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40" yWindow="380" windowWidth="26300" windowHeight="18240" tabRatio="500"/>
  </bookViews>
  <sheets>
    <sheet name="Plant Measurements" sheetId="1" r:id="rId1"/>
  </sheets>
  <definedNames>
    <definedName name="_xlnm._FilterDatabase" localSheetId="0" hidden="1">'Plant Measurements'!$A$3:$P$904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6" i="1" l="1"/>
  <c r="J535" i="1"/>
  <c r="J492" i="1"/>
  <c r="J499" i="1"/>
  <c r="J579" i="1"/>
  <c r="J578" i="1"/>
  <c r="J577" i="1"/>
  <c r="J576" i="1"/>
  <c r="J575" i="1"/>
  <c r="J574" i="1"/>
  <c r="J561" i="1"/>
  <c r="J560" i="1"/>
  <c r="J559" i="1"/>
  <c r="J558" i="1"/>
  <c r="J557" i="1"/>
  <c r="J556" i="1"/>
  <c r="J742" i="1"/>
  <c r="J741" i="1"/>
  <c r="J740" i="1"/>
  <c r="J739" i="1"/>
  <c r="J738" i="1"/>
  <c r="J737" i="1"/>
  <c r="J736" i="1"/>
  <c r="J850" i="1"/>
  <c r="J639" i="1"/>
  <c r="J632" i="1"/>
  <c r="J631" i="1"/>
  <c r="J630" i="1"/>
  <c r="J675" i="1"/>
  <c r="J674" i="1"/>
  <c r="J673" i="1"/>
  <c r="J672" i="1"/>
  <c r="J671" i="1"/>
  <c r="J670" i="1"/>
  <c r="J629" i="1"/>
  <c r="J621" i="1"/>
  <c r="J618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190" i="1"/>
  <c r="J189" i="1"/>
  <c r="J188" i="1"/>
  <c r="J186" i="1"/>
  <c r="J177" i="1"/>
  <c r="J176" i="1"/>
  <c r="J175" i="1"/>
  <c r="J174" i="1"/>
  <c r="J173" i="1"/>
  <c r="J170" i="1"/>
  <c r="J168" i="1"/>
  <c r="J196" i="1"/>
  <c r="J195" i="1"/>
  <c r="J43" i="1"/>
  <c r="J42" i="1"/>
  <c r="J41" i="1"/>
  <c r="J40" i="1"/>
  <c r="J39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90" i="1"/>
  <c r="J482" i="1"/>
  <c r="J481" i="1"/>
  <c r="J480" i="1"/>
  <c r="J479" i="1"/>
  <c r="J478" i="1"/>
  <c r="J469" i="1"/>
  <c r="J441" i="1"/>
  <c r="J440" i="1"/>
  <c r="J439" i="1"/>
  <c r="J438" i="1"/>
  <c r="J437" i="1"/>
  <c r="J436" i="1"/>
  <c r="J435" i="1"/>
  <c r="J434" i="1"/>
  <c r="J93" i="1"/>
  <c r="J73" i="1"/>
  <c r="J71" i="1"/>
  <c r="J61" i="1"/>
  <c r="J548" i="1"/>
  <c r="J547" i="1"/>
  <c r="J543" i="1"/>
  <c r="J542" i="1"/>
  <c r="J541" i="1"/>
  <c r="J540" i="1"/>
  <c r="J539" i="1"/>
  <c r="J538" i="1"/>
  <c r="J537" i="1"/>
  <c r="J719" i="1"/>
  <c r="J718" i="1"/>
  <c r="J713" i="1"/>
  <c r="J712" i="1"/>
  <c r="J706" i="1"/>
  <c r="J687" i="1"/>
  <c r="J686" i="1"/>
  <c r="J685" i="1"/>
  <c r="J684" i="1"/>
  <c r="J683" i="1"/>
  <c r="J682" i="1"/>
  <c r="J681" i="1"/>
  <c r="J680" i="1"/>
  <c r="J679" i="1"/>
  <c r="J678" i="1"/>
  <c r="J677" i="1"/>
  <c r="J676" i="1"/>
</calcChain>
</file>

<file path=xl/sharedStrings.xml><?xml version="1.0" encoding="utf-8"?>
<sst xmlns="http://schemas.openxmlformats.org/spreadsheetml/2006/main" count="1891" uniqueCount="37">
  <si>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</si>
  <si>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</si>
  <si>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</si>
  <si>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</si>
  <si>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</si>
  <si>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</si>
  <si>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</si>
  <si>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</si>
  <si>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</si>
  <si>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</si>
  <si>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</si>
  <si>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M-4-S</t>
  </si>
  <si>
    <t># of leaves (Typha only)</t>
  </si>
  <si>
    <t>Longest Leaf (cm; Typha Only)</t>
  </si>
  <si>
    <t>Notes</t>
  </si>
  <si>
    <t>See 'Transects' for Sp. Con, O2, pH, and stem counts</t>
  </si>
  <si>
    <t>T. latifolia</t>
  </si>
  <si>
    <t>Calculated Biomass (g)</t>
  </si>
  <si>
    <t xml:space="preserve">Calculated Volume (if necessary) cm^3 </t>
  </si>
  <si>
    <t>S. tabernaemontani</t>
  </si>
  <si>
    <t>T. domingensis</t>
  </si>
  <si>
    <t>S. californicus</t>
  </si>
  <si>
    <t>M-3</t>
  </si>
  <si>
    <t>C-2</t>
  </si>
  <si>
    <t>S. americanus</t>
  </si>
  <si>
    <t>M-2</t>
  </si>
  <si>
    <t>C-1</t>
  </si>
  <si>
    <t>Thatched</t>
  </si>
  <si>
    <t>M-1-W</t>
  </si>
  <si>
    <t>M-1-E</t>
  </si>
  <si>
    <t>CBD measured 70cm above base due to dead biomass</t>
  </si>
  <si>
    <t>M-4-C</t>
  </si>
  <si>
    <t>in  a clearing</t>
  </si>
  <si>
    <t>M-4-N</t>
  </si>
  <si>
    <t>M-4-M</t>
  </si>
  <si>
    <t xml:space="preserve">M-5 </t>
  </si>
  <si>
    <t>Measured 64, skipped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</si>
</sst>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763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5"/>
  <sheetViews>
    <sheetView tabSelected="1" workbookViewId="0">
      <pane ySplit="3" topLeftCell="A4" activePane="bottomLeft" state="frozen"/>
      <selection pane="bottomLeft" activeCell="F4" sqref="F4:F904"/>
    </sheetView>
  </sheetViews>
  <sheetFormatPr baseColWidth="10" defaultColWidth="11" defaultRowHeight="15" x14ac:dyDescent="0"/>
  <cols>
    <col min="1" max="1" width="11.83203125" customWidth="1"/>
    <col min="2" max="2" width="10.83203125" customWidth="1"/>
    <col min="3" max="3" width="8" bestFit="1" customWidth="1"/>
    <col min="4" max="4" width="23" style="6" customWidth="1"/>
    <col min="5" max="5" width="15.1640625" customWidth="1"/>
    <col min="6" max="9" width="10.83203125" customWidth="1"/>
    <col min="13" max="13" width="62.6640625" customWidth="1"/>
    <col min="14" max="14" width="29.6640625" customWidth="1"/>
    <col min="15" max="15" width="34.5" customWidth="1"/>
    <col min="16" max="16" width="12.83203125" customWidth="1"/>
  </cols>
  <sheetData>
    <row r="1" spans="1:16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3"/>
    </row>
    <row r="2" spans="1:16">
      <c r="A2" s="17" t="s">
        <v>15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4"/>
    </row>
    <row r="3" spans="1:16" ht="55" customHeight="1">
      <c r="A3" t="s">
        <v>8</v>
      </c>
      <c r="B3" t="s">
        <v>9</v>
      </c>
      <c r="C3" t="s">
        <v>7</v>
      </c>
      <c r="D3" s="5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12</v>
      </c>
      <c r="L3" s="1" t="s">
        <v>13</v>
      </c>
      <c r="M3" s="1" t="s">
        <v>14</v>
      </c>
      <c r="N3" s="1" t="s">
        <v>18</v>
      </c>
      <c r="O3" s="1" t="s">
        <v>17</v>
      </c>
      <c r="P3" s="1"/>
    </row>
    <row r="4" spans="1:16">
      <c r="A4" s="2">
        <v>40861</v>
      </c>
      <c r="B4" t="s">
        <v>26</v>
      </c>
      <c r="C4">
        <v>53</v>
      </c>
      <c r="M4" t="s">
        <v>27</v>
      </c>
    </row>
    <row r="5" spans="1:16">
      <c r="A5" s="2">
        <v>40861</v>
      </c>
      <c r="B5" t="s">
        <v>26</v>
      </c>
      <c r="C5">
        <v>46</v>
      </c>
      <c r="D5" s="6" t="s">
        <v>16</v>
      </c>
      <c r="F5">
        <v>2.11</v>
      </c>
      <c r="J5">
        <f>181+183+149+210</f>
        <v>723</v>
      </c>
      <c r="K5">
        <v>4</v>
      </c>
      <c r="L5">
        <v>210</v>
      </c>
    </row>
    <row r="6" spans="1:16">
      <c r="A6" s="2">
        <v>40861</v>
      </c>
      <c r="B6" t="s">
        <v>26</v>
      </c>
      <c r="C6">
        <v>46</v>
      </c>
      <c r="D6" s="6" t="s">
        <v>16</v>
      </c>
      <c r="F6">
        <v>11.5</v>
      </c>
      <c r="J6">
        <f>223+233+275+311+386+338+357+359+346</f>
        <v>2828</v>
      </c>
      <c r="K6">
        <v>9</v>
      </c>
      <c r="L6">
        <v>386</v>
      </c>
    </row>
    <row r="7" spans="1:16">
      <c r="A7" s="2">
        <v>40861</v>
      </c>
      <c r="B7" t="s">
        <v>26</v>
      </c>
      <c r="C7">
        <v>46</v>
      </c>
      <c r="D7" s="6" t="s">
        <v>16</v>
      </c>
      <c r="F7">
        <v>2.14</v>
      </c>
      <c r="J7">
        <f>140+151+166+176</f>
        <v>633</v>
      </c>
      <c r="K7">
        <v>4</v>
      </c>
      <c r="L7">
        <v>176</v>
      </c>
    </row>
    <row r="8" spans="1:16">
      <c r="A8" s="2">
        <v>40861</v>
      </c>
      <c r="B8" t="s">
        <v>26</v>
      </c>
      <c r="C8">
        <v>39</v>
      </c>
      <c r="D8" s="6" t="s">
        <v>16</v>
      </c>
      <c r="F8">
        <v>5.73</v>
      </c>
      <c r="J8">
        <f>90+171+174+193+213+210+208</f>
        <v>1259</v>
      </c>
      <c r="K8">
        <v>7</v>
      </c>
      <c r="L8">
        <v>213</v>
      </c>
    </row>
    <row r="9" spans="1:16">
      <c r="A9" s="2">
        <v>40861</v>
      </c>
      <c r="B9" t="s">
        <v>26</v>
      </c>
      <c r="C9">
        <v>39</v>
      </c>
      <c r="D9" s="6" t="s">
        <v>16</v>
      </c>
      <c r="F9">
        <v>8.64</v>
      </c>
      <c r="J9">
        <f>95+133+170+178+212+264+291+294+265+248+273+287</f>
        <v>2710</v>
      </c>
      <c r="K9">
        <v>12</v>
      </c>
      <c r="L9">
        <v>294</v>
      </c>
    </row>
    <row r="10" spans="1:16">
      <c r="A10" s="2">
        <v>40861</v>
      </c>
      <c r="B10" t="s">
        <v>26</v>
      </c>
      <c r="C10">
        <v>39</v>
      </c>
      <c r="D10" s="6" t="s">
        <v>16</v>
      </c>
      <c r="F10">
        <v>5.57</v>
      </c>
      <c r="J10">
        <f>40+121+128+171+174+181+194+197</f>
        <v>1206</v>
      </c>
      <c r="K10">
        <v>8</v>
      </c>
      <c r="L10">
        <v>197</v>
      </c>
    </row>
    <row r="11" spans="1:16">
      <c r="A11" s="2">
        <v>40861</v>
      </c>
      <c r="B11" t="s">
        <v>26</v>
      </c>
      <c r="C11">
        <v>39</v>
      </c>
      <c r="D11" s="6" t="s">
        <v>16</v>
      </c>
      <c r="F11">
        <v>1.25</v>
      </c>
      <c r="J11">
        <f>44+49+45</f>
        <v>138</v>
      </c>
      <c r="K11">
        <v>3</v>
      </c>
      <c r="L11">
        <v>49</v>
      </c>
    </row>
    <row r="12" spans="1:16">
      <c r="A12" s="2">
        <v>40861</v>
      </c>
      <c r="B12" t="s">
        <v>26</v>
      </c>
      <c r="C12">
        <v>39</v>
      </c>
      <c r="D12" s="6" t="s">
        <v>16</v>
      </c>
      <c r="F12">
        <v>6.74</v>
      </c>
      <c r="J12">
        <f>212+207+201+187+54+110+119+139+171</f>
        <v>1400</v>
      </c>
      <c r="K12">
        <v>9</v>
      </c>
      <c r="L12">
        <v>212</v>
      </c>
    </row>
    <row r="13" spans="1:16">
      <c r="A13" s="2">
        <v>40861</v>
      </c>
      <c r="B13" t="s">
        <v>26</v>
      </c>
      <c r="C13">
        <v>39</v>
      </c>
      <c r="D13" s="6" t="s">
        <v>16</v>
      </c>
      <c r="F13">
        <v>6.1</v>
      </c>
      <c r="J13">
        <f>121+176+208+220+221+238+245</f>
        <v>1429</v>
      </c>
      <c r="K13">
        <v>7</v>
      </c>
      <c r="L13">
        <v>245</v>
      </c>
    </row>
    <row r="14" spans="1:16">
      <c r="A14" s="2">
        <v>40861</v>
      </c>
      <c r="B14" t="s">
        <v>26</v>
      </c>
      <c r="C14">
        <v>39</v>
      </c>
      <c r="D14" s="6" t="s">
        <v>16</v>
      </c>
      <c r="F14">
        <v>9.6</v>
      </c>
      <c r="J14">
        <f>123+124+150+183+189+200+203+215+220+229+231</f>
        <v>2067</v>
      </c>
      <c r="K14">
        <v>11</v>
      </c>
      <c r="L14">
        <v>231</v>
      </c>
    </row>
    <row r="15" spans="1:16">
      <c r="A15" s="2">
        <v>40861</v>
      </c>
      <c r="B15" t="s">
        <v>26</v>
      </c>
      <c r="C15">
        <v>39</v>
      </c>
      <c r="D15" s="6" t="s">
        <v>16</v>
      </c>
      <c r="F15">
        <v>0.97</v>
      </c>
      <c r="J15">
        <f>33+38+66+70</f>
        <v>207</v>
      </c>
      <c r="K15">
        <v>4</v>
      </c>
      <c r="L15">
        <v>70</v>
      </c>
    </row>
    <row r="16" spans="1:16">
      <c r="A16" s="2">
        <v>40861</v>
      </c>
      <c r="B16" t="s">
        <v>26</v>
      </c>
      <c r="C16">
        <v>39</v>
      </c>
      <c r="D16" s="6" t="s">
        <v>16</v>
      </c>
      <c r="F16">
        <v>0.45</v>
      </c>
      <c r="J16">
        <f>34+43</f>
        <v>77</v>
      </c>
      <c r="K16">
        <v>2</v>
      </c>
      <c r="L16">
        <v>43</v>
      </c>
    </row>
    <row r="17" spans="1:12">
      <c r="A17" s="2">
        <v>40861</v>
      </c>
      <c r="B17" t="s">
        <v>26</v>
      </c>
      <c r="C17">
        <v>39</v>
      </c>
      <c r="D17" s="6" t="s">
        <v>16</v>
      </c>
      <c r="F17">
        <v>0.9</v>
      </c>
      <c r="J17">
        <f>26+58+67</f>
        <v>151</v>
      </c>
      <c r="K17">
        <v>3</v>
      </c>
      <c r="L17">
        <v>67</v>
      </c>
    </row>
    <row r="18" spans="1:12">
      <c r="A18" s="2">
        <v>40861</v>
      </c>
      <c r="B18" t="s">
        <v>26</v>
      </c>
      <c r="C18">
        <v>39</v>
      </c>
      <c r="D18" s="6" t="s">
        <v>16</v>
      </c>
      <c r="F18">
        <v>8.24</v>
      </c>
      <c r="J18">
        <f>161+204+220+223+232+258+239</f>
        <v>1537</v>
      </c>
      <c r="K18">
        <v>7</v>
      </c>
      <c r="L18">
        <v>258</v>
      </c>
    </row>
    <row r="19" spans="1:12">
      <c r="A19" s="2">
        <v>40861</v>
      </c>
      <c r="B19" t="s">
        <v>26</v>
      </c>
      <c r="C19">
        <v>32</v>
      </c>
      <c r="D19" s="6" t="s">
        <v>16</v>
      </c>
      <c r="F19">
        <v>7.29</v>
      </c>
      <c r="J19">
        <f>97+151+154+188+194</f>
        <v>784</v>
      </c>
      <c r="K19">
        <v>5</v>
      </c>
      <c r="L19">
        <v>194</v>
      </c>
    </row>
    <row r="20" spans="1:12">
      <c r="A20" s="2">
        <v>40861</v>
      </c>
      <c r="B20" t="s">
        <v>26</v>
      </c>
      <c r="C20">
        <v>5</v>
      </c>
      <c r="D20" s="6" t="s">
        <v>19</v>
      </c>
      <c r="E20">
        <v>169</v>
      </c>
      <c r="F20">
        <v>1.39</v>
      </c>
      <c r="G20">
        <v>0</v>
      </c>
    </row>
    <row r="21" spans="1:12">
      <c r="A21" s="2">
        <v>40861</v>
      </c>
      <c r="B21" t="s">
        <v>26</v>
      </c>
      <c r="C21">
        <v>5</v>
      </c>
      <c r="D21" s="6" t="s">
        <v>19</v>
      </c>
      <c r="E21">
        <v>91</v>
      </c>
      <c r="F21">
        <v>1.25</v>
      </c>
      <c r="G21">
        <v>0</v>
      </c>
    </row>
    <row r="22" spans="1:12">
      <c r="A22" s="2">
        <v>40861</v>
      </c>
      <c r="B22" t="s">
        <v>26</v>
      </c>
      <c r="C22">
        <v>5</v>
      </c>
      <c r="D22" s="6" t="s">
        <v>19</v>
      </c>
      <c r="E22">
        <v>150</v>
      </c>
      <c r="F22">
        <v>2.2400000000000002</v>
      </c>
      <c r="G22">
        <v>0</v>
      </c>
    </row>
    <row r="23" spans="1:12">
      <c r="A23" s="2">
        <v>40861</v>
      </c>
      <c r="B23" t="s">
        <v>26</v>
      </c>
      <c r="C23">
        <v>5</v>
      </c>
      <c r="D23" s="6" t="s">
        <v>19</v>
      </c>
      <c r="E23">
        <v>171</v>
      </c>
      <c r="F23">
        <v>2.1</v>
      </c>
      <c r="G23">
        <v>0</v>
      </c>
    </row>
    <row r="24" spans="1:12">
      <c r="A24" s="2">
        <v>40861</v>
      </c>
      <c r="B24" t="s">
        <v>26</v>
      </c>
      <c r="C24">
        <v>5</v>
      </c>
      <c r="D24" s="6" t="s">
        <v>19</v>
      </c>
      <c r="E24">
        <v>188</v>
      </c>
      <c r="F24">
        <v>1.57</v>
      </c>
      <c r="G24">
        <v>0</v>
      </c>
    </row>
    <row r="25" spans="1:12">
      <c r="A25" s="2">
        <v>40861</v>
      </c>
      <c r="B25" t="s">
        <v>26</v>
      </c>
      <c r="C25">
        <v>5</v>
      </c>
      <c r="D25" s="6" t="s">
        <v>19</v>
      </c>
      <c r="E25">
        <v>172</v>
      </c>
      <c r="F25">
        <v>2.0099999999999998</v>
      </c>
      <c r="G25">
        <v>0</v>
      </c>
    </row>
    <row r="26" spans="1:12">
      <c r="A26" s="2">
        <v>40861</v>
      </c>
      <c r="B26" t="s">
        <v>26</v>
      </c>
      <c r="C26">
        <v>5</v>
      </c>
      <c r="D26" s="6" t="s">
        <v>19</v>
      </c>
      <c r="E26">
        <v>188</v>
      </c>
      <c r="F26">
        <v>1.9</v>
      </c>
      <c r="G26">
        <v>0</v>
      </c>
    </row>
    <row r="27" spans="1:12">
      <c r="A27" s="2">
        <v>40861</v>
      </c>
      <c r="B27" t="s">
        <v>26</v>
      </c>
      <c r="C27">
        <v>5</v>
      </c>
      <c r="D27" s="6" t="s">
        <v>19</v>
      </c>
      <c r="E27">
        <v>184</v>
      </c>
      <c r="F27">
        <v>1.87</v>
      </c>
      <c r="G27">
        <v>0</v>
      </c>
    </row>
    <row r="28" spans="1:12">
      <c r="A28" s="2">
        <v>40861</v>
      </c>
      <c r="B28" t="s">
        <v>26</v>
      </c>
      <c r="C28">
        <v>5</v>
      </c>
      <c r="D28" s="6" t="s">
        <v>19</v>
      </c>
      <c r="E28">
        <v>138</v>
      </c>
      <c r="F28">
        <v>1.54</v>
      </c>
      <c r="G28">
        <v>0</v>
      </c>
    </row>
    <row r="29" spans="1:12">
      <c r="A29" s="2">
        <v>40861</v>
      </c>
      <c r="B29" t="s">
        <v>26</v>
      </c>
      <c r="C29">
        <v>5</v>
      </c>
      <c r="D29" s="6" t="s">
        <v>19</v>
      </c>
      <c r="E29">
        <v>145</v>
      </c>
      <c r="F29">
        <v>1.98</v>
      </c>
      <c r="G29">
        <v>0</v>
      </c>
    </row>
    <row r="30" spans="1:12">
      <c r="A30" s="2">
        <v>40861</v>
      </c>
      <c r="B30" t="s">
        <v>26</v>
      </c>
      <c r="C30">
        <v>5</v>
      </c>
      <c r="D30" s="6" t="s">
        <v>19</v>
      </c>
      <c r="E30">
        <v>95</v>
      </c>
      <c r="F30">
        <v>1.1200000000000001</v>
      </c>
      <c r="G30">
        <v>0</v>
      </c>
    </row>
    <row r="31" spans="1:12">
      <c r="A31" s="2">
        <v>40861</v>
      </c>
      <c r="B31" t="s">
        <v>26</v>
      </c>
      <c r="C31">
        <v>5</v>
      </c>
      <c r="D31" s="6" t="s">
        <v>19</v>
      </c>
      <c r="E31">
        <v>145</v>
      </c>
      <c r="F31">
        <v>1.38</v>
      </c>
      <c r="G31">
        <v>0</v>
      </c>
    </row>
    <row r="32" spans="1:12">
      <c r="A32" s="2">
        <v>40861</v>
      </c>
      <c r="B32" t="s">
        <v>26</v>
      </c>
      <c r="C32">
        <v>5</v>
      </c>
      <c r="D32" s="6" t="s">
        <v>19</v>
      </c>
      <c r="E32">
        <v>168</v>
      </c>
      <c r="F32">
        <v>1.95</v>
      </c>
      <c r="G32">
        <v>0</v>
      </c>
    </row>
    <row r="33" spans="1:12">
      <c r="A33" s="2">
        <v>40861</v>
      </c>
      <c r="B33" t="s">
        <v>26</v>
      </c>
      <c r="C33">
        <v>5</v>
      </c>
      <c r="D33" s="6" t="s">
        <v>19</v>
      </c>
      <c r="E33">
        <v>203</v>
      </c>
      <c r="F33">
        <v>2.1800000000000002</v>
      </c>
      <c r="G33">
        <v>4</v>
      </c>
    </row>
    <row r="34" spans="1:12">
      <c r="A34" s="2">
        <v>40861</v>
      </c>
      <c r="B34" t="s">
        <v>26</v>
      </c>
      <c r="C34">
        <v>5</v>
      </c>
      <c r="D34" s="6" t="s">
        <v>19</v>
      </c>
      <c r="E34">
        <v>130</v>
      </c>
      <c r="F34">
        <v>1.1499999999999999</v>
      </c>
      <c r="G34">
        <v>0</v>
      </c>
    </row>
    <row r="35" spans="1:12">
      <c r="A35" s="2">
        <v>40861</v>
      </c>
      <c r="B35" t="s">
        <v>26</v>
      </c>
      <c r="C35">
        <v>5</v>
      </c>
      <c r="D35" s="6" t="s">
        <v>19</v>
      </c>
      <c r="E35">
        <v>169</v>
      </c>
      <c r="F35">
        <v>1.81</v>
      </c>
      <c r="G35">
        <v>0</v>
      </c>
    </row>
    <row r="36" spans="1:12">
      <c r="A36" s="2">
        <v>40861</v>
      </c>
      <c r="B36" t="s">
        <v>26</v>
      </c>
      <c r="C36">
        <v>5</v>
      </c>
      <c r="D36" s="6" t="s">
        <v>19</v>
      </c>
      <c r="E36">
        <v>170</v>
      </c>
      <c r="F36">
        <v>1.45</v>
      </c>
      <c r="G36">
        <v>0</v>
      </c>
    </row>
    <row r="37" spans="1:12">
      <c r="A37" s="2">
        <v>40861</v>
      </c>
      <c r="B37" t="s">
        <v>26</v>
      </c>
      <c r="C37">
        <v>5</v>
      </c>
      <c r="D37" s="6" t="s">
        <v>19</v>
      </c>
      <c r="E37">
        <v>163</v>
      </c>
      <c r="F37">
        <v>1.1000000000000001</v>
      </c>
      <c r="G37">
        <v>0</v>
      </c>
    </row>
    <row r="38" spans="1:12">
      <c r="A38" s="2">
        <v>40861</v>
      </c>
      <c r="B38" t="s">
        <v>26</v>
      </c>
      <c r="C38">
        <v>5</v>
      </c>
      <c r="D38" s="6" t="s">
        <v>19</v>
      </c>
      <c r="E38">
        <v>171</v>
      </c>
      <c r="F38">
        <v>1.42</v>
      </c>
      <c r="G38">
        <v>0</v>
      </c>
    </row>
    <row r="39" spans="1:12">
      <c r="A39" s="2">
        <v>40861</v>
      </c>
      <c r="B39" t="s">
        <v>26</v>
      </c>
      <c r="C39">
        <v>5</v>
      </c>
      <c r="D39" s="6" t="s">
        <v>16</v>
      </c>
      <c r="F39">
        <v>1.55</v>
      </c>
      <c r="J39">
        <f>96+72+126+126</f>
        <v>420</v>
      </c>
      <c r="K39">
        <v>4</v>
      </c>
      <c r="L39">
        <v>126</v>
      </c>
    </row>
    <row r="40" spans="1:12">
      <c r="A40" s="2">
        <v>40861</v>
      </c>
      <c r="B40" t="s">
        <v>26</v>
      </c>
      <c r="C40">
        <v>5</v>
      </c>
      <c r="D40" s="6" t="s">
        <v>16</v>
      </c>
      <c r="F40">
        <v>1.92</v>
      </c>
      <c r="J40">
        <f>131+120+171+179+197+117+122+126</f>
        <v>1163</v>
      </c>
      <c r="K40">
        <v>8</v>
      </c>
      <c r="L40">
        <v>197</v>
      </c>
    </row>
    <row r="41" spans="1:12">
      <c r="A41" s="2">
        <v>40861</v>
      </c>
      <c r="B41" t="s">
        <v>26</v>
      </c>
      <c r="C41">
        <v>5</v>
      </c>
      <c r="D41" s="6" t="s">
        <v>16</v>
      </c>
      <c r="F41">
        <v>1.5</v>
      </c>
      <c r="J41">
        <f>70+103+121+130+140</f>
        <v>564</v>
      </c>
      <c r="K41">
        <v>5</v>
      </c>
      <c r="L41">
        <v>140</v>
      </c>
    </row>
    <row r="42" spans="1:12">
      <c r="A42" s="2">
        <v>40861</v>
      </c>
      <c r="B42" t="s">
        <v>26</v>
      </c>
      <c r="C42">
        <v>5</v>
      </c>
      <c r="D42" s="6" t="s">
        <v>16</v>
      </c>
      <c r="F42">
        <v>4.53</v>
      </c>
      <c r="J42">
        <f>131+182+198+115+126+133+143</f>
        <v>1028</v>
      </c>
      <c r="K42">
        <v>7</v>
      </c>
      <c r="L42">
        <v>198</v>
      </c>
    </row>
    <row r="43" spans="1:12">
      <c r="A43" s="2">
        <v>40861</v>
      </c>
      <c r="B43" t="s">
        <v>26</v>
      </c>
      <c r="C43">
        <v>5</v>
      </c>
      <c r="D43" s="6" t="s">
        <v>16</v>
      </c>
      <c r="F43">
        <v>7.68</v>
      </c>
      <c r="J43">
        <f>173+211+236+259+269+263+282+285</f>
        <v>1978</v>
      </c>
      <c r="K43">
        <v>8</v>
      </c>
      <c r="L43">
        <v>285</v>
      </c>
    </row>
    <row r="44" spans="1:12">
      <c r="A44" s="2">
        <v>40861</v>
      </c>
      <c r="B44" t="s">
        <v>23</v>
      </c>
      <c r="C44">
        <v>31</v>
      </c>
      <c r="D44" s="6" t="s">
        <v>19</v>
      </c>
      <c r="E44">
        <v>227</v>
      </c>
      <c r="F44">
        <v>1.23</v>
      </c>
      <c r="G44">
        <v>6</v>
      </c>
    </row>
    <row r="45" spans="1:12">
      <c r="A45" s="2">
        <v>40861</v>
      </c>
      <c r="B45" t="s">
        <v>23</v>
      </c>
      <c r="C45">
        <v>31</v>
      </c>
      <c r="D45" s="6" t="s">
        <v>19</v>
      </c>
      <c r="E45">
        <v>276</v>
      </c>
      <c r="F45">
        <v>1.68</v>
      </c>
      <c r="G45">
        <v>10</v>
      </c>
    </row>
    <row r="46" spans="1:12">
      <c r="A46" s="2">
        <v>40861</v>
      </c>
      <c r="B46" t="s">
        <v>23</v>
      </c>
      <c r="C46">
        <v>31</v>
      </c>
      <c r="D46" s="6" t="s">
        <v>19</v>
      </c>
      <c r="E46">
        <v>200</v>
      </c>
      <c r="F46">
        <v>1.25</v>
      </c>
      <c r="G46">
        <v>4</v>
      </c>
    </row>
    <row r="47" spans="1:12">
      <c r="A47" s="2">
        <v>40861</v>
      </c>
      <c r="B47" t="s">
        <v>23</v>
      </c>
      <c r="C47">
        <v>31</v>
      </c>
      <c r="D47" s="6" t="s">
        <v>19</v>
      </c>
      <c r="E47">
        <v>217</v>
      </c>
      <c r="F47">
        <v>1.92</v>
      </c>
      <c r="G47">
        <v>3</v>
      </c>
    </row>
    <row r="48" spans="1:12">
      <c r="A48" s="2">
        <v>40861</v>
      </c>
      <c r="B48" t="s">
        <v>23</v>
      </c>
      <c r="C48">
        <v>31</v>
      </c>
      <c r="D48" s="6" t="s">
        <v>24</v>
      </c>
      <c r="E48">
        <v>105</v>
      </c>
      <c r="F48">
        <v>0.92</v>
      </c>
    </row>
    <row r="49" spans="1:12">
      <c r="A49" s="2">
        <v>40861</v>
      </c>
      <c r="B49" t="s">
        <v>23</v>
      </c>
      <c r="C49">
        <v>31</v>
      </c>
      <c r="D49" s="6" t="s">
        <v>24</v>
      </c>
      <c r="E49">
        <v>79</v>
      </c>
      <c r="F49">
        <v>0.71</v>
      </c>
    </row>
    <row r="50" spans="1:12">
      <c r="A50" s="2">
        <v>40861</v>
      </c>
      <c r="B50" t="s">
        <v>23</v>
      </c>
      <c r="C50">
        <v>31</v>
      </c>
      <c r="D50" s="6" t="s">
        <v>24</v>
      </c>
      <c r="E50">
        <v>196</v>
      </c>
      <c r="F50">
        <v>0.81</v>
      </c>
    </row>
    <row r="51" spans="1:12">
      <c r="A51" s="2">
        <v>40861</v>
      </c>
      <c r="B51" t="s">
        <v>23</v>
      </c>
      <c r="C51">
        <v>31</v>
      </c>
      <c r="D51" s="6" t="s">
        <v>24</v>
      </c>
      <c r="E51">
        <v>141</v>
      </c>
      <c r="F51">
        <v>0.79</v>
      </c>
    </row>
    <row r="52" spans="1:12">
      <c r="A52" s="2">
        <v>40861</v>
      </c>
      <c r="B52" t="s">
        <v>23</v>
      </c>
      <c r="C52">
        <v>31</v>
      </c>
      <c r="D52" s="6" t="s">
        <v>24</v>
      </c>
      <c r="E52">
        <v>218</v>
      </c>
      <c r="F52">
        <v>0.8</v>
      </c>
    </row>
    <row r="53" spans="1:12">
      <c r="A53" s="2">
        <v>40861</v>
      </c>
      <c r="B53" t="s">
        <v>23</v>
      </c>
      <c r="C53">
        <v>31</v>
      </c>
      <c r="D53" s="6" t="s">
        <v>19</v>
      </c>
      <c r="E53">
        <v>251</v>
      </c>
      <c r="F53">
        <v>1.6</v>
      </c>
      <c r="G53">
        <v>0</v>
      </c>
    </row>
    <row r="54" spans="1:12">
      <c r="A54" s="2">
        <v>40861</v>
      </c>
      <c r="B54" t="s">
        <v>23</v>
      </c>
      <c r="C54">
        <v>31</v>
      </c>
      <c r="D54" s="6" t="s">
        <v>19</v>
      </c>
      <c r="E54">
        <v>128</v>
      </c>
      <c r="F54">
        <v>1</v>
      </c>
      <c r="G54">
        <v>0</v>
      </c>
    </row>
    <row r="55" spans="1:12">
      <c r="A55" s="2">
        <v>40861</v>
      </c>
      <c r="B55" t="s">
        <v>23</v>
      </c>
      <c r="C55">
        <v>31</v>
      </c>
      <c r="D55" s="6" t="s">
        <v>19</v>
      </c>
      <c r="E55">
        <v>245</v>
      </c>
      <c r="F55">
        <v>1.75</v>
      </c>
      <c r="G55">
        <v>0</v>
      </c>
    </row>
    <row r="56" spans="1:12">
      <c r="A56" s="2">
        <v>40861</v>
      </c>
      <c r="B56" t="s">
        <v>23</v>
      </c>
      <c r="C56">
        <v>31</v>
      </c>
      <c r="D56" s="6" t="s">
        <v>24</v>
      </c>
      <c r="E56">
        <v>193</v>
      </c>
      <c r="F56">
        <v>0.73</v>
      </c>
    </row>
    <row r="57" spans="1:12">
      <c r="A57" s="2">
        <v>40861</v>
      </c>
      <c r="B57" t="s">
        <v>23</v>
      </c>
      <c r="C57">
        <v>31</v>
      </c>
      <c r="D57" s="6" t="s">
        <v>24</v>
      </c>
      <c r="E57">
        <v>206</v>
      </c>
      <c r="F57">
        <v>0.68</v>
      </c>
    </row>
    <row r="58" spans="1:12">
      <c r="A58" s="2">
        <v>40861</v>
      </c>
      <c r="B58" t="s">
        <v>23</v>
      </c>
      <c r="C58">
        <v>31</v>
      </c>
      <c r="D58" s="6" t="s">
        <v>24</v>
      </c>
      <c r="E58">
        <v>85</v>
      </c>
      <c r="F58">
        <v>0.66</v>
      </c>
    </row>
    <row r="59" spans="1:12">
      <c r="A59" s="2">
        <v>40861</v>
      </c>
      <c r="B59" t="s">
        <v>23</v>
      </c>
      <c r="C59">
        <v>31</v>
      </c>
      <c r="D59" s="6" t="s">
        <v>24</v>
      </c>
      <c r="E59">
        <v>179</v>
      </c>
      <c r="F59">
        <v>0.59</v>
      </c>
    </row>
    <row r="60" spans="1:12">
      <c r="A60" s="2">
        <v>40861</v>
      </c>
      <c r="B60" t="s">
        <v>23</v>
      </c>
      <c r="C60">
        <v>31</v>
      </c>
      <c r="D60" s="6" t="s">
        <v>24</v>
      </c>
      <c r="E60">
        <v>161</v>
      </c>
      <c r="F60">
        <v>1.01</v>
      </c>
    </row>
    <row r="61" spans="1:12">
      <c r="A61" s="2">
        <v>40861</v>
      </c>
      <c r="B61" t="s">
        <v>23</v>
      </c>
      <c r="C61">
        <v>31</v>
      </c>
      <c r="D61" s="6" t="s">
        <v>16</v>
      </c>
      <c r="F61">
        <v>3.34</v>
      </c>
      <c r="J61">
        <f>116+201+194+219+227</f>
        <v>957</v>
      </c>
      <c r="K61">
        <v>5</v>
      </c>
      <c r="L61">
        <v>227</v>
      </c>
    </row>
    <row r="62" spans="1:12">
      <c r="A62" s="2">
        <v>40861</v>
      </c>
      <c r="B62" t="s">
        <v>23</v>
      </c>
      <c r="C62">
        <v>31</v>
      </c>
      <c r="D62" s="6" t="s">
        <v>24</v>
      </c>
      <c r="E62">
        <v>166</v>
      </c>
      <c r="F62">
        <v>0.56999999999999995</v>
      </c>
    </row>
    <row r="63" spans="1:12">
      <c r="A63" s="2">
        <v>40861</v>
      </c>
      <c r="B63" t="s">
        <v>23</v>
      </c>
      <c r="C63">
        <v>31</v>
      </c>
      <c r="D63" s="6" t="s">
        <v>24</v>
      </c>
      <c r="E63">
        <v>189</v>
      </c>
      <c r="F63">
        <v>0.7</v>
      </c>
    </row>
    <row r="64" spans="1:12">
      <c r="A64" s="2">
        <v>40861</v>
      </c>
      <c r="B64" t="s">
        <v>23</v>
      </c>
      <c r="C64">
        <v>31</v>
      </c>
      <c r="D64" s="6" t="s">
        <v>24</v>
      </c>
      <c r="E64">
        <v>189</v>
      </c>
      <c r="F64">
        <v>0.79</v>
      </c>
    </row>
    <row r="65" spans="1:12">
      <c r="A65" s="2">
        <v>40861</v>
      </c>
      <c r="B65" t="s">
        <v>23</v>
      </c>
      <c r="C65">
        <v>31</v>
      </c>
      <c r="D65" s="6" t="s">
        <v>19</v>
      </c>
      <c r="E65">
        <v>82</v>
      </c>
      <c r="F65">
        <v>0.84</v>
      </c>
      <c r="G65">
        <v>0</v>
      </c>
    </row>
    <row r="66" spans="1:12">
      <c r="A66" s="2">
        <v>40861</v>
      </c>
      <c r="B66" t="s">
        <v>23</v>
      </c>
      <c r="C66">
        <v>31</v>
      </c>
      <c r="D66" s="6" t="s">
        <v>19</v>
      </c>
      <c r="E66">
        <v>210</v>
      </c>
      <c r="F66">
        <v>1.42</v>
      </c>
      <c r="G66">
        <v>0</v>
      </c>
    </row>
    <row r="67" spans="1:12">
      <c r="A67" s="2">
        <v>40861</v>
      </c>
      <c r="B67" t="s">
        <v>23</v>
      </c>
      <c r="C67">
        <v>31</v>
      </c>
      <c r="D67" s="6" t="s">
        <v>19</v>
      </c>
      <c r="E67">
        <v>277</v>
      </c>
      <c r="F67">
        <v>1.89</v>
      </c>
      <c r="G67">
        <v>0</v>
      </c>
    </row>
    <row r="68" spans="1:12">
      <c r="A68" s="2">
        <v>40861</v>
      </c>
      <c r="B68" t="s">
        <v>23</v>
      </c>
      <c r="C68">
        <v>31</v>
      </c>
      <c r="D68" s="6" t="s">
        <v>24</v>
      </c>
      <c r="E68">
        <v>153</v>
      </c>
      <c r="F68">
        <v>0.9</v>
      </c>
    </row>
    <row r="69" spans="1:12">
      <c r="A69" s="2">
        <v>40861</v>
      </c>
      <c r="B69" t="s">
        <v>23</v>
      </c>
      <c r="C69">
        <v>31</v>
      </c>
      <c r="D69" s="6" t="s">
        <v>24</v>
      </c>
      <c r="E69">
        <v>133</v>
      </c>
      <c r="F69">
        <v>0.96</v>
      </c>
    </row>
    <row r="70" spans="1:12">
      <c r="A70" s="2">
        <v>40861</v>
      </c>
      <c r="B70" t="s">
        <v>23</v>
      </c>
      <c r="C70">
        <v>31</v>
      </c>
      <c r="D70" s="6" t="s">
        <v>24</v>
      </c>
      <c r="E70">
        <v>170</v>
      </c>
      <c r="F70">
        <v>1.01</v>
      </c>
    </row>
    <row r="71" spans="1:12">
      <c r="A71" s="2">
        <v>40861</v>
      </c>
      <c r="B71" t="s">
        <v>23</v>
      </c>
      <c r="C71">
        <v>31</v>
      </c>
      <c r="D71" s="6" t="s">
        <v>16</v>
      </c>
      <c r="F71">
        <v>1.83</v>
      </c>
      <c r="J71">
        <f>97+100+115+119</f>
        <v>431</v>
      </c>
      <c r="K71">
        <v>4</v>
      </c>
      <c r="L71">
        <v>119</v>
      </c>
    </row>
    <row r="72" spans="1:12">
      <c r="A72" s="2">
        <v>40861</v>
      </c>
      <c r="B72" t="s">
        <v>23</v>
      </c>
      <c r="C72">
        <v>31</v>
      </c>
      <c r="D72" s="6" t="s">
        <v>19</v>
      </c>
      <c r="E72">
        <v>182</v>
      </c>
      <c r="F72">
        <v>1.45</v>
      </c>
      <c r="G72">
        <v>2</v>
      </c>
    </row>
    <row r="73" spans="1:12">
      <c r="A73" s="2">
        <v>40861</v>
      </c>
      <c r="B73" t="s">
        <v>23</v>
      </c>
      <c r="C73">
        <v>14</v>
      </c>
      <c r="D73" s="6" t="s">
        <v>16</v>
      </c>
      <c r="F73">
        <v>1.47</v>
      </c>
      <c r="J73">
        <f>84+90+106+119</f>
        <v>399</v>
      </c>
      <c r="K73">
        <v>4</v>
      </c>
      <c r="L73">
        <v>119</v>
      </c>
    </row>
    <row r="74" spans="1:12">
      <c r="A74" s="2">
        <v>40861</v>
      </c>
      <c r="B74" t="s">
        <v>23</v>
      </c>
      <c r="C74">
        <v>9</v>
      </c>
      <c r="D74" s="6" t="s">
        <v>19</v>
      </c>
      <c r="E74">
        <v>149</v>
      </c>
      <c r="F74">
        <v>0.94</v>
      </c>
      <c r="G74">
        <v>0</v>
      </c>
    </row>
    <row r="75" spans="1:12">
      <c r="A75" s="2">
        <v>40861</v>
      </c>
      <c r="B75" t="s">
        <v>23</v>
      </c>
      <c r="C75">
        <v>5</v>
      </c>
      <c r="D75" s="6" t="s">
        <v>19</v>
      </c>
      <c r="E75">
        <v>253</v>
      </c>
      <c r="F75">
        <v>1.24</v>
      </c>
      <c r="G75">
        <v>0</v>
      </c>
    </row>
    <row r="76" spans="1:12">
      <c r="A76" s="2">
        <v>40861</v>
      </c>
      <c r="B76" t="s">
        <v>23</v>
      </c>
      <c r="C76">
        <v>5</v>
      </c>
      <c r="D76" s="6" t="s">
        <v>19</v>
      </c>
      <c r="E76">
        <v>277</v>
      </c>
      <c r="F76">
        <v>1.21</v>
      </c>
      <c r="G76">
        <v>4</v>
      </c>
    </row>
    <row r="77" spans="1:12">
      <c r="A77" s="2">
        <v>40861</v>
      </c>
      <c r="B77" t="s">
        <v>23</v>
      </c>
      <c r="C77">
        <v>5</v>
      </c>
      <c r="D77" s="6" t="s">
        <v>19</v>
      </c>
      <c r="E77">
        <v>262</v>
      </c>
      <c r="F77">
        <v>1.74</v>
      </c>
      <c r="G77">
        <v>0</v>
      </c>
    </row>
    <row r="78" spans="1:12">
      <c r="A78" s="2">
        <v>40861</v>
      </c>
      <c r="B78" t="s">
        <v>23</v>
      </c>
      <c r="C78">
        <v>5</v>
      </c>
      <c r="D78" s="6" t="s">
        <v>19</v>
      </c>
      <c r="E78">
        <v>310</v>
      </c>
      <c r="F78">
        <v>1.46</v>
      </c>
      <c r="G78">
        <v>5</v>
      </c>
    </row>
    <row r="79" spans="1:12">
      <c r="A79" s="2">
        <v>40861</v>
      </c>
      <c r="B79" t="s">
        <v>23</v>
      </c>
      <c r="C79">
        <v>5</v>
      </c>
      <c r="D79" s="6" t="s">
        <v>19</v>
      </c>
      <c r="E79">
        <v>270</v>
      </c>
      <c r="F79">
        <v>1.57</v>
      </c>
      <c r="G79">
        <v>6</v>
      </c>
    </row>
    <row r="80" spans="1:12">
      <c r="A80" s="2">
        <v>40861</v>
      </c>
      <c r="B80" t="s">
        <v>23</v>
      </c>
      <c r="C80">
        <v>5</v>
      </c>
      <c r="D80" s="6" t="s">
        <v>19</v>
      </c>
      <c r="E80">
        <v>296</v>
      </c>
      <c r="F80">
        <v>1.83</v>
      </c>
      <c r="G80">
        <v>0</v>
      </c>
    </row>
    <row r="81" spans="1:13">
      <c r="A81" s="2">
        <v>40861</v>
      </c>
      <c r="B81" t="s">
        <v>23</v>
      </c>
      <c r="C81">
        <v>5</v>
      </c>
      <c r="D81" s="6" t="s">
        <v>19</v>
      </c>
      <c r="E81">
        <v>298</v>
      </c>
      <c r="F81">
        <v>1.46</v>
      </c>
      <c r="G81">
        <v>7</v>
      </c>
    </row>
    <row r="82" spans="1:13">
      <c r="A82" s="2">
        <v>40861</v>
      </c>
      <c r="B82" t="s">
        <v>23</v>
      </c>
      <c r="C82">
        <v>5</v>
      </c>
      <c r="D82" s="6" t="s">
        <v>19</v>
      </c>
      <c r="E82">
        <v>325</v>
      </c>
      <c r="F82">
        <v>1.94</v>
      </c>
      <c r="G82">
        <v>5</v>
      </c>
    </row>
    <row r="83" spans="1:13">
      <c r="A83" s="2">
        <v>40861</v>
      </c>
      <c r="B83" t="s">
        <v>23</v>
      </c>
      <c r="C83">
        <v>5</v>
      </c>
      <c r="D83" s="6" t="s">
        <v>19</v>
      </c>
      <c r="E83">
        <v>222</v>
      </c>
      <c r="F83">
        <v>1.45</v>
      </c>
      <c r="G83">
        <v>0</v>
      </c>
    </row>
    <row r="84" spans="1:13">
      <c r="A84" s="2">
        <v>40861</v>
      </c>
      <c r="B84" t="s">
        <v>23</v>
      </c>
      <c r="C84">
        <v>5</v>
      </c>
      <c r="D84" s="6" t="s">
        <v>19</v>
      </c>
      <c r="E84">
        <v>221</v>
      </c>
      <c r="F84">
        <v>1.29</v>
      </c>
      <c r="G84">
        <v>0</v>
      </c>
    </row>
    <row r="85" spans="1:13">
      <c r="A85" s="2">
        <v>40861</v>
      </c>
      <c r="B85" t="s">
        <v>23</v>
      </c>
      <c r="C85">
        <v>5</v>
      </c>
      <c r="D85" s="6" t="s">
        <v>19</v>
      </c>
      <c r="E85">
        <v>218</v>
      </c>
      <c r="F85">
        <v>0.95</v>
      </c>
      <c r="G85">
        <v>0</v>
      </c>
    </row>
    <row r="86" spans="1:13">
      <c r="A86" s="2">
        <v>40861</v>
      </c>
      <c r="B86" t="s">
        <v>23</v>
      </c>
      <c r="C86">
        <v>5</v>
      </c>
      <c r="D86" s="6" t="s">
        <v>19</v>
      </c>
      <c r="E86">
        <v>199</v>
      </c>
      <c r="F86">
        <v>1.39</v>
      </c>
      <c r="G86">
        <v>0</v>
      </c>
    </row>
    <row r="87" spans="1:13">
      <c r="A87" s="2">
        <v>40861</v>
      </c>
      <c r="B87" t="s">
        <v>23</v>
      </c>
      <c r="C87">
        <v>5</v>
      </c>
      <c r="D87" s="6" t="s">
        <v>19</v>
      </c>
      <c r="E87">
        <v>293</v>
      </c>
      <c r="F87">
        <v>1.8</v>
      </c>
      <c r="G87">
        <v>0</v>
      </c>
    </row>
    <row r="88" spans="1:13">
      <c r="A88" s="2">
        <v>40861</v>
      </c>
      <c r="B88" t="s">
        <v>23</v>
      </c>
      <c r="C88">
        <v>5</v>
      </c>
      <c r="D88" s="6" t="s">
        <v>19</v>
      </c>
      <c r="E88">
        <v>262</v>
      </c>
      <c r="F88">
        <v>1.56</v>
      </c>
      <c r="G88">
        <v>0</v>
      </c>
    </row>
    <row r="89" spans="1:13">
      <c r="A89" s="2">
        <v>40861</v>
      </c>
      <c r="B89" t="s">
        <v>23</v>
      </c>
      <c r="C89">
        <v>5</v>
      </c>
      <c r="D89" s="6" t="s">
        <v>19</v>
      </c>
      <c r="E89">
        <v>271</v>
      </c>
      <c r="F89">
        <v>2.12</v>
      </c>
      <c r="G89">
        <v>0</v>
      </c>
    </row>
    <row r="90" spans="1:13">
      <c r="A90" s="2">
        <v>40861</v>
      </c>
      <c r="B90" t="s">
        <v>23</v>
      </c>
      <c r="C90">
        <v>5</v>
      </c>
      <c r="D90" s="6" t="s">
        <v>19</v>
      </c>
      <c r="E90">
        <v>315</v>
      </c>
      <c r="F90">
        <v>2.4</v>
      </c>
      <c r="G90">
        <v>0</v>
      </c>
    </row>
    <row r="91" spans="1:13">
      <c r="A91" s="2">
        <v>40861</v>
      </c>
      <c r="B91" t="s">
        <v>23</v>
      </c>
      <c r="C91">
        <v>5</v>
      </c>
      <c r="D91" s="6" t="s">
        <v>19</v>
      </c>
      <c r="E91">
        <v>285</v>
      </c>
      <c r="F91">
        <v>1.17</v>
      </c>
      <c r="G91">
        <v>4</v>
      </c>
    </row>
    <row r="92" spans="1:13">
      <c r="A92" s="2">
        <v>40861</v>
      </c>
      <c r="B92" t="s">
        <v>23</v>
      </c>
      <c r="C92">
        <v>5</v>
      </c>
      <c r="D92" s="6" t="s">
        <v>19</v>
      </c>
      <c r="E92">
        <v>257</v>
      </c>
      <c r="F92">
        <v>1.3</v>
      </c>
      <c r="G92">
        <v>0</v>
      </c>
    </row>
    <row r="93" spans="1:13">
      <c r="A93" s="2">
        <v>40861</v>
      </c>
      <c r="B93" t="s">
        <v>23</v>
      </c>
      <c r="C93">
        <v>5</v>
      </c>
      <c r="D93" s="6" t="s">
        <v>16</v>
      </c>
      <c r="F93">
        <v>1.29</v>
      </c>
      <c r="J93">
        <f>61+96+102</f>
        <v>259</v>
      </c>
      <c r="K93">
        <v>3</v>
      </c>
      <c r="L93">
        <v>102</v>
      </c>
    </row>
    <row r="94" spans="1:13">
      <c r="A94" s="2">
        <v>40861</v>
      </c>
      <c r="B94" t="s">
        <v>23</v>
      </c>
      <c r="C94">
        <v>5</v>
      </c>
      <c r="D94" s="6" t="s">
        <v>20</v>
      </c>
      <c r="E94">
        <v>285</v>
      </c>
      <c r="F94">
        <v>2.68</v>
      </c>
      <c r="H94">
        <v>32</v>
      </c>
      <c r="I94">
        <v>2.5</v>
      </c>
    </row>
    <row r="95" spans="1:13">
      <c r="A95" s="2">
        <v>40861</v>
      </c>
      <c r="B95" s="3" t="s">
        <v>23</v>
      </c>
      <c r="C95" s="3">
        <v>22</v>
      </c>
      <c r="D95" s="6" t="s">
        <v>24</v>
      </c>
      <c r="E95">
        <v>156</v>
      </c>
      <c r="F95">
        <v>0.87</v>
      </c>
      <c r="M95" t="s">
        <v>36</v>
      </c>
    </row>
    <row r="96" spans="1:13">
      <c r="A96" s="2">
        <v>40861</v>
      </c>
      <c r="B96" s="3" t="s">
        <v>23</v>
      </c>
      <c r="C96" s="3">
        <v>22</v>
      </c>
      <c r="D96" s="6" t="s">
        <v>24</v>
      </c>
      <c r="E96">
        <v>108</v>
      </c>
      <c r="F96">
        <v>0.89</v>
      </c>
      <c r="M96" t="s">
        <v>36</v>
      </c>
    </row>
    <row r="97" spans="1:13">
      <c r="A97" s="2">
        <v>40861</v>
      </c>
      <c r="B97" s="3" t="s">
        <v>23</v>
      </c>
      <c r="C97" s="3">
        <v>22</v>
      </c>
      <c r="D97" s="6" t="s">
        <v>24</v>
      </c>
      <c r="E97">
        <v>59</v>
      </c>
      <c r="F97">
        <v>0.55000000000000004</v>
      </c>
      <c r="M97" t="s">
        <v>36</v>
      </c>
    </row>
    <row r="98" spans="1:13">
      <c r="A98" s="2">
        <v>40861</v>
      </c>
      <c r="B98" s="3" t="s">
        <v>23</v>
      </c>
      <c r="C98" s="3">
        <v>22</v>
      </c>
      <c r="D98" s="6" t="s">
        <v>24</v>
      </c>
      <c r="E98">
        <v>150</v>
      </c>
      <c r="F98">
        <v>0.74</v>
      </c>
      <c r="M98" t="s">
        <v>36</v>
      </c>
    </row>
    <row r="99" spans="1:13">
      <c r="A99" s="2">
        <v>40861</v>
      </c>
      <c r="B99" s="3" t="s">
        <v>23</v>
      </c>
      <c r="C99" s="3">
        <v>22</v>
      </c>
      <c r="D99" s="6" t="s">
        <v>24</v>
      </c>
      <c r="E99">
        <v>206</v>
      </c>
      <c r="F99">
        <v>1.1200000000000001</v>
      </c>
      <c r="M99" t="s">
        <v>36</v>
      </c>
    </row>
    <row r="100" spans="1:13">
      <c r="A100" s="2">
        <v>40861</v>
      </c>
      <c r="B100" s="3" t="s">
        <v>23</v>
      </c>
      <c r="C100" s="3">
        <v>22</v>
      </c>
      <c r="D100" s="6" t="s">
        <v>24</v>
      </c>
      <c r="E100">
        <v>193</v>
      </c>
      <c r="F100">
        <v>0.94</v>
      </c>
      <c r="M100" t="s">
        <v>36</v>
      </c>
    </row>
    <row r="101" spans="1:13">
      <c r="A101" s="2">
        <v>40861</v>
      </c>
      <c r="B101" s="3" t="s">
        <v>23</v>
      </c>
      <c r="C101" s="3">
        <v>22</v>
      </c>
      <c r="D101" s="6" t="s">
        <v>24</v>
      </c>
      <c r="E101">
        <v>61</v>
      </c>
      <c r="F101">
        <v>0.73</v>
      </c>
      <c r="M101" t="s">
        <v>36</v>
      </c>
    </row>
    <row r="102" spans="1:13">
      <c r="A102" s="2">
        <v>40861</v>
      </c>
      <c r="B102" s="3" t="s">
        <v>23</v>
      </c>
      <c r="C102" s="3">
        <v>22</v>
      </c>
      <c r="D102" s="6" t="s">
        <v>24</v>
      </c>
      <c r="E102">
        <v>173</v>
      </c>
      <c r="F102">
        <v>0.94</v>
      </c>
      <c r="M102" t="s">
        <v>36</v>
      </c>
    </row>
    <row r="103" spans="1:13">
      <c r="A103" s="2">
        <v>40861</v>
      </c>
      <c r="B103" s="3" t="s">
        <v>23</v>
      </c>
      <c r="C103" s="3">
        <v>22</v>
      </c>
      <c r="D103" s="6" t="s">
        <v>24</v>
      </c>
      <c r="E103">
        <v>166</v>
      </c>
      <c r="F103">
        <v>0.66</v>
      </c>
      <c r="M103" t="s">
        <v>36</v>
      </c>
    </row>
    <row r="104" spans="1:13">
      <c r="A104" s="2">
        <v>40861</v>
      </c>
      <c r="B104" s="3" t="s">
        <v>23</v>
      </c>
      <c r="C104" s="3">
        <v>22</v>
      </c>
      <c r="D104" s="6" t="s">
        <v>24</v>
      </c>
      <c r="E104">
        <v>191</v>
      </c>
      <c r="F104">
        <v>1.05</v>
      </c>
      <c r="M104" t="s">
        <v>36</v>
      </c>
    </row>
    <row r="105" spans="1:13">
      <c r="A105" s="2">
        <v>40861</v>
      </c>
      <c r="B105" s="3" t="s">
        <v>23</v>
      </c>
      <c r="C105" s="3">
        <v>22</v>
      </c>
      <c r="D105" s="6" t="s">
        <v>24</v>
      </c>
      <c r="E105">
        <v>189</v>
      </c>
      <c r="F105">
        <v>0.74</v>
      </c>
      <c r="M105" t="s">
        <v>36</v>
      </c>
    </row>
    <row r="106" spans="1:13">
      <c r="A106" s="2">
        <v>40861</v>
      </c>
      <c r="B106" s="3" t="s">
        <v>23</v>
      </c>
      <c r="C106" s="3">
        <v>22</v>
      </c>
      <c r="D106" s="6" t="s">
        <v>24</v>
      </c>
      <c r="E106">
        <v>176</v>
      </c>
      <c r="F106">
        <v>0.77</v>
      </c>
      <c r="M106" t="s">
        <v>36</v>
      </c>
    </row>
    <row r="107" spans="1:13">
      <c r="A107" s="2">
        <v>40861</v>
      </c>
      <c r="B107" s="3" t="s">
        <v>23</v>
      </c>
      <c r="C107" s="3">
        <v>22</v>
      </c>
      <c r="D107" s="6" t="s">
        <v>24</v>
      </c>
      <c r="E107">
        <v>156</v>
      </c>
      <c r="F107">
        <v>0.85</v>
      </c>
      <c r="M107" t="s">
        <v>36</v>
      </c>
    </row>
    <row r="108" spans="1:13">
      <c r="A108" s="2">
        <v>40861</v>
      </c>
      <c r="B108" s="3" t="s">
        <v>23</v>
      </c>
      <c r="C108" s="3">
        <v>22</v>
      </c>
      <c r="D108" s="6" t="s">
        <v>24</v>
      </c>
      <c r="E108">
        <v>193</v>
      </c>
      <c r="F108">
        <v>0.7</v>
      </c>
      <c r="M108" t="s">
        <v>36</v>
      </c>
    </row>
    <row r="109" spans="1:13">
      <c r="A109" s="2">
        <v>40861</v>
      </c>
      <c r="B109" s="3" t="s">
        <v>23</v>
      </c>
      <c r="C109" s="3">
        <v>22</v>
      </c>
      <c r="D109" s="6" t="s">
        <v>24</v>
      </c>
      <c r="E109">
        <v>142</v>
      </c>
      <c r="F109">
        <v>0.61</v>
      </c>
      <c r="M109" t="s">
        <v>36</v>
      </c>
    </row>
    <row r="110" spans="1:13">
      <c r="A110" s="2">
        <v>40861</v>
      </c>
      <c r="B110" s="3" t="s">
        <v>23</v>
      </c>
      <c r="C110" s="3">
        <v>22</v>
      </c>
      <c r="D110" s="6" t="s">
        <v>24</v>
      </c>
      <c r="E110">
        <v>189</v>
      </c>
      <c r="F110">
        <v>0.79</v>
      </c>
      <c r="M110" t="s">
        <v>36</v>
      </c>
    </row>
    <row r="111" spans="1:13">
      <c r="A111" s="2">
        <v>40861</v>
      </c>
      <c r="B111" s="3" t="s">
        <v>23</v>
      </c>
      <c r="C111" s="3">
        <v>22</v>
      </c>
      <c r="D111" s="6" t="s">
        <v>24</v>
      </c>
      <c r="E111">
        <v>144</v>
      </c>
      <c r="F111">
        <v>0.7</v>
      </c>
      <c r="M111" t="s">
        <v>36</v>
      </c>
    </row>
    <row r="112" spans="1:13">
      <c r="A112" s="2">
        <v>40861</v>
      </c>
      <c r="B112" s="3" t="s">
        <v>23</v>
      </c>
      <c r="C112" s="3">
        <v>22</v>
      </c>
      <c r="D112" s="6" t="s">
        <v>24</v>
      </c>
      <c r="E112">
        <v>152</v>
      </c>
      <c r="F112">
        <v>0.94</v>
      </c>
      <c r="M112" t="s">
        <v>36</v>
      </c>
    </row>
    <row r="113" spans="1:13">
      <c r="A113" s="2">
        <v>40861</v>
      </c>
      <c r="B113" s="3" t="s">
        <v>23</v>
      </c>
      <c r="C113" s="3">
        <v>22</v>
      </c>
      <c r="D113" s="6" t="s">
        <v>24</v>
      </c>
      <c r="E113">
        <v>142</v>
      </c>
      <c r="F113">
        <v>0.71</v>
      </c>
      <c r="M113" t="s">
        <v>36</v>
      </c>
    </row>
    <row r="114" spans="1:13">
      <c r="A114" s="2">
        <v>40861</v>
      </c>
      <c r="B114" s="3" t="s">
        <v>23</v>
      </c>
      <c r="C114" s="3">
        <v>22</v>
      </c>
      <c r="D114" s="6" t="s">
        <v>24</v>
      </c>
      <c r="E114" s="15">
        <v>210</v>
      </c>
      <c r="F114">
        <v>1</v>
      </c>
      <c r="M114" t="s">
        <v>36</v>
      </c>
    </row>
    <row r="115" spans="1:13">
      <c r="A115" s="2">
        <v>40861</v>
      </c>
      <c r="B115" s="3" t="s">
        <v>23</v>
      </c>
      <c r="C115" s="3">
        <v>22</v>
      </c>
      <c r="D115" s="6" t="s">
        <v>24</v>
      </c>
      <c r="E115">
        <v>147</v>
      </c>
      <c r="F115">
        <v>0.85</v>
      </c>
      <c r="M115" t="s">
        <v>36</v>
      </c>
    </row>
    <row r="116" spans="1:13">
      <c r="A116" s="2">
        <v>40861</v>
      </c>
      <c r="B116" s="3" t="s">
        <v>23</v>
      </c>
      <c r="C116" s="3">
        <v>22</v>
      </c>
      <c r="D116" s="6" t="s">
        <v>24</v>
      </c>
      <c r="E116">
        <v>202</v>
      </c>
      <c r="F116">
        <v>0.87</v>
      </c>
      <c r="M116" t="s">
        <v>36</v>
      </c>
    </row>
    <row r="117" spans="1:13">
      <c r="A117" s="2">
        <v>40861</v>
      </c>
      <c r="B117" s="3" t="s">
        <v>23</v>
      </c>
      <c r="C117" s="3">
        <v>22</v>
      </c>
      <c r="D117" s="6" t="s">
        <v>24</v>
      </c>
      <c r="E117">
        <v>197</v>
      </c>
      <c r="F117">
        <v>0.8</v>
      </c>
      <c r="M117" t="s">
        <v>36</v>
      </c>
    </row>
    <row r="118" spans="1:13">
      <c r="A118" s="2">
        <v>40861</v>
      </c>
      <c r="B118" s="3" t="s">
        <v>23</v>
      </c>
      <c r="C118" s="3">
        <v>22</v>
      </c>
      <c r="D118" s="6" t="s">
        <v>24</v>
      </c>
      <c r="E118">
        <v>134</v>
      </c>
      <c r="F118">
        <v>0.74</v>
      </c>
      <c r="M118" t="s">
        <v>36</v>
      </c>
    </row>
    <row r="119" spans="1:13">
      <c r="A119" s="2">
        <v>40861</v>
      </c>
      <c r="B119" s="3" t="s">
        <v>23</v>
      </c>
      <c r="C119" s="3">
        <v>22</v>
      </c>
      <c r="D119" s="6" t="s">
        <v>24</v>
      </c>
      <c r="E119">
        <v>186</v>
      </c>
      <c r="F119">
        <v>1.03</v>
      </c>
      <c r="M119" t="s">
        <v>36</v>
      </c>
    </row>
    <row r="120" spans="1:13">
      <c r="A120" s="2">
        <v>40861</v>
      </c>
      <c r="B120" s="3" t="s">
        <v>23</v>
      </c>
      <c r="C120" s="3">
        <v>22</v>
      </c>
      <c r="D120" s="6" t="s">
        <v>24</v>
      </c>
      <c r="E120">
        <v>95</v>
      </c>
      <c r="F120">
        <v>0.7</v>
      </c>
      <c r="M120" t="s">
        <v>36</v>
      </c>
    </row>
    <row r="121" spans="1:13">
      <c r="A121" s="2">
        <v>40861</v>
      </c>
      <c r="B121" s="3" t="s">
        <v>23</v>
      </c>
      <c r="C121" s="3">
        <v>22</v>
      </c>
      <c r="D121" s="6" t="s">
        <v>24</v>
      </c>
      <c r="E121">
        <v>156</v>
      </c>
      <c r="F121">
        <v>0.7</v>
      </c>
      <c r="M121" t="s">
        <v>36</v>
      </c>
    </row>
    <row r="122" spans="1:13">
      <c r="A122" s="2">
        <v>40861</v>
      </c>
      <c r="B122" s="3" t="s">
        <v>23</v>
      </c>
      <c r="C122" s="3">
        <v>22</v>
      </c>
      <c r="D122" s="6" t="s">
        <v>24</v>
      </c>
      <c r="E122">
        <v>200</v>
      </c>
      <c r="F122">
        <v>1.04</v>
      </c>
      <c r="M122" t="s">
        <v>36</v>
      </c>
    </row>
    <row r="123" spans="1:13">
      <c r="A123" s="2">
        <v>40861</v>
      </c>
      <c r="B123" s="3" t="s">
        <v>23</v>
      </c>
      <c r="C123" s="3">
        <v>22</v>
      </c>
      <c r="D123" s="6" t="s">
        <v>24</v>
      </c>
      <c r="E123">
        <v>114</v>
      </c>
      <c r="F123">
        <v>0.86</v>
      </c>
      <c r="M123" t="s">
        <v>36</v>
      </c>
    </row>
    <row r="124" spans="1:13">
      <c r="A124" s="2">
        <v>40861</v>
      </c>
      <c r="B124" s="3" t="s">
        <v>23</v>
      </c>
      <c r="C124" s="3">
        <v>22</v>
      </c>
      <c r="D124" s="6" t="s">
        <v>24</v>
      </c>
      <c r="E124">
        <v>130</v>
      </c>
      <c r="F124">
        <v>1.1100000000000001</v>
      </c>
      <c r="M124" t="s">
        <v>36</v>
      </c>
    </row>
    <row r="125" spans="1:13">
      <c r="A125" s="2">
        <v>40861</v>
      </c>
      <c r="B125" s="3" t="s">
        <v>23</v>
      </c>
      <c r="C125" s="3">
        <v>22</v>
      </c>
      <c r="D125" s="6" t="s">
        <v>24</v>
      </c>
      <c r="E125">
        <v>201</v>
      </c>
      <c r="F125">
        <v>0.94</v>
      </c>
      <c r="M125" t="s">
        <v>36</v>
      </c>
    </row>
    <row r="126" spans="1:13">
      <c r="A126" s="2">
        <v>40861</v>
      </c>
      <c r="B126" s="3" t="s">
        <v>23</v>
      </c>
      <c r="C126" s="3">
        <v>22</v>
      </c>
      <c r="D126" s="6" t="s">
        <v>24</v>
      </c>
      <c r="E126">
        <v>196</v>
      </c>
      <c r="F126">
        <v>0.81</v>
      </c>
      <c r="M126" t="s">
        <v>36</v>
      </c>
    </row>
    <row r="127" spans="1:13">
      <c r="A127" s="2">
        <v>40861</v>
      </c>
      <c r="B127" s="3" t="s">
        <v>23</v>
      </c>
      <c r="C127" s="3">
        <v>22</v>
      </c>
      <c r="D127" s="6" t="s">
        <v>24</v>
      </c>
      <c r="E127">
        <v>208</v>
      </c>
      <c r="F127">
        <v>0.93</v>
      </c>
      <c r="M127" t="s">
        <v>36</v>
      </c>
    </row>
    <row r="128" spans="1:13">
      <c r="A128" s="2">
        <v>40861</v>
      </c>
      <c r="B128" s="3" t="s">
        <v>23</v>
      </c>
      <c r="C128" s="3">
        <v>22</v>
      </c>
      <c r="D128" s="6" t="s">
        <v>24</v>
      </c>
      <c r="E128">
        <v>184</v>
      </c>
      <c r="F128">
        <v>0.56999999999999995</v>
      </c>
      <c r="M128" t="s">
        <v>36</v>
      </c>
    </row>
    <row r="129" spans="1:13">
      <c r="A129" s="2">
        <v>40861</v>
      </c>
      <c r="B129" s="3" t="s">
        <v>23</v>
      </c>
      <c r="C129" s="3">
        <v>22</v>
      </c>
      <c r="D129" s="6" t="s">
        <v>24</v>
      </c>
      <c r="E129">
        <v>104</v>
      </c>
      <c r="F129">
        <v>0.81</v>
      </c>
      <c r="M129" t="s">
        <v>36</v>
      </c>
    </row>
    <row r="130" spans="1:13">
      <c r="A130" s="2">
        <v>40861</v>
      </c>
      <c r="B130" s="3" t="s">
        <v>23</v>
      </c>
      <c r="C130" s="3">
        <v>22</v>
      </c>
      <c r="D130" s="6" t="s">
        <v>24</v>
      </c>
      <c r="E130">
        <v>171</v>
      </c>
      <c r="F130">
        <v>0.75</v>
      </c>
      <c r="M130" t="s">
        <v>36</v>
      </c>
    </row>
    <row r="131" spans="1:13">
      <c r="A131" s="2">
        <v>40861</v>
      </c>
      <c r="B131" s="3" t="s">
        <v>23</v>
      </c>
      <c r="C131" s="3">
        <v>22</v>
      </c>
      <c r="D131" s="6" t="s">
        <v>24</v>
      </c>
      <c r="E131">
        <v>197</v>
      </c>
      <c r="F131">
        <v>0.86</v>
      </c>
      <c r="M131" t="s">
        <v>36</v>
      </c>
    </row>
    <row r="132" spans="1:13">
      <c r="A132" s="2">
        <v>40861</v>
      </c>
      <c r="B132" s="3" t="s">
        <v>23</v>
      </c>
      <c r="C132" s="3">
        <v>22</v>
      </c>
      <c r="D132" s="6" t="s">
        <v>24</v>
      </c>
      <c r="E132" s="6">
        <v>128</v>
      </c>
      <c r="F132">
        <v>0.98</v>
      </c>
      <c r="M132" t="s">
        <v>36</v>
      </c>
    </row>
    <row r="133" spans="1:13">
      <c r="A133" s="2">
        <v>40861</v>
      </c>
      <c r="B133" s="3" t="s">
        <v>23</v>
      </c>
      <c r="C133" s="3">
        <v>22</v>
      </c>
      <c r="D133" s="6" t="s">
        <v>24</v>
      </c>
      <c r="E133">
        <v>174</v>
      </c>
      <c r="F133">
        <v>0.74</v>
      </c>
      <c r="M133" t="s">
        <v>36</v>
      </c>
    </row>
    <row r="134" spans="1:13">
      <c r="A134" s="2">
        <v>40861</v>
      </c>
      <c r="B134" s="3" t="s">
        <v>23</v>
      </c>
      <c r="C134" s="3">
        <v>22</v>
      </c>
      <c r="D134" s="6" t="s">
        <v>24</v>
      </c>
      <c r="E134">
        <v>166</v>
      </c>
      <c r="F134">
        <v>0.94</v>
      </c>
      <c r="M134" t="s">
        <v>36</v>
      </c>
    </row>
    <row r="135" spans="1:13">
      <c r="A135" s="2">
        <v>40861</v>
      </c>
      <c r="B135" s="3" t="s">
        <v>23</v>
      </c>
      <c r="C135" s="3">
        <v>22</v>
      </c>
      <c r="D135" s="6" t="s">
        <v>24</v>
      </c>
      <c r="E135">
        <v>190</v>
      </c>
      <c r="F135">
        <v>0.86</v>
      </c>
      <c r="M135" t="s">
        <v>36</v>
      </c>
    </row>
    <row r="136" spans="1:13">
      <c r="A136" s="2">
        <v>40861</v>
      </c>
      <c r="B136" s="3" t="s">
        <v>23</v>
      </c>
      <c r="C136" s="3">
        <v>22</v>
      </c>
      <c r="D136" s="6" t="s">
        <v>24</v>
      </c>
      <c r="E136">
        <v>165</v>
      </c>
      <c r="F136">
        <v>0.66</v>
      </c>
      <c r="M136" t="s">
        <v>36</v>
      </c>
    </row>
    <row r="137" spans="1:13">
      <c r="A137" s="2">
        <v>40861</v>
      </c>
      <c r="B137" s="3" t="s">
        <v>23</v>
      </c>
      <c r="C137" s="3">
        <v>22</v>
      </c>
      <c r="D137" s="6" t="s">
        <v>24</v>
      </c>
      <c r="E137">
        <v>199</v>
      </c>
      <c r="F137">
        <v>0.78</v>
      </c>
      <c r="M137" t="s">
        <v>36</v>
      </c>
    </row>
    <row r="138" spans="1:13">
      <c r="A138" s="2">
        <v>40861</v>
      </c>
      <c r="B138" s="3" t="s">
        <v>23</v>
      </c>
      <c r="C138" s="3">
        <v>22</v>
      </c>
      <c r="D138" s="6" t="s">
        <v>24</v>
      </c>
      <c r="E138">
        <v>135</v>
      </c>
      <c r="F138">
        <v>0.67</v>
      </c>
      <c r="M138" t="s">
        <v>36</v>
      </c>
    </row>
    <row r="139" spans="1:13">
      <c r="A139" s="2">
        <v>40861</v>
      </c>
      <c r="B139" s="3" t="s">
        <v>23</v>
      </c>
      <c r="C139" s="3">
        <v>22</v>
      </c>
      <c r="D139" s="6" t="s">
        <v>24</v>
      </c>
      <c r="E139">
        <v>163</v>
      </c>
      <c r="F139">
        <v>0.98</v>
      </c>
      <c r="M139" t="s">
        <v>36</v>
      </c>
    </row>
    <row r="140" spans="1:13">
      <c r="A140" s="2">
        <v>40861</v>
      </c>
      <c r="B140" s="3" t="s">
        <v>23</v>
      </c>
      <c r="C140" s="3">
        <v>22</v>
      </c>
      <c r="D140" s="6" t="s">
        <v>24</v>
      </c>
      <c r="E140">
        <v>186</v>
      </c>
      <c r="F140">
        <v>1.1499999999999999</v>
      </c>
      <c r="M140" t="s">
        <v>36</v>
      </c>
    </row>
    <row r="141" spans="1:13">
      <c r="A141" s="2">
        <v>40861</v>
      </c>
      <c r="B141" s="3" t="s">
        <v>23</v>
      </c>
      <c r="C141" s="3">
        <v>22</v>
      </c>
      <c r="D141" s="6" t="s">
        <v>24</v>
      </c>
      <c r="E141">
        <v>175</v>
      </c>
      <c r="F141">
        <v>0.9</v>
      </c>
      <c r="M141" t="s">
        <v>36</v>
      </c>
    </row>
    <row r="142" spans="1:13">
      <c r="A142" s="2">
        <v>40861</v>
      </c>
      <c r="B142" s="3" t="s">
        <v>23</v>
      </c>
      <c r="C142" s="3">
        <v>22</v>
      </c>
      <c r="D142" s="6" t="s">
        <v>24</v>
      </c>
      <c r="E142">
        <v>218</v>
      </c>
      <c r="F142">
        <v>0.75</v>
      </c>
      <c r="M142" t="s">
        <v>36</v>
      </c>
    </row>
    <row r="143" spans="1:13">
      <c r="A143" s="2">
        <v>40861</v>
      </c>
      <c r="B143" s="3" t="s">
        <v>23</v>
      </c>
      <c r="C143" s="3">
        <v>22</v>
      </c>
      <c r="D143" s="6" t="s">
        <v>24</v>
      </c>
      <c r="E143">
        <v>145</v>
      </c>
      <c r="F143">
        <v>0.8</v>
      </c>
      <c r="M143" t="s">
        <v>36</v>
      </c>
    </row>
    <row r="144" spans="1:13">
      <c r="A144" s="2">
        <v>40861</v>
      </c>
      <c r="B144" s="3" t="s">
        <v>23</v>
      </c>
      <c r="C144" s="3">
        <v>22</v>
      </c>
      <c r="D144" s="6" t="s">
        <v>24</v>
      </c>
      <c r="E144">
        <v>189</v>
      </c>
      <c r="F144">
        <v>0.69</v>
      </c>
      <c r="M144" t="s">
        <v>36</v>
      </c>
    </row>
    <row r="145" spans="1:13">
      <c r="A145" s="2">
        <v>40861</v>
      </c>
      <c r="B145" s="3" t="s">
        <v>23</v>
      </c>
      <c r="C145" s="3">
        <v>22</v>
      </c>
      <c r="D145" s="6" t="s">
        <v>24</v>
      </c>
      <c r="E145">
        <v>202</v>
      </c>
      <c r="F145">
        <v>0.65</v>
      </c>
      <c r="M145" t="s">
        <v>36</v>
      </c>
    </row>
    <row r="146" spans="1:13">
      <c r="A146" s="2">
        <v>40861</v>
      </c>
      <c r="B146" s="3" t="s">
        <v>23</v>
      </c>
      <c r="C146" s="3">
        <v>22</v>
      </c>
      <c r="D146" s="6" t="s">
        <v>24</v>
      </c>
      <c r="E146">
        <v>174</v>
      </c>
      <c r="F146">
        <v>1.06</v>
      </c>
      <c r="M146" t="s">
        <v>36</v>
      </c>
    </row>
    <row r="147" spans="1:13">
      <c r="A147" s="2">
        <v>40861</v>
      </c>
      <c r="B147" s="3" t="s">
        <v>23</v>
      </c>
      <c r="C147" s="3">
        <v>22</v>
      </c>
      <c r="D147" s="6" t="s">
        <v>24</v>
      </c>
      <c r="E147">
        <v>128</v>
      </c>
      <c r="F147">
        <v>0.8</v>
      </c>
      <c r="M147" t="s">
        <v>36</v>
      </c>
    </row>
    <row r="148" spans="1:13">
      <c r="A148" s="2">
        <v>40861</v>
      </c>
      <c r="B148" s="3" t="s">
        <v>23</v>
      </c>
      <c r="C148" s="3">
        <v>22</v>
      </c>
      <c r="D148" s="6" t="s">
        <v>24</v>
      </c>
      <c r="E148">
        <v>201</v>
      </c>
      <c r="F148">
        <v>0.75</v>
      </c>
      <c r="M148" t="s">
        <v>36</v>
      </c>
    </row>
    <row r="149" spans="1:13">
      <c r="A149" s="2">
        <v>40861</v>
      </c>
      <c r="B149" s="3" t="s">
        <v>23</v>
      </c>
      <c r="C149" s="3">
        <v>22</v>
      </c>
      <c r="D149" s="6" t="s">
        <v>24</v>
      </c>
      <c r="E149">
        <v>173</v>
      </c>
      <c r="F149">
        <v>0.99</v>
      </c>
      <c r="M149" t="s">
        <v>36</v>
      </c>
    </row>
    <row r="150" spans="1:13">
      <c r="A150" s="2">
        <v>40861</v>
      </c>
      <c r="B150" s="3" t="s">
        <v>23</v>
      </c>
      <c r="C150" s="3">
        <v>22</v>
      </c>
      <c r="D150" s="6" t="s">
        <v>24</v>
      </c>
      <c r="E150">
        <v>177</v>
      </c>
      <c r="F150">
        <v>0.75</v>
      </c>
      <c r="M150" t="s">
        <v>36</v>
      </c>
    </row>
    <row r="151" spans="1:13">
      <c r="A151" s="2">
        <v>40861</v>
      </c>
      <c r="B151" s="3" t="s">
        <v>23</v>
      </c>
      <c r="C151" s="3">
        <v>22</v>
      </c>
      <c r="D151" s="6" t="s">
        <v>24</v>
      </c>
      <c r="E151">
        <v>146</v>
      </c>
      <c r="F151">
        <v>0.7</v>
      </c>
      <c r="M151" t="s">
        <v>36</v>
      </c>
    </row>
    <row r="152" spans="1:13">
      <c r="A152" s="2">
        <v>40861</v>
      </c>
      <c r="B152" s="3" t="s">
        <v>23</v>
      </c>
      <c r="C152" s="3">
        <v>22</v>
      </c>
      <c r="D152" s="6" t="s">
        <v>24</v>
      </c>
      <c r="E152">
        <v>199</v>
      </c>
      <c r="F152">
        <v>0.85</v>
      </c>
      <c r="M152" t="s">
        <v>36</v>
      </c>
    </row>
    <row r="153" spans="1:13">
      <c r="A153" s="2">
        <v>40861</v>
      </c>
      <c r="B153" s="3" t="s">
        <v>23</v>
      </c>
      <c r="C153" s="3">
        <v>22</v>
      </c>
      <c r="D153" s="6" t="s">
        <v>24</v>
      </c>
      <c r="E153">
        <v>194</v>
      </c>
      <c r="F153">
        <v>0.66</v>
      </c>
      <c r="M153" t="s">
        <v>36</v>
      </c>
    </row>
    <row r="154" spans="1:13">
      <c r="A154" s="2">
        <v>40861</v>
      </c>
      <c r="B154" s="3" t="s">
        <v>23</v>
      </c>
      <c r="C154" s="3">
        <v>22</v>
      </c>
      <c r="D154" s="6" t="s">
        <v>24</v>
      </c>
      <c r="E154">
        <v>179</v>
      </c>
      <c r="F154">
        <v>0.69</v>
      </c>
      <c r="M154" t="s">
        <v>36</v>
      </c>
    </row>
    <row r="155" spans="1:13">
      <c r="A155" s="2">
        <v>40861</v>
      </c>
      <c r="B155" s="3" t="s">
        <v>23</v>
      </c>
      <c r="C155" s="3">
        <v>22</v>
      </c>
      <c r="D155" s="6" t="s">
        <v>24</v>
      </c>
      <c r="E155">
        <v>216</v>
      </c>
      <c r="F155">
        <v>0.84</v>
      </c>
      <c r="M155" t="s">
        <v>36</v>
      </c>
    </row>
    <row r="156" spans="1:13">
      <c r="A156" s="2">
        <v>40861</v>
      </c>
      <c r="B156" s="3" t="s">
        <v>23</v>
      </c>
      <c r="C156" s="3">
        <v>22</v>
      </c>
      <c r="D156" s="6" t="s">
        <v>24</v>
      </c>
      <c r="E156">
        <v>222</v>
      </c>
      <c r="F156">
        <v>0.96</v>
      </c>
      <c r="M156" t="s">
        <v>36</v>
      </c>
    </row>
    <row r="157" spans="1:13">
      <c r="A157" s="2">
        <v>40861</v>
      </c>
      <c r="B157" s="3" t="s">
        <v>23</v>
      </c>
      <c r="C157" s="3">
        <v>22</v>
      </c>
      <c r="D157" s="6" t="s">
        <v>24</v>
      </c>
      <c r="E157">
        <v>166</v>
      </c>
      <c r="F157">
        <v>0.64</v>
      </c>
      <c r="M157" t="s">
        <v>36</v>
      </c>
    </row>
    <row r="158" spans="1:13">
      <c r="A158" s="2">
        <v>40861</v>
      </c>
      <c r="B158" s="3" t="s">
        <v>23</v>
      </c>
      <c r="C158" s="3">
        <v>22</v>
      </c>
      <c r="D158" s="6" t="s">
        <v>24</v>
      </c>
      <c r="E158">
        <v>193</v>
      </c>
      <c r="F158">
        <v>0.63</v>
      </c>
      <c r="M158" t="s">
        <v>36</v>
      </c>
    </row>
    <row r="159" spans="1:13">
      <c r="A159" s="2">
        <v>40865</v>
      </c>
      <c r="B159" s="3" t="s">
        <v>29</v>
      </c>
      <c r="C159">
        <v>48</v>
      </c>
      <c r="D159" s="6" t="s">
        <v>19</v>
      </c>
      <c r="E159">
        <v>310</v>
      </c>
      <c r="F159">
        <v>1.66</v>
      </c>
      <c r="G159">
        <v>0</v>
      </c>
      <c r="M159" t="s">
        <v>30</v>
      </c>
    </row>
    <row r="160" spans="1:13">
      <c r="A160" s="2">
        <v>40865</v>
      </c>
      <c r="B160" s="3" t="s">
        <v>29</v>
      </c>
      <c r="C160">
        <v>48</v>
      </c>
      <c r="D160" s="6" t="s">
        <v>19</v>
      </c>
      <c r="E160">
        <v>291</v>
      </c>
      <c r="F160">
        <v>1.84</v>
      </c>
      <c r="G160">
        <v>0</v>
      </c>
      <c r="M160" t="s">
        <v>30</v>
      </c>
    </row>
    <row r="161" spans="1:13">
      <c r="A161" s="2">
        <v>40865</v>
      </c>
      <c r="B161" s="3" t="s">
        <v>29</v>
      </c>
      <c r="C161">
        <v>48</v>
      </c>
      <c r="D161" s="6" t="s">
        <v>19</v>
      </c>
      <c r="E161">
        <v>258</v>
      </c>
      <c r="F161">
        <v>1.56</v>
      </c>
      <c r="G161">
        <v>0</v>
      </c>
      <c r="M161" t="s">
        <v>30</v>
      </c>
    </row>
    <row r="162" spans="1:13">
      <c r="A162" s="2">
        <v>40865</v>
      </c>
      <c r="B162" s="3" t="s">
        <v>29</v>
      </c>
      <c r="C162">
        <v>48</v>
      </c>
      <c r="D162" s="6" t="s">
        <v>19</v>
      </c>
      <c r="E162">
        <v>252</v>
      </c>
      <c r="F162">
        <v>1.57</v>
      </c>
      <c r="G162">
        <v>0</v>
      </c>
      <c r="M162" t="s">
        <v>30</v>
      </c>
    </row>
    <row r="163" spans="1:13">
      <c r="A163" s="2">
        <v>40865</v>
      </c>
      <c r="B163" s="3" t="s">
        <v>29</v>
      </c>
      <c r="C163">
        <v>48</v>
      </c>
      <c r="D163" s="6" t="s">
        <v>19</v>
      </c>
      <c r="E163">
        <v>258</v>
      </c>
      <c r="F163">
        <v>1.35</v>
      </c>
      <c r="G163">
        <v>0</v>
      </c>
      <c r="M163" t="s">
        <v>30</v>
      </c>
    </row>
    <row r="164" spans="1:13">
      <c r="A164" s="2">
        <v>40865</v>
      </c>
      <c r="B164" s="3" t="s">
        <v>29</v>
      </c>
      <c r="C164">
        <v>48</v>
      </c>
      <c r="D164" s="6" t="s">
        <v>19</v>
      </c>
      <c r="E164">
        <v>214</v>
      </c>
      <c r="F164">
        <v>1.36</v>
      </c>
      <c r="G164">
        <v>0</v>
      </c>
      <c r="M164" t="s">
        <v>30</v>
      </c>
    </row>
    <row r="165" spans="1:13">
      <c r="A165" s="2">
        <v>40865</v>
      </c>
      <c r="B165" s="3" t="s">
        <v>29</v>
      </c>
      <c r="C165">
        <v>48</v>
      </c>
      <c r="D165" s="6" t="s">
        <v>19</v>
      </c>
      <c r="E165">
        <v>275</v>
      </c>
      <c r="F165">
        <v>1.64</v>
      </c>
      <c r="G165">
        <v>0</v>
      </c>
      <c r="M165" t="s">
        <v>30</v>
      </c>
    </row>
    <row r="166" spans="1:13">
      <c r="A166" s="2">
        <v>40865</v>
      </c>
      <c r="B166" s="3" t="s">
        <v>29</v>
      </c>
      <c r="C166">
        <v>42</v>
      </c>
      <c r="D166" s="6" t="s">
        <v>21</v>
      </c>
      <c r="E166">
        <v>253</v>
      </c>
      <c r="F166">
        <v>1.85</v>
      </c>
    </row>
    <row r="167" spans="1:13">
      <c r="A167" s="2">
        <v>40865</v>
      </c>
      <c r="B167" s="3" t="s">
        <v>29</v>
      </c>
      <c r="C167">
        <v>42</v>
      </c>
      <c r="D167" s="6" t="s">
        <v>21</v>
      </c>
      <c r="E167">
        <v>214</v>
      </c>
      <c r="F167">
        <v>1.4</v>
      </c>
    </row>
    <row r="168" spans="1:13">
      <c r="A168" s="2">
        <v>40865</v>
      </c>
      <c r="B168" s="3" t="s">
        <v>29</v>
      </c>
      <c r="C168">
        <v>42</v>
      </c>
      <c r="D168" s="6" t="s">
        <v>16</v>
      </c>
      <c r="F168">
        <v>8.6</v>
      </c>
      <c r="J168">
        <f>213+241+246+254+302+327+334+355</f>
        <v>2272</v>
      </c>
      <c r="K168">
        <v>8</v>
      </c>
      <c r="L168">
        <v>355</v>
      </c>
    </row>
    <row r="169" spans="1:13">
      <c r="A169" s="2">
        <v>40865</v>
      </c>
      <c r="B169" s="3" t="s">
        <v>29</v>
      </c>
      <c r="C169">
        <v>42</v>
      </c>
      <c r="D169" s="6" t="s">
        <v>21</v>
      </c>
      <c r="E169">
        <v>189</v>
      </c>
      <c r="F169">
        <v>1.46</v>
      </c>
    </row>
    <row r="170" spans="1:13">
      <c r="A170" s="2">
        <v>40865</v>
      </c>
      <c r="B170" s="3" t="s">
        <v>29</v>
      </c>
      <c r="C170">
        <v>42</v>
      </c>
      <c r="D170" s="6" t="s">
        <v>16</v>
      </c>
      <c r="F170">
        <v>9.98</v>
      </c>
      <c r="J170">
        <f>126+249+260+291+312+312+317+319+317+324</f>
        <v>2827</v>
      </c>
      <c r="K170">
        <v>10</v>
      </c>
      <c r="L170">
        <v>324</v>
      </c>
    </row>
    <row r="171" spans="1:13">
      <c r="A171" s="2">
        <v>40865</v>
      </c>
      <c r="B171" s="3" t="s">
        <v>29</v>
      </c>
      <c r="C171">
        <v>42</v>
      </c>
      <c r="D171" s="6" t="s">
        <v>21</v>
      </c>
      <c r="E171">
        <v>277</v>
      </c>
      <c r="F171">
        <v>2.2999999999999998</v>
      </c>
      <c r="G171">
        <v>0</v>
      </c>
    </row>
    <row r="172" spans="1:13">
      <c r="A172" s="2">
        <v>40865</v>
      </c>
      <c r="B172" s="3" t="s">
        <v>29</v>
      </c>
      <c r="C172">
        <v>42</v>
      </c>
      <c r="D172" s="6" t="s">
        <v>21</v>
      </c>
      <c r="E172">
        <v>215</v>
      </c>
      <c r="F172">
        <v>2.15</v>
      </c>
      <c r="G172">
        <v>0</v>
      </c>
    </row>
    <row r="173" spans="1:13">
      <c r="A173" s="2">
        <v>40865</v>
      </c>
      <c r="B173" s="3" t="s">
        <v>29</v>
      </c>
      <c r="C173">
        <v>42</v>
      </c>
      <c r="D173" s="6" t="s">
        <v>16</v>
      </c>
      <c r="F173">
        <v>14.05</v>
      </c>
      <c r="J173">
        <f>207+255+270+301</f>
        <v>1033</v>
      </c>
      <c r="K173">
        <v>4</v>
      </c>
      <c r="L173">
        <v>301</v>
      </c>
    </row>
    <row r="174" spans="1:13">
      <c r="A174" s="2">
        <v>40865</v>
      </c>
      <c r="B174" s="3" t="s">
        <v>29</v>
      </c>
      <c r="C174">
        <v>42</v>
      </c>
      <c r="D174" s="6" t="s">
        <v>20</v>
      </c>
      <c r="F174">
        <v>1.79</v>
      </c>
      <c r="J174">
        <f>121+142+185+222+228+329+329+330+327+335+345+333+334</f>
        <v>3560</v>
      </c>
      <c r="K174">
        <v>13</v>
      </c>
      <c r="L174">
        <v>345</v>
      </c>
    </row>
    <row r="175" spans="1:13">
      <c r="A175" s="2">
        <v>40865</v>
      </c>
      <c r="B175" s="3" t="s">
        <v>29</v>
      </c>
      <c r="C175">
        <v>42</v>
      </c>
      <c r="D175" s="6" t="s">
        <v>16</v>
      </c>
      <c r="F175">
        <v>6.06</v>
      </c>
      <c r="J175">
        <f>121+276+283+313+330+335+340</f>
        <v>1998</v>
      </c>
      <c r="K175">
        <v>7</v>
      </c>
      <c r="L175">
        <v>340</v>
      </c>
    </row>
    <row r="176" spans="1:13">
      <c r="A176" s="2">
        <v>40865</v>
      </c>
      <c r="B176" s="3" t="s">
        <v>29</v>
      </c>
      <c r="C176">
        <v>42</v>
      </c>
      <c r="D176" s="6" t="s">
        <v>16</v>
      </c>
      <c r="F176">
        <v>8.5</v>
      </c>
      <c r="J176">
        <f>155+239+258+250+325+347+355+356+370+374</f>
        <v>3029</v>
      </c>
      <c r="K176">
        <v>10</v>
      </c>
      <c r="L176">
        <v>374</v>
      </c>
    </row>
    <row r="177" spans="1:12">
      <c r="A177" s="2">
        <v>40865</v>
      </c>
      <c r="B177" s="3" t="s">
        <v>29</v>
      </c>
      <c r="C177">
        <v>42</v>
      </c>
      <c r="D177" s="6" t="s">
        <v>16</v>
      </c>
      <c r="F177">
        <v>5.0999999999999996</v>
      </c>
      <c r="J177">
        <f>176+256+273+309+320+325+376</f>
        <v>2035</v>
      </c>
      <c r="K177">
        <v>7</v>
      </c>
      <c r="L177">
        <v>376</v>
      </c>
    </row>
    <row r="178" spans="1:12">
      <c r="A178" s="2">
        <v>40865</v>
      </c>
      <c r="B178" s="3" t="s">
        <v>29</v>
      </c>
      <c r="C178">
        <v>22</v>
      </c>
      <c r="D178" s="6" t="s">
        <v>24</v>
      </c>
      <c r="E178">
        <v>167</v>
      </c>
      <c r="F178">
        <v>1.04</v>
      </c>
    </row>
    <row r="179" spans="1:12">
      <c r="A179" s="2">
        <v>40865</v>
      </c>
      <c r="B179" s="3" t="s">
        <v>29</v>
      </c>
      <c r="C179">
        <v>22</v>
      </c>
      <c r="D179" s="6" t="s">
        <v>24</v>
      </c>
      <c r="E179">
        <v>186</v>
      </c>
      <c r="F179">
        <v>0.67</v>
      </c>
    </row>
    <row r="180" spans="1:12">
      <c r="A180" s="2">
        <v>40865</v>
      </c>
      <c r="B180" s="3" t="s">
        <v>29</v>
      </c>
      <c r="C180">
        <v>22</v>
      </c>
      <c r="D180" s="6" t="s">
        <v>19</v>
      </c>
      <c r="E180">
        <v>133</v>
      </c>
      <c r="F180">
        <v>0.91</v>
      </c>
      <c r="G180">
        <v>0</v>
      </c>
    </row>
    <row r="181" spans="1:12">
      <c r="A181" s="2">
        <v>40865</v>
      </c>
      <c r="B181" s="3" t="s">
        <v>29</v>
      </c>
      <c r="C181">
        <v>22</v>
      </c>
      <c r="D181" s="6" t="s">
        <v>19</v>
      </c>
      <c r="E181">
        <v>235</v>
      </c>
      <c r="F181">
        <v>1.01</v>
      </c>
      <c r="G181">
        <v>0</v>
      </c>
    </row>
    <row r="182" spans="1:12">
      <c r="A182" s="2">
        <v>40865</v>
      </c>
      <c r="B182" s="3" t="s">
        <v>29</v>
      </c>
      <c r="C182">
        <v>22</v>
      </c>
      <c r="D182" s="6" t="s">
        <v>24</v>
      </c>
      <c r="E182">
        <v>176</v>
      </c>
      <c r="F182">
        <v>0.95</v>
      </c>
    </row>
    <row r="183" spans="1:12">
      <c r="A183" s="2">
        <v>40865</v>
      </c>
      <c r="B183" s="3" t="s">
        <v>29</v>
      </c>
      <c r="C183">
        <v>22</v>
      </c>
      <c r="D183" s="6" t="s">
        <v>24</v>
      </c>
      <c r="E183">
        <v>161</v>
      </c>
      <c r="F183">
        <v>1.02</v>
      </c>
    </row>
    <row r="184" spans="1:12">
      <c r="A184" s="2">
        <v>40865</v>
      </c>
      <c r="B184" s="3" t="s">
        <v>29</v>
      </c>
      <c r="C184">
        <v>22</v>
      </c>
      <c r="D184" s="6" t="s">
        <v>24</v>
      </c>
      <c r="E184">
        <v>140</v>
      </c>
      <c r="F184">
        <v>1.07</v>
      </c>
    </row>
    <row r="185" spans="1:12">
      <c r="A185" s="2">
        <v>40865</v>
      </c>
      <c r="B185" s="3" t="s">
        <v>29</v>
      </c>
      <c r="C185">
        <v>22</v>
      </c>
      <c r="D185" s="6" t="s">
        <v>24</v>
      </c>
      <c r="E185">
        <v>179</v>
      </c>
      <c r="F185">
        <v>0.83</v>
      </c>
    </row>
    <row r="186" spans="1:12">
      <c r="A186" s="2">
        <v>40865</v>
      </c>
      <c r="B186" s="3" t="s">
        <v>29</v>
      </c>
      <c r="C186">
        <v>20</v>
      </c>
      <c r="D186" s="6" t="s">
        <v>16</v>
      </c>
      <c r="F186">
        <v>4.4400000000000004</v>
      </c>
      <c r="J186">
        <f>73+113+124+157+194+180+184+172+194</f>
        <v>1391</v>
      </c>
      <c r="K186">
        <v>9</v>
      </c>
      <c r="L186">
        <v>194</v>
      </c>
    </row>
    <row r="187" spans="1:12">
      <c r="A187" s="2">
        <v>40865</v>
      </c>
      <c r="B187" s="3" t="s">
        <v>29</v>
      </c>
      <c r="C187">
        <v>20</v>
      </c>
      <c r="D187" s="6" t="s">
        <v>19</v>
      </c>
      <c r="E187">
        <v>120</v>
      </c>
      <c r="F187">
        <v>1.65</v>
      </c>
      <c r="G187">
        <v>0</v>
      </c>
    </row>
    <row r="188" spans="1:12">
      <c r="A188" s="2">
        <v>40865</v>
      </c>
      <c r="B188" s="3" t="s">
        <v>29</v>
      </c>
      <c r="C188">
        <v>20</v>
      </c>
      <c r="D188" s="6" t="s">
        <v>16</v>
      </c>
      <c r="F188">
        <v>4.2</v>
      </c>
      <c r="J188">
        <f>73+166+167+171+131+185</f>
        <v>893</v>
      </c>
      <c r="K188">
        <v>6</v>
      </c>
      <c r="L188">
        <v>185</v>
      </c>
    </row>
    <row r="189" spans="1:12">
      <c r="A189" s="2">
        <v>40865</v>
      </c>
      <c r="B189" s="3" t="s">
        <v>29</v>
      </c>
      <c r="C189">
        <v>20</v>
      </c>
      <c r="D189" s="6" t="s">
        <v>16</v>
      </c>
      <c r="F189">
        <v>4.68</v>
      </c>
      <c r="J189">
        <f>97+177+167+179+178+186+191+195</f>
        <v>1370</v>
      </c>
      <c r="K189">
        <v>8</v>
      </c>
      <c r="L189">
        <v>195</v>
      </c>
    </row>
    <row r="190" spans="1:12">
      <c r="A190" s="2">
        <v>40865</v>
      </c>
      <c r="B190" s="3" t="s">
        <v>29</v>
      </c>
      <c r="C190">
        <v>20</v>
      </c>
      <c r="D190" s="6" t="s">
        <v>16</v>
      </c>
      <c r="F190">
        <v>3.58</v>
      </c>
      <c r="J190">
        <f>72+108+110+144+146+147+155</f>
        <v>882</v>
      </c>
      <c r="K190">
        <v>7</v>
      </c>
      <c r="L190">
        <v>155</v>
      </c>
    </row>
    <row r="191" spans="1:12">
      <c r="A191" s="2">
        <v>40865</v>
      </c>
      <c r="B191" s="3" t="s">
        <v>29</v>
      </c>
      <c r="C191">
        <v>20</v>
      </c>
      <c r="D191" s="6" t="s">
        <v>19</v>
      </c>
      <c r="E191">
        <v>168</v>
      </c>
      <c r="F191">
        <v>1.46</v>
      </c>
      <c r="G191">
        <v>2</v>
      </c>
    </row>
    <row r="192" spans="1:12">
      <c r="A192" s="2">
        <v>40865</v>
      </c>
      <c r="B192" s="3" t="s">
        <v>29</v>
      </c>
      <c r="C192">
        <v>20</v>
      </c>
      <c r="D192" s="6" t="s">
        <v>19</v>
      </c>
      <c r="E192">
        <v>172</v>
      </c>
      <c r="F192">
        <v>2.56</v>
      </c>
      <c r="G192">
        <v>0</v>
      </c>
    </row>
    <row r="193" spans="1:12">
      <c r="A193" s="2">
        <v>40865</v>
      </c>
      <c r="B193" s="3" t="s">
        <v>29</v>
      </c>
      <c r="C193">
        <v>20</v>
      </c>
      <c r="D193" s="6" t="s">
        <v>19</v>
      </c>
      <c r="E193">
        <v>162</v>
      </c>
      <c r="F193">
        <v>1.98</v>
      </c>
      <c r="G193">
        <v>0</v>
      </c>
    </row>
    <row r="194" spans="1:12">
      <c r="A194" s="2">
        <v>40865</v>
      </c>
      <c r="B194" s="3" t="s">
        <v>29</v>
      </c>
      <c r="C194">
        <v>20</v>
      </c>
      <c r="D194" s="6" t="s">
        <v>19</v>
      </c>
      <c r="E194">
        <v>91</v>
      </c>
      <c r="F194">
        <v>0.86</v>
      </c>
      <c r="G194">
        <v>6</v>
      </c>
    </row>
    <row r="195" spans="1:12">
      <c r="A195" s="2">
        <v>40865</v>
      </c>
      <c r="B195" s="3" t="s">
        <v>28</v>
      </c>
      <c r="C195">
        <v>41</v>
      </c>
      <c r="D195" s="6" t="s">
        <v>16</v>
      </c>
      <c r="F195">
        <v>3.8</v>
      </c>
      <c r="J195">
        <f>112+170+158+186+208+221</f>
        <v>1055</v>
      </c>
      <c r="K195">
        <v>6</v>
      </c>
      <c r="L195">
        <v>221</v>
      </c>
    </row>
    <row r="196" spans="1:12">
      <c r="A196" s="2">
        <v>40865</v>
      </c>
      <c r="B196" s="3" t="s">
        <v>28</v>
      </c>
      <c r="C196">
        <v>41</v>
      </c>
      <c r="D196" s="6" t="s">
        <v>16</v>
      </c>
      <c r="F196">
        <v>0.83</v>
      </c>
      <c r="J196">
        <f>41+59+85+89</f>
        <v>274</v>
      </c>
      <c r="K196">
        <v>4</v>
      </c>
      <c r="L196">
        <v>89</v>
      </c>
    </row>
    <row r="197" spans="1:12">
      <c r="A197" s="2">
        <v>40865</v>
      </c>
      <c r="B197" s="3" t="s">
        <v>28</v>
      </c>
      <c r="C197">
        <v>27</v>
      </c>
      <c r="D197" s="6" t="s">
        <v>19</v>
      </c>
      <c r="E197">
        <v>210</v>
      </c>
      <c r="F197">
        <v>1.68</v>
      </c>
      <c r="G197">
        <v>10</v>
      </c>
    </row>
    <row r="198" spans="1:12">
      <c r="A198" s="2">
        <v>40865</v>
      </c>
      <c r="B198" s="3" t="s">
        <v>28</v>
      </c>
      <c r="C198">
        <v>27</v>
      </c>
      <c r="D198" s="6" t="s">
        <v>19</v>
      </c>
      <c r="E198">
        <v>219</v>
      </c>
      <c r="F198">
        <v>1.82</v>
      </c>
      <c r="G198">
        <v>0</v>
      </c>
    </row>
    <row r="199" spans="1:12">
      <c r="A199" s="2">
        <v>40865</v>
      </c>
      <c r="B199" s="3" t="s">
        <v>28</v>
      </c>
      <c r="C199">
        <v>27</v>
      </c>
      <c r="D199" s="6" t="s">
        <v>19</v>
      </c>
      <c r="E199">
        <v>221</v>
      </c>
      <c r="F199">
        <v>1.05</v>
      </c>
      <c r="G199">
        <v>0</v>
      </c>
    </row>
    <row r="200" spans="1:12">
      <c r="A200" s="2">
        <v>40865</v>
      </c>
      <c r="B200" s="3" t="s">
        <v>28</v>
      </c>
      <c r="C200">
        <v>27</v>
      </c>
      <c r="D200" s="6" t="s">
        <v>24</v>
      </c>
      <c r="E200">
        <v>125</v>
      </c>
      <c r="F200">
        <v>0.71</v>
      </c>
    </row>
    <row r="201" spans="1:12">
      <c r="A201" s="2">
        <v>40865</v>
      </c>
      <c r="B201" s="3" t="s">
        <v>28</v>
      </c>
      <c r="C201">
        <v>27</v>
      </c>
      <c r="D201" s="6" t="s">
        <v>24</v>
      </c>
      <c r="E201">
        <v>114</v>
      </c>
      <c r="F201">
        <v>0.72</v>
      </c>
    </row>
    <row r="202" spans="1:12">
      <c r="A202" s="2">
        <v>40865</v>
      </c>
      <c r="B202" s="3" t="s">
        <v>28</v>
      </c>
      <c r="C202">
        <v>27</v>
      </c>
      <c r="D202" s="6" t="s">
        <v>24</v>
      </c>
      <c r="E202">
        <v>209</v>
      </c>
      <c r="F202">
        <v>0.86</v>
      </c>
    </row>
    <row r="203" spans="1:12">
      <c r="A203" s="2">
        <v>40865</v>
      </c>
      <c r="B203" s="3" t="s">
        <v>28</v>
      </c>
      <c r="C203">
        <v>27</v>
      </c>
      <c r="D203" s="6" t="s">
        <v>24</v>
      </c>
      <c r="E203">
        <v>68</v>
      </c>
      <c r="F203">
        <v>0.65</v>
      </c>
    </row>
    <row r="204" spans="1:12">
      <c r="A204" s="2">
        <v>40865</v>
      </c>
      <c r="B204" s="3" t="s">
        <v>28</v>
      </c>
      <c r="C204">
        <v>27</v>
      </c>
      <c r="D204" s="6" t="s">
        <v>24</v>
      </c>
      <c r="E204">
        <v>112</v>
      </c>
      <c r="F204">
        <v>0.43</v>
      </c>
    </row>
    <row r="205" spans="1:12">
      <c r="A205" s="2">
        <v>40865</v>
      </c>
      <c r="B205" s="3" t="s">
        <v>28</v>
      </c>
      <c r="C205">
        <v>27</v>
      </c>
      <c r="D205" s="6" t="s">
        <v>24</v>
      </c>
      <c r="E205">
        <v>136</v>
      </c>
      <c r="F205">
        <v>0.69</v>
      </c>
    </row>
    <row r="206" spans="1:12">
      <c r="A206" s="2">
        <v>40865</v>
      </c>
      <c r="B206" s="3" t="s">
        <v>28</v>
      </c>
      <c r="C206">
        <v>27</v>
      </c>
      <c r="D206" s="6" t="s">
        <v>24</v>
      </c>
      <c r="E206">
        <v>165</v>
      </c>
      <c r="F206">
        <v>0.85</v>
      </c>
    </row>
    <row r="207" spans="1:12">
      <c r="A207" s="2">
        <v>40865</v>
      </c>
      <c r="B207" s="3" t="s">
        <v>28</v>
      </c>
      <c r="C207">
        <v>27</v>
      </c>
      <c r="D207" s="6" t="s">
        <v>19</v>
      </c>
      <c r="E207">
        <v>193</v>
      </c>
      <c r="F207">
        <v>2.0299999999999998</v>
      </c>
      <c r="G207">
        <v>10</v>
      </c>
    </row>
    <row r="208" spans="1:12">
      <c r="A208" s="2">
        <v>40865</v>
      </c>
      <c r="B208" s="3" t="s">
        <v>28</v>
      </c>
      <c r="C208">
        <v>27</v>
      </c>
      <c r="D208" s="6" t="s">
        <v>24</v>
      </c>
      <c r="E208">
        <v>161</v>
      </c>
      <c r="F208">
        <v>1.38</v>
      </c>
    </row>
    <row r="209" spans="1:7">
      <c r="A209" s="2">
        <v>40865</v>
      </c>
      <c r="B209" s="3" t="s">
        <v>28</v>
      </c>
      <c r="C209">
        <v>27</v>
      </c>
      <c r="D209" s="6" t="s">
        <v>24</v>
      </c>
      <c r="E209">
        <v>102</v>
      </c>
      <c r="F209">
        <v>0.86</v>
      </c>
    </row>
    <row r="210" spans="1:7">
      <c r="A210" s="2">
        <v>40865</v>
      </c>
      <c r="B210" s="3" t="s">
        <v>28</v>
      </c>
      <c r="C210">
        <v>27</v>
      </c>
      <c r="D210" s="6" t="s">
        <v>24</v>
      </c>
      <c r="E210">
        <v>189</v>
      </c>
      <c r="F210">
        <v>1.05</v>
      </c>
    </row>
    <row r="211" spans="1:7">
      <c r="A211" s="2">
        <v>40865</v>
      </c>
      <c r="B211" s="3" t="s">
        <v>28</v>
      </c>
      <c r="C211">
        <v>27</v>
      </c>
      <c r="D211" s="6" t="s">
        <v>24</v>
      </c>
      <c r="E211">
        <v>103</v>
      </c>
      <c r="F211">
        <v>0.74</v>
      </c>
    </row>
    <row r="212" spans="1:7">
      <c r="A212" s="2">
        <v>40865</v>
      </c>
      <c r="B212" s="3" t="s">
        <v>28</v>
      </c>
      <c r="C212">
        <v>27</v>
      </c>
      <c r="D212" s="6" t="s">
        <v>24</v>
      </c>
      <c r="E212">
        <v>185</v>
      </c>
      <c r="F212">
        <v>0.94</v>
      </c>
    </row>
    <row r="213" spans="1:7">
      <c r="A213" s="2">
        <v>40865</v>
      </c>
      <c r="B213" s="3" t="s">
        <v>28</v>
      </c>
      <c r="C213">
        <v>27</v>
      </c>
      <c r="D213" s="6" t="s">
        <v>24</v>
      </c>
      <c r="E213">
        <v>208</v>
      </c>
      <c r="F213">
        <v>0.75</v>
      </c>
    </row>
    <row r="214" spans="1:7">
      <c r="A214" s="2">
        <v>40865</v>
      </c>
      <c r="B214" s="3" t="s">
        <v>28</v>
      </c>
      <c r="C214">
        <v>27</v>
      </c>
      <c r="D214" s="6" t="s">
        <v>24</v>
      </c>
      <c r="E214">
        <v>143</v>
      </c>
      <c r="F214">
        <v>1.06</v>
      </c>
    </row>
    <row r="215" spans="1:7">
      <c r="A215" s="2">
        <v>40865</v>
      </c>
      <c r="B215" s="3" t="s">
        <v>28</v>
      </c>
      <c r="C215">
        <v>27</v>
      </c>
      <c r="D215" s="6" t="s">
        <v>24</v>
      </c>
      <c r="E215">
        <v>214</v>
      </c>
      <c r="F215">
        <v>1.42</v>
      </c>
    </row>
    <row r="216" spans="1:7">
      <c r="A216" s="2">
        <v>40865</v>
      </c>
      <c r="B216" s="3" t="s">
        <v>28</v>
      </c>
      <c r="C216">
        <v>27</v>
      </c>
      <c r="D216" s="6" t="s">
        <v>19</v>
      </c>
      <c r="E216">
        <v>285</v>
      </c>
      <c r="F216">
        <v>2.2999999999999998</v>
      </c>
      <c r="G216">
        <v>0</v>
      </c>
    </row>
    <row r="217" spans="1:7">
      <c r="A217" s="2">
        <v>40865</v>
      </c>
      <c r="B217" s="3" t="s">
        <v>28</v>
      </c>
      <c r="C217">
        <v>27</v>
      </c>
      <c r="D217" s="6" t="s">
        <v>19</v>
      </c>
      <c r="E217">
        <v>234</v>
      </c>
      <c r="F217">
        <v>1.58</v>
      </c>
      <c r="G217">
        <v>0</v>
      </c>
    </row>
    <row r="218" spans="1:7">
      <c r="A218" s="2">
        <v>40865</v>
      </c>
      <c r="B218" s="3" t="s">
        <v>28</v>
      </c>
      <c r="C218">
        <v>27</v>
      </c>
      <c r="D218" s="6" t="s">
        <v>19</v>
      </c>
      <c r="E218">
        <v>182</v>
      </c>
      <c r="F218">
        <v>0.88</v>
      </c>
      <c r="G218">
        <v>0</v>
      </c>
    </row>
    <row r="219" spans="1:7">
      <c r="A219" s="2">
        <v>40865</v>
      </c>
      <c r="B219" s="3" t="s">
        <v>28</v>
      </c>
      <c r="C219">
        <v>27</v>
      </c>
      <c r="D219" s="6" t="s">
        <v>24</v>
      </c>
      <c r="E219">
        <v>156</v>
      </c>
      <c r="F219">
        <v>0.83</v>
      </c>
    </row>
    <row r="220" spans="1:7">
      <c r="A220" s="2">
        <v>40865</v>
      </c>
      <c r="B220" s="3" t="s">
        <v>28</v>
      </c>
      <c r="C220">
        <v>27</v>
      </c>
      <c r="D220" s="6" t="s">
        <v>19</v>
      </c>
      <c r="E220">
        <v>178</v>
      </c>
      <c r="F220">
        <v>1.68</v>
      </c>
      <c r="G220">
        <v>0</v>
      </c>
    </row>
    <row r="221" spans="1:7">
      <c r="A221" s="2">
        <v>40865</v>
      </c>
      <c r="B221" s="3" t="s">
        <v>28</v>
      </c>
      <c r="C221">
        <v>27</v>
      </c>
      <c r="D221" s="6" t="s">
        <v>24</v>
      </c>
      <c r="E221">
        <v>149</v>
      </c>
      <c r="F221">
        <v>0.81</v>
      </c>
    </row>
    <row r="222" spans="1:7">
      <c r="A222" s="2">
        <v>40865</v>
      </c>
      <c r="B222" s="3" t="s">
        <v>28</v>
      </c>
      <c r="C222">
        <v>27</v>
      </c>
      <c r="D222" s="6" t="s">
        <v>24</v>
      </c>
      <c r="E222">
        <v>184</v>
      </c>
      <c r="F222">
        <v>1</v>
      </c>
    </row>
    <row r="223" spans="1:7">
      <c r="A223" s="2">
        <v>40865</v>
      </c>
      <c r="B223" s="3" t="s">
        <v>28</v>
      </c>
      <c r="C223">
        <v>27</v>
      </c>
      <c r="D223" s="6" t="s">
        <v>24</v>
      </c>
      <c r="E223">
        <v>143</v>
      </c>
      <c r="F223">
        <v>0.89</v>
      </c>
    </row>
    <row r="224" spans="1:7">
      <c r="A224" s="2">
        <v>40865</v>
      </c>
      <c r="B224" s="3" t="s">
        <v>28</v>
      </c>
      <c r="C224">
        <v>27</v>
      </c>
      <c r="D224" s="6" t="s">
        <v>24</v>
      </c>
      <c r="E224">
        <v>156</v>
      </c>
      <c r="F224">
        <v>0.95</v>
      </c>
    </row>
    <row r="225" spans="1:7">
      <c r="A225" s="2">
        <v>40865</v>
      </c>
      <c r="B225" s="3" t="s">
        <v>28</v>
      </c>
      <c r="C225">
        <v>27</v>
      </c>
      <c r="D225" s="6" t="s">
        <v>24</v>
      </c>
      <c r="E225">
        <v>116</v>
      </c>
      <c r="F225">
        <v>1.01</v>
      </c>
    </row>
    <row r="226" spans="1:7">
      <c r="A226" s="2">
        <v>40865</v>
      </c>
      <c r="B226" s="3" t="s">
        <v>28</v>
      </c>
      <c r="C226">
        <v>27</v>
      </c>
      <c r="D226" s="6" t="s">
        <v>24</v>
      </c>
      <c r="E226">
        <v>133</v>
      </c>
      <c r="F226">
        <v>1.1000000000000001</v>
      </c>
    </row>
    <row r="227" spans="1:7">
      <c r="A227" s="2">
        <v>40865</v>
      </c>
      <c r="B227" s="3" t="s">
        <v>28</v>
      </c>
      <c r="C227">
        <v>27</v>
      </c>
      <c r="D227" s="6" t="s">
        <v>19</v>
      </c>
      <c r="E227">
        <v>392</v>
      </c>
      <c r="F227">
        <v>2.04</v>
      </c>
      <c r="G227">
        <v>0</v>
      </c>
    </row>
    <row r="228" spans="1:7">
      <c r="A228" s="2">
        <v>40865</v>
      </c>
      <c r="B228" s="3" t="s">
        <v>28</v>
      </c>
      <c r="C228">
        <v>27</v>
      </c>
      <c r="D228" s="6" t="s">
        <v>24</v>
      </c>
      <c r="E228">
        <v>153</v>
      </c>
      <c r="F228">
        <v>0.83</v>
      </c>
    </row>
    <row r="229" spans="1:7">
      <c r="A229" s="2">
        <v>40865</v>
      </c>
      <c r="B229" s="3" t="s">
        <v>28</v>
      </c>
      <c r="C229">
        <v>27</v>
      </c>
      <c r="D229" s="6" t="s">
        <v>24</v>
      </c>
      <c r="E229">
        <v>153</v>
      </c>
      <c r="F229">
        <v>1</v>
      </c>
    </row>
    <row r="230" spans="1:7">
      <c r="A230" s="2">
        <v>40865</v>
      </c>
      <c r="B230" s="3" t="s">
        <v>28</v>
      </c>
      <c r="C230">
        <v>27</v>
      </c>
      <c r="D230" s="6" t="s">
        <v>19</v>
      </c>
      <c r="E230">
        <v>213</v>
      </c>
      <c r="F230">
        <v>2.08</v>
      </c>
      <c r="G230">
        <v>9</v>
      </c>
    </row>
    <row r="231" spans="1:7">
      <c r="A231" s="2">
        <v>40865</v>
      </c>
      <c r="B231" s="3" t="s">
        <v>28</v>
      </c>
      <c r="C231">
        <v>27</v>
      </c>
      <c r="D231" s="6" t="s">
        <v>24</v>
      </c>
      <c r="E231">
        <v>101</v>
      </c>
      <c r="F231">
        <v>0.94</v>
      </c>
    </row>
    <row r="232" spans="1:7">
      <c r="A232" s="2">
        <v>40865</v>
      </c>
      <c r="B232" s="3" t="s">
        <v>28</v>
      </c>
      <c r="C232">
        <v>27</v>
      </c>
      <c r="D232" s="6" t="s">
        <v>24</v>
      </c>
      <c r="E232">
        <v>146</v>
      </c>
      <c r="F232">
        <v>1.01</v>
      </c>
    </row>
    <row r="233" spans="1:7">
      <c r="A233" s="2">
        <v>40865</v>
      </c>
      <c r="B233" s="3" t="s">
        <v>28</v>
      </c>
      <c r="C233">
        <v>27</v>
      </c>
      <c r="D233" s="6" t="s">
        <v>24</v>
      </c>
      <c r="E233">
        <v>128</v>
      </c>
      <c r="F233">
        <v>0.91</v>
      </c>
    </row>
    <row r="234" spans="1:7">
      <c r="A234" s="2">
        <v>40865</v>
      </c>
      <c r="B234" s="3" t="s">
        <v>28</v>
      </c>
      <c r="C234">
        <v>27</v>
      </c>
      <c r="D234" s="6" t="s">
        <v>24</v>
      </c>
      <c r="E234">
        <v>170</v>
      </c>
      <c r="F234">
        <v>1.25</v>
      </c>
    </row>
    <row r="235" spans="1:7">
      <c r="A235" s="2">
        <v>40865</v>
      </c>
      <c r="B235" s="3" t="s">
        <v>28</v>
      </c>
      <c r="C235">
        <v>20</v>
      </c>
      <c r="D235" s="6" t="s">
        <v>24</v>
      </c>
      <c r="E235">
        <v>132</v>
      </c>
      <c r="F235">
        <v>0.74</v>
      </c>
    </row>
    <row r="236" spans="1:7">
      <c r="A236" s="2">
        <v>40865</v>
      </c>
      <c r="B236" s="3" t="s">
        <v>28</v>
      </c>
      <c r="C236">
        <v>20</v>
      </c>
      <c r="D236" s="6" t="s">
        <v>24</v>
      </c>
      <c r="E236">
        <v>143</v>
      </c>
      <c r="F236">
        <v>0.78</v>
      </c>
    </row>
    <row r="237" spans="1:7">
      <c r="A237" s="2">
        <v>40865</v>
      </c>
      <c r="B237" s="3" t="s">
        <v>28</v>
      </c>
      <c r="C237">
        <v>20</v>
      </c>
      <c r="D237" s="6" t="s">
        <v>24</v>
      </c>
      <c r="E237">
        <v>113</v>
      </c>
      <c r="F237">
        <v>1.1000000000000001</v>
      </c>
    </row>
    <row r="238" spans="1:7">
      <c r="A238" s="2">
        <v>40865</v>
      </c>
      <c r="B238" s="3" t="s">
        <v>28</v>
      </c>
      <c r="C238">
        <v>20</v>
      </c>
      <c r="D238" s="6" t="s">
        <v>24</v>
      </c>
      <c r="E238">
        <v>146</v>
      </c>
      <c r="F238">
        <v>0.72</v>
      </c>
    </row>
    <row r="239" spans="1:7">
      <c r="A239" s="2">
        <v>40865</v>
      </c>
      <c r="B239" s="3" t="s">
        <v>28</v>
      </c>
      <c r="C239">
        <v>20</v>
      </c>
      <c r="D239" s="6" t="s">
        <v>24</v>
      </c>
      <c r="E239">
        <v>145</v>
      </c>
      <c r="F239">
        <v>0.9</v>
      </c>
    </row>
    <row r="240" spans="1:7">
      <c r="A240" s="2">
        <v>40865</v>
      </c>
      <c r="B240" s="3" t="s">
        <v>28</v>
      </c>
      <c r="C240">
        <v>20</v>
      </c>
      <c r="D240" s="6" t="s">
        <v>24</v>
      </c>
      <c r="E240">
        <v>120</v>
      </c>
      <c r="F240">
        <v>0.55000000000000004</v>
      </c>
    </row>
    <row r="241" spans="1:7">
      <c r="A241" s="2">
        <v>40865</v>
      </c>
      <c r="B241" s="3" t="s">
        <v>28</v>
      </c>
      <c r="C241">
        <v>20</v>
      </c>
      <c r="D241" s="6" t="s">
        <v>24</v>
      </c>
      <c r="E241">
        <v>114</v>
      </c>
      <c r="F241">
        <v>1.26</v>
      </c>
    </row>
    <row r="242" spans="1:7">
      <c r="A242" s="2">
        <v>40865</v>
      </c>
      <c r="B242" s="3" t="s">
        <v>28</v>
      </c>
      <c r="C242">
        <v>20</v>
      </c>
      <c r="D242" s="6" t="s">
        <v>24</v>
      </c>
      <c r="E242">
        <v>121</v>
      </c>
      <c r="F242">
        <v>1.03</v>
      </c>
    </row>
    <row r="243" spans="1:7">
      <c r="A243" s="2">
        <v>40865</v>
      </c>
      <c r="B243" s="3" t="s">
        <v>28</v>
      </c>
      <c r="C243">
        <v>20</v>
      </c>
      <c r="D243" s="6" t="s">
        <v>24</v>
      </c>
      <c r="E243">
        <v>114</v>
      </c>
      <c r="F243">
        <v>0.75</v>
      </c>
    </row>
    <row r="244" spans="1:7">
      <c r="A244" s="2">
        <v>40865</v>
      </c>
      <c r="B244" s="3" t="s">
        <v>28</v>
      </c>
      <c r="C244">
        <v>20</v>
      </c>
      <c r="D244" s="6" t="s">
        <v>24</v>
      </c>
      <c r="E244">
        <v>104</v>
      </c>
      <c r="F244">
        <v>1.01</v>
      </c>
    </row>
    <row r="245" spans="1:7">
      <c r="A245" s="2">
        <v>40865</v>
      </c>
      <c r="B245" s="3" t="s">
        <v>28</v>
      </c>
      <c r="C245">
        <v>20</v>
      </c>
      <c r="D245" s="6" t="s">
        <v>24</v>
      </c>
      <c r="E245">
        <v>135</v>
      </c>
      <c r="F245">
        <v>0.79</v>
      </c>
    </row>
    <row r="246" spans="1:7">
      <c r="A246" s="2">
        <v>40865</v>
      </c>
      <c r="B246" s="3" t="s">
        <v>28</v>
      </c>
      <c r="C246">
        <v>20</v>
      </c>
      <c r="D246" s="6" t="s">
        <v>24</v>
      </c>
      <c r="E246">
        <v>105</v>
      </c>
      <c r="F246">
        <v>0.88</v>
      </c>
    </row>
    <row r="247" spans="1:7">
      <c r="A247" s="2">
        <v>40865</v>
      </c>
      <c r="B247" s="3" t="s">
        <v>28</v>
      </c>
      <c r="C247">
        <v>20</v>
      </c>
      <c r="D247" s="6" t="s">
        <v>19</v>
      </c>
      <c r="E247">
        <v>156</v>
      </c>
      <c r="F247">
        <v>1.4</v>
      </c>
      <c r="G247">
        <v>0</v>
      </c>
    </row>
    <row r="248" spans="1:7">
      <c r="A248" s="2">
        <v>40865</v>
      </c>
      <c r="B248" s="3" t="s">
        <v>28</v>
      </c>
      <c r="C248">
        <v>20</v>
      </c>
      <c r="D248" s="6" t="s">
        <v>24</v>
      </c>
      <c r="E248">
        <v>142</v>
      </c>
      <c r="F248">
        <v>0.84</v>
      </c>
    </row>
    <row r="249" spans="1:7">
      <c r="A249" s="2">
        <v>40865</v>
      </c>
      <c r="B249" s="3" t="s">
        <v>28</v>
      </c>
      <c r="C249">
        <v>20</v>
      </c>
      <c r="D249" s="6" t="s">
        <v>24</v>
      </c>
      <c r="E249">
        <v>111</v>
      </c>
      <c r="F249">
        <v>0.73</v>
      </c>
    </row>
    <row r="250" spans="1:7">
      <c r="A250" s="2">
        <v>40865</v>
      </c>
      <c r="B250" s="3" t="s">
        <v>28</v>
      </c>
      <c r="C250">
        <v>20</v>
      </c>
      <c r="D250" s="6" t="s">
        <v>24</v>
      </c>
      <c r="E250">
        <v>138</v>
      </c>
      <c r="F250">
        <v>0.65</v>
      </c>
    </row>
    <row r="251" spans="1:7">
      <c r="A251" s="2">
        <v>40865</v>
      </c>
      <c r="B251" s="3" t="s">
        <v>28</v>
      </c>
      <c r="C251">
        <v>20</v>
      </c>
      <c r="D251" s="6" t="s">
        <v>24</v>
      </c>
      <c r="E251">
        <v>137</v>
      </c>
      <c r="F251">
        <v>0.9</v>
      </c>
    </row>
    <row r="252" spans="1:7">
      <c r="A252" s="2">
        <v>40865</v>
      </c>
      <c r="B252" s="3" t="s">
        <v>28</v>
      </c>
      <c r="C252">
        <v>20</v>
      </c>
      <c r="D252" s="6" t="s">
        <v>24</v>
      </c>
      <c r="E252">
        <v>133</v>
      </c>
      <c r="F252">
        <v>0.86</v>
      </c>
    </row>
    <row r="253" spans="1:7">
      <c r="A253" s="2">
        <v>40865</v>
      </c>
      <c r="B253" s="3" t="s">
        <v>28</v>
      </c>
      <c r="C253">
        <v>20</v>
      </c>
      <c r="D253" s="6" t="s">
        <v>24</v>
      </c>
      <c r="E253">
        <v>181</v>
      </c>
      <c r="F253">
        <v>1.24</v>
      </c>
    </row>
    <row r="254" spans="1:7">
      <c r="A254" s="2">
        <v>40865</v>
      </c>
      <c r="B254" s="3" t="s">
        <v>28</v>
      </c>
      <c r="C254">
        <v>20</v>
      </c>
      <c r="D254" s="6" t="s">
        <v>24</v>
      </c>
      <c r="E254">
        <v>109</v>
      </c>
      <c r="F254">
        <v>1.01</v>
      </c>
    </row>
    <row r="255" spans="1:7">
      <c r="A255" s="2">
        <v>40865</v>
      </c>
      <c r="B255" s="3" t="s">
        <v>28</v>
      </c>
      <c r="C255">
        <v>20</v>
      </c>
      <c r="D255" s="6" t="s">
        <v>24</v>
      </c>
      <c r="E255">
        <v>139</v>
      </c>
      <c r="F255">
        <v>1.06</v>
      </c>
    </row>
    <row r="256" spans="1:7">
      <c r="A256" s="2">
        <v>40865</v>
      </c>
      <c r="B256" s="3" t="s">
        <v>28</v>
      </c>
      <c r="C256">
        <v>20</v>
      </c>
      <c r="D256" s="6" t="s">
        <v>24</v>
      </c>
      <c r="E256">
        <v>126</v>
      </c>
      <c r="F256">
        <v>0.7</v>
      </c>
    </row>
    <row r="257" spans="1:6">
      <c r="A257" s="2">
        <v>40865</v>
      </c>
      <c r="B257" s="3" t="s">
        <v>28</v>
      </c>
      <c r="C257">
        <v>20</v>
      </c>
      <c r="D257" s="6" t="s">
        <v>24</v>
      </c>
      <c r="E257">
        <v>150</v>
      </c>
      <c r="F257">
        <v>0.75</v>
      </c>
    </row>
    <row r="258" spans="1:6">
      <c r="A258" s="2">
        <v>40865</v>
      </c>
      <c r="B258" s="3" t="s">
        <v>28</v>
      </c>
      <c r="C258">
        <v>20</v>
      </c>
      <c r="D258" s="6" t="s">
        <v>24</v>
      </c>
      <c r="E258">
        <v>128</v>
      </c>
      <c r="F258">
        <v>1</v>
      </c>
    </row>
    <row r="259" spans="1:6">
      <c r="A259" s="2">
        <v>40865</v>
      </c>
      <c r="B259" s="3" t="s">
        <v>28</v>
      </c>
      <c r="C259">
        <v>20</v>
      </c>
      <c r="D259" s="6" t="s">
        <v>24</v>
      </c>
      <c r="E259">
        <v>144</v>
      </c>
      <c r="F259">
        <v>0.7</v>
      </c>
    </row>
    <row r="260" spans="1:6">
      <c r="A260" s="2">
        <v>40865</v>
      </c>
      <c r="B260" s="3" t="s">
        <v>28</v>
      </c>
      <c r="C260">
        <v>20</v>
      </c>
      <c r="D260" s="6" t="s">
        <v>24</v>
      </c>
      <c r="E260">
        <v>131</v>
      </c>
      <c r="F260">
        <v>0.92</v>
      </c>
    </row>
    <row r="261" spans="1:6">
      <c r="A261" s="2">
        <v>40865</v>
      </c>
      <c r="B261" s="3" t="s">
        <v>28</v>
      </c>
      <c r="C261">
        <v>20</v>
      </c>
      <c r="D261" s="6" t="s">
        <v>24</v>
      </c>
      <c r="E261">
        <v>103</v>
      </c>
      <c r="F261">
        <v>0.6</v>
      </c>
    </row>
    <row r="262" spans="1:6">
      <c r="A262" s="2">
        <v>40865</v>
      </c>
      <c r="B262" s="3" t="s">
        <v>28</v>
      </c>
      <c r="C262">
        <v>20</v>
      </c>
      <c r="D262" s="6" t="s">
        <v>24</v>
      </c>
      <c r="E262">
        <v>92</v>
      </c>
      <c r="F262">
        <v>0.55000000000000004</v>
      </c>
    </row>
    <row r="263" spans="1:6">
      <c r="A263" s="2">
        <v>40865</v>
      </c>
      <c r="B263" s="3" t="s">
        <v>28</v>
      </c>
      <c r="C263">
        <v>20</v>
      </c>
      <c r="D263" s="6" t="s">
        <v>24</v>
      </c>
      <c r="E263">
        <v>143</v>
      </c>
      <c r="F263">
        <v>1</v>
      </c>
    </row>
    <row r="264" spans="1:6">
      <c r="A264" s="2">
        <v>40865</v>
      </c>
      <c r="B264" s="3" t="s">
        <v>28</v>
      </c>
      <c r="C264">
        <v>20</v>
      </c>
      <c r="D264" s="6" t="s">
        <v>24</v>
      </c>
      <c r="E264">
        <v>120</v>
      </c>
      <c r="F264">
        <v>0.85</v>
      </c>
    </row>
    <row r="265" spans="1:6">
      <c r="A265" s="2">
        <v>40865</v>
      </c>
      <c r="B265" s="3" t="s">
        <v>28</v>
      </c>
      <c r="C265">
        <v>20</v>
      </c>
      <c r="D265" s="6" t="s">
        <v>24</v>
      </c>
      <c r="E265">
        <v>141</v>
      </c>
      <c r="F265">
        <v>1.68</v>
      </c>
    </row>
    <row r="266" spans="1:6">
      <c r="A266" s="2">
        <v>40865</v>
      </c>
      <c r="B266" s="3" t="s">
        <v>28</v>
      </c>
      <c r="C266">
        <v>20</v>
      </c>
      <c r="D266" s="6" t="s">
        <v>24</v>
      </c>
      <c r="E266">
        <v>165</v>
      </c>
      <c r="F266">
        <v>1.55</v>
      </c>
    </row>
    <row r="267" spans="1:6">
      <c r="A267" s="2">
        <v>40865</v>
      </c>
      <c r="B267" s="3" t="s">
        <v>28</v>
      </c>
      <c r="C267">
        <v>20</v>
      </c>
      <c r="D267" s="6" t="s">
        <v>24</v>
      </c>
      <c r="E267">
        <v>124</v>
      </c>
      <c r="F267">
        <v>1.03</v>
      </c>
    </row>
    <row r="268" spans="1:6">
      <c r="A268" s="2">
        <v>40865</v>
      </c>
      <c r="B268" s="3" t="s">
        <v>28</v>
      </c>
      <c r="C268">
        <v>20</v>
      </c>
      <c r="D268" s="6" t="s">
        <v>24</v>
      </c>
      <c r="E268">
        <v>138</v>
      </c>
      <c r="F268">
        <v>0.63</v>
      </c>
    </row>
    <row r="269" spans="1:6">
      <c r="A269" s="2">
        <v>40865</v>
      </c>
      <c r="B269" s="3" t="s">
        <v>28</v>
      </c>
      <c r="C269">
        <v>20</v>
      </c>
      <c r="D269" s="6" t="s">
        <v>24</v>
      </c>
      <c r="E269">
        <v>133</v>
      </c>
      <c r="F269">
        <v>1.4</v>
      </c>
    </row>
    <row r="270" spans="1:6">
      <c r="A270" s="2">
        <v>40865</v>
      </c>
      <c r="B270" s="3" t="s">
        <v>28</v>
      </c>
      <c r="C270">
        <v>20</v>
      </c>
      <c r="D270" s="6" t="s">
        <v>24</v>
      </c>
      <c r="E270">
        <v>156</v>
      </c>
      <c r="F270">
        <v>0.35</v>
      </c>
    </row>
    <row r="271" spans="1:6">
      <c r="A271" s="2">
        <v>40865</v>
      </c>
      <c r="B271" s="3" t="s">
        <v>28</v>
      </c>
      <c r="C271">
        <v>20</v>
      </c>
      <c r="D271" s="6" t="s">
        <v>24</v>
      </c>
      <c r="E271">
        <v>146</v>
      </c>
      <c r="F271">
        <v>0.79</v>
      </c>
    </row>
    <row r="272" spans="1:6">
      <c r="A272" s="2">
        <v>40865</v>
      </c>
      <c r="B272" s="3" t="s">
        <v>28</v>
      </c>
      <c r="C272">
        <v>20</v>
      </c>
      <c r="D272" s="6" t="s">
        <v>24</v>
      </c>
      <c r="E272">
        <v>103</v>
      </c>
      <c r="F272">
        <v>0.75</v>
      </c>
    </row>
    <row r="273" spans="1:6">
      <c r="A273" s="2">
        <v>40865</v>
      </c>
      <c r="B273" s="3" t="s">
        <v>28</v>
      </c>
      <c r="C273">
        <v>20</v>
      </c>
      <c r="D273" s="6" t="s">
        <v>24</v>
      </c>
      <c r="E273">
        <v>176</v>
      </c>
      <c r="F273">
        <v>0.98</v>
      </c>
    </row>
    <row r="274" spans="1:6">
      <c r="A274" s="2">
        <v>40865</v>
      </c>
      <c r="B274" s="3" t="s">
        <v>28</v>
      </c>
      <c r="C274">
        <v>20</v>
      </c>
      <c r="D274" s="6" t="s">
        <v>24</v>
      </c>
      <c r="E274">
        <v>149</v>
      </c>
      <c r="F274">
        <v>1.08</v>
      </c>
    </row>
    <row r="275" spans="1:6">
      <c r="A275" s="2">
        <v>40865</v>
      </c>
      <c r="B275" s="3" t="s">
        <v>28</v>
      </c>
      <c r="C275">
        <v>20</v>
      </c>
      <c r="D275" s="6" t="s">
        <v>24</v>
      </c>
      <c r="E275">
        <v>152</v>
      </c>
      <c r="F275">
        <v>1.04</v>
      </c>
    </row>
    <row r="276" spans="1:6">
      <c r="A276" s="2">
        <v>40865</v>
      </c>
      <c r="B276" s="3" t="s">
        <v>28</v>
      </c>
      <c r="C276">
        <v>20</v>
      </c>
      <c r="D276" s="6" t="s">
        <v>24</v>
      </c>
      <c r="E276">
        <v>140</v>
      </c>
      <c r="F276">
        <v>0.82</v>
      </c>
    </row>
    <row r="277" spans="1:6">
      <c r="A277" s="2">
        <v>40865</v>
      </c>
      <c r="B277" s="3" t="s">
        <v>28</v>
      </c>
      <c r="C277">
        <v>20</v>
      </c>
      <c r="D277" s="6" t="s">
        <v>24</v>
      </c>
      <c r="E277">
        <v>156</v>
      </c>
      <c r="F277">
        <v>0.99</v>
      </c>
    </row>
    <row r="278" spans="1:6">
      <c r="A278" s="2">
        <v>40865</v>
      </c>
      <c r="B278" s="3" t="s">
        <v>28</v>
      </c>
      <c r="C278">
        <v>20</v>
      </c>
      <c r="D278" s="6" t="s">
        <v>24</v>
      </c>
      <c r="E278">
        <v>168</v>
      </c>
      <c r="F278">
        <v>2.4</v>
      </c>
    </row>
    <row r="279" spans="1:6">
      <c r="A279" s="2">
        <v>40865</v>
      </c>
      <c r="B279" s="3" t="s">
        <v>28</v>
      </c>
      <c r="C279">
        <v>20</v>
      </c>
      <c r="D279" s="6" t="s">
        <v>24</v>
      </c>
      <c r="E279">
        <v>51</v>
      </c>
      <c r="F279">
        <v>0.71</v>
      </c>
    </row>
    <row r="280" spans="1:6">
      <c r="A280" s="2">
        <v>40865</v>
      </c>
      <c r="B280" s="3" t="s">
        <v>28</v>
      </c>
      <c r="C280">
        <v>20</v>
      </c>
      <c r="D280" s="6" t="s">
        <v>24</v>
      </c>
      <c r="E280">
        <v>33</v>
      </c>
      <c r="F280">
        <v>0.73</v>
      </c>
    </row>
    <row r="281" spans="1:6">
      <c r="A281" s="2">
        <v>40865</v>
      </c>
      <c r="B281" s="3" t="s">
        <v>28</v>
      </c>
      <c r="C281">
        <v>20</v>
      </c>
      <c r="D281" s="6" t="s">
        <v>24</v>
      </c>
      <c r="E281">
        <v>106</v>
      </c>
      <c r="F281">
        <v>0.82</v>
      </c>
    </row>
    <row r="282" spans="1:6">
      <c r="A282" s="2">
        <v>40865</v>
      </c>
      <c r="B282" s="3" t="s">
        <v>28</v>
      </c>
      <c r="C282">
        <v>20</v>
      </c>
      <c r="D282" s="6" t="s">
        <v>24</v>
      </c>
      <c r="E282">
        <v>114</v>
      </c>
      <c r="F282">
        <v>1.29</v>
      </c>
    </row>
    <row r="283" spans="1:6">
      <c r="A283" s="2">
        <v>40865</v>
      </c>
      <c r="B283" s="3" t="s">
        <v>28</v>
      </c>
      <c r="C283">
        <v>20</v>
      </c>
      <c r="D283" s="6" t="s">
        <v>24</v>
      </c>
      <c r="E283">
        <v>132</v>
      </c>
      <c r="F283">
        <v>0.46</v>
      </c>
    </row>
    <row r="284" spans="1:6">
      <c r="A284" s="2">
        <v>40865</v>
      </c>
      <c r="B284" s="3" t="s">
        <v>28</v>
      </c>
      <c r="C284">
        <v>20</v>
      </c>
      <c r="D284" s="6" t="s">
        <v>24</v>
      </c>
      <c r="E284">
        <v>164</v>
      </c>
      <c r="F284">
        <v>0.9</v>
      </c>
    </row>
    <row r="285" spans="1:6">
      <c r="A285" s="2">
        <v>40865</v>
      </c>
      <c r="B285" s="3" t="s">
        <v>28</v>
      </c>
      <c r="C285">
        <v>20</v>
      </c>
      <c r="D285" s="6" t="s">
        <v>24</v>
      </c>
      <c r="E285">
        <v>142</v>
      </c>
      <c r="F285">
        <v>0.86</v>
      </c>
    </row>
    <row r="286" spans="1:6">
      <c r="A286" s="2">
        <v>40865</v>
      </c>
      <c r="B286" s="3" t="s">
        <v>28</v>
      </c>
      <c r="C286">
        <v>20</v>
      </c>
      <c r="D286" s="6" t="s">
        <v>24</v>
      </c>
      <c r="E286">
        <v>176</v>
      </c>
      <c r="F286">
        <v>1.1499999999999999</v>
      </c>
    </row>
    <row r="287" spans="1:6">
      <c r="A287" s="2">
        <v>40865</v>
      </c>
      <c r="B287" s="3" t="s">
        <v>28</v>
      </c>
      <c r="C287">
        <v>20</v>
      </c>
      <c r="D287" s="6" t="s">
        <v>24</v>
      </c>
      <c r="E287">
        <v>116</v>
      </c>
      <c r="F287">
        <v>1.23</v>
      </c>
    </row>
    <row r="288" spans="1:6">
      <c r="A288" s="2">
        <v>40865</v>
      </c>
      <c r="B288" s="3" t="s">
        <v>28</v>
      </c>
      <c r="C288">
        <v>20</v>
      </c>
      <c r="D288" s="6" t="s">
        <v>24</v>
      </c>
      <c r="E288">
        <v>79</v>
      </c>
      <c r="F288">
        <v>0.65</v>
      </c>
    </row>
    <row r="289" spans="1:6">
      <c r="A289" s="2">
        <v>40865</v>
      </c>
      <c r="B289" s="3" t="s">
        <v>28</v>
      </c>
      <c r="C289">
        <v>20</v>
      </c>
      <c r="D289" s="6" t="s">
        <v>24</v>
      </c>
      <c r="E289">
        <v>149</v>
      </c>
      <c r="F289">
        <v>0.95</v>
      </c>
    </row>
    <row r="290" spans="1:6">
      <c r="A290" s="2">
        <v>40865</v>
      </c>
      <c r="B290" s="3" t="s">
        <v>28</v>
      </c>
      <c r="C290">
        <v>20</v>
      </c>
      <c r="D290" s="6" t="s">
        <v>24</v>
      </c>
      <c r="E290">
        <v>29</v>
      </c>
      <c r="F290">
        <v>0.33</v>
      </c>
    </row>
    <row r="291" spans="1:6">
      <c r="A291" s="2">
        <v>40865</v>
      </c>
      <c r="B291" s="3" t="s">
        <v>28</v>
      </c>
      <c r="C291">
        <v>20</v>
      </c>
      <c r="D291" s="6" t="s">
        <v>24</v>
      </c>
      <c r="E291">
        <v>144</v>
      </c>
      <c r="F291">
        <v>0.83</v>
      </c>
    </row>
    <row r="292" spans="1:6">
      <c r="A292" s="2">
        <v>40865</v>
      </c>
      <c r="B292" s="3" t="s">
        <v>28</v>
      </c>
      <c r="C292">
        <v>20</v>
      </c>
      <c r="D292" s="6" t="s">
        <v>24</v>
      </c>
      <c r="E292">
        <v>134</v>
      </c>
      <c r="F292">
        <v>0.98</v>
      </c>
    </row>
    <row r="293" spans="1:6">
      <c r="A293" s="2">
        <v>40865</v>
      </c>
      <c r="B293" s="3" t="s">
        <v>28</v>
      </c>
      <c r="C293">
        <v>20</v>
      </c>
      <c r="D293" s="6" t="s">
        <v>24</v>
      </c>
      <c r="E293">
        <v>139</v>
      </c>
      <c r="F293">
        <v>0.78</v>
      </c>
    </row>
    <row r="294" spans="1:6">
      <c r="A294" s="2">
        <v>40865</v>
      </c>
      <c r="B294" s="3" t="s">
        <v>28</v>
      </c>
      <c r="C294">
        <v>20</v>
      </c>
      <c r="D294" s="6" t="s">
        <v>24</v>
      </c>
      <c r="E294">
        <v>116</v>
      </c>
      <c r="F294">
        <v>0.74</v>
      </c>
    </row>
    <row r="295" spans="1:6">
      <c r="A295" s="2">
        <v>40865</v>
      </c>
      <c r="B295" s="3" t="s">
        <v>28</v>
      </c>
      <c r="C295">
        <v>20</v>
      </c>
      <c r="D295" s="6" t="s">
        <v>24</v>
      </c>
      <c r="E295">
        <v>138</v>
      </c>
      <c r="F295">
        <v>0.84</v>
      </c>
    </row>
    <row r="296" spans="1:6">
      <c r="A296" s="2">
        <v>40865</v>
      </c>
      <c r="B296" s="3" t="s">
        <v>28</v>
      </c>
      <c r="C296">
        <v>20</v>
      </c>
      <c r="D296" s="6" t="s">
        <v>24</v>
      </c>
      <c r="E296">
        <v>146</v>
      </c>
      <c r="F296">
        <v>0.68</v>
      </c>
    </row>
    <row r="297" spans="1:6">
      <c r="A297" s="2">
        <v>40865</v>
      </c>
      <c r="B297" s="3" t="s">
        <v>28</v>
      </c>
      <c r="C297">
        <v>20</v>
      </c>
      <c r="D297" s="6" t="s">
        <v>24</v>
      </c>
      <c r="E297">
        <v>104</v>
      </c>
      <c r="F297">
        <v>0.95</v>
      </c>
    </row>
    <row r="298" spans="1:6">
      <c r="A298" s="2">
        <v>40865</v>
      </c>
      <c r="B298" s="3" t="s">
        <v>28</v>
      </c>
      <c r="C298">
        <v>20</v>
      </c>
      <c r="D298" s="6" t="s">
        <v>24</v>
      </c>
      <c r="E298">
        <v>170</v>
      </c>
      <c r="F298">
        <v>0.62</v>
      </c>
    </row>
    <row r="299" spans="1:6">
      <c r="A299" s="2">
        <v>40865</v>
      </c>
      <c r="B299" s="3" t="s">
        <v>28</v>
      </c>
      <c r="C299">
        <v>20</v>
      </c>
      <c r="D299" s="6" t="s">
        <v>24</v>
      </c>
      <c r="E299">
        <v>156</v>
      </c>
      <c r="F299">
        <v>0.74</v>
      </c>
    </row>
    <row r="300" spans="1:6">
      <c r="A300" s="2">
        <v>40865</v>
      </c>
      <c r="B300" s="3" t="s">
        <v>28</v>
      </c>
      <c r="C300">
        <v>20</v>
      </c>
      <c r="D300" s="6" t="s">
        <v>24</v>
      </c>
      <c r="E300">
        <v>159</v>
      </c>
      <c r="F300">
        <v>0.68</v>
      </c>
    </row>
    <row r="301" spans="1:6">
      <c r="A301" s="2">
        <v>40865</v>
      </c>
      <c r="B301" s="3" t="s">
        <v>28</v>
      </c>
      <c r="C301">
        <v>20</v>
      </c>
      <c r="D301" s="6" t="s">
        <v>24</v>
      </c>
      <c r="E301">
        <v>111</v>
      </c>
      <c r="F301">
        <v>0.76</v>
      </c>
    </row>
    <row r="302" spans="1:6">
      <c r="A302" s="2">
        <v>40865</v>
      </c>
      <c r="B302" s="3" t="s">
        <v>28</v>
      </c>
      <c r="C302">
        <v>20</v>
      </c>
      <c r="D302" s="6" t="s">
        <v>24</v>
      </c>
      <c r="E302">
        <v>148</v>
      </c>
      <c r="F302">
        <v>0.35</v>
      </c>
    </row>
    <row r="303" spans="1:6">
      <c r="A303" s="2">
        <v>40865</v>
      </c>
      <c r="B303" s="3" t="s">
        <v>28</v>
      </c>
      <c r="C303">
        <v>20</v>
      </c>
      <c r="D303" s="6" t="s">
        <v>24</v>
      </c>
      <c r="E303">
        <v>161</v>
      </c>
      <c r="F303">
        <v>0.37</v>
      </c>
    </row>
    <row r="304" spans="1:6">
      <c r="A304" s="2">
        <v>40865</v>
      </c>
      <c r="B304" s="3" t="s">
        <v>28</v>
      </c>
      <c r="C304">
        <v>20</v>
      </c>
      <c r="D304" s="6" t="s">
        <v>24</v>
      </c>
      <c r="E304">
        <v>152</v>
      </c>
      <c r="F304">
        <v>0.38</v>
      </c>
    </row>
    <row r="305" spans="1:6">
      <c r="A305" s="2">
        <v>40865</v>
      </c>
      <c r="B305" s="3" t="s">
        <v>28</v>
      </c>
      <c r="C305">
        <v>20</v>
      </c>
      <c r="D305" s="6" t="s">
        <v>24</v>
      </c>
      <c r="E305">
        <v>156</v>
      </c>
      <c r="F305">
        <v>0.9</v>
      </c>
    </row>
    <row r="306" spans="1:6">
      <c r="A306" s="2">
        <v>40865</v>
      </c>
      <c r="B306" s="3" t="s">
        <v>28</v>
      </c>
      <c r="C306">
        <v>20</v>
      </c>
      <c r="D306" s="6" t="s">
        <v>24</v>
      </c>
      <c r="E306">
        <v>173</v>
      </c>
      <c r="F306">
        <v>1.0900000000000001</v>
      </c>
    </row>
    <row r="307" spans="1:6">
      <c r="A307" s="2">
        <v>40865</v>
      </c>
      <c r="B307" s="3" t="s">
        <v>28</v>
      </c>
      <c r="C307">
        <v>20</v>
      </c>
      <c r="D307" s="6" t="s">
        <v>24</v>
      </c>
      <c r="E307">
        <v>167</v>
      </c>
      <c r="F307">
        <v>1.05</v>
      </c>
    </row>
    <row r="308" spans="1:6">
      <c r="A308" s="2">
        <v>40865</v>
      </c>
      <c r="B308" s="3" t="s">
        <v>28</v>
      </c>
      <c r="C308">
        <v>20</v>
      </c>
      <c r="D308" s="6" t="s">
        <v>24</v>
      </c>
      <c r="E308">
        <v>140</v>
      </c>
      <c r="F308">
        <v>1.55</v>
      </c>
    </row>
    <row r="309" spans="1:6">
      <c r="A309" s="2">
        <v>40865</v>
      </c>
      <c r="B309" s="3" t="s">
        <v>28</v>
      </c>
      <c r="C309">
        <v>20</v>
      </c>
      <c r="D309" s="6" t="s">
        <v>24</v>
      </c>
      <c r="E309">
        <v>136</v>
      </c>
      <c r="F309">
        <v>1.1499999999999999</v>
      </c>
    </row>
    <row r="310" spans="1:6">
      <c r="A310" s="2">
        <v>40865</v>
      </c>
      <c r="B310" s="3" t="s">
        <v>28</v>
      </c>
      <c r="C310">
        <v>20</v>
      </c>
      <c r="D310" s="6" t="s">
        <v>24</v>
      </c>
      <c r="E310">
        <v>132</v>
      </c>
      <c r="F310">
        <v>0.89</v>
      </c>
    </row>
    <row r="311" spans="1:6">
      <c r="A311" s="2">
        <v>40865</v>
      </c>
      <c r="B311" s="3" t="s">
        <v>28</v>
      </c>
      <c r="C311">
        <v>20</v>
      </c>
      <c r="D311" s="6" t="s">
        <v>24</v>
      </c>
      <c r="E311">
        <v>114</v>
      </c>
      <c r="F311">
        <v>1.05</v>
      </c>
    </row>
    <row r="312" spans="1:6">
      <c r="A312" s="2">
        <v>40865</v>
      </c>
      <c r="B312" s="3" t="s">
        <v>28</v>
      </c>
      <c r="C312">
        <v>20</v>
      </c>
      <c r="D312" s="6" t="s">
        <v>24</v>
      </c>
      <c r="E312">
        <v>129</v>
      </c>
      <c r="F312">
        <v>1.44</v>
      </c>
    </row>
    <row r="313" spans="1:6">
      <c r="A313" s="2">
        <v>40865</v>
      </c>
      <c r="B313" s="3" t="s">
        <v>28</v>
      </c>
      <c r="C313">
        <v>20</v>
      </c>
      <c r="D313" s="6" t="s">
        <v>24</v>
      </c>
      <c r="E313">
        <v>145</v>
      </c>
      <c r="F313">
        <v>0.9</v>
      </c>
    </row>
    <row r="314" spans="1:6">
      <c r="A314" s="2">
        <v>40865</v>
      </c>
      <c r="B314" s="3" t="s">
        <v>28</v>
      </c>
      <c r="C314">
        <v>20</v>
      </c>
      <c r="D314" s="6" t="s">
        <v>24</v>
      </c>
      <c r="E314">
        <v>159</v>
      </c>
      <c r="F314">
        <v>1.89</v>
      </c>
    </row>
    <row r="315" spans="1:6">
      <c r="A315" s="2">
        <v>40865</v>
      </c>
      <c r="B315" s="3" t="s">
        <v>28</v>
      </c>
      <c r="C315">
        <v>20</v>
      </c>
      <c r="D315" s="6" t="s">
        <v>24</v>
      </c>
      <c r="E315">
        <v>157</v>
      </c>
      <c r="F315">
        <v>1.84</v>
      </c>
    </row>
    <row r="316" spans="1:6">
      <c r="A316" s="2">
        <v>40865</v>
      </c>
      <c r="B316" s="3" t="s">
        <v>28</v>
      </c>
      <c r="C316">
        <v>20</v>
      </c>
      <c r="D316" s="6" t="s">
        <v>24</v>
      </c>
      <c r="E316">
        <v>157</v>
      </c>
      <c r="F316">
        <v>0.84</v>
      </c>
    </row>
    <row r="317" spans="1:6">
      <c r="A317" s="2">
        <v>40865</v>
      </c>
      <c r="B317" s="3" t="s">
        <v>28</v>
      </c>
      <c r="C317">
        <v>20</v>
      </c>
      <c r="D317" s="6" t="s">
        <v>24</v>
      </c>
      <c r="E317">
        <v>167</v>
      </c>
      <c r="F317">
        <v>1.85</v>
      </c>
    </row>
    <row r="318" spans="1:6">
      <c r="A318" s="2">
        <v>40865</v>
      </c>
      <c r="B318" s="3" t="s">
        <v>28</v>
      </c>
      <c r="C318">
        <v>20</v>
      </c>
      <c r="D318" s="6" t="s">
        <v>24</v>
      </c>
      <c r="E318">
        <v>163</v>
      </c>
      <c r="F318">
        <v>1.04</v>
      </c>
    </row>
    <row r="319" spans="1:6">
      <c r="A319" s="2">
        <v>40865</v>
      </c>
      <c r="B319" s="3" t="s">
        <v>28</v>
      </c>
      <c r="C319">
        <v>20</v>
      </c>
      <c r="D319" s="6" t="s">
        <v>24</v>
      </c>
      <c r="E319">
        <v>186</v>
      </c>
      <c r="F319">
        <v>0.95</v>
      </c>
    </row>
    <row r="320" spans="1:6">
      <c r="A320" s="2">
        <v>40865</v>
      </c>
      <c r="B320" s="3" t="s">
        <v>28</v>
      </c>
      <c r="C320">
        <v>20</v>
      </c>
      <c r="D320" s="6" t="s">
        <v>24</v>
      </c>
      <c r="E320">
        <v>119</v>
      </c>
      <c r="F320">
        <v>0.72</v>
      </c>
    </row>
    <row r="321" spans="1:6">
      <c r="A321" s="2">
        <v>40865</v>
      </c>
      <c r="B321" s="3" t="s">
        <v>28</v>
      </c>
      <c r="C321">
        <v>20</v>
      </c>
      <c r="D321" s="6" t="s">
        <v>24</v>
      </c>
      <c r="E321">
        <v>171</v>
      </c>
      <c r="F321">
        <v>0.9</v>
      </c>
    </row>
    <row r="322" spans="1:6">
      <c r="A322" s="2">
        <v>40865</v>
      </c>
      <c r="B322" s="3" t="s">
        <v>28</v>
      </c>
      <c r="C322">
        <v>20</v>
      </c>
      <c r="D322" s="6" t="s">
        <v>24</v>
      </c>
      <c r="E322">
        <v>151</v>
      </c>
      <c r="F322">
        <v>1.1000000000000001</v>
      </c>
    </row>
    <row r="323" spans="1:6">
      <c r="A323" s="2">
        <v>40865</v>
      </c>
      <c r="B323" s="3" t="s">
        <v>28</v>
      </c>
      <c r="C323">
        <v>20</v>
      </c>
      <c r="D323" s="6" t="s">
        <v>24</v>
      </c>
      <c r="E323">
        <v>174</v>
      </c>
      <c r="F323">
        <v>0.91</v>
      </c>
    </row>
    <row r="324" spans="1:6">
      <c r="A324" s="2">
        <v>40865</v>
      </c>
      <c r="B324" s="3" t="s">
        <v>28</v>
      </c>
      <c r="C324">
        <v>20</v>
      </c>
      <c r="D324" s="6" t="s">
        <v>24</v>
      </c>
      <c r="E324">
        <v>143</v>
      </c>
      <c r="F324">
        <v>0.85</v>
      </c>
    </row>
    <row r="325" spans="1:6">
      <c r="A325" s="2">
        <v>40865</v>
      </c>
      <c r="B325" s="3" t="s">
        <v>28</v>
      </c>
      <c r="C325">
        <v>20</v>
      </c>
      <c r="D325" s="6" t="s">
        <v>24</v>
      </c>
      <c r="E325">
        <v>143</v>
      </c>
      <c r="F325">
        <v>1</v>
      </c>
    </row>
    <row r="326" spans="1:6">
      <c r="A326" s="2">
        <v>40865</v>
      </c>
      <c r="B326" s="3" t="s">
        <v>28</v>
      </c>
      <c r="C326">
        <v>20</v>
      </c>
      <c r="D326" s="6" t="s">
        <v>24</v>
      </c>
      <c r="E326">
        <v>156</v>
      </c>
      <c r="F326">
        <v>0.79</v>
      </c>
    </row>
    <row r="327" spans="1:6">
      <c r="A327" s="2">
        <v>40865</v>
      </c>
      <c r="B327" s="3" t="s">
        <v>28</v>
      </c>
      <c r="C327">
        <v>20</v>
      </c>
      <c r="D327" s="6" t="s">
        <v>24</v>
      </c>
      <c r="E327">
        <v>144</v>
      </c>
      <c r="F327">
        <v>0.65</v>
      </c>
    </row>
    <row r="328" spans="1:6">
      <c r="A328" s="2">
        <v>40865</v>
      </c>
      <c r="B328" s="3" t="s">
        <v>28</v>
      </c>
      <c r="C328">
        <v>20</v>
      </c>
      <c r="D328" s="6" t="s">
        <v>24</v>
      </c>
      <c r="E328">
        <v>145</v>
      </c>
      <c r="F328">
        <v>1.1200000000000001</v>
      </c>
    </row>
    <row r="329" spans="1:6">
      <c r="A329" s="2">
        <v>40865</v>
      </c>
      <c r="B329" s="3" t="s">
        <v>28</v>
      </c>
      <c r="C329">
        <v>20</v>
      </c>
      <c r="D329" s="6" t="s">
        <v>24</v>
      </c>
      <c r="E329">
        <v>168</v>
      </c>
      <c r="F329">
        <v>0.69</v>
      </c>
    </row>
    <row r="330" spans="1:6">
      <c r="A330" s="2">
        <v>40865</v>
      </c>
      <c r="B330" s="3" t="s">
        <v>28</v>
      </c>
      <c r="C330">
        <v>20</v>
      </c>
      <c r="D330" s="6" t="s">
        <v>24</v>
      </c>
      <c r="E330">
        <v>191</v>
      </c>
      <c r="F330">
        <v>1</v>
      </c>
    </row>
    <row r="331" spans="1:6">
      <c r="A331" s="2">
        <v>40865</v>
      </c>
      <c r="B331" s="3" t="s">
        <v>28</v>
      </c>
      <c r="C331">
        <v>20</v>
      </c>
      <c r="D331" s="6" t="s">
        <v>24</v>
      </c>
      <c r="E331">
        <v>181</v>
      </c>
      <c r="F331">
        <v>1.0900000000000001</v>
      </c>
    </row>
    <row r="332" spans="1:6">
      <c r="A332" s="2">
        <v>40865</v>
      </c>
      <c r="B332" s="3" t="s">
        <v>28</v>
      </c>
      <c r="C332">
        <v>20</v>
      </c>
      <c r="D332" s="6" t="s">
        <v>24</v>
      </c>
      <c r="E332">
        <v>148</v>
      </c>
      <c r="F332">
        <v>0.92</v>
      </c>
    </row>
    <row r="333" spans="1:6">
      <c r="A333" s="2">
        <v>40865</v>
      </c>
      <c r="B333" s="3" t="s">
        <v>28</v>
      </c>
      <c r="C333">
        <v>20</v>
      </c>
      <c r="D333" s="6" t="s">
        <v>24</v>
      </c>
      <c r="E333">
        <v>176</v>
      </c>
      <c r="F333">
        <v>1.24</v>
      </c>
    </row>
    <row r="334" spans="1:6">
      <c r="A334" s="2">
        <v>40865</v>
      </c>
      <c r="B334" s="3" t="s">
        <v>28</v>
      </c>
      <c r="C334">
        <v>20</v>
      </c>
      <c r="D334" s="6" t="s">
        <v>24</v>
      </c>
      <c r="E334">
        <v>165</v>
      </c>
      <c r="F334">
        <v>0.79</v>
      </c>
    </row>
    <row r="335" spans="1:6">
      <c r="A335" s="2">
        <v>40865</v>
      </c>
      <c r="B335" s="3" t="s">
        <v>28</v>
      </c>
      <c r="C335">
        <v>20</v>
      </c>
      <c r="D335" s="6" t="s">
        <v>24</v>
      </c>
      <c r="E335">
        <v>104</v>
      </c>
      <c r="F335">
        <v>0.66</v>
      </c>
    </row>
    <row r="336" spans="1:6">
      <c r="A336" s="2">
        <v>40865</v>
      </c>
      <c r="B336" s="3" t="s">
        <v>28</v>
      </c>
      <c r="C336">
        <v>20</v>
      </c>
      <c r="D336" s="6" t="s">
        <v>24</v>
      </c>
      <c r="E336">
        <v>132</v>
      </c>
      <c r="F336">
        <v>1.0900000000000001</v>
      </c>
    </row>
    <row r="337" spans="1:6">
      <c r="A337" s="2">
        <v>40865</v>
      </c>
      <c r="B337" s="3" t="s">
        <v>28</v>
      </c>
      <c r="C337">
        <v>20</v>
      </c>
      <c r="D337" s="6" t="s">
        <v>24</v>
      </c>
      <c r="E337">
        <v>161</v>
      </c>
      <c r="F337">
        <v>0.57999999999999996</v>
      </c>
    </row>
    <row r="338" spans="1:6">
      <c r="A338" s="2">
        <v>40865</v>
      </c>
      <c r="B338" s="3" t="s">
        <v>28</v>
      </c>
      <c r="C338">
        <v>20</v>
      </c>
      <c r="D338" s="6" t="s">
        <v>24</v>
      </c>
      <c r="E338">
        <v>160</v>
      </c>
      <c r="F338">
        <v>0.82</v>
      </c>
    </row>
    <row r="339" spans="1:6">
      <c r="A339" s="2">
        <v>40865</v>
      </c>
      <c r="B339" s="3" t="s">
        <v>28</v>
      </c>
      <c r="C339">
        <v>20</v>
      </c>
      <c r="D339" s="6" t="s">
        <v>24</v>
      </c>
      <c r="E339">
        <v>128</v>
      </c>
      <c r="F339">
        <v>0.83</v>
      </c>
    </row>
    <row r="340" spans="1:6">
      <c r="A340" s="2">
        <v>40865</v>
      </c>
      <c r="B340" s="3" t="s">
        <v>28</v>
      </c>
      <c r="C340">
        <v>20</v>
      </c>
      <c r="D340" s="6" t="s">
        <v>24</v>
      </c>
      <c r="E340">
        <v>144</v>
      </c>
      <c r="F340">
        <v>1.08</v>
      </c>
    </row>
    <row r="341" spans="1:6">
      <c r="A341" s="2">
        <v>40865</v>
      </c>
      <c r="B341" s="3" t="s">
        <v>28</v>
      </c>
      <c r="C341">
        <v>20</v>
      </c>
      <c r="D341" s="6" t="s">
        <v>24</v>
      </c>
      <c r="E341">
        <v>152</v>
      </c>
      <c r="F341">
        <v>0.95</v>
      </c>
    </row>
    <row r="342" spans="1:6">
      <c r="A342" s="2">
        <v>40865</v>
      </c>
      <c r="B342" s="3" t="s">
        <v>28</v>
      </c>
      <c r="C342">
        <v>20</v>
      </c>
      <c r="D342" s="6" t="s">
        <v>24</v>
      </c>
      <c r="E342">
        <v>159</v>
      </c>
      <c r="F342">
        <v>0.73</v>
      </c>
    </row>
    <row r="343" spans="1:6">
      <c r="A343" s="2">
        <v>40865</v>
      </c>
      <c r="B343" s="3" t="s">
        <v>28</v>
      </c>
      <c r="C343">
        <v>20</v>
      </c>
      <c r="D343" s="6" t="s">
        <v>24</v>
      </c>
      <c r="E343">
        <v>166</v>
      </c>
      <c r="F343">
        <v>0.98</v>
      </c>
    </row>
    <row r="344" spans="1:6">
      <c r="A344" s="2">
        <v>40865</v>
      </c>
      <c r="B344" s="3" t="s">
        <v>28</v>
      </c>
      <c r="C344">
        <v>20</v>
      </c>
      <c r="D344" s="6" t="s">
        <v>24</v>
      </c>
      <c r="E344">
        <v>108</v>
      </c>
      <c r="F344">
        <v>0.76</v>
      </c>
    </row>
    <row r="345" spans="1:6">
      <c r="A345" s="2">
        <v>40865</v>
      </c>
      <c r="B345" s="3" t="s">
        <v>28</v>
      </c>
      <c r="C345">
        <v>20</v>
      </c>
      <c r="D345" s="6" t="s">
        <v>24</v>
      </c>
      <c r="E345">
        <v>123</v>
      </c>
      <c r="F345">
        <v>0.69</v>
      </c>
    </row>
    <row r="346" spans="1:6">
      <c r="A346" s="2">
        <v>40865</v>
      </c>
      <c r="B346" s="3" t="s">
        <v>28</v>
      </c>
      <c r="C346">
        <v>20</v>
      </c>
      <c r="D346" s="6" t="s">
        <v>24</v>
      </c>
      <c r="E346">
        <v>124</v>
      </c>
      <c r="F346">
        <v>0.96</v>
      </c>
    </row>
    <row r="347" spans="1:6">
      <c r="A347" s="2">
        <v>40865</v>
      </c>
      <c r="B347" s="3" t="s">
        <v>28</v>
      </c>
      <c r="C347">
        <v>20</v>
      </c>
      <c r="D347" s="6" t="s">
        <v>24</v>
      </c>
      <c r="E347">
        <v>78</v>
      </c>
      <c r="F347">
        <v>0.82</v>
      </c>
    </row>
    <row r="348" spans="1:6">
      <c r="A348" s="2">
        <v>40865</v>
      </c>
      <c r="B348" s="3" t="s">
        <v>28</v>
      </c>
      <c r="C348">
        <v>20</v>
      </c>
      <c r="D348" s="6" t="s">
        <v>24</v>
      </c>
      <c r="E348">
        <v>125</v>
      </c>
      <c r="F348">
        <v>0.83</v>
      </c>
    </row>
    <row r="349" spans="1:6">
      <c r="A349" s="2">
        <v>40865</v>
      </c>
      <c r="B349" s="3" t="s">
        <v>28</v>
      </c>
      <c r="C349">
        <v>20</v>
      </c>
      <c r="D349" s="6" t="s">
        <v>24</v>
      </c>
      <c r="E349">
        <v>126</v>
      </c>
      <c r="F349">
        <v>0.86</v>
      </c>
    </row>
    <row r="350" spans="1:6">
      <c r="A350" s="2">
        <v>40865</v>
      </c>
      <c r="B350" s="3" t="s">
        <v>28</v>
      </c>
      <c r="C350">
        <v>20</v>
      </c>
      <c r="D350" s="6" t="s">
        <v>24</v>
      </c>
      <c r="E350">
        <v>142</v>
      </c>
      <c r="F350">
        <v>0.86</v>
      </c>
    </row>
    <row r="351" spans="1:6">
      <c r="A351" s="2">
        <v>40865</v>
      </c>
      <c r="B351" s="3" t="s">
        <v>28</v>
      </c>
      <c r="C351">
        <v>20</v>
      </c>
      <c r="D351" s="6" t="s">
        <v>24</v>
      </c>
      <c r="E351">
        <v>155</v>
      </c>
      <c r="F351">
        <v>1.1499999999999999</v>
      </c>
    </row>
    <row r="352" spans="1:6">
      <c r="A352" s="2">
        <v>40865</v>
      </c>
      <c r="B352" s="3" t="s">
        <v>28</v>
      </c>
      <c r="C352">
        <v>20</v>
      </c>
      <c r="D352" s="6" t="s">
        <v>24</v>
      </c>
      <c r="E352">
        <v>168</v>
      </c>
      <c r="F352">
        <v>0.86</v>
      </c>
    </row>
    <row r="353" spans="1:7">
      <c r="A353" s="2">
        <v>40865</v>
      </c>
      <c r="B353" s="3" t="s">
        <v>28</v>
      </c>
      <c r="C353">
        <v>20</v>
      </c>
      <c r="D353" s="6" t="s">
        <v>24</v>
      </c>
      <c r="E353">
        <v>182</v>
      </c>
      <c r="F353">
        <v>0.76</v>
      </c>
    </row>
    <row r="354" spans="1:7">
      <c r="A354" s="2">
        <v>40865</v>
      </c>
      <c r="B354" s="3" t="s">
        <v>28</v>
      </c>
      <c r="C354">
        <v>20</v>
      </c>
      <c r="D354" s="6" t="s">
        <v>24</v>
      </c>
      <c r="E354">
        <v>130</v>
      </c>
      <c r="F354">
        <v>1.39</v>
      </c>
    </row>
    <row r="355" spans="1:7">
      <c r="A355" s="2">
        <v>40865</v>
      </c>
      <c r="B355" s="3" t="s">
        <v>28</v>
      </c>
      <c r="C355">
        <v>20</v>
      </c>
      <c r="D355" s="6" t="s">
        <v>24</v>
      </c>
      <c r="E355">
        <v>162</v>
      </c>
      <c r="F355">
        <v>1.25</v>
      </c>
    </row>
    <row r="356" spans="1:7">
      <c r="A356" s="2">
        <v>40865</v>
      </c>
      <c r="B356" s="3" t="s">
        <v>28</v>
      </c>
      <c r="C356">
        <v>20</v>
      </c>
      <c r="D356" s="6" t="s">
        <v>19</v>
      </c>
      <c r="E356">
        <v>135</v>
      </c>
      <c r="F356">
        <v>1.6</v>
      </c>
    </row>
    <row r="357" spans="1:7">
      <c r="A357" s="2">
        <v>40865</v>
      </c>
      <c r="B357" s="3" t="s">
        <v>28</v>
      </c>
      <c r="C357">
        <v>20</v>
      </c>
      <c r="D357" s="6" t="s">
        <v>19</v>
      </c>
      <c r="E357">
        <v>128</v>
      </c>
      <c r="F357">
        <v>1.62</v>
      </c>
    </row>
    <row r="358" spans="1:7">
      <c r="A358" s="2">
        <v>40865</v>
      </c>
      <c r="B358" s="3" t="s">
        <v>28</v>
      </c>
      <c r="C358">
        <v>20</v>
      </c>
      <c r="D358" s="6" t="s">
        <v>19</v>
      </c>
      <c r="E358">
        <v>132</v>
      </c>
      <c r="F358">
        <v>1.0900000000000001</v>
      </c>
    </row>
    <row r="359" spans="1:7">
      <c r="A359" s="2">
        <v>40865</v>
      </c>
      <c r="B359" s="3" t="s">
        <v>28</v>
      </c>
      <c r="C359">
        <v>8</v>
      </c>
      <c r="D359" s="6" t="s">
        <v>21</v>
      </c>
      <c r="E359">
        <v>220</v>
      </c>
      <c r="F359">
        <v>1.48</v>
      </c>
      <c r="G359">
        <v>0</v>
      </c>
    </row>
    <row r="360" spans="1:7">
      <c r="A360" s="2">
        <v>40865</v>
      </c>
      <c r="B360" s="3" t="s">
        <v>28</v>
      </c>
      <c r="C360">
        <v>8</v>
      </c>
      <c r="D360" s="6" t="s">
        <v>19</v>
      </c>
      <c r="E360">
        <v>180</v>
      </c>
      <c r="F360">
        <v>0.8</v>
      </c>
      <c r="G360">
        <v>4</v>
      </c>
    </row>
    <row r="361" spans="1:7">
      <c r="A361" s="2">
        <v>40865</v>
      </c>
      <c r="B361" s="3" t="s">
        <v>28</v>
      </c>
      <c r="C361">
        <v>8</v>
      </c>
      <c r="D361" s="6" t="s">
        <v>19</v>
      </c>
      <c r="E361">
        <v>241</v>
      </c>
      <c r="F361">
        <v>1.3</v>
      </c>
      <c r="G361">
        <v>11</v>
      </c>
    </row>
    <row r="362" spans="1:7">
      <c r="A362" s="2">
        <v>40865</v>
      </c>
      <c r="B362" s="3" t="s">
        <v>28</v>
      </c>
      <c r="C362">
        <v>8</v>
      </c>
      <c r="D362" s="6" t="s">
        <v>19</v>
      </c>
      <c r="E362">
        <v>310</v>
      </c>
      <c r="F362">
        <v>1.65</v>
      </c>
      <c r="G362">
        <v>17</v>
      </c>
    </row>
    <row r="363" spans="1:7">
      <c r="A363" s="2">
        <v>40865</v>
      </c>
      <c r="B363" s="3" t="s">
        <v>28</v>
      </c>
      <c r="C363">
        <v>8</v>
      </c>
      <c r="D363" s="6" t="s">
        <v>19</v>
      </c>
      <c r="E363">
        <v>259</v>
      </c>
      <c r="F363">
        <v>1.45</v>
      </c>
      <c r="G363">
        <v>0</v>
      </c>
    </row>
    <row r="364" spans="1:7">
      <c r="A364" s="2">
        <v>40865</v>
      </c>
      <c r="B364" s="3" t="s">
        <v>28</v>
      </c>
      <c r="C364">
        <v>8</v>
      </c>
      <c r="D364" s="6" t="s">
        <v>19</v>
      </c>
      <c r="E364">
        <v>138</v>
      </c>
      <c r="F364">
        <v>0.9</v>
      </c>
      <c r="G364">
        <v>21</v>
      </c>
    </row>
    <row r="365" spans="1:7">
      <c r="A365" s="2">
        <v>40865</v>
      </c>
      <c r="B365" s="3" t="s">
        <v>28</v>
      </c>
      <c r="C365">
        <v>8</v>
      </c>
      <c r="D365" s="6" t="s">
        <v>19</v>
      </c>
      <c r="E365">
        <v>265</v>
      </c>
      <c r="F365">
        <v>1.49</v>
      </c>
      <c r="G365">
        <v>26</v>
      </c>
    </row>
    <row r="366" spans="1:7">
      <c r="A366" s="2">
        <v>40865</v>
      </c>
      <c r="B366" s="3" t="s">
        <v>28</v>
      </c>
      <c r="C366">
        <v>8</v>
      </c>
      <c r="D366" s="6" t="s">
        <v>19</v>
      </c>
      <c r="E366">
        <v>247</v>
      </c>
      <c r="F366">
        <v>0.78</v>
      </c>
      <c r="G366">
        <v>18</v>
      </c>
    </row>
    <row r="367" spans="1:7">
      <c r="A367" s="2">
        <v>40865</v>
      </c>
      <c r="B367" s="3" t="s">
        <v>28</v>
      </c>
      <c r="C367">
        <v>8</v>
      </c>
      <c r="D367" s="6" t="s">
        <v>19</v>
      </c>
      <c r="E367">
        <v>250</v>
      </c>
      <c r="F367">
        <v>1.22</v>
      </c>
      <c r="G367">
        <v>6</v>
      </c>
    </row>
    <row r="368" spans="1:7">
      <c r="A368" s="2">
        <v>40865</v>
      </c>
      <c r="B368" s="3" t="s">
        <v>28</v>
      </c>
      <c r="C368">
        <v>8</v>
      </c>
      <c r="D368" s="6" t="s">
        <v>19</v>
      </c>
      <c r="E368">
        <v>202</v>
      </c>
      <c r="F368">
        <v>0.69</v>
      </c>
      <c r="G368">
        <v>2</v>
      </c>
    </row>
    <row r="369" spans="1:7">
      <c r="A369" s="2">
        <v>40865</v>
      </c>
      <c r="B369" s="3" t="s">
        <v>28</v>
      </c>
      <c r="C369">
        <v>8</v>
      </c>
      <c r="D369" s="6" t="s">
        <v>19</v>
      </c>
      <c r="E369">
        <v>261</v>
      </c>
      <c r="F369">
        <v>2.65</v>
      </c>
      <c r="G369">
        <v>0</v>
      </c>
    </row>
    <row r="370" spans="1:7">
      <c r="A370" s="2">
        <v>40865</v>
      </c>
      <c r="B370" s="3" t="s">
        <v>28</v>
      </c>
      <c r="C370">
        <v>8</v>
      </c>
      <c r="D370" s="6" t="s">
        <v>19</v>
      </c>
      <c r="E370">
        <v>287</v>
      </c>
      <c r="F370">
        <v>1.32</v>
      </c>
      <c r="G370">
        <v>22</v>
      </c>
    </row>
    <row r="371" spans="1:7">
      <c r="A371" s="2">
        <v>40865</v>
      </c>
      <c r="B371" s="3" t="s">
        <v>28</v>
      </c>
      <c r="C371">
        <v>8</v>
      </c>
      <c r="D371" s="6" t="s">
        <v>19</v>
      </c>
      <c r="E371" s="15">
        <v>155</v>
      </c>
      <c r="F371">
        <v>1.6</v>
      </c>
      <c r="G371">
        <v>0</v>
      </c>
    </row>
    <row r="372" spans="1:7">
      <c r="A372" s="2">
        <v>40865</v>
      </c>
      <c r="B372" s="3" t="s">
        <v>28</v>
      </c>
      <c r="C372">
        <v>8</v>
      </c>
      <c r="D372" s="6" t="s">
        <v>19</v>
      </c>
      <c r="E372">
        <v>296</v>
      </c>
      <c r="F372">
        <v>1</v>
      </c>
      <c r="G372">
        <v>17</v>
      </c>
    </row>
    <row r="373" spans="1:7">
      <c r="A373" s="2">
        <v>40865</v>
      </c>
      <c r="B373" s="3" t="s">
        <v>28</v>
      </c>
      <c r="C373">
        <v>8</v>
      </c>
      <c r="D373" s="6" t="s">
        <v>19</v>
      </c>
      <c r="E373">
        <v>168</v>
      </c>
      <c r="F373">
        <v>1.6</v>
      </c>
      <c r="G373">
        <v>0</v>
      </c>
    </row>
    <row r="374" spans="1:7">
      <c r="A374" s="2">
        <v>40865</v>
      </c>
      <c r="B374" s="3" t="s">
        <v>28</v>
      </c>
      <c r="C374">
        <v>8</v>
      </c>
      <c r="D374" s="6" t="s">
        <v>19</v>
      </c>
      <c r="E374">
        <v>300</v>
      </c>
      <c r="F374">
        <v>1.63</v>
      </c>
      <c r="G374">
        <v>0</v>
      </c>
    </row>
    <row r="375" spans="1:7">
      <c r="A375" s="2">
        <v>40865</v>
      </c>
      <c r="B375" s="3" t="s">
        <v>28</v>
      </c>
      <c r="C375">
        <v>8</v>
      </c>
      <c r="D375" s="6" t="s">
        <v>19</v>
      </c>
      <c r="E375">
        <v>282</v>
      </c>
      <c r="F375">
        <v>1</v>
      </c>
      <c r="G375">
        <v>24</v>
      </c>
    </row>
    <row r="376" spans="1:7">
      <c r="A376" s="2">
        <v>40865</v>
      </c>
      <c r="B376" s="3" t="s">
        <v>28</v>
      </c>
      <c r="C376">
        <v>8</v>
      </c>
      <c r="D376" s="6" t="s">
        <v>19</v>
      </c>
      <c r="E376">
        <v>278</v>
      </c>
      <c r="F376">
        <v>1.2</v>
      </c>
      <c r="G376">
        <v>0</v>
      </c>
    </row>
    <row r="377" spans="1:7">
      <c r="A377" s="2">
        <v>40865</v>
      </c>
      <c r="B377" s="3" t="s">
        <v>28</v>
      </c>
      <c r="C377">
        <v>8</v>
      </c>
      <c r="D377" s="6" t="s">
        <v>19</v>
      </c>
      <c r="E377">
        <v>341</v>
      </c>
      <c r="F377">
        <v>2.1</v>
      </c>
      <c r="G377">
        <v>20</v>
      </c>
    </row>
    <row r="378" spans="1:7">
      <c r="A378" s="2">
        <v>40865</v>
      </c>
      <c r="B378" s="3" t="s">
        <v>28</v>
      </c>
      <c r="C378">
        <v>8</v>
      </c>
      <c r="D378" s="6" t="s">
        <v>19</v>
      </c>
      <c r="E378">
        <v>227</v>
      </c>
      <c r="F378">
        <v>1.96</v>
      </c>
      <c r="G378">
        <v>0</v>
      </c>
    </row>
    <row r="379" spans="1:7">
      <c r="A379" s="2">
        <v>40865</v>
      </c>
      <c r="B379" s="3" t="s">
        <v>28</v>
      </c>
      <c r="C379">
        <v>7</v>
      </c>
      <c r="D379" s="6" t="s">
        <v>21</v>
      </c>
      <c r="E379">
        <v>276</v>
      </c>
      <c r="F379">
        <v>0.89</v>
      </c>
      <c r="G379">
        <v>15</v>
      </c>
    </row>
    <row r="380" spans="1:7">
      <c r="A380" s="2">
        <v>40865</v>
      </c>
      <c r="B380" s="3" t="s">
        <v>28</v>
      </c>
      <c r="C380">
        <v>7</v>
      </c>
      <c r="D380" s="6" t="s">
        <v>21</v>
      </c>
      <c r="E380">
        <v>267</v>
      </c>
      <c r="F380">
        <v>0.8</v>
      </c>
      <c r="G380">
        <v>30</v>
      </c>
    </row>
    <row r="381" spans="1:7">
      <c r="A381" s="2">
        <v>40865</v>
      </c>
      <c r="B381" s="3" t="s">
        <v>28</v>
      </c>
      <c r="C381">
        <v>7</v>
      </c>
      <c r="D381" s="6" t="s">
        <v>21</v>
      </c>
      <c r="E381">
        <v>266</v>
      </c>
      <c r="F381">
        <v>0.92</v>
      </c>
      <c r="G381">
        <v>20</v>
      </c>
    </row>
    <row r="382" spans="1:7">
      <c r="A382" s="2">
        <v>40865</v>
      </c>
      <c r="B382" s="3" t="s">
        <v>28</v>
      </c>
      <c r="C382">
        <v>7</v>
      </c>
      <c r="D382" s="6" t="s">
        <v>21</v>
      </c>
      <c r="E382">
        <v>185</v>
      </c>
      <c r="F382">
        <v>0.66</v>
      </c>
      <c r="G382">
        <v>13</v>
      </c>
    </row>
    <row r="383" spans="1:7">
      <c r="A383" s="2">
        <v>40865</v>
      </c>
      <c r="B383" s="3" t="s">
        <v>28</v>
      </c>
      <c r="C383">
        <v>7</v>
      </c>
      <c r="D383" s="6" t="s">
        <v>21</v>
      </c>
      <c r="E383">
        <v>239</v>
      </c>
      <c r="F383">
        <v>1.1499999999999999</v>
      </c>
      <c r="G383">
        <v>7</v>
      </c>
    </row>
    <row r="384" spans="1:7">
      <c r="A384" s="2">
        <v>40865</v>
      </c>
      <c r="B384" s="3" t="s">
        <v>28</v>
      </c>
      <c r="C384">
        <v>7</v>
      </c>
      <c r="D384" s="6" t="s">
        <v>21</v>
      </c>
      <c r="E384">
        <v>253</v>
      </c>
      <c r="F384">
        <v>1.25</v>
      </c>
      <c r="G384">
        <v>18</v>
      </c>
    </row>
    <row r="385" spans="1:7">
      <c r="A385" s="2">
        <v>40865</v>
      </c>
      <c r="B385" s="3" t="s">
        <v>28</v>
      </c>
      <c r="C385">
        <v>7</v>
      </c>
      <c r="D385" s="6" t="s">
        <v>21</v>
      </c>
      <c r="E385">
        <v>292</v>
      </c>
      <c r="F385">
        <v>1.22</v>
      </c>
      <c r="G385">
        <v>0</v>
      </c>
    </row>
    <row r="386" spans="1:7">
      <c r="A386" s="2">
        <v>40865</v>
      </c>
      <c r="B386" s="3" t="s">
        <v>28</v>
      </c>
      <c r="C386">
        <v>7</v>
      </c>
      <c r="D386" s="6" t="s">
        <v>19</v>
      </c>
      <c r="E386">
        <v>312</v>
      </c>
      <c r="F386">
        <v>1.76</v>
      </c>
      <c r="G386">
        <v>33</v>
      </c>
    </row>
    <row r="387" spans="1:7">
      <c r="A387" s="2">
        <v>40865</v>
      </c>
      <c r="B387" s="3" t="s">
        <v>28</v>
      </c>
      <c r="C387">
        <v>7</v>
      </c>
      <c r="D387" s="6" t="s">
        <v>19</v>
      </c>
      <c r="E387">
        <v>230</v>
      </c>
      <c r="F387">
        <v>1.2</v>
      </c>
      <c r="G387">
        <v>6</v>
      </c>
    </row>
    <row r="388" spans="1:7">
      <c r="A388" s="2">
        <v>40865</v>
      </c>
      <c r="B388" s="3" t="s">
        <v>28</v>
      </c>
      <c r="C388">
        <v>7</v>
      </c>
      <c r="D388" s="6" t="s">
        <v>21</v>
      </c>
      <c r="E388">
        <v>287</v>
      </c>
      <c r="F388">
        <v>1.1599999999999999</v>
      </c>
      <c r="G388">
        <v>3</v>
      </c>
    </row>
    <row r="389" spans="1:7">
      <c r="A389" s="2">
        <v>40865</v>
      </c>
      <c r="B389" s="3" t="s">
        <v>28</v>
      </c>
      <c r="C389">
        <v>7</v>
      </c>
      <c r="D389" s="6" t="s">
        <v>21</v>
      </c>
      <c r="E389">
        <v>224</v>
      </c>
      <c r="F389">
        <v>1.35</v>
      </c>
      <c r="G389">
        <v>0</v>
      </c>
    </row>
    <row r="390" spans="1:7">
      <c r="A390" s="2">
        <v>40865</v>
      </c>
      <c r="B390" s="3" t="s">
        <v>28</v>
      </c>
      <c r="C390">
        <v>7</v>
      </c>
      <c r="D390" s="6" t="s">
        <v>21</v>
      </c>
      <c r="E390">
        <v>285</v>
      </c>
      <c r="F390">
        <v>1.32</v>
      </c>
      <c r="G390">
        <v>9</v>
      </c>
    </row>
    <row r="391" spans="1:7">
      <c r="A391" s="2">
        <v>40865</v>
      </c>
      <c r="B391" s="3" t="s">
        <v>28</v>
      </c>
      <c r="C391">
        <v>7</v>
      </c>
      <c r="D391" s="6" t="s">
        <v>21</v>
      </c>
      <c r="E391">
        <v>232</v>
      </c>
      <c r="F391">
        <v>0.96</v>
      </c>
      <c r="G391">
        <v>20</v>
      </c>
    </row>
    <row r="392" spans="1:7">
      <c r="A392" s="2">
        <v>40865</v>
      </c>
      <c r="B392" s="3" t="s">
        <v>28</v>
      </c>
      <c r="C392">
        <v>7</v>
      </c>
      <c r="D392" s="6" t="s">
        <v>21</v>
      </c>
      <c r="E392">
        <v>244</v>
      </c>
      <c r="F392">
        <v>0.85</v>
      </c>
      <c r="G392">
        <v>0</v>
      </c>
    </row>
    <row r="393" spans="1:7">
      <c r="A393" s="2">
        <v>40865</v>
      </c>
      <c r="B393" s="3" t="s">
        <v>28</v>
      </c>
      <c r="C393">
        <v>7</v>
      </c>
      <c r="D393" s="6" t="s">
        <v>21</v>
      </c>
      <c r="E393">
        <v>220</v>
      </c>
      <c r="F393">
        <v>0.91</v>
      </c>
      <c r="G393">
        <v>0</v>
      </c>
    </row>
    <row r="394" spans="1:7">
      <c r="A394" s="2">
        <v>40865</v>
      </c>
      <c r="B394" s="3" t="s">
        <v>28</v>
      </c>
      <c r="C394">
        <v>7</v>
      </c>
      <c r="D394" s="6" t="s">
        <v>21</v>
      </c>
      <c r="E394">
        <v>200</v>
      </c>
      <c r="F394">
        <v>1.03</v>
      </c>
      <c r="G394">
        <v>0</v>
      </c>
    </row>
    <row r="395" spans="1:7">
      <c r="A395" s="2">
        <v>40865</v>
      </c>
      <c r="B395" s="3" t="s">
        <v>28</v>
      </c>
      <c r="C395">
        <v>7</v>
      </c>
      <c r="D395" s="6" t="s">
        <v>21</v>
      </c>
      <c r="E395">
        <v>156</v>
      </c>
      <c r="F395">
        <v>1.1499999999999999</v>
      </c>
      <c r="G395">
        <v>0</v>
      </c>
    </row>
    <row r="396" spans="1:7">
      <c r="A396" s="2">
        <v>40865</v>
      </c>
      <c r="B396" s="3" t="s">
        <v>28</v>
      </c>
      <c r="C396">
        <v>7</v>
      </c>
      <c r="D396" s="6" t="s">
        <v>21</v>
      </c>
      <c r="E396">
        <v>279</v>
      </c>
      <c r="F396">
        <v>1.1599999999999999</v>
      </c>
      <c r="G396">
        <v>0</v>
      </c>
    </row>
    <row r="397" spans="1:7">
      <c r="A397" s="2">
        <v>40865</v>
      </c>
      <c r="B397" s="3" t="s">
        <v>28</v>
      </c>
      <c r="C397">
        <v>7</v>
      </c>
      <c r="D397" s="6" t="s">
        <v>21</v>
      </c>
      <c r="E397">
        <v>293</v>
      </c>
      <c r="F397">
        <v>1.32</v>
      </c>
      <c r="G397">
        <v>0</v>
      </c>
    </row>
    <row r="398" spans="1:7">
      <c r="A398" s="2">
        <v>40865</v>
      </c>
      <c r="B398" s="3" t="s">
        <v>28</v>
      </c>
      <c r="C398">
        <v>7</v>
      </c>
      <c r="D398" s="6" t="s">
        <v>21</v>
      </c>
      <c r="E398">
        <v>194</v>
      </c>
      <c r="F398">
        <v>0.91</v>
      </c>
      <c r="G398">
        <v>0</v>
      </c>
    </row>
    <row r="399" spans="1:7">
      <c r="A399" s="2">
        <v>40865</v>
      </c>
      <c r="B399" s="3" t="s">
        <v>28</v>
      </c>
      <c r="C399">
        <v>7</v>
      </c>
      <c r="D399" s="6" t="s">
        <v>21</v>
      </c>
      <c r="E399">
        <v>286</v>
      </c>
      <c r="F399">
        <v>0.96</v>
      </c>
      <c r="G399">
        <v>0</v>
      </c>
    </row>
    <row r="400" spans="1:7">
      <c r="A400" s="2">
        <v>40865</v>
      </c>
      <c r="B400" s="3" t="s">
        <v>28</v>
      </c>
      <c r="C400">
        <v>7</v>
      </c>
      <c r="D400" s="6" t="s">
        <v>21</v>
      </c>
      <c r="E400">
        <v>292</v>
      </c>
      <c r="F400">
        <v>1.19</v>
      </c>
      <c r="G400">
        <v>20</v>
      </c>
    </row>
    <row r="401" spans="1:7">
      <c r="A401" s="2">
        <v>40865</v>
      </c>
      <c r="B401" s="3" t="s">
        <v>28</v>
      </c>
      <c r="C401">
        <v>7</v>
      </c>
      <c r="D401" s="6" t="s">
        <v>21</v>
      </c>
      <c r="E401">
        <v>235</v>
      </c>
      <c r="F401">
        <v>1.03</v>
      </c>
      <c r="G401">
        <v>19</v>
      </c>
    </row>
    <row r="402" spans="1:7">
      <c r="A402" s="2">
        <v>40865</v>
      </c>
      <c r="B402" s="3" t="s">
        <v>28</v>
      </c>
      <c r="C402">
        <v>7</v>
      </c>
      <c r="D402" s="6" t="s">
        <v>19</v>
      </c>
      <c r="E402">
        <v>321</v>
      </c>
      <c r="F402">
        <v>2.76</v>
      </c>
      <c r="G402">
        <v>22</v>
      </c>
    </row>
    <row r="403" spans="1:7">
      <c r="A403" s="2">
        <v>40865</v>
      </c>
      <c r="B403" s="3" t="s">
        <v>28</v>
      </c>
      <c r="C403">
        <v>7</v>
      </c>
      <c r="D403" s="6" t="s">
        <v>21</v>
      </c>
      <c r="E403">
        <v>260</v>
      </c>
      <c r="F403">
        <v>1.02</v>
      </c>
      <c r="G403">
        <v>13</v>
      </c>
    </row>
    <row r="404" spans="1:7">
      <c r="A404" s="2">
        <v>40865</v>
      </c>
      <c r="B404" s="3" t="s">
        <v>28</v>
      </c>
      <c r="C404">
        <v>7</v>
      </c>
      <c r="D404" s="6" t="s">
        <v>21</v>
      </c>
      <c r="E404">
        <v>253</v>
      </c>
      <c r="F404">
        <v>1.06</v>
      </c>
      <c r="G404">
        <v>0</v>
      </c>
    </row>
    <row r="405" spans="1:7">
      <c r="A405" s="2">
        <v>40865</v>
      </c>
      <c r="B405" s="3" t="s">
        <v>28</v>
      </c>
      <c r="C405">
        <v>7</v>
      </c>
      <c r="D405" s="6" t="s">
        <v>21</v>
      </c>
      <c r="E405">
        <v>245</v>
      </c>
      <c r="F405">
        <v>1.4</v>
      </c>
      <c r="G405">
        <v>1</v>
      </c>
    </row>
    <row r="406" spans="1:7">
      <c r="A406" s="2">
        <v>40865</v>
      </c>
      <c r="B406" s="3" t="s">
        <v>28</v>
      </c>
      <c r="C406">
        <v>7</v>
      </c>
      <c r="D406" s="6" t="s">
        <v>21</v>
      </c>
      <c r="E406">
        <v>213</v>
      </c>
      <c r="F406">
        <v>1.72</v>
      </c>
      <c r="G406">
        <v>0</v>
      </c>
    </row>
    <row r="407" spans="1:7">
      <c r="A407" s="2">
        <v>40865</v>
      </c>
      <c r="B407" s="3" t="s">
        <v>28</v>
      </c>
      <c r="C407">
        <v>7</v>
      </c>
      <c r="D407" s="6" t="s">
        <v>19</v>
      </c>
      <c r="E407">
        <v>271</v>
      </c>
      <c r="F407">
        <v>2.2999999999999998</v>
      </c>
      <c r="G407">
        <v>0</v>
      </c>
    </row>
    <row r="408" spans="1:7">
      <c r="A408" s="2">
        <v>40865</v>
      </c>
      <c r="B408" s="3" t="s">
        <v>28</v>
      </c>
      <c r="C408">
        <v>7</v>
      </c>
      <c r="D408" s="6" t="s">
        <v>21</v>
      </c>
      <c r="E408">
        <v>238</v>
      </c>
      <c r="F408">
        <v>1.1000000000000001</v>
      </c>
      <c r="G408">
        <v>0</v>
      </c>
    </row>
    <row r="409" spans="1:7">
      <c r="A409" s="2">
        <v>40865</v>
      </c>
      <c r="B409" s="3" t="s">
        <v>28</v>
      </c>
      <c r="C409">
        <v>7</v>
      </c>
      <c r="D409" s="6" t="s">
        <v>19</v>
      </c>
      <c r="E409">
        <v>96</v>
      </c>
      <c r="F409">
        <v>1.25</v>
      </c>
      <c r="G409">
        <v>0</v>
      </c>
    </row>
    <row r="410" spans="1:7">
      <c r="A410" s="2">
        <v>40865</v>
      </c>
      <c r="B410" s="3" t="s">
        <v>28</v>
      </c>
      <c r="C410">
        <v>7</v>
      </c>
      <c r="D410" s="6" t="s">
        <v>21</v>
      </c>
      <c r="E410">
        <v>238</v>
      </c>
      <c r="F410">
        <v>1.1299999999999999</v>
      </c>
      <c r="G410">
        <v>12</v>
      </c>
    </row>
    <row r="411" spans="1:7">
      <c r="A411" s="2">
        <v>40865</v>
      </c>
      <c r="B411" s="3" t="s">
        <v>28</v>
      </c>
      <c r="C411">
        <v>7</v>
      </c>
      <c r="D411" s="6" t="s">
        <v>21</v>
      </c>
      <c r="E411">
        <v>201</v>
      </c>
      <c r="F411">
        <v>1.1499999999999999</v>
      </c>
      <c r="G411">
        <v>0</v>
      </c>
    </row>
    <row r="412" spans="1:7">
      <c r="A412" s="2">
        <v>40865</v>
      </c>
      <c r="B412" s="3" t="s">
        <v>28</v>
      </c>
      <c r="C412">
        <v>7</v>
      </c>
      <c r="D412" s="6" t="s">
        <v>21</v>
      </c>
      <c r="E412">
        <v>248</v>
      </c>
      <c r="F412">
        <v>0.93</v>
      </c>
      <c r="G412">
        <v>15</v>
      </c>
    </row>
    <row r="413" spans="1:7">
      <c r="A413" s="2">
        <v>40865</v>
      </c>
      <c r="B413" s="3" t="s">
        <v>28</v>
      </c>
      <c r="C413">
        <v>7</v>
      </c>
      <c r="D413" s="6" t="s">
        <v>19</v>
      </c>
      <c r="E413">
        <v>101</v>
      </c>
      <c r="F413">
        <v>1.01</v>
      </c>
      <c r="G413">
        <v>0</v>
      </c>
    </row>
    <row r="414" spans="1:7">
      <c r="A414" s="2">
        <v>40865</v>
      </c>
      <c r="B414" s="3" t="s">
        <v>28</v>
      </c>
      <c r="C414">
        <v>7</v>
      </c>
      <c r="D414" s="6" t="s">
        <v>21</v>
      </c>
      <c r="E414">
        <v>176</v>
      </c>
      <c r="F414">
        <v>0.96</v>
      </c>
      <c r="G414">
        <v>0</v>
      </c>
    </row>
    <row r="415" spans="1:7">
      <c r="A415" s="2">
        <v>40865</v>
      </c>
      <c r="B415" s="3" t="s">
        <v>28</v>
      </c>
      <c r="C415">
        <v>7</v>
      </c>
      <c r="D415" s="6" t="s">
        <v>21</v>
      </c>
      <c r="E415">
        <v>169</v>
      </c>
      <c r="F415">
        <v>0.97</v>
      </c>
      <c r="G415">
        <v>0</v>
      </c>
    </row>
    <row r="416" spans="1:7">
      <c r="A416" s="2">
        <v>40865</v>
      </c>
      <c r="B416" s="3" t="s">
        <v>28</v>
      </c>
      <c r="C416">
        <v>7</v>
      </c>
      <c r="D416" s="6" t="s">
        <v>21</v>
      </c>
      <c r="E416">
        <v>280</v>
      </c>
      <c r="F416">
        <v>1.3</v>
      </c>
      <c r="G416">
        <v>9</v>
      </c>
    </row>
    <row r="417" spans="1:7">
      <c r="A417" s="2">
        <v>40865</v>
      </c>
      <c r="B417" s="3" t="s">
        <v>28</v>
      </c>
      <c r="C417">
        <v>7</v>
      </c>
      <c r="D417" s="6" t="s">
        <v>21</v>
      </c>
      <c r="E417">
        <v>273</v>
      </c>
      <c r="F417">
        <v>1.5</v>
      </c>
      <c r="G417">
        <v>0</v>
      </c>
    </row>
    <row r="418" spans="1:7">
      <c r="A418" s="2">
        <v>40865</v>
      </c>
      <c r="B418" s="3" t="s">
        <v>28</v>
      </c>
      <c r="C418">
        <v>7</v>
      </c>
      <c r="D418" s="6" t="s">
        <v>19</v>
      </c>
      <c r="E418">
        <v>46</v>
      </c>
      <c r="F418">
        <v>0.6</v>
      </c>
      <c r="G418">
        <v>0</v>
      </c>
    </row>
    <row r="419" spans="1:7">
      <c r="A419" s="2">
        <v>40865</v>
      </c>
      <c r="B419" s="3" t="s">
        <v>28</v>
      </c>
      <c r="C419">
        <v>7</v>
      </c>
      <c r="D419" s="6" t="s">
        <v>21</v>
      </c>
      <c r="E419">
        <v>176</v>
      </c>
      <c r="F419">
        <v>1.67</v>
      </c>
      <c r="G419">
        <v>0</v>
      </c>
    </row>
    <row r="420" spans="1:7">
      <c r="A420" s="2">
        <v>40865</v>
      </c>
      <c r="B420" s="3" t="s">
        <v>28</v>
      </c>
      <c r="C420">
        <v>7</v>
      </c>
      <c r="D420" s="6" t="s">
        <v>21</v>
      </c>
      <c r="E420">
        <v>194</v>
      </c>
      <c r="F420">
        <v>1.44</v>
      </c>
      <c r="G420">
        <v>8</v>
      </c>
    </row>
    <row r="421" spans="1:7">
      <c r="A421" s="2">
        <v>40865</v>
      </c>
      <c r="B421" s="3" t="s">
        <v>28</v>
      </c>
      <c r="C421">
        <v>7</v>
      </c>
      <c r="D421" s="6" t="s">
        <v>19</v>
      </c>
      <c r="E421">
        <v>192</v>
      </c>
      <c r="F421">
        <v>1.76</v>
      </c>
      <c r="G421">
        <v>0</v>
      </c>
    </row>
    <row r="422" spans="1:7">
      <c r="A422" s="2">
        <v>40865</v>
      </c>
      <c r="B422" s="3" t="s">
        <v>28</v>
      </c>
      <c r="C422">
        <v>7</v>
      </c>
      <c r="D422" s="6" t="s">
        <v>21</v>
      </c>
      <c r="E422">
        <v>194</v>
      </c>
      <c r="F422">
        <v>1.08</v>
      </c>
      <c r="G422">
        <v>0</v>
      </c>
    </row>
    <row r="423" spans="1:7">
      <c r="A423" s="2">
        <v>40865</v>
      </c>
      <c r="B423" s="3" t="s">
        <v>28</v>
      </c>
      <c r="C423">
        <v>7</v>
      </c>
      <c r="D423" s="6" t="s">
        <v>19</v>
      </c>
      <c r="E423">
        <v>192</v>
      </c>
      <c r="F423">
        <v>0.83</v>
      </c>
      <c r="G423">
        <v>0</v>
      </c>
    </row>
    <row r="424" spans="1:7">
      <c r="A424" s="2">
        <v>40865</v>
      </c>
      <c r="B424" s="3" t="s">
        <v>28</v>
      </c>
      <c r="C424">
        <v>7</v>
      </c>
      <c r="D424" s="6" t="s">
        <v>21</v>
      </c>
      <c r="E424">
        <v>178</v>
      </c>
      <c r="F424">
        <v>0.9</v>
      </c>
      <c r="G424">
        <v>0</v>
      </c>
    </row>
    <row r="425" spans="1:7">
      <c r="A425" s="2">
        <v>40865</v>
      </c>
      <c r="B425" s="3" t="s">
        <v>28</v>
      </c>
      <c r="C425">
        <v>7</v>
      </c>
      <c r="D425" s="6" t="s">
        <v>19</v>
      </c>
      <c r="E425">
        <v>243</v>
      </c>
      <c r="F425">
        <v>1.68</v>
      </c>
      <c r="G425">
        <v>11</v>
      </c>
    </row>
    <row r="426" spans="1:7">
      <c r="A426" s="2">
        <v>40865</v>
      </c>
      <c r="B426" s="3" t="s">
        <v>28</v>
      </c>
      <c r="C426">
        <v>7</v>
      </c>
      <c r="D426" s="6" t="s">
        <v>21</v>
      </c>
      <c r="E426">
        <v>226</v>
      </c>
      <c r="F426">
        <v>1.3</v>
      </c>
      <c r="G426">
        <v>0</v>
      </c>
    </row>
    <row r="427" spans="1:7">
      <c r="A427" s="2">
        <v>40865</v>
      </c>
      <c r="B427" s="3" t="s">
        <v>28</v>
      </c>
      <c r="C427">
        <v>7</v>
      </c>
      <c r="D427" s="6" t="s">
        <v>21</v>
      </c>
      <c r="E427">
        <v>226</v>
      </c>
      <c r="F427">
        <v>1.1200000000000001</v>
      </c>
      <c r="G427">
        <v>0</v>
      </c>
    </row>
    <row r="428" spans="1:7">
      <c r="A428" s="2">
        <v>40865</v>
      </c>
      <c r="B428" s="3" t="s">
        <v>28</v>
      </c>
      <c r="C428">
        <v>7</v>
      </c>
      <c r="D428" s="6" t="s">
        <v>21</v>
      </c>
      <c r="E428">
        <v>220</v>
      </c>
      <c r="F428">
        <v>1.03</v>
      </c>
      <c r="G428">
        <v>23</v>
      </c>
    </row>
    <row r="429" spans="1:7">
      <c r="A429" s="2">
        <v>40865</v>
      </c>
      <c r="B429" s="3" t="s">
        <v>28</v>
      </c>
      <c r="C429">
        <v>7</v>
      </c>
      <c r="D429" s="6" t="s">
        <v>21</v>
      </c>
      <c r="E429">
        <v>262</v>
      </c>
      <c r="F429">
        <v>1.03</v>
      </c>
      <c r="G429">
        <v>17</v>
      </c>
    </row>
    <row r="430" spans="1:7">
      <c r="A430" s="2">
        <v>40865</v>
      </c>
      <c r="B430" s="3" t="s">
        <v>28</v>
      </c>
      <c r="C430">
        <v>7</v>
      </c>
      <c r="D430" s="6" t="s">
        <v>21</v>
      </c>
      <c r="E430">
        <v>214</v>
      </c>
      <c r="F430">
        <v>0.83</v>
      </c>
      <c r="G430">
        <v>18</v>
      </c>
    </row>
    <row r="431" spans="1:7">
      <c r="A431" s="2">
        <v>40865</v>
      </c>
      <c r="B431" s="3" t="s">
        <v>28</v>
      </c>
      <c r="C431">
        <v>7</v>
      </c>
      <c r="D431" s="6" t="s">
        <v>21</v>
      </c>
      <c r="E431">
        <v>225</v>
      </c>
      <c r="F431">
        <v>0.9</v>
      </c>
      <c r="G431">
        <v>18</v>
      </c>
    </row>
    <row r="432" spans="1:7">
      <c r="A432" s="2">
        <v>40865</v>
      </c>
      <c r="B432" s="3" t="s">
        <v>28</v>
      </c>
      <c r="C432">
        <v>7</v>
      </c>
      <c r="D432" s="6" t="s">
        <v>21</v>
      </c>
      <c r="E432">
        <v>164</v>
      </c>
      <c r="F432">
        <v>0.8</v>
      </c>
      <c r="G432">
        <v>9</v>
      </c>
    </row>
    <row r="433" spans="1:12">
      <c r="A433" s="2">
        <v>40865</v>
      </c>
      <c r="B433" s="3" t="s">
        <v>28</v>
      </c>
      <c r="C433">
        <v>7</v>
      </c>
      <c r="D433" s="6" t="s">
        <v>21</v>
      </c>
      <c r="E433">
        <v>208</v>
      </c>
      <c r="F433">
        <v>0.9</v>
      </c>
      <c r="G433">
        <v>4</v>
      </c>
    </row>
    <row r="434" spans="1:12">
      <c r="A434" s="2">
        <v>40861</v>
      </c>
      <c r="B434" t="s">
        <v>25</v>
      </c>
      <c r="C434">
        <v>46</v>
      </c>
      <c r="D434" s="6" t="s">
        <v>16</v>
      </c>
      <c r="F434">
        <v>7.49</v>
      </c>
      <c r="J434">
        <f>117+202+218+241+264+288+289+304</f>
        <v>1923</v>
      </c>
      <c r="K434">
        <v>8</v>
      </c>
      <c r="L434">
        <v>304</v>
      </c>
    </row>
    <row r="435" spans="1:12">
      <c r="A435" s="2">
        <v>40861</v>
      </c>
      <c r="B435" t="s">
        <v>25</v>
      </c>
      <c r="C435">
        <v>46</v>
      </c>
      <c r="D435" s="6" t="s">
        <v>16</v>
      </c>
      <c r="F435">
        <v>6.85</v>
      </c>
      <c r="J435">
        <f>61+108+145+154+202+236+266+278+285</f>
        <v>1735</v>
      </c>
      <c r="K435">
        <v>9</v>
      </c>
      <c r="L435">
        <v>285</v>
      </c>
    </row>
    <row r="436" spans="1:12">
      <c r="A436" s="2">
        <v>40861</v>
      </c>
      <c r="B436" t="s">
        <v>25</v>
      </c>
      <c r="C436">
        <v>46</v>
      </c>
      <c r="D436" s="6" t="s">
        <v>16</v>
      </c>
      <c r="F436">
        <v>3.13</v>
      </c>
      <c r="J436">
        <f>62+123+165+183+314</f>
        <v>847</v>
      </c>
      <c r="K436">
        <v>5</v>
      </c>
      <c r="L436">
        <v>314</v>
      </c>
    </row>
    <row r="437" spans="1:12">
      <c r="A437" s="2">
        <v>40861</v>
      </c>
      <c r="B437" t="s">
        <v>25</v>
      </c>
      <c r="C437">
        <v>46</v>
      </c>
      <c r="D437" s="6" t="s">
        <v>16</v>
      </c>
      <c r="F437">
        <v>2.13</v>
      </c>
      <c r="J437">
        <f>110+109+164+176+302</f>
        <v>861</v>
      </c>
      <c r="K437">
        <v>5</v>
      </c>
      <c r="L437">
        <v>302</v>
      </c>
    </row>
    <row r="438" spans="1:12">
      <c r="A438" s="2">
        <v>40861</v>
      </c>
      <c r="B438" t="s">
        <v>25</v>
      </c>
      <c r="C438">
        <v>46</v>
      </c>
      <c r="D438" s="6" t="s">
        <v>16</v>
      </c>
      <c r="F438">
        <v>4.54</v>
      </c>
      <c r="J438">
        <f>54+109+229+256+264</f>
        <v>912</v>
      </c>
      <c r="K438">
        <v>5</v>
      </c>
      <c r="L438">
        <v>264</v>
      </c>
    </row>
    <row r="439" spans="1:12">
      <c r="A439" s="2">
        <v>40861</v>
      </c>
      <c r="B439" t="s">
        <v>25</v>
      </c>
      <c r="C439">
        <v>46</v>
      </c>
      <c r="D439" s="6" t="s">
        <v>16</v>
      </c>
      <c r="F439">
        <v>6.68</v>
      </c>
      <c r="J439">
        <f>136+208+233+246+259+273+278</f>
        <v>1633</v>
      </c>
      <c r="K439">
        <v>7</v>
      </c>
      <c r="L439">
        <v>278</v>
      </c>
    </row>
    <row r="440" spans="1:12">
      <c r="A440" s="2">
        <v>40861</v>
      </c>
      <c r="B440" t="s">
        <v>25</v>
      </c>
      <c r="C440">
        <v>46</v>
      </c>
      <c r="D440" s="6" t="s">
        <v>16</v>
      </c>
      <c r="F440">
        <v>2.29</v>
      </c>
      <c r="J440">
        <f>70+122+142+173+178</f>
        <v>685</v>
      </c>
      <c r="K440">
        <v>5</v>
      </c>
      <c r="L440">
        <v>178</v>
      </c>
    </row>
    <row r="441" spans="1:12">
      <c r="A441" s="2">
        <v>40861</v>
      </c>
      <c r="B441" t="s">
        <v>25</v>
      </c>
      <c r="C441">
        <v>46</v>
      </c>
      <c r="D441" s="6" t="s">
        <v>16</v>
      </c>
      <c r="F441">
        <v>9.84</v>
      </c>
      <c r="J441">
        <f>109+157+198+228+239+253+264+258</f>
        <v>1706</v>
      </c>
      <c r="K441">
        <v>8</v>
      </c>
      <c r="L441">
        <v>264</v>
      </c>
    </row>
    <row r="442" spans="1:12">
      <c r="A442" s="2">
        <v>40861</v>
      </c>
      <c r="B442" t="s">
        <v>25</v>
      </c>
      <c r="C442">
        <v>22</v>
      </c>
      <c r="D442" s="6" t="s">
        <v>19</v>
      </c>
      <c r="E442">
        <v>125</v>
      </c>
      <c r="F442">
        <v>1</v>
      </c>
      <c r="G442">
        <v>5</v>
      </c>
    </row>
    <row r="443" spans="1:12">
      <c r="A443" s="2">
        <v>40861</v>
      </c>
      <c r="B443" t="s">
        <v>25</v>
      </c>
      <c r="C443">
        <v>22</v>
      </c>
      <c r="D443" s="6" t="s">
        <v>19</v>
      </c>
      <c r="E443">
        <v>114</v>
      </c>
      <c r="F443">
        <v>0.91</v>
      </c>
      <c r="G443">
        <v>0</v>
      </c>
    </row>
    <row r="444" spans="1:12">
      <c r="A444" s="2">
        <v>40861</v>
      </c>
      <c r="B444" t="s">
        <v>25</v>
      </c>
      <c r="C444">
        <v>22</v>
      </c>
      <c r="D444" s="6" t="s">
        <v>19</v>
      </c>
      <c r="E444">
        <v>74</v>
      </c>
      <c r="F444">
        <v>0.74</v>
      </c>
      <c r="G444">
        <v>0</v>
      </c>
    </row>
    <row r="445" spans="1:12">
      <c r="A445" s="2">
        <v>40861</v>
      </c>
      <c r="B445" t="s">
        <v>25</v>
      </c>
      <c r="C445">
        <v>22</v>
      </c>
      <c r="D445" s="6" t="s">
        <v>19</v>
      </c>
      <c r="E445">
        <v>78</v>
      </c>
      <c r="F445">
        <v>0.85</v>
      </c>
      <c r="G445">
        <v>0</v>
      </c>
    </row>
    <row r="446" spans="1:12">
      <c r="A446" s="2">
        <v>40861</v>
      </c>
      <c r="B446" t="s">
        <v>25</v>
      </c>
      <c r="C446">
        <v>22</v>
      </c>
      <c r="D446" s="6" t="s">
        <v>19</v>
      </c>
      <c r="E446">
        <v>246</v>
      </c>
      <c r="F446">
        <v>1</v>
      </c>
      <c r="G446">
        <v>0</v>
      </c>
    </row>
    <row r="447" spans="1:12">
      <c r="A447" s="2">
        <v>40861</v>
      </c>
      <c r="B447" t="s">
        <v>25</v>
      </c>
      <c r="C447">
        <v>22</v>
      </c>
      <c r="D447" s="6" t="s">
        <v>19</v>
      </c>
      <c r="E447">
        <v>108</v>
      </c>
      <c r="F447">
        <v>0.92</v>
      </c>
      <c r="G447">
        <v>0</v>
      </c>
    </row>
    <row r="448" spans="1:12">
      <c r="A448" s="2">
        <v>40861</v>
      </c>
      <c r="B448" t="s">
        <v>25</v>
      </c>
      <c r="C448">
        <v>22</v>
      </c>
      <c r="D448" s="6" t="s">
        <v>19</v>
      </c>
      <c r="E448">
        <v>262</v>
      </c>
      <c r="F448">
        <v>1.01</v>
      </c>
      <c r="G448">
        <v>5</v>
      </c>
    </row>
    <row r="449" spans="1:7">
      <c r="A449" s="2">
        <v>40861</v>
      </c>
      <c r="B449" t="s">
        <v>25</v>
      </c>
      <c r="C449">
        <v>22</v>
      </c>
      <c r="D449" s="6" t="s">
        <v>19</v>
      </c>
      <c r="E449">
        <v>101</v>
      </c>
      <c r="F449">
        <v>0.95</v>
      </c>
      <c r="G449">
        <v>0</v>
      </c>
    </row>
    <row r="450" spans="1:7">
      <c r="A450" s="2">
        <v>40861</v>
      </c>
      <c r="B450" t="s">
        <v>25</v>
      </c>
      <c r="C450">
        <v>22</v>
      </c>
      <c r="D450" s="6" t="s">
        <v>19</v>
      </c>
      <c r="E450">
        <v>106</v>
      </c>
      <c r="F450">
        <v>0.95</v>
      </c>
      <c r="G450">
        <v>0</v>
      </c>
    </row>
    <row r="451" spans="1:7">
      <c r="A451" s="2">
        <v>40861</v>
      </c>
      <c r="B451" t="s">
        <v>25</v>
      </c>
      <c r="C451">
        <v>22</v>
      </c>
      <c r="D451" s="6" t="s">
        <v>19</v>
      </c>
      <c r="E451">
        <v>93</v>
      </c>
      <c r="F451">
        <v>0.82</v>
      </c>
      <c r="G451">
        <v>0</v>
      </c>
    </row>
    <row r="452" spans="1:7">
      <c r="A452" s="2">
        <v>40861</v>
      </c>
      <c r="B452" t="s">
        <v>25</v>
      </c>
      <c r="C452">
        <v>22</v>
      </c>
      <c r="D452" s="6" t="s">
        <v>19</v>
      </c>
      <c r="E452">
        <v>161</v>
      </c>
      <c r="F452">
        <v>1.1599999999999999</v>
      </c>
      <c r="G452">
        <v>0</v>
      </c>
    </row>
    <row r="453" spans="1:7">
      <c r="A453" s="2">
        <v>40861</v>
      </c>
      <c r="B453" t="s">
        <v>25</v>
      </c>
      <c r="C453">
        <v>22</v>
      </c>
      <c r="D453" s="6" t="s">
        <v>19</v>
      </c>
      <c r="E453">
        <v>252</v>
      </c>
      <c r="F453">
        <v>0.93</v>
      </c>
      <c r="G453">
        <v>3</v>
      </c>
    </row>
    <row r="454" spans="1:7">
      <c r="A454" s="2">
        <v>40861</v>
      </c>
      <c r="B454" t="s">
        <v>25</v>
      </c>
      <c r="C454">
        <v>22</v>
      </c>
      <c r="D454" s="6" t="s">
        <v>19</v>
      </c>
      <c r="E454">
        <v>125</v>
      </c>
      <c r="F454">
        <v>1</v>
      </c>
      <c r="G454">
        <v>4</v>
      </c>
    </row>
    <row r="455" spans="1:7">
      <c r="A455" s="2">
        <v>40861</v>
      </c>
      <c r="B455" t="s">
        <v>25</v>
      </c>
      <c r="C455">
        <v>22</v>
      </c>
      <c r="D455" s="6" t="s">
        <v>19</v>
      </c>
      <c r="E455">
        <v>305</v>
      </c>
      <c r="F455">
        <v>2.2400000000000002</v>
      </c>
      <c r="G455">
        <v>0</v>
      </c>
    </row>
    <row r="456" spans="1:7">
      <c r="A456" s="2">
        <v>40861</v>
      </c>
      <c r="B456" t="s">
        <v>25</v>
      </c>
      <c r="C456">
        <v>22</v>
      </c>
      <c r="D456" s="6" t="s">
        <v>19</v>
      </c>
      <c r="E456">
        <v>112</v>
      </c>
      <c r="F456">
        <v>0.75</v>
      </c>
      <c r="G456">
        <v>0</v>
      </c>
    </row>
    <row r="457" spans="1:7">
      <c r="A457" s="2">
        <v>40861</v>
      </c>
      <c r="B457" t="s">
        <v>25</v>
      </c>
      <c r="C457">
        <v>22</v>
      </c>
      <c r="D457" s="6" t="s">
        <v>19</v>
      </c>
      <c r="E457">
        <v>299</v>
      </c>
      <c r="F457">
        <v>1.36</v>
      </c>
      <c r="G457">
        <v>5</v>
      </c>
    </row>
    <row r="458" spans="1:7">
      <c r="A458" s="2">
        <v>40861</v>
      </c>
      <c r="B458" t="s">
        <v>25</v>
      </c>
      <c r="C458">
        <v>22</v>
      </c>
      <c r="D458" s="6" t="s">
        <v>19</v>
      </c>
      <c r="E458">
        <v>322</v>
      </c>
      <c r="F458">
        <v>1.97</v>
      </c>
      <c r="G458">
        <v>0</v>
      </c>
    </row>
    <row r="459" spans="1:7">
      <c r="A459" s="2">
        <v>40861</v>
      </c>
      <c r="B459" t="s">
        <v>25</v>
      </c>
      <c r="C459">
        <v>22</v>
      </c>
      <c r="D459" s="6" t="s">
        <v>19</v>
      </c>
      <c r="E459">
        <v>294</v>
      </c>
      <c r="F459">
        <v>1.5</v>
      </c>
      <c r="G459">
        <v>0</v>
      </c>
    </row>
    <row r="460" spans="1:7">
      <c r="A460" s="2">
        <v>40861</v>
      </c>
      <c r="B460" t="s">
        <v>25</v>
      </c>
      <c r="C460">
        <v>22</v>
      </c>
      <c r="D460" s="6" t="s">
        <v>19</v>
      </c>
      <c r="E460">
        <v>311</v>
      </c>
      <c r="F460">
        <v>1.28</v>
      </c>
      <c r="G460">
        <v>0</v>
      </c>
    </row>
    <row r="461" spans="1:7">
      <c r="A461" s="2">
        <v>40861</v>
      </c>
      <c r="B461" t="s">
        <v>25</v>
      </c>
      <c r="C461">
        <v>22</v>
      </c>
      <c r="D461" s="6" t="s">
        <v>19</v>
      </c>
      <c r="E461">
        <v>284</v>
      </c>
      <c r="F461">
        <v>0.89</v>
      </c>
      <c r="G461">
        <v>2</v>
      </c>
    </row>
    <row r="462" spans="1:7">
      <c r="A462" s="2">
        <v>40861</v>
      </c>
      <c r="B462" t="s">
        <v>25</v>
      </c>
      <c r="C462">
        <v>22</v>
      </c>
      <c r="D462" s="6" t="s">
        <v>19</v>
      </c>
      <c r="E462">
        <v>307</v>
      </c>
      <c r="F462">
        <v>1.36</v>
      </c>
      <c r="G462">
        <v>4</v>
      </c>
    </row>
    <row r="463" spans="1:7">
      <c r="A463" s="2">
        <v>40861</v>
      </c>
      <c r="B463" t="s">
        <v>25</v>
      </c>
      <c r="C463">
        <v>22</v>
      </c>
      <c r="D463" s="6" t="s">
        <v>19</v>
      </c>
      <c r="E463">
        <v>293</v>
      </c>
      <c r="F463">
        <v>1.86</v>
      </c>
      <c r="G463">
        <v>0</v>
      </c>
    </row>
    <row r="464" spans="1:7">
      <c r="A464" s="2">
        <v>40861</v>
      </c>
      <c r="B464" t="s">
        <v>25</v>
      </c>
      <c r="C464">
        <v>22</v>
      </c>
      <c r="D464" s="6" t="s">
        <v>19</v>
      </c>
      <c r="E464">
        <v>258</v>
      </c>
      <c r="F464">
        <v>1.85</v>
      </c>
      <c r="G464">
        <v>3</v>
      </c>
    </row>
    <row r="465" spans="1:12">
      <c r="A465" s="2">
        <v>40861</v>
      </c>
      <c r="B465" t="s">
        <v>25</v>
      </c>
      <c r="C465">
        <v>22</v>
      </c>
      <c r="D465" s="6" t="s">
        <v>19</v>
      </c>
      <c r="E465">
        <v>286</v>
      </c>
      <c r="F465">
        <v>1.55</v>
      </c>
      <c r="G465">
        <v>0</v>
      </c>
    </row>
    <row r="466" spans="1:12">
      <c r="A466" s="2">
        <v>40861</v>
      </c>
      <c r="B466" t="s">
        <v>25</v>
      </c>
      <c r="C466">
        <v>22</v>
      </c>
      <c r="D466" s="6" t="s">
        <v>19</v>
      </c>
      <c r="E466">
        <v>289</v>
      </c>
      <c r="F466">
        <v>1.5</v>
      </c>
      <c r="G466">
        <v>0</v>
      </c>
    </row>
    <row r="467" spans="1:12">
      <c r="A467" s="2">
        <v>40861</v>
      </c>
      <c r="B467" t="s">
        <v>25</v>
      </c>
      <c r="C467">
        <v>22</v>
      </c>
      <c r="D467" s="6" t="s">
        <v>19</v>
      </c>
      <c r="E467">
        <v>288</v>
      </c>
      <c r="F467">
        <v>11.5</v>
      </c>
      <c r="G467">
        <v>0</v>
      </c>
    </row>
    <row r="468" spans="1:12">
      <c r="A468" s="2">
        <v>40861</v>
      </c>
      <c r="B468" t="s">
        <v>25</v>
      </c>
      <c r="C468">
        <v>22</v>
      </c>
      <c r="D468" s="6" t="s">
        <v>20</v>
      </c>
      <c r="E468">
        <v>310</v>
      </c>
      <c r="F468">
        <v>2.3199999999999998</v>
      </c>
      <c r="H468">
        <v>33</v>
      </c>
      <c r="I468">
        <v>2</v>
      </c>
    </row>
    <row r="469" spans="1:12">
      <c r="A469" s="2">
        <v>40861</v>
      </c>
      <c r="B469" t="s">
        <v>25</v>
      </c>
      <c r="C469">
        <v>22</v>
      </c>
      <c r="D469" s="6" t="s">
        <v>20</v>
      </c>
      <c r="F469">
        <v>2.15</v>
      </c>
      <c r="J469">
        <f>143+210+253+270+277+294+298</f>
        <v>1745</v>
      </c>
      <c r="K469">
        <v>7</v>
      </c>
      <c r="L469">
        <v>298</v>
      </c>
    </row>
    <row r="470" spans="1:12">
      <c r="A470" s="2">
        <v>40861</v>
      </c>
      <c r="B470" t="s">
        <v>25</v>
      </c>
      <c r="C470">
        <v>7</v>
      </c>
      <c r="D470" s="6" t="s">
        <v>19</v>
      </c>
      <c r="E470">
        <v>255</v>
      </c>
      <c r="F470">
        <v>1.68</v>
      </c>
      <c r="G470">
        <v>0</v>
      </c>
    </row>
    <row r="471" spans="1:12">
      <c r="A471" s="2">
        <v>40861</v>
      </c>
      <c r="B471" t="s">
        <v>25</v>
      </c>
      <c r="C471">
        <v>7</v>
      </c>
      <c r="D471" s="6" t="s">
        <v>19</v>
      </c>
      <c r="E471">
        <v>207</v>
      </c>
      <c r="F471">
        <v>0.93</v>
      </c>
      <c r="G471">
        <v>0</v>
      </c>
    </row>
    <row r="472" spans="1:12">
      <c r="A472" s="2">
        <v>40861</v>
      </c>
      <c r="B472" t="s">
        <v>25</v>
      </c>
      <c r="C472">
        <v>7</v>
      </c>
      <c r="D472" s="6" t="s">
        <v>19</v>
      </c>
      <c r="E472">
        <v>112</v>
      </c>
      <c r="F472">
        <v>0.9</v>
      </c>
      <c r="G472">
        <v>0</v>
      </c>
    </row>
    <row r="473" spans="1:12">
      <c r="A473" s="2">
        <v>40861</v>
      </c>
      <c r="B473" t="s">
        <v>25</v>
      </c>
      <c r="C473">
        <v>7</v>
      </c>
      <c r="D473" s="6" t="s">
        <v>19</v>
      </c>
      <c r="E473">
        <v>234</v>
      </c>
      <c r="F473">
        <v>1.37</v>
      </c>
      <c r="G473">
        <v>4</v>
      </c>
    </row>
    <row r="474" spans="1:12">
      <c r="A474" s="2">
        <v>40861</v>
      </c>
      <c r="B474" t="s">
        <v>25</v>
      </c>
      <c r="C474">
        <v>7</v>
      </c>
      <c r="D474" s="6" t="s">
        <v>19</v>
      </c>
      <c r="E474">
        <v>213</v>
      </c>
      <c r="F474">
        <v>1.3</v>
      </c>
      <c r="G474">
        <v>0</v>
      </c>
    </row>
    <row r="475" spans="1:12">
      <c r="A475" s="2">
        <v>40861</v>
      </c>
      <c r="B475" t="s">
        <v>25</v>
      </c>
      <c r="C475">
        <v>7</v>
      </c>
      <c r="D475" s="6" t="s">
        <v>19</v>
      </c>
      <c r="E475">
        <v>264</v>
      </c>
      <c r="F475">
        <v>1.75</v>
      </c>
      <c r="G475">
        <v>4</v>
      </c>
    </row>
    <row r="476" spans="1:12">
      <c r="A476" s="2">
        <v>40861</v>
      </c>
      <c r="B476" t="s">
        <v>25</v>
      </c>
      <c r="C476">
        <v>7</v>
      </c>
      <c r="D476" s="6" t="s">
        <v>19</v>
      </c>
      <c r="E476">
        <v>173</v>
      </c>
      <c r="F476">
        <v>1.29</v>
      </c>
      <c r="G476">
        <v>0</v>
      </c>
    </row>
    <row r="477" spans="1:12">
      <c r="A477" s="2">
        <v>40861</v>
      </c>
      <c r="B477" t="s">
        <v>25</v>
      </c>
      <c r="C477">
        <v>7</v>
      </c>
      <c r="D477" s="6" t="s">
        <v>19</v>
      </c>
      <c r="E477">
        <v>252</v>
      </c>
      <c r="F477">
        <v>1.76</v>
      </c>
      <c r="G477">
        <v>2</v>
      </c>
    </row>
    <row r="478" spans="1:12">
      <c r="A478" s="2">
        <v>40861</v>
      </c>
      <c r="B478" t="s">
        <v>25</v>
      </c>
      <c r="C478">
        <v>7</v>
      </c>
      <c r="D478" s="6" t="s">
        <v>20</v>
      </c>
      <c r="F478">
        <v>1.6</v>
      </c>
      <c r="J478">
        <f>107+128+143+133+144+147+143</f>
        <v>945</v>
      </c>
      <c r="K478">
        <v>7</v>
      </c>
      <c r="L478">
        <v>147</v>
      </c>
    </row>
    <row r="479" spans="1:12">
      <c r="A479" s="2">
        <v>40861</v>
      </c>
      <c r="B479" t="s">
        <v>25</v>
      </c>
      <c r="C479">
        <v>7</v>
      </c>
      <c r="D479" s="6" t="s">
        <v>16</v>
      </c>
      <c r="F479">
        <v>1.85</v>
      </c>
      <c r="J479">
        <f>63+81+85+79+85</f>
        <v>393</v>
      </c>
      <c r="K479">
        <v>5</v>
      </c>
      <c r="L479">
        <v>85</v>
      </c>
    </row>
    <row r="480" spans="1:12">
      <c r="A480" s="2">
        <v>40861</v>
      </c>
      <c r="B480" t="s">
        <v>25</v>
      </c>
      <c r="C480">
        <v>7</v>
      </c>
      <c r="D480" s="6" t="s">
        <v>16</v>
      </c>
      <c r="F480">
        <v>2.95</v>
      </c>
      <c r="J480">
        <f>73+88+67+85+93+76</f>
        <v>482</v>
      </c>
      <c r="K480">
        <v>6</v>
      </c>
      <c r="L480">
        <v>93</v>
      </c>
    </row>
    <row r="481" spans="1:12">
      <c r="A481" s="2">
        <v>40861</v>
      </c>
      <c r="B481" t="s">
        <v>25</v>
      </c>
      <c r="C481">
        <v>7</v>
      </c>
      <c r="D481" s="6" t="s">
        <v>16</v>
      </c>
      <c r="F481">
        <v>2.2400000000000002</v>
      </c>
      <c r="J481">
        <f>65+81+87+66+89+83</f>
        <v>471</v>
      </c>
      <c r="K481">
        <v>6</v>
      </c>
      <c r="L481">
        <v>89</v>
      </c>
    </row>
    <row r="482" spans="1:12">
      <c r="A482" s="2">
        <v>40861</v>
      </c>
      <c r="B482" t="s">
        <v>25</v>
      </c>
      <c r="C482">
        <v>7</v>
      </c>
      <c r="D482" s="6" t="s">
        <v>20</v>
      </c>
      <c r="F482">
        <v>1.73</v>
      </c>
      <c r="J482">
        <f>148+143+126+138+140</f>
        <v>695</v>
      </c>
      <c r="K482">
        <v>5</v>
      </c>
      <c r="L482">
        <v>148</v>
      </c>
    </row>
    <row r="483" spans="1:12">
      <c r="A483" s="2">
        <v>40861</v>
      </c>
      <c r="B483" t="s">
        <v>25</v>
      </c>
      <c r="C483">
        <v>7</v>
      </c>
      <c r="D483" s="6" t="s">
        <v>19</v>
      </c>
      <c r="E483">
        <v>203</v>
      </c>
      <c r="F483">
        <v>1.71</v>
      </c>
      <c r="G483">
        <v>0</v>
      </c>
    </row>
    <row r="484" spans="1:12">
      <c r="A484" s="2">
        <v>40861</v>
      </c>
      <c r="B484" t="s">
        <v>25</v>
      </c>
      <c r="C484">
        <v>7</v>
      </c>
      <c r="D484" s="6" t="s">
        <v>19</v>
      </c>
      <c r="E484">
        <v>187</v>
      </c>
      <c r="F484">
        <v>1.25</v>
      </c>
      <c r="G484">
        <v>0</v>
      </c>
    </row>
    <row r="485" spans="1:12">
      <c r="A485" s="2">
        <v>40861</v>
      </c>
      <c r="B485" t="s">
        <v>25</v>
      </c>
      <c r="C485">
        <v>7</v>
      </c>
      <c r="D485" s="6" t="s">
        <v>19</v>
      </c>
      <c r="E485">
        <v>145</v>
      </c>
      <c r="F485">
        <v>1.25</v>
      </c>
      <c r="G485">
        <v>0</v>
      </c>
    </row>
    <row r="486" spans="1:12">
      <c r="A486" s="2">
        <v>40861</v>
      </c>
      <c r="B486" t="s">
        <v>25</v>
      </c>
      <c r="C486">
        <v>7</v>
      </c>
      <c r="D486" s="6" t="s">
        <v>19</v>
      </c>
      <c r="E486">
        <v>180</v>
      </c>
      <c r="F486">
        <v>1.64</v>
      </c>
      <c r="G486">
        <v>0</v>
      </c>
    </row>
    <row r="487" spans="1:12">
      <c r="A487" s="2">
        <v>40861</v>
      </c>
      <c r="B487" t="s">
        <v>25</v>
      </c>
      <c r="C487">
        <v>7</v>
      </c>
      <c r="D487" s="6" t="s">
        <v>19</v>
      </c>
      <c r="E487">
        <v>212</v>
      </c>
      <c r="F487">
        <v>1.32</v>
      </c>
      <c r="G487">
        <v>3</v>
      </c>
    </row>
    <row r="488" spans="1:12">
      <c r="A488" s="2">
        <v>40861</v>
      </c>
      <c r="B488" t="s">
        <v>25</v>
      </c>
      <c r="C488">
        <v>7</v>
      </c>
      <c r="D488" s="6" t="s">
        <v>19</v>
      </c>
      <c r="E488">
        <v>183</v>
      </c>
      <c r="F488">
        <v>1.01</v>
      </c>
      <c r="G488">
        <v>0</v>
      </c>
    </row>
    <row r="489" spans="1:12">
      <c r="A489" s="2">
        <v>40861</v>
      </c>
      <c r="B489" t="s">
        <v>25</v>
      </c>
      <c r="C489">
        <v>7</v>
      </c>
      <c r="D489" s="6" t="s">
        <v>20</v>
      </c>
      <c r="E489">
        <v>229</v>
      </c>
      <c r="F489">
        <v>1.54</v>
      </c>
      <c r="H489">
        <v>21</v>
      </c>
      <c r="I489">
        <v>1.9</v>
      </c>
    </row>
    <row r="490" spans="1:12">
      <c r="A490" s="2">
        <v>40861</v>
      </c>
      <c r="B490" t="s">
        <v>25</v>
      </c>
      <c r="C490">
        <v>7</v>
      </c>
      <c r="D490" s="6" t="s">
        <v>16</v>
      </c>
      <c r="F490">
        <v>1.1299999999999999</v>
      </c>
      <c r="J490">
        <f>94+116+135+137+147</f>
        <v>629</v>
      </c>
      <c r="K490">
        <v>5</v>
      </c>
      <c r="L490">
        <v>147</v>
      </c>
    </row>
    <row r="491" spans="1:12">
      <c r="A491" s="2">
        <v>40861</v>
      </c>
      <c r="B491" s="3" t="s">
        <v>25</v>
      </c>
      <c r="C491" s="3">
        <v>26</v>
      </c>
      <c r="D491" s="7" t="s">
        <v>20</v>
      </c>
      <c r="E491">
        <v>157</v>
      </c>
      <c r="F491">
        <v>1.4</v>
      </c>
      <c r="H491">
        <v>21</v>
      </c>
      <c r="I491">
        <v>2</v>
      </c>
    </row>
    <row r="492" spans="1:12">
      <c r="A492" s="2">
        <v>40861</v>
      </c>
      <c r="B492" s="3" t="s">
        <v>25</v>
      </c>
      <c r="C492" s="3">
        <v>26</v>
      </c>
      <c r="D492" s="7" t="s">
        <v>20</v>
      </c>
      <c r="F492">
        <v>3.14</v>
      </c>
      <c r="J492">
        <f>205+207+248+233</f>
        <v>893</v>
      </c>
      <c r="K492">
        <v>4</v>
      </c>
      <c r="L492">
        <v>248</v>
      </c>
    </row>
    <row r="493" spans="1:12">
      <c r="A493" s="2">
        <v>40861</v>
      </c>
      <c r="B493" s="3" t="s">
        <v>25</v>
      </c>
      <c r="C493" s="3">
        <v>26</v>
      </c>
      <c r="D493" s="7" t="s">
        <v>20</v>
      </c>
      <c r="E493">
        <v>303</v>
      </c>
      <c r="F493">
        <v>1.76</v>
      </c>
      <c r="H493">
        <v>26</v>
      </c>
      <c r="I493">
        <v>2.2000000000000002</v>
      </c>
    </row>
    <row r="494" spans="1:12">
      <c r="A494" s="2">
        <v>40861</v>
      </c>
      <c r="B494" s="3" t="s">
        <v>25</v>
      </c>
      <c r="C494" s="3">
        <v>26</v>
      </c>
      <c r="D494" s="7" t="s">
        <v>20</v>
      </c>
      <c r="E494">
        <v>114</v>
      </c>
      <c r="F494">
        <v>2.64</v>
      </c>
      <c r="H494">
        <v>37</v>
      </c>
      <c r="I494">
        <v>2.5</v>
      </c>
    </row>
    <row r="495" spans="1:12">
      <c r="A495" s="2">
        <v>40861</v>
      </c>
      <c r="B495" s="3" t="s">
        <v>25</v>
      </c>
      <c r="C495" s="3">
        <v>26</v>
      </c>
      <c r="D495" s="7" t="s">
        <v>20</v>
      </c>
      <c r="E495">
        <v>306</v>
      </c>
      <c r="F495">
        <v>1.86</v>
      </c>
      <c r="H495">
        <v>23</v>
      </c>
      <c r="I495">
        <v>2</v>
      </c>
    </row>
    <row r="496" spans="1:12">
      <c r="A496" s="2">
        <v>40861</v>
      </c>
      <c r="B496" s="3" t="s">
        <v>25</v>
      </c>
      <c r="C496" s="3">
        <v>26</v>
      </c>
      <c r="D496" s="7" t="s">
        <v>20</v>
      </c>
      <c r="E496">
        <v>270</v>
      </c>
      <c r="F496">
        <v>2.65</v>
      </c>
      <c r="H496">
        <v>30</v>
      </c>
      <c r="I496">
        <v>2.5</v>
      </c>
    </row>
    <row r="497" spans="1:12">
      <c r="A497" s="2">
        <v>40861</v>
      </c>
      <c r="B497" s="3" t="s">
        <v>25</v>
      </c>
      <c r="C497" s="3">
        <v>26</v>
      </c>
      <c r="D497" s="7" t="s">
        <v>20</v>
      </c>
      <c r="E497">
        <v>310</v>
      </c>
      <c r="F497">
        <v>2.2999999999999998</v>
      </c>
      <c r="H497">
        <v>23</v>
      </c>
      <c r="I497">
        <v>2</v>
      </c>
    </row>
    <row r="498" spans="1:12">
      <c r="A498" s="2">
        <v>40861</v>
      </c>
      <c r="B498" s="3" t="s">
        <v>25</v>
      </c>
      <c r="C498" s="3">
        <v>26</v>
      </c>
      <c r="D498" s="7" t="s">
        <v>20</v>
      </c>
      <c r="E498">
        <v>293</v>
      </c>
      <c r="F498">
        <v>1.7</v>
      </c>
      <c r="H498">
        <v>23</v>
      </c>
      <c r="I498">
        <v>2</v>
      </c>
    </row>
    <row r="499" spans="1:12">
      <c r="A499" s="2">
        <v>40861</v>
      </c>
      <c r="B499" s="3" t="s">
        <v>25</v>
      </c>
      <c r="C499" s="3">
        <v>26</v>
      </c>
      <c r="D499" s="7" t="s">
        <v>20</v>
      </c>
      <c r="F499">
        <v>1.04</v>
      </c>
      <c r="J499">
        <f>15+16+60</f>
        <v>91</v>
      </c>
      <c r="K499">
        <v>3</v>
      </c>
      <c r="L499">
        <v>60</v>
      </c>
    </row>
    <row r="500" spans="1:12">
      <c r="A500" s="2">
        <v>40861</v>
      </c>
      <c r="B500" s="3" t="s">
        <v>25</v>
      </c>
      <c r="C500" s="3">
        <v>26</v>
      </c>
      <c r="D500" s="7" t="s">
        <v>24</v>
      </c>
      <c r="E500">
        <v>192</v>
      </c>
      <c r="F500" s="8">
        <v>0.83</v>
      </c>
    </row>
    <row r="501" spans="1:12">
      <c r="A501" s="2">
        <v>40861</v>
      </c>
      <c r="B501" s="3" t="s">
        <v>25</v>
      </c>
      <c r="C501" s="3">
        <v>26</v>
      </c>
      <c r="D501" s="7" t="s">
        <v>24</v>
      </c>
      <c r="E501">
        <v>204</v>
      </c>
      <c r="F501">
        <v>0.63</v>
      </c>
    </row>
    <row r="502" spans="1:12">
      <c r="A502" s="2">
        <v>40861</v>
      </c>
      <c r="B502" s="3" t="s">
        <v>25</v>
      </c>
      <c r="C502" s="3">
        <v>26</v>
      </c>
      <c r="D502" s="7" t="s">
        <v>24</v>
      </c>
      <c r="E502">
        <v>223</v>
      </c>
      <c r="F502">
        <v>0.53</v>
      </c>
    </row>
    <row r="503" spans="1:12">
      <c r="A503" s="2">
        <v>40861</v>
      </c>
      <c r="B503" s="3" t="s">
        <v>25</v>
      </c>
      <c r="C503" s="3">
        <v>26</v>
      </c>
      <c r="D503" s="7" t="s">
        <v>24</v>
      </c>
      <c r="E503">
        <v>97</v>
      </c>
      <c r="F503">
        <v>0.56000000000000005</v>
      </c>
    </row>
    <row r="504" spans="1:12">
      <c r="A504" s="2">
        <v>40861</v>
      </c>
      <c r="B504" s="3" t="s">
        <v>25</v>
      </c>
      <c r="C504" s="3">
        <v>26</v>
      </c>
      <c r="D504" s="7" t="s">
        <v>24</v>
      </c>
      <c r="E504">
        <v>136</v>
      </c>
      <c r="F504">
        <v>0.55000000000000004</v>
      </c>
    </row>
    <row r="505" spans="1:12">
      <c r="A505" s="2">
        <v>40861</v>
      </c>
      <c r="B505" s="3" t="s">
        <v>25</v>
      </c>
      <c r="C505" s="3">
        <v>26</v>
      </c>
      <c r="D505" s="7" t="s">
        <v>24</v>
      </c>
      <c r="E505">
        <v>226</v>
      </c>
      <c r="F505">
        <v>0.52</v>
      </c>
    </row>
    <row r="506" spans="1:12">
      <c r="A506" s="2">
        <v>40861</v>
      </c>
      <c r="B506" s="3" t="s">
        <v>25</v>
      </c>
      <c r="C506" s="3">
        <v>26</v>
      </c>
      <c r="D506" s="7" t="s">
        <v>24</v>
      </c>
      <c r="E506">
        <v>220</v>
      </c>
      <c r="F506">
        <v>0.86</v>
      </c>
    </row>
    <row r="507" spans="1:12">
      <c r="A507" s="2">
        <v>40861</v>
      </c>
      <c r="B507" s="3" t="s">
        <v>25</v>
      </c>
      <c r="C507" s="3">
        <v>26</v>
      </c>
      <c r="D507" s="7" t="s">
        <v>24</v>
      </c>
      <c r="E507">
        <v>225</v>
      </c>
      <c r="F507">
        <v>0.84</v>
      </c>
    </row>
    <row r="508" spans="1:12">
      <c r="A508" s="2">
        <v>40861</v>
      </c>
      <c r="B508" s="3" t="s">
        <v>25</v>
      </c>
      <c r="C508" s="3">
        <v>26</v>
      </c>
      <c r="D508" s="7" t="s">
        <v>24</v>
      </c>
      <c r="E508">
        <v>202</v>
      </c>
      <c r="F508">
        <v>0.64</v>
      </c>
    </row>
    <row r="509" spans="1:12">
      <c r="A509" s="2">
        <v>40861</v>
      </c>
      <c r="B509" s="3" t="s">
        <v>25</v>
      </c>
      <c r="C509" s="3">
        <v>26</v>
      </c>
      <c r="D509" s="7" t="s">
        <v>24</v>
      </c>
      <c r="E509">
        <v>204</v>
      </c>
      <c r="F509">
        <v>1.38</v>
      </c>
    </row>
    <row r="510" spans="1:12">
      <c r="A510" s="2">
        <v>40861</v>
      </c>
      <c r="B510" s="3" t="s">
        <v>25</v>
      </c>
      <c r="C510" s="3">
        <v>26</v>
      </c>
      <c r="D510" s="7" t="s">
        <v>24</v>
      </c>
      <c r="E510">
        <v>195</v>
      </c>
      <c r="F510">
        <v>0.76</v>
      </c>
    </row>
    <row r="511" spans="1:12">
      <c r="A511" s="2">
        <v>40861</v>
      </c>
      <c r="B511" s="3" t="s">
        <v>25</v>
      </c>
      <c r="C511" s="3">
        <v>26</v>
      </c>
      <c r="D511" s="7" t="s">
        <v>24</v>
      </c>
      <c r="E511">
        <v>225</v>
      </c>
      <c r="F511">
        <v>0.8</v>
      </c>
    </row>
    <row r="512" spans="1:12">
      <c r="A512" s="2">
        <v>40861</v>
      </c>
      <c r="B512" s="3" t="s">
        <v>25</v>
      </c>
      <c r="C512" s="3">
        <v>26</v>
      </c>
      <c r="D512" s="7" t="s">
        <v>24</v>
      </c>
      <c r="E512">
        <v>255</v>
      </c>
      <c r="F512">
        <v>0.6</v>
      </c>
    </row>
    <row r="513" spans="1:7">
      <c r="A513" s="2">
        <v>40861</v>
      </c>
      <c r="B513" s="3" t="s">
        <v>25</v>
      </c>
      <c r="C513" s="3">
        <v>26</v>
      </c>
      <c r="D513" s="7" t="s">
        <v>24</v>
      </c>
      <c r="E513">
        <v>264</v>
      </c>
      <c r="F513">
        <v>0.59</v>
      </c>
    </row>
    <row r="514" spans="1:7">
      <c r="A514" s="2">
        <v>40861</v>
      </c>
      <c r="B514" s="3" t="s">
        <v>25</v>
      </c>
      <c r="C514" s="3">
        <v>26</v>
      </c>
      <c r="D514" s="7" t="s">
        <v>24</v>
      </c>
      <c r="E514">
        <v>205</v>
      </c>
      <c r="F514">
        <v>0.63</v>
      </c>
    </row>
    <row r="515" spans="1:7">
      <c r="A515" s="2">
        <v>40861</v>
      </c>
      <c r="B515" s="3" t="s">
        <v>25</v>
      </c>
      <c r="C515" s="3">
        <v>26</v>
      </c>
      <c r="D515" s="7" t="s">
        <v>24</v>
      </c>
      <c r="E515">
        <v>210</v>
      </c>
      <c r="F515">
        <v>0.6</v>
      </c>
    </row>
    <row r="516" spans="1:7">
      <c r="A516" s="2">
        <v>40861</v>
      </c>
      <c r="B516" s="3" t="s">
        <v>25</v>
      </c>
      <c r="C516" s="3">
        <v>26</v>
      </c>
      <c r="D516" s="7" t="s">
        <v>24</v>
      </c>
      <c r="E516">
        <v>168</v>
      </c>
      <c r="F516">
        <v>0.4</v>
      </c>
    </row>
    <row r="517" spans="1:7">
      <c r="A517" s="2">
        <v>40861</v>
      </c>
      <c r="B517" s="3" t="s">
        <v>25</v>
      </c>
      <c r="C517" s="3">
        <v>23</v>
      </c>
      <c r="D517" s="7" t="s">
        <v>19</v>
      </c>
      <c r="E517">
        <v>277</v>
      </c>
      <c r="F517">
        <v>1.05</v>
      </c>
      <c r="G517">
        <v>5</v>
      </c>
    </row>
    <row r="518" spans="1:7">
      <c r="A518" s="2">
        <v>40861</v>
      </c>
      <c r="B518" s="3" t="s">
        <v>25</v>
      </c>
      <c r="C518" s="3">
        <v>23</v>
      </c>
      <c r="D518" s="7" t="s">
        <v>19</v>
      </c>
      <c r="E518">
        <v>244</v>
      </c>
      <c r="F518">
        <v>1.08</v>
      </c>
    </row>
    <row r="519" spans="1:7">
      <c r="A519" s="2">
        <v>40861</v>
      </c>
      <c r="B519" s="3" t="s">
        <v>25</v>
      </c>
      <c r="C519" s="3">
        <v>23</v>
      </c>
      <c r="D519" s="7" t="s">
        <v>19</v>
      </c>
      <c r="E519">
        <v>285</v>
      </c>
      <c r="F519">
        <v>1.02</v>
      </c>
    </row>
    <row r="520" spans="1:7">
      <c r="A520" s="2">
        <v>40861</v>
      </c>
      <c r="B520" s="3" t="s">
        <v>25</v>
      </c>
      <c r="C520" s="3">
        <v>23</v>
      </c>
      <c r="D520" s="7" t="s">
        <v>19</v>
      </c>
      <c r="E520">
        <v>51</v>
      </c>
      <c r="F520">
        <v>0.7</v>
      </c>
    </row>
    <row r="521" spans="1:7">
      <c r="A521" s="2">
        <v>40861</v>
      </c>
      <c r="B521" s="3" t="s">
        <v>25</v>
      </c>
      <c r="C521" s="3">
        <v>23</v>
      </c>
      <c r="D521" s="7" t="s">
        <v>19</v>
      </c>
      <c r="E521">
        <v>122</v>
      </c>
      <c r="F521">
        <v>0.9</v>
      </c>
    </row>
    <row r="522" spans="1:7">
      <c r="A522" s="2">
        <v>40861</v>
      </c>
      <c r="B522" s="3" t="s">
        <v>25</v>
      </c>
      <c r="C522" s="3">
        <v>23</v>
      </c>
      <c r="D522" s="7" t="s">
        <v>19</v>
      </c>
      <c r="E522">
        <v>286</v>
      </c>
      <c r="F522">
        <v>1.1499999999999999</v>
      </c>
    </row>
    <row r="523" spans="1:7">
      <c r="A523" s="2">
        <v>40861</v>
      </c>
      <c r="B523" s="3" t="s">
        <v>25</v>
      </c>
      <c r="C523" s="3">
        <v>23</v>
      </c>
      <c r="D523" s="7" t="s">
        <v>19</v>
      </c>
      <c r="E523">
        <v>161</v>
      </c>
      <c r="F523">
        <v>0.83</v>
      </c>
    </row>
    <row r="524" spans="1:7">
      <c r="A524" s="2">
        <v>40861</v>
      </c>
      <c r="B524" s="3" t="s">
        <v>25</v>
      </c>
      <c r="C524" s="3">
        <v>23</v>
      </c>
      <c r="D524" s="7" t="s">
        <v>19</v>
      </c>
      <c r="E524">
        <v>167</v>
      </c>
      <c r="F524">
        <v>0.8</v>
      </c>
    </row>
    <row r="525" spans="1:7">
      <c r="A525" s="2">
        <v>40861</v>
      </c>
      <c r="B525" s="3" t="s">
        <v>25</v>
      </c>
      <c r="C525" s="3">
        <v>23</v>
      </c>
      <c r="D525" s="7" t="s">
        <v>19</v>
      </c>
      <c r="E525">
        <v>171</v>
      </c>
      <c r="F525">
        <v>0.98</v>
      </c>
    </row>
    <row r="526" spans="1:7">
      <c r="A526" s="2">
        <v>40861</v>
      </c>
      <c r="B526" s="3" t="s">
        <v>25</v>
      </c>
      <c r="C526" s="3">
        <v>23</v>
      </c>
      <c r="D526" s="7" t="s">
        <v>19</v>
      </c>
      <c r="E526">
        <v>380</v>
      </c>
      <c r="F526">
        <v>0.92</v>
      </c>
    </row>
    <row r="527" spans="1:7">
      <c r="A527" s="2">
        <v>40861</v>
      </c>
      <c r="B527" s="3" t="s">
        <v>25</v>
      </c>
      <c r="C527" s="3">
        <v>23</v>
      </c>
      <c r="D527" s="7" t="s">
        <v>19</v>
      </c>
      <c r="E527">
        <v>280</v>
      </c>
      <c r="F527">
        <v>1.23</v>
      </c>
    </row>
    <row r="528" spans="1:7">
      <c r="A528" s="2">
        <v>40861</v>
      </c>
      <c r="B528" s="3" t="s">
        <v>25</v>
      </c>
      <c r="C528" s="3">
        <v>23</v>
      </c>
      <c r="D528" s="7" t="s">
        <v>19</v>
      </c>
      <c r="E528">
        <v>237</v>
      </c>
      <c r="F528">
        <v>0.73</v>
      </c>
    </row>
    <row r="529" spans="1:12">
      <c r="A529" s="2">
        <v>40861</v>
      </c>
      <c r="B529" s="3" t="s">
        <v>25</v>
      </c>
      <c r="C529" s="3">
        <v>23</v>
      </c>
      <c r="D529" s="7" t="s">
        <v>19</v>
      </c>
      <c r="E529">
        <v>207</v>
      </c>
      <c r="F529">
        <v>1.2</v>
      </c>
    </row>
    <row r="530" spans="1:12">
      <c r="A530" s="2">
        <v>40861</v>
      </c>
      <c r="B530" s="3" t="s">
        <v>25</v>
      </c>
      <c r="C530" s="3">
        <v>23</v>
      </c>
      <c r="D530" s="7" t="s">
        <v>19</v>
      </c>
      <c r="E530">
        <v>221</v>
      </c>
      <c r="F530">
        <v>0.65</v>
      </c>
    </row>
    <row r="531" spans="1:12">
      <c r="A531" s="2">
        <v>40861</v>
      </c>
      <c r="B531" s="3" t="s">
        <v>25</v>
      </c>
      <c r="C531" s="3">
        <v>23</v>
      </c>
      <c r="D531" s="7" t="s">
        <v>19</v>
      </c>
      <c r="E531">
        <v>46</v>
      </c>
      <c r="F531">
        <v>0.55000000000000004</v>
      </c>
    </row>
    <row r="532" spans="1:12">
      <c r="A532" s="2">
        <v>40861</v>
      </c>
      <c r="B532" s="3" t="s">
        <v>25</v>
      </c>
      <c r="C532" s="3">
        <v>23</v>
      </c>
      <c r="D532" s="7" t="s">
        <v>19</v>
      </c>
      <c r="E532">
        <v>218</v>
      </c>
      <c r="F532">
        <v>1.03</v>
      </c>
    </row>
    <row r="533" spans="1:12">
      <c r="A533" s="2">
        <v>40861</v>
      </c>
      <c r="B533" s="3" t="s">
        <v>25</v>
      </c>
      <c r="C533" s="3">
        <v>23</v>
      </c>
      <c r="D533" s="7" t="s">
        <v>19</v>
      </c>
      <c r="E533">
        <v>55</v>
      </c>
      <c r="F533">
        <v>0.74</v>
      </c>
    </row>
    <row r="534" spans="1:12">
      <c r="A534" s="2">
        <v>40861</v>
      </c>
      <c r="B534" s="3" t="s">
        <v>25</v>
      </c>
      <c r="C534" s="3">
        <v>23</v>
      </c>
      <c r="D534" s="7" t="s">
        <v>19</v>
      </c>
      <c r="E534">
        <v>243</v>
      </c>
      <c r="F534">
        <v>1.38</v>
      </c>
    </row>
    <row r="535" spans="1:12">
      <c r="A535" s="2">
        <v>40861</v>
      </c>
      <c r="B535" s="3" t="s">
        <v>25</v>
      </c>
      <c r="C535" s="3">
        <v>23</v>
      </c>
      <c r="D535" s="7" t="s">
        <v>20</v>
      </c>
      <c r="F535">
        <v>1.88</v>
      </c>
      <c r="J535">
        <f>281+292+321</f>
        <v>894</v>
      </c>
      <c r="K535">
        <v>3</v>
      </c>
      <c r="L535">
        <v>321</v>
      </c>
    </row>
    <row r="536" spans="1:12">
      <c r="A536" s="2">
        <v>40861</v>
      </c>
      <c r="B536" s="3" t="s">
        <v>25</v>
      </c>
      <c r="C536" s="3">
        <v>23</v>
      </c>
      <c r="D536" s="7" t="s">
        <v>20</v>
      </c>
      <c r="F536">
        <v>1.32</v>
      </c>
      <c r="J536">
        <f>249+294+324</f>
        <v>867</v>
      </c>
      <c r="K536">
        <v>3</v>
      </c>
      <c r="L536">
        <v>324</v>
      </c>
    </row>
    <row r="537" spans="1:12">
      <c r="A537" s="2">
        <v>40861</v>
      </c>
      <c r="B537" t="s">
        <v>22</v>
      </c>
      <c r="C537">
        <v>41</v>
      </c>
      <c r="D537" s="6" t="s">
        <v>16</v>
      </c>
      <c r="F537">
        <v>5.34</v>
      </c>
      <c r="J537">
        <f>145+130+197+231+250+295+307+338</f>
        <v>1893</v>
      </c>
      <c r="K537">
        <v>8</v>
      </c>
      <c r="L537">
        <v>338</v>
      </c>
    </row>
    <row r="538" spans="1:12">
      <c r="A538" s="2">
        <v>40861</v>
      </c>
      <c r="B538" t="s">
        <v>22</v>
      </c>
      <c r="C538">
        <v>41</v>
      </c>
      <c r="D538" s="6" t="s">
        <v>16</v>
      </c>
      <c r="F538">
        <v>9.2200000000000006</v>
      </c>
      <c r="J538">
        <f>174+200+275+298+316+338+352+315</f>
        <v>2268</v>
      </c>
      <c r="K538">
        <v>8</v>
      </c>
      <c r="L538">
        <v>352</v>
      </c>
    </row>
    <row r="539" spans="1:12">
      <c r="A539" s="2">
        <v>40861</v>
      </c>
      <c r="B539" t="s">
        <v>22</v>
      </c>
      <c r="C539">
        <v>41</v>
      </c>
      <c r="D539" s="6" t="s">
        <v>16</v>
      </c>
      <c r="F539">
        <v>1.95</v>
      </c>
      <c r="J539">
        <f>80+113+131+158+164</f>
        <v>646</v>
      </c>
      <c r="K539">
        <v>5</v>
      </c>
      <c r="L539">
        <v>164</v>
      </c>
    </row>
    <row r="540" spans="1:12">
      <c r="A540" s="2">
        <v>40861</v>
      </c>
      <c r="B540" t="s">
        <v>22</v>
      </c>
      <c r="C540">
        <v>41</v>
      </c>
      <c r="D540" s="6" t="s">
        <v>16</v>
      </c>
      <c r="F540">
        <v>12.22</v>
      </c>
      <c r="J540">
        <f>230+301+347+376+396+410+379+316+405+392+330</f>
        <v>3882</v>
      </c>
      <c r="K540">
        <v>11</v>
      </c>
      <c r="L540">
        <v>410</v>
      </c>
    </row>
    <row r="541" spans="1:12">
      <c r="A541" s="2">
        <v>40861</v>
      </c>
      <c r="B541" t="s">
        <v>22</v>
      </c>
      <c r="C541">
        <v>17</v>
      </c>
      <c r="D541" s="6" t="s">
        <v>16</v>
      </c>
      <c r="F541">
        <v>1.23</v>
      </c>
      <c r="J541">
        <f>77+92+135+139</f>
        <v>443</v>
      </c>
      <c r="K541">
        <v>4</v>
      </c>
      <c r="L541">
        <v>139</v>
      </c>
    </row>
    <row r="542" spans="1:12">
      <c r="A542" s="2">
        <v>40861</v>
      </c>
      <c r="B542" t="s">
        <v>22</v>
      </c>
      <c r="C542">
        <v>17</v>
      </c>
      <c r="D542" s="6" t="s">
        <v>16</v>
      </c>
      <c r="F542">
        <v>3.21</v>
      </c>
      <c r="J542">
        <f>192+229+239+245</f>
        <v>905</v>
      </c>
      <c r="K542">
        <v>4</v>
      </c>
      <c r="L542">
        <v>245</v>
      </c>
    </row>
    <row r="543" spans="1:12">
      <c r="A543" s="2">
        <v>40861</v>
      </c>
      <c r="B543" t="s">
        <v>22</v>
      </c>
      <c r="C543">
        <v>17</v>
      </c>
      <c r="D543" s="6" t="s">
        <v>16</v>
      </c>
      <c r="F543">
        <v>3.62</v>
      </c>
      <c r="J543">
        <f>264+256+257+149</f>
        <v>926</v>
      </c>
      <c r="K543">
        <v>4</v>
      </c>
      <c r="L543">
        <v>267</v>
      </c>
    </row>
    <row r="544" spans="1:12">
      <c r="A544" s="2">
        <v>40861</v>
      </c>
      <c r="B544" t="s">
        <v>22</v>
      </c>
      <c r="C544">
        <v>7</v>
      </c>
      <c r="D544" s="6" t="s">
        <v>21</v>
      </c>
      <c r="E544">
        <v>364</v>
      </c>
      <c r="F544">
        <v>1.1499999999999999</v>
      </c>
      <c r="G544">
        <v>8</v>
      </c>
    </row>
    <row r="545" spans="1:12">
      <c r="A545" s="2">
        <v>40861</v>
      </c>
      <c r="B545" t="s">
        <v>22</v>
      </c>
      <c r="C545">
        <v>7</v>
      </c>
      <c r="D545" s="6" t="s">
        <v>21</v>
      </c>
      <c r="E545">
        <v>323</v>
      </c>
      <c r="F545">
        <v>1.42</v>
      </c>
      <c r="G545">
        <v>0</v>
      </c>
    </row>
    <row r="546" spans="1:12">
      <c r="A546" s="2">
        <v>40861</v>
      </c>
      <c r="B546" t="s">
        <v>22</v>
      </c>
      <c r="C546">
        <v>7</v>
      </c>
      <c r="D546" s="6" t="s">
        <v>21</v>
      </c>
      <c r="E546">
        <v>232</v>
      </c>
      <c r="F546">
        <v>1.23</v>
      </c>
      <c r="G546">
        <v>0</v>
      </c>
    </row>
    <row r="547" spans="1:12">
      <c r="A547" s="2">
        <v>40861</v>
      </c>
      <c r="B547" t="s">
        <v>22</v>
      </c>
      <c r="C547">
        <v>7</v>
      </c>
      <c r="D547" s="6" t="s">
        <v>16</v>
      </c>
      <c r="F547">
        <v>4.01</v>
      </c>
      <c r="J547">
        <f>173+143+146+248+276+255+269</f>
        <v>1510</v>
      </c>
      <c r="K547">
        <v>7</v>
      </c>
      <c r="L547">
        <v>276</v>
      </c>
    </row>
    <row r="548" spans="1:12">
      <c r="A548" s="2">
        <v>40861</v>
      </c>
      <c r="B548" t="s">
        <v>22</v>
      </c>
      <c r="C548">
        <v>7</v>
      </c>
      <c r="D548" s="6" t="s">
        <v>16</v>
      </c>
      <c r="F548">
        <v>1.9</v>
      </c>
      <c r="J548">
        <f>169+190+221+224</f>
        <v>804</v>
      </c>
      <c r="K548">
        <v>4</v>
      </c>
      <c r="L548">
        <v>224</v>
      </c>
    </row>
    <row r="549" spans="1:12">
      <c r="A549" s="2">
        <v>40861</v>
      </c>
      <c r="B549" t="s">
        <v>22</v>
      </c>
      <c r="C549">
        <v>7</v>
      </c>
      <c r="D549" s="6" t="s">
        <v>21</v>
      </c>
      <c r="E549">
        <v>120</v>
      </c>
      <c r="F549">
        <v>1.01</v>
      </c>
      <c r="G549">
        <v>0</v>
      </c>
    </row>
    <row r="550" spans="1:12">
      <c r="A550" s="2">
        <v>40861</v>
      </c>
      <c r="B550" t="s">
        <v>22</v>
      </c>
      <c r="C550">
        <v>7</v>
      </c>
      <c r="D550" s="6" t="s">
        <v>21</v>
      </c>
      <c r="E550">
        <v>321</v>
      </c>
      <c r="F550">
        <v>2.21</v>
      </c>
      <c r="G550">
        <v>0</v>
      </c>
    </row>
    <row r="551" spans="1:12">
      <c r="A551" s="2">
        <v>40861</v>
      </c>
      <c r="B551" t="s">
        <v>22</v>
      </c>
      <c r="C551">
        <v>7</v>
      </c>
      <c r="D551" s="6" t="s">
        <v>21</v>
      </c>
      <c r="E551">
        <v>242</v>
      </c>
      <c r="F551">
        <v>2.0099999999999998</v>
      </c>
      <c r="G551">
        <v>0</v>
      </c>
    </row>
    <row r="552" spans="1:12">
      <c r="A552" s="2">
        <v>40861</v>
      </c>
      <c r="B552" t="s">
        <v>22</v>
      </c>
      <c r="C552">
        <v>7</v>
      </c>
      <c r="D552" s="6" t="s">
        <v>21</v>
      </c>
      <c r="E552">
        <v>124</v>
      </c>
      <c r="F552">
        <v>1.02</v>
      </c>
      <c r="G552">
        <v>0</v>
      </c>
    </row>
    <row r="553" spans="1:12">
      <c r="A553" s="2">
        <v>40861</v>
      </c>
      <c r="B553" t="s">
        <v>22</v>
      </c>
      <c r="C553">
        <v>7</v>
      </c>
      <c r="D553" s="6" t="s">
        <v>19</v>
      </c>
      <c r="E553">
        <v>228</v>
      </c>
      <c r="F553">
        <v>2.35</v>
      </c>
      <c r="G553">
        <v>8</v>
      </c>
    </row>
    <row r="554" spans="1:12">
      <c r="A554" s="2">
        <v>40861</v>
      </c>
      <c r="B554" t="s">
        <v>22</v>
      </c>
      <c r="C554">
        <v>7</v>
      </c>
      <c r="D554" s="6" t="s">
        <v>19</v>
      </c>
      <c r="E554">
        <v>157</v>
      </c>
      <c r="F554">
        <v>1.69</v>
      </c>
      <c r="G554">
        <v>0</v>
      </c>
    </row>
    <row r="555" spans="1:12">
      <c r="A555" s="2">
        <v>40861</v>
      </c>
      <c r="B555" t="s">
        <v>22</v>
      </c>
      <c r="C555">
        <v>7</v>
      </c>
      <c r="D555" s="6" t="s">
        <v>19</v>
      </c>
      <c r="E555">
        <v>224</v>
      </c>
      <c r="F555">
        <v>1.02</v>
      </c>
      <c r="G555">
        <v>0</v>
      </c>
    </row>
    <row r="556" spans="1:12">
      <c r="A556" s="2">
        <v>40861</v>
      </c>
      <c r="B556" s="3" t="s">
        <v>22</v>
      </c>
      <c r="C556" s="3">
        <v>48</v>
      </c>
      <c r="D556" s="6" t="s">
        <v>16</v>
      </c>
      <c r="F556">
        <v>3.5</v>
      </c>
      <c r="J556">
        <f>96+127+175+194+284+243+245</f>
        <v>1364</v>
      </c>
      <c r="K556">
        <v>7</v>
      </c>
      <c r="L556">
        <v>284</v>
      </c>
    </row>
    <row r="557" spans="1:12">
      <c r="A557" s="2">
        <v>40861</v>
      </c>
      <c r="B557" s="3" t="s">
        <v>22</v>
      </c>
      <c r="C557" s="3">
        <v>48</v>
      </c>
      <c r="D557" s="6" t="s">
        <v>16</v>
      </c>
      <c r="F557">
        <v>3.47</v>
      </c>
      <c r="J557">
        <f>85+156+168+207+252+281+310</f>
        <v>1459</v>
      </c>
      <c r="K557">
        <v>7</v>
      </c>
      <c r="L557">
        <v>310</v>
      </c>
    </row>
    <row r="558" spans="1:12">
      <c r="A558" s="2">
        <v>40861</v>
      </c>
      <c r="B558" s="3" t="s">
        <v>22</v>
      </c>
      <c r="C558" s="3">
        <v>48</v>
      </c>
      <c r="D558" s="6" t="s">
        <v>16</v>
      </c>
      <c r="F558">
        <v>9.5500000000000007</v>
      </c>
      <c r="J558">
        <f>327+345+372+379+389+312+394+340+383+378+360+226</f>
        <v>4205</v>
      </c>
      <c r="K558">
        <v>12</v>
      </c>
      <c r="L558">
        <v>394</v>
      </c>
    </row>
    <row r="559" spans="1:12">
      <c r="A559" s="2">
        <v>40861</v>
      </c>
      <c r="B559" s="3" t="s">
        <v>22</v>
      </c>
      <c r="C559" s="3">
        <v>48</v>
      </c>
      <c r="D559" s="6" t="s">
        <v>16</v>
      </c>
      <c r="F559">
        <v>2.41</v>
      </c>
      <c r="J559">
        <f>134+190+228+284</f>
        <v>836</v>
      </c>
      <c r="K559">
        <v>4</v>
      </c>
      <c r="L559">
        <v>284</v>
      </c>
    </row>
    <row r="560" spans="1:12">
      <c r="A560" s="2">
        <v>40861</v>
      </c>
      <c r="B560" s="3" t="s">
        <v>22</v>
      </c>
      <c r="C560" s="3">
        <v>48</v>
      </c>
      <c r="D560" s="6" t="s">
        <v>16</v>
      </c>
      <c r="F560">
        <v>7.82</v>
      </c>
      <c r="J560">
        <f>160+224+269+300+326+348+360+375+400+404</f>
        <v>3166</v>
      </c>
      <c r="K560">
        <v>10</v>
      </c>
      <c r="L560">
        <v>404</v>
      </c>
    </row>
    <row r="561" spans="1:12">
      <c r="A561" s="2">
        <v>40861</v>
      </c>
      <c r="B561" s="3" t="s">
        <v>22</v>
      </c>
      <c r="C561" s="3">
        <v>48</v>
      </c>
      <c r="D561" s="6" t="s">
        <v>16</v>
      </c>
      <c r="F561">
        <v>6.59</v>
      </c>
      <c r="J561">
        <f>255+246+297+221+360+347+346+361+356</f>
        <v>2789</v>
      </c>
      <c r="K561">
        <v>9</v>
      </c>
      <c r="L561">
        <v>361</v>
      </c>
    </row>
    <row r="562" spans="1:12">
      <c r="A562" s="2">
        <v>40861</v>
      </c>
      <c r="B562" s="3" t="s">
        <v>22</v>
      </c>
      <c r="C562" s="3">
        <v>48</v>
      </c>
      <c r="D562" s="6" t="s">
        <v>21</v>
      </c>
      <c r="E562">
        <v>382</v>
      </c>
      <c r="F562">
        <v>2.5</v>
      </c>
      <c r="G562">
        <v>0</v>
      </c>
    </row>
    <row r="563" spans="1:12">
      <c r="A563" s="2">
        <v>40861</v>
      </c>
      <c r="B563" s="3" t="s">
        <v>22</v>
      </c>
      <c r="C563" s="3">
        <v>48</v>
      </c>
      <c r="D563" s="6" t="s">
        <v>21</v>
      </c>
      <c r="E563">
        <v>305</v>
      </c>
      <c r="F563">
        <v>1.51</v>
      </c>
      <c r="G563">
        <v>0</v>
      </c>
    </row>
    <row r="564" spans="1:12">
      <c r="A564" s="2">
        <v>40861</v>
      </c>
      <c r="B564" s="3" t="s">
        <v>22</v>
      </c>
      <c r="C564" s="3">
        <v>48</v>
      </c>
      <c r="D564" s="6" t="s">
        <v>21</v>
      </c>
      <c r="E564">
        <v>290</v>
      </c>
      <c r="F564">
        <v>2.74</v>
      </c>
      <c r="G564">
        <v>17</v>
      </c>
    </row>
    <row r="565" spans="1:12">
      <c r="A565" s="2">
        <v>40861</v>
      </c>
      <c r="B565" s="3" t="s">
        <v>22</v>
      </c>
      <c r="C565" s="3">
        <v>48</v>
      </c>
      <c r="D565" s="6" t="s">
        <v>21</v>
      </c>
      <c r="E565">
        <v>87</v>
      </c>
      <c r="F565">
        <v>0.6</v>
      </c>
      <c r="G565">
        <v>0</v>
      </c>
    </row>
    <row r="566" spans="1:12">
      <c r="A566" s="2">
        <v>40861</v>
      </c>
      <c r="B566" s="3" t="s">
        <v>22</v>
      </c>
      <c r="C566" s="3">
        <v>48</v>
      </c>
      <c r="D566" s="6" t="s">
        <v>21</v>
      </c>
      <c r="E566">
        <v>295</v>
      </c>
      <c r="F566">
        <v>2.0499999999999998</v>
      </c>
      <c r="G566" s="6">
        <v>0</v>
      </c>
    </row>
    <row r="567" spans="1:12">
      <c r="A567" s="2">
        <v>40861</v>
      </c>
      <c r="B567" s="3" t="s">
        <v>22</v>
      </c>
      <c r="C567" s="3">
        <v>48</v>
      </c>
      <c r="D567" s="6" t="s">
        <v>21</v>
      </c>
      <c r="E567">
        <v>288</v>
      </c>
      <c r="F567">
        <v>2.0099999999999998</v>
      </c>
      <c r="G567">
        <v>8</v>
      </c>
    </row>
    <row r="568" spans="1:12">
      <c r="A568" s="2">
        <v>40861</v>
      </c>
      <c r="B568" s="3" t="s">
        <v>22</v>
      </c>
      <c r="C568" s="3">
        <v>48</v>
      </c>
      <c r="D568" s="6" t="s">
        <v>21</v>
      </c>
      <c r="E568">
        <v>240</v>
      </c>
      <c r="F568">
        <v>1.42</v>
      </c>
      <c r="G568">
        <v>2</v>
      </c>
    </row>
    <row r="569" spans="1:12">
      <c r="A569" s="2">
        <v>40861</v>
      </c>
      <c r="B569" s="3" t="s">
        <v>22</v>
      </c>
      <c r="C569" s="3">
        <v>48</v>
      </c>
      <c r="D569" s="6" t="s">
        <v>21</v>
      </c>
      <c r="E569">
        <v>264</v>
      </c>
      <c r="F569">
        <v>2.7</v>
      </c>
      <c r="G569">
        <v>27</v>
      </c>
    </row>
    <row r="570" spans="1:12">
      <c r="A570" s="2">
        <v>40861</v>
      </c>
      <c r="B570" s="3" t="s">
        <v>22</v>
      </c>
      <c r="C570" s="3">
        <v>48</v>
      </c>
      <c r="D570" s="6" t="s">
        <v>21</v>
      </c>
      <c r="E570">
        <v>255</v>
      </c>
      <c r="F570">
        <v>2.84</v>
      </c>
      <c r="G570">
        <v>45</v>
      </c>
    </row>
    <row r="571" spans="1:12">
      <c r="A571" s="2">
        <v>40861</v>
      </c>
      <c r="B571" s="3" t="s">
        <v>22</v>
      </c>
      <c r="C571" s="3">
        <v>48</v>
      </c>
      <c r="D571" s="6" t="s">
        <v>21</v>
      </c>
      <c r="E571">
        <v>330</v>
      </c>
      <c r="F571">
        <v>1.73</v>
      </c>
      <c r="G571">
        <v>0</v>
      </c>
    </row>
    <row r="572" spans="1:12">
      <c r="A572" s="2">
        <v>40861</v>
      </c>
      <c r="B572" s="3" t="s">
        <v>22</v>
      </c>
      <c r="C572" s="3">
        <v>48</v>
      </c>
      <c r="D572" s="6" t="s">
        <v>21</v>
      </c>
      <c r="E572">
        <v>288</v>
      </c>
      <c r="F572">
        <v>2.7</v>
      </c>
      <c r="G572">
        <v>3</v>
      </c>
    </row>
    <row r="573" spans="1:12">
      <c r="A573" s="2">
        <v>40861</v>
      </c>
      <c r="B573" s="3" t="s">
        <v>22</v>
      </c>
      <c r="C573" s="3">
        <v>48</v>
      </c>
      <c r="D573" s="6" t="s">
        <v>21</v>
      </c>
      <c r="E573">
        <v>356</v>
      </c>
      <c r="F573">
        <v>1.95</v>
      </c>
      <c r="G573">
        <v>0</v>
      </c>
    </row>
    <row r="574" spans="1:12">
      <c r="A574" s="2">
        <v>40861</v>
      </c>
      <c r="B574" s="3" t="s">
        <v>22</v>
      </c>
      <c r="C574" s="3">
        <v>43</v>
      </c>
      <c r="D574" s="6" t="s">
        <v>16</v>
      </c>
      <c r="F574">
        <v>11.95</v>
      </c>
      <c r="J574">
        <f>305+367+363+365+374+384+348</f>
        <v>2506</v>
      </c>
      <c r="K574">
        <v>7</v>
      </c>
      <c r="L574">
        <v>384</v>
      </c>
    </row>
    <row r="575" spans="1:12">
      <c r="A575" s="2">
        <v>40861</v>
      </c>
      <c r="B575" s="3" t="s">
        <v>22</v>
      </c>
      <c r="C575" s="3">
        <v>43</v>
      </c>
      <c r="D575" s="6" t="s">
        <v>16</v>
      </c>
      <c r="F575">
        <v>7.5</v>
      </c>
      <c r="J575">
        <f>113+183+222+235+261+295+302</f>
        <v>1611</v>
      </c>
      <c r="K575">
        <v>7</v>
      </c>
      <c r="L575">
        <v>302</v>
      </c>
    </row>
    <row r="576" spans="1:12">
      <c r="A576" s="2">
        <v>40861</v>
      </c>
      <c r="B576" s="3" t="s">
        <v>22</v>
      </c>
      <c r="C576" s="3">
        <v>43</v>
      </c>
      <c r="D576" s="6" t="s">
        <v>16</v>
      </c>
      <c r="F576">
        <v>10.45</v>
      </c>
      <c r="J576">
        <f>196+255+258+321+343+368+389+400</f>
        <v>2530</v>
      </c>
      <c r="K576">
        <v>8</v>
      </c>
      <c r="L576">
        <v>400</v>
      </c>
    </row>
    <row r="577" spans="1:12">
      <c r="A577" s="2">
        <v>40861</v>
      </c>
      <c r="B577" s="3" t="s">
        <v>22</v>
      </c>
      <c r="C577" s="3">
        <v>43</v>
      </c>
      <c r="D577" s="6" t="s">
        <v>16</v>
      </c>
      <c r="F577">
        <v>7.4</v>
      </c>
      <c r="J577">
        <f>183+202+255+306+336+382+388+394+396</f>
        <v>2842</v>
      </c>
      <c r="K577">
        <v>9</v>
      </c>
      <c r="L577">
        <v>396</v>
      </c>
    </row>
    <row r="578" spans="1:12">
      <c r="A578" s="2">
        <v>40861</v>
      </c>
      <c r="B578" s="3" t="s">
        <v>22</v>
      </c>
      <c r="C578" s="3">
        <v>43</v>
      </c>
      <c r="D578" s="6" t="s">
        <v>16</v>
      </c>
      <c r="F578">
        <v>8.15</v>
      </c>
      <c r="J578">
        <f>139+207+264+292+359+342+367+382+394</f>
        <v>2746</v>
      </c>
      <c r="K578">
        <v>9</v>
      </c>
      <c r="L578">
        <v>394</v>
      </c>
    </row>
    <row r="579" spans="1:12">
      <c r="A579" s="2">
        <v>40861</v>
      </c>
      <c r="B579" s="3" t="s">
        <v>22</v>
      </c>
      <c r="C579" s="3">
        <v>43</v>
      </c>
      <c r="D579" s="6" t="s">
        <v>16</v>
      </c>
      <c r="F579">
        <v>5.23</v>
      </c>
      <c r="J579">
        <f>136+165+256+295+397+356+342+375</f>
        <v>2322</v>
      </c>
      <c r="K579">
        <v>8</v>
      </c>
      <c r="L579">
        <v>397</v>
      </c>
    </row>
    <row r="580" spans="1:12">
      <c r="A580" s="2">
        <v>40865</v>
      </c>
      <c r="B580" s="3" t="s">
        <v>31</v>
      </c>
      <c r="C580">
        <v>38</v>
      </c>
      <c r="D580" s="6" t="s">
        <v>16</v>
      </c>
      <c r="F580">
        <v>5.69</v>
      </c>
      <c r="J580">
        <f>218+248+265+266+278+297+307+317+318</f>
        <v>2514</v>
      </c>
      <c r="K580">
        <v>9</v>
      </c>
      <c r="L580">
        <v>318</v>
      </c>
    </row>
    <row r="581" spans="1:12">
      <c r="A581" s="2">
        <v>40865</v>
      </c>
      <c r="B581" s="3" t="s">
        <v>31</v>
      </c>
      <c r="C581">
        <v>38</v>
      </c>
      <c r="D581" s="6" t="s">
        <v>16</v>
      </c>
      <c r="F581">
        <v>3.71</v>
      </c>
      <c r="J581">
        <f>195+230+327+349+361+383</f>
        <v>1845</v>
      </c>
      <c r="K581">
        <v>6</v>
      </c>
      <c r="L581">
        <v>383</v>
      </c>
    </row>
    <row r="582" spans="1:12">
      <c r="A582" s="2">
        <v>40865</v>
      </c>
      <c r="B582" s="3" t="s">
        <v>31</v>
      </c>
      <c r="C582">
        <v>38</v>
      </c>
      <c r="D582" s="6" t="s">
        <v>20</v>
      </c>
      <c r="F582">
        <v>0.91</v>
      </c>
      <c r="J582">
        <f>138+205</f>
        <v>343</v>
      </c>
      <c r="K582">
        <v>2</v>
      </c>
      <c r="L582">
        <v>205</v>
      </c>
    </row>
    <row r="583" spans="1:12">
      <c r="A583" s="2">
        <v>40865</v>
      </c>
      <c r="B583" s="3" t="s">
        <v>31</v>
      </c>
      <c r="C583">
        <v>38</v>
      </c>
      <c r="D583" s="6" t="s">
        <v>16</v>
      </c>
      <c r="F583">
        <v>4.41</v>
      </c>
      <c r="J583">
        <f>179+241+274+282+295+319+331</f>
        <v>1921</v>
      </c>
      <c r="K583">
        <v>7</v>
      </c>
      <c r="L583">
        <v>331</v>
      </c>
    </row>
    <row r="584" spans="1:12">
      <c r="A584" s="2">
        <v>40865</v>
      </c>
      <c r="B584" s="3" t="s">
        <v>31</v>
      </c>
      <c r="C584">
        <v>38</v>
      </c>
      <c r="D584" s="6" t="s">
        <v>16</v>
      </c>
      <c r="F584">
        <v>3.31</v>
      </c>
      <c r="J584">
        <f>281+327+358+381+397+420</f>
        <v>2164</v>
      </c>
      <c r="K584">
        <v>6</v>
      </c>
      <c r="L584">
        <v>420</v>
      </c>
    </row>
    <row r="585" spans="1:12">
      <c r="A585" s="2">
        <v>40865</v>
      </c>
      <c r="B585" s="3" t="s">
        <v>31</v>
      </c>
      <c r="C585">
        <v>38</v>
      </c>
      <c r="D585" s="6" t="s">
        <v>20</v>
      </c>
      <c r="F585">
        <v>1</v>
      </c>
      <c r="J585">
        <f>113+117+149</f>
        <v>379</v>
      </c>
      <c r="K585">
        <v>3</v>
      </c>
      <c r="L585">
        <v>149</v>
      </c>
    </row>
    <row r="586" spans="1:12">
      <c r="A586" s="2">
        <v>40865</v>
      </c>
      <c r="B586" s="3" t="s">
        <v>31</v>
      </c>
      <c r="C586">
        <v>38</v>
      </c>
      <c r="D586" s="6" t="s">
        <v>16</v>
      </c>
      <c r="F586">
        <v>2</v>
      </c>
      <c r="J586">
        <f>159+227+268+284+307</f>
        <v>1245</v>
      </c>
      <c r="K586">
        <v>5</v>
      </c>
      <c r="L586">
        <v>307</v>
      </c>
    </row>
    <row r="587" spans="1:12">
      <c r="A587" s="2">
        <v>40865</v>
      </c>
      <c r="B587" s="3" t="s">
        <v>31</v>
      </c>
      <c r="C587">
        <v>38</v>
      </c>
      <c r="D587" s="6" t="s">
        <v>16</v>
      </c>
      <c r="F587">
        <v>4.9000000000000004</v>
      </c>
      <c r="J587">
        <f>235+341+366+365</f>
        <v>1307</v>
      </c>
      <c r="K587">
        <v>4</v>
      </c>
      <c r="L587">
        <v>366</v>
      </c>
    </row>
    <row r="588" spans="1:12">
      <c r="A588" s="2">
        <v>40865</v>
      </c>
      <c r="B588" s="3" t="s">
        <v>31</v>
      </c>
      <c r="C588">
        <v>38</v>
      </c>
      <c r="D588" s="6" t="s">
        <v>16</v>
      </c>
      <c r="F588">
        <v>4.3600000000000003</v>
      </c>
      <c r="J588">
        <f>315+317+342+361+381+391</f>
        <v>2107</v>
      </c>
      <c r="K588">
        <v>6</v>
      </c>
      <c r="L588">
        <v>391</v>
      </c>
    </row>
    <row r="589" spans="1:12">
      <c r="A589" s="2">
        <v>40865</v>
      </c>
      <c r="B589" s="3" t="s">
        <v>31</v>
      </c>
      <c r="C589">
        <v>35</v>
      </c>
      <c r="D589" s="6" t="s">
        <v>16</v>
      </c>
      <c r="F589">
        <v>4.7</v>
      </c>
      <c r="J589">
        <f>199+229+259+306+309+335+340+363</f>
        <v>2340</v>
      </c>
      <c r="K589">
        <v>8</v>
      </c>
      <c r="L589">
        <v>363</v>
      </c>
    </row>
    <row r="590" spans="1:12">
      <c r="A590" s="2">
        <v>40865</v>
      </c>
      <c r="B590" s="3" t="s">
        <v>31</v>
      </c>
      <c r="C590">
        <v>35</v>
      </c>
      <c r="D590" s="6" t="s">
        <v>16</v>
      </c>
      <c r="F590">
        <v>1.42</v>
      </c>
      <c r="J590">
        <f>101+126+154</f>
        <v>381</v>
      </c>
      <c r="K590">
        <v>3</v>
      </c>
      <c r="L590">
        <v>154</v>
      </c>
    </row>
    <row r="591" spans="1:12">
      <c r="A591" s="2">
        <v>40865</v>
      </c>
      <c r="B591" s="3" t="s">
        <v>31</v>
      </c>
      <c r="C591">
        <v>35</v>
      </c>
      <c r="D591" s="6" t="s">
        <v>16</v>
      </c>
      <c r="F591">
        <v>3.36</v>
      </c>
      <c r="J591">
        <f>140+172+173+200+202+210</f>
        <v>1097</v>
      </c>
      <c r="K591">
        <v>6</v>
      </c>
      <c r="L591">
        <v>210</v>
      </c>
    </row>
    <row r="592" spans="1:12">
      <c r="A592" s="2">
        <v>40865</v>
      </c>
      <c r="B592" s="3" t="s">
        <v>31</v>
      </c>
      <c r="C592">
        <v>35</v>
      </c>
      <c r="D592" s="6" t="s">
        <v>16</v>
      </c>
      <c r="F592">
        <v>7.4</v>
      </c>
      <c r="J592">
        <f>107+166+207+23+261+265+28+270+298+242+307+325+348</f>
        <v>2847</v>
      </c>
      <c r="K592">
        <v>13</v>
      </c>
      <c r="L592">
        <v>348</v>
      </c>
    </row>
    <row r="593" spans="1:13">
      <c r="A593" s="2">
        <v>40865</v>
      </c>
      <c r="B593" s="3" t="s">
        <v>31</v>
      </c>
      <c r="C593">
        <v>35</v>
      </c>
      <c r="D593" s="6" t="s">
        <v>16</v>
      </c>
      <c r="F593">
        <v>4.01</v>
      </c>
      <c r="J593">
        <f>146+197+235+243+227+300+303</f>
        <v>1651</v>
      </c>
      <c r="K593">
        <v>7</v>
      </c>
      <c r="L593">
        <v>303</v>
      </c>
    </row>
    <row r="594" spans="1:13">
      <c r="A594" s="2">
        <v>40865</v>
      </c>
      <c r="B594" s="3" t="s">
        <v>31</v>
      </c>
      <c r="C594">
        <v>35</v>
      </c>
      <c r="D594" s="6" t="s">
        <v>16</v>
      </c>
      <c r="F594">
        <v>3.38</v>
      </c>
      <c r="J594">
        <f>139+235+218+272+305+309</f>
        <v>1478</v>
      </c>
      <c r="K594">
        <v>6</v>
      </c>
      <c r="L594">
        <v>309</v>
      </c>
    </row>
    <row r="595" spans="1:13">
      <c r="A595" s="2">
        <v>40865</v>
      </c>
      <c r="B595" s="3" t="s">
        <v>31</v>
      </c>
      <c r="C595" s="3">
        <v>20</v>
      </c>
      <c r="D595" s="7" t="s">
        <v>20</v>
      </c>
      <c r="F595">
        <v>1.19</v>
      </c>
      <c r="J595">
        <f>60+60+88</f>
        <v>208</v>
      </c>
      <c r="K595">
        <v>3</v>
      </c>
      <c r="L595">
        <v>88</v>
      </c>
      <c r="M595" t="s">
        <v>32</v>
      </c>
    </row>
    <row r="596" spans="1:13">
      <c r="A596" s="4">
        <v>40865</v>
      </c>
      <c r="B596" s="3" t="s">
        <v>31</v>
      </c>
      <c r="C596" s="3">
        <v>11</v>
      </c>
      <c r="D596" s="7" t="s">
        <v>19</v>
      </c>
      <c r="E596">
        <v>242</v>
      </c>
      <c r="F596">
        <v>0.9</v>
      </c>
      <c r="G596">
        <v>0</v>
      </c>
    </row>
    <row r="597" spans="1:13">
      <c r="A597" s="4">
        <v>40865</v>
      </c>
      <c r="B597" s="3" t="s">
        <v>31</v>
      </c>
      <c r="C597" s="3">
        <v>11</v>
      </c>
      <c r="D597" s="7" t="s">
        <v>19</v>
      </c>
      <c r="E597">
        <v>273</v>
      </c>
      <c r="F597">
        <v>0.91</v>
      </c>
      <c r="G597">
        <v>0</v>
      </c>
    </row>
    <row r="598" spans="1:13">
      <c r="A598" s="4">
        <v>40865</v>
      </c>
      <c r="B598" s="3" t="s">
        <v>31</v>
      </c>
      <c r="C598" s="3">
        <v>11</v>
      </c>
      <c r="D598" s="7" t="s">
        <v>19</v>
      </c>
      <c r="E598">
        <v>314</v>
      </c>
      <c r="F598">
        <v>1.33</v>
      </c>
      <c r="G598">
        <v>0</v>
      </c>
    </row>
    <row r="599" spans="1:13">
      <c r="A599" s="4">
        <v>40865</v>
      </c>
      <c r="B599" s="3" t="s">
        <v>31</v>
      </c>
      <c r="C599" s="3">
        <v>11</v>
      </c>
      <c r="D599" s="7" t="s">
        <v>19</v>
      </c>
      <c r="E599">
        <v>284</v>
      </c>
      <c r="F599">
        <v>1.25</v>
      </c>
      <c r="G599">
        <v>0</v>
      </c>
    </row>
    <row r="600" spans="1:13">
      <c r="A600" s="4">
        <v>40865</v>
      </c>
      <c r="B600" s="3" t="s">
        <v>31</v>
      </c>
      <c r="C600" s="3">
        <v>11</v>
      </c>
      <c r="D600" s="7" t="s">
        <v>19</v>
      </c>
      <c r="E600">
        <v>268</v>
      </c>
      <c r="F600">
        <v>0.86</v>
      </c>
      <c r="G600">
        <v>0</v>
      </c>
    </row>
    <row r="601" spans="1:13">
      <c r="A601" s="4">
        <v>40865</v>
      </c>
      <c r="B601" s="3" t="s">
        <v>31</v>
      </c>
      <c r="C601" s="3">
        <v>11</v>
      </c>
      <c r="D601" s="7" t="s">
        <v>19</v>
      </c>
      <c r="E601">
        <v>263</v>
      </c>
      <c r="F601">
        <v>1.1000000000000001</v>
      </c>
      <c r="G601">
        <v>0</v>
      </c>
    </row>
    <row r="602" spans="1:13">
      <c r="A602" s="4">
        <v>40865</v>
      </c>
      <c r="B602" s="3" t="s">
        <v>31</v>
      </c>
      <c r="C602" s="3">
        <v>11</v>
      </c>
      <c r="D602" s="7" t="s">
        <v>19</v>
      </c>
      <c r="E602">
        <v>234</v>
      </c>
      <c r="F602">
        <v>1.03</v>
      </c>
      <c r="G602">
        <v>0</v>
      </c>
    </row>
    <row r="603" spans="1:13">
      <c r="A603" s="4">
        <v>40865</v>
      </c>
      <c r="B603" s="3" t="s">
        <v>31</v>
      </c>
      <c r="C603" s="3">
        <v>11</v>
      </c>
      <c r="D603" s="7" t="s">
        <v>19</v>
      </c>
      <c r="E603">
        <v>210</v>
      </c>
      <c r="F603">
        <v>1.08</v>
      </c>
      <c r="G603">
        <v>0</v>
      </c>
    </row>
    <row r="604" spans="1:13">
      <c r="A604" s="4">
        <v>40865</v>
      </c>
      <c r="B604" s="3" t="s">
        <v>31</v>
      </c>
      <c r="C604" s="3">
        <v>11</v>
      </c>
      <c r="D604" s="7" t="s">
        <v>19</v>
      </c>
      <c r="E604">
        <v>156</v>
      </c>
      <c r="F604">
        <v>1.05</v>
      </c>
      <c r="G604">
        <v>0</v>
      </c>
    </row>
    <row r="605" spans="1:13">
      <c r="A605" s="4">
        <v>40865</v>
      </c>
      <c r="B605" s="3" t="s">
        <v>31</v>
      </c>
      <c r="C605" s="3">
        <v>11</v>
      </c>
      <c r="D605" s="7" t="s">
        <v>19</v>
      </c>
      <c r="E605">
        <v>225</v>
      </c>
      <c r="F605">
        <v>0.64</v>
      </c>
      <c r="G605">
        <v>0</v>
      </c>
    </row>
    <row r="606" spans="1:13">
      <c r="A606" s="4">
        <v>40865</v>
      </c>
      <c r="B606" s="3" t="s">
        <v>31</v>
      </c>
      <c r="C606" s="3">
        <v>11</v>
      </c>
      <c r="D606" s="7" t="s">
        <v>19</v>
      </c>
      <c r="E606">
        <v>219</v>
      </c>
      <c r="F606">
        <v>1.1100000000000001</v>
      </c>
      <c r="G606">
        <v>0</v>
      </c>
    </row>
    <row r="607" spans="1:13">
      <c r="A607" s="4">
        <v>40865</v>
      </c>
      <c r="B607" s="3" t="s">
        <v>31</v>
      </c>
      <c r="C607" s="3">
        <v>11</v>
      </c>
      <c r="D607" s="7" t="s">
        <v>19</v>
      </c>
      <c r="E607">
        <v>271</v>
      </c>
      <c r="F607">
        <v>1.3</v>
      </c>
      <c r="G607">
        <v>0</v>
      </c>
    </row>
    <row r="608" spans="1:13">
      <c r="A608" s="4">
        <v>40865</v>
      </c>
      <c r="B608" s="3" t="s">
        <v>31</v>
      </c>
      <c r="C608" s="3">
        <v>11</v>
      </c>
      <c r="D608" s="7" t="s">
        <v>19</v>
      </c>
      <c r="E608">
        <v>199</v>
      </c>
      <c r="F608">
        <v>0.85</v>
      </c>
      <c r="G608">
        <v>0</v>
      </c>
    </row>
    <row r="609" spans="1:12">
      <c r="A609" s="4">
        <v>40865</v>
      </c>
      <c r="B609" s="3" t="s">
        <v>31</v>
      </c>
      <c r="C609" s="3">
        <v>11</v>
      </c>
      <c r="D609" s="7" t="s">
        <v>19</v>
      </c>
      <c r="E609">
        <v>260</v>
      </c>
      <c r="F609">
        <v>1.4</v>
      </c>
      <c r="G609">
        <v>0</v>
      </c>
    </row>
    <row r="610" spans="1:12">
      <c r="A610" s="4">
        <v>40865</v>
      </c>
      <c r="B610" s="3" t="s">
        <v>31</v>
      </c>
      <c r="C610" s="3">
        <v>11</v>
      </c>
      <c r="D610" s="7" t="s">
        <v>19</v>
      </c>
      <c r="E610">
        <v>235</v>
      </c>
      <c r="F610">
        <v>1.45</v>
      </c>
      <c r="G610">
        <v>0</v>
      </c>
    </row>
    <row r="611" spans="1:12">
      <c r="A611" s="4">
        <v>40865</v>
      </c>
      <c r="B611" s="3" t="s">
        <v>31</v>
      </c>
      <c r="C611" s="3">
        <v>11</v>
      </c>
      <c r="D611" s="7" t="s">
        <v>19</v>
      </c>
      <c r="E611">
        <v>209</v>
      </c>
      <c r="F611">
        <v>1.23</v>
      </c>
      <c r="G611">
        <v>0</v>
      </c>
    </row>
    <row r="612" spans="1:12">
      <c r="A612" s="4">
        <v>40865</v>
      </c>
      <c r="B612" s="3" t="s">
        <v>31</v>
      </c>
      <c r="C612" s="3">
        <v>11</v>
      </c>
      <c r="D612" s="7" t="s">
        <v>19</v>
      </c>
      <c r="E612">
        <v>211</v>
      </c>
      <c r="F612">
        <v>1.1000000000000001</v>
      </c>
      <c r="G612">
        <v>0</v>
      </c>
    </row>
    <row r="613" spans="1:12">
      <c r="A613" s="4">
        <v>40865</v>
      </c>
      <c r="B613" s="3" t="s">
        <v>31</v>
      </c>
      <c r="C613" s="3">
        <v>11</v>
      </c>
      <c r="D613" s="7" t="s">
        <v>19</v>
      </c>
      <c r="E613">
        <v>307</v>
      </c>
      <c r="F613">
        <v>1.4</v>
      </c>
      <c r="G613">
        <v>23</v>
      </c>
    </row>
    <row r="614" spans="1:12">
      <c r="A614" s="4">
        <v>40865</v>
      </c>
      <c r="B614" s="3" t="s">
        <v>31</v>
      </c>
      <c r="C614" s="3">
        <v>1</v>
      </c>
      <c r="D614" s="7" t="s">
        <v>19</v>
      </c>
      <c r="E614">
        <v>200</v>
      </c>
      <c r="F614">
        <v>2</v>
      </c>
      <c r="G614">
        <v>1</v>
      </c>
    </row>
    <row r="615" spans="1:12">
      <c r="A615" s="4">
        <v>40865</v>
      </c>
      <c r="B615" s="3" t="s">
        <v>31</v>
      </c>
      <c r="C615" s="3">
        <v>1</v>
      </c>
      <c r="D615" s="7" t="s">
        <v>19</v>
      </c>
      <c r="E615">
        <v>207</v>
      </c>
      <c r="F615">
        <v>2.25</v>
      </c>
      <c r="G615">
        <v>10</v>
      </c>
    </row>
    <row r="616" spans="1:12">
      <c r="A616" s="4">
        <v>40865</v>
      </c>
      <c r="B616" s="3" t="s">
        <v>31</v>
      </c>
      <c r="C616" s="3">
        <v>1</v>
      </c>
      <c r="D616" s="7" t="s">
        <v>19</v>
      </c>
      <c r="E616">
        <v>153</v>
      </c>
      <c r="F616">
        <v>1.6</v>
      </c>
      <c r="G616">
        <v>0</v>
      </c>
    </row>
    <row r="617" spans="1:12">
      <c r="A617" s="4">
        <v>40865</v>
      </c>
      <c r="B617" s="3" t="s">
        <v>31</v>
      </c>
      <c r="C617" s="3">
        <v>1</v>
      </c>
      <c r="D617" s="7" t="s">
        <v>19</v>
      </c>
      <c r="E617">
        <v>241</v>
      </c>
      <c r="F617">
        <v>1.93</v>
      </c>
      <c r="G617">
        <v>0</v>
      </c>
    </row>
    <row r="618" spans="1:12">
      <c r="A618" s="4">
        <v>40865</v>
      </c>
      <c r="B618" s="3" t="s">
        <v>31</v>
      </c>
      <c r="C618" s="3">
        <v>1</v>
      </c>
      <c r="D618" s="7" t="s">
        <v>16</v>
      </c>
      <c r="F618">
        <v>2.25</v>
      </c>
      <c r="J618">
        <f>64+107+139+161</f>
        <v>471</v>
      </c>
      <c r="K618">
        <v>4</v>
      </c>
      <c r="L618">
        <v>161</v>
      </c>
    </row>
    <row r="619" spans="1:12">
      <c r="A619" s="4">
        <v>40865</v>
      </c>
      <c r="B619" s="3" t="s">
        <v>31</v>
      </c>
      <c r="C619" s="3">
        <v>1</v>
      </c>
      <c r="D619" s="7" t="s">
        <v>19</v>
      </c>
      <c r="E619">
        <v>239</v>
      </c>
      <c r="F619">
        <v>1.83</v>
      </c>
      <c r="G619">
        <v>11</v>
      </c>
    </row>
    <row r="620" spans="1:12">
      <c r="A620" s="4">
        <v>40865</v>
      </c>
      <c r="B620" s="3" t="s">
        <v>31</v>
      </c>
      <c r="C620" s="3">
        <v>1</v>
      </c>
      <c r="D620" s="7" t="s">
        <v>19</v>
      </c>
      <c r="E620">
        <v>248</v>
      </c>
      <c r="F620">
        <v>1.5</v>
      </c>
      <c r="G620">
        <v>14</v>
      </c>
    </row>
    <row r="621" spans="1:12">
      <c r="A621" s="4">
        <v>40865</v>
      </c>
      <c r="B621" s="3" t="s">
        <v>31</v>
      </c>
      <c r="C621" s="3">
        <v>1</v>
      </c>
      <c r="D621" s="7" t="s">
        <v>16</v>
      </c>
      <c r="F621">
        <v>5.92</v>
      </c>
      <c r="J621">
        <f>176+221+253+259+274+280+287</f>
        <v>1750</v>
      </c>
      <c r="K621">
        <v>7</v>
      </c>
      <c r="L621">
        <v>287</v>
      </c>
    </row>
    <row r="622" spans="1:12">
      <c r="A622" s="4">
        <v>40865</v>
      </c>
      <c r="B622" s="3" t="s">
        <v>31</v>
      </c>
      <c r="C622" s="3">
        <v>1</v>
      </c>
      <c r="D622" s="7" t="s">
        <v>19</v>
      </c>
      <c r="E622">
        <v>276</v>
      </c>
      <c r="F622">
        <v>1.85</v>
      </c>
      <c r="G622">
        <v>0</v>
      </c>
    </row>
    <row r="623" spans="1:12">
      <c r="A623" s="4">
        <v>40865</v>
      </c>
      <c r="B623" s="3" t="s">
        <v>31</v>
      </c>
      <c r="C623" s="3">
        <v>1</v>
      </c>
      <c r="D623" s="7" t="s">
        <v>19</v>
      </c>
      <c r="E623">
        <v>89</v>
      </c>
      <c r="F623">
        <v>1.28</v>
      </c>
      <c r="G623">
        <v>0</v>
      </c>
    </row>
    <row r="624" spans="1:12">
      <c r="A624" s="4">
        <v>40865</v>
      </c>
      <c r="B624" s="3" t="s">
        <v>31</v>
      </c>
      <c r="C624" s="3">
        <v>1</v>
      </c>
      <c r="D624" s="7" t="s">
        <v>19</v>
      </c>
      <c r="E624">
        <v>193</v>
      </c>
      <c r="F624">
        <v>1.4</v>
      </c>
      <c r="G624">
        <v>0</v>
      </c>
    </row>
    <row r="625" spans="1:12">
      <c r="A625" s="4">
        <v>40865</v>
      </c>
      <c r="B625" s="3" t="s">
        <v>31</v>
      </c>
      <c r="C625" s="3">
        <v>1</v>
      </c>
      <c r="D625" s="7" t="s">
        <v>19</v>
      </c>
      <c r="E625">
        <v>267</v>
      </c>
      <c r="F625">
        <v>1.35</v>
      </c>
      <c r="G625">
        <v>11</v>
      </c>
    </row>
    <row r="626" spans="1:12">
      <c r="A626" s="4">
        <v>40865</v>
      </c>
      <c r="B626" s="3" t="s">
        <v>31</v>
      </c>
      <c r="C626" s="3">
        <v>1</v>
      </c>
      <c r="D626" s="7" t="s">
        <v>19</v>
      </c>
      <c r="E626">
        <v>142</v>
      </c>
      <c r="F626">
        <v>0.76</v>
      </c>
      <c r="G626">
        <v>0</v>
      </c>
    </row>
    <row r="627" spans="1:12">
      <c r="A627" s="4">
        <v>40865</v>
      </c>
      <c r="B627" s="3" t="s">
        <v>31</v>
      </c>
      <c r="C627" s="3">
        <v>1</v>
      </c>
      <c r="D627" s="7" t="s">
        <v>19</v>
      </c>
      <c r="E627">
        <v>207</v>
      </c>
      <c r="F627">
        <v>1.25</v>
      </c>
      <c r="G627">
        <v>0</v>
      </c>
    </row>
    <row r="628" spans="1:12">
      <c r="A628" s="4">
        <v>40865</v>
      </c>
      <c r="B628" s="3" t="s">
        <v>31</v>
      </c>
      <c r="C628" s="3">
        <v>1</v>
      </c>
      <c r="D628" s="7" t="s">
        <v>19</v>
      </c>
      <c r="E628">
        <v>174</v>
      </c>
      <c r="F628">
        <v>0.9</v>
      </c>
      <c r="G628">
        <v>0</v>
      </c>
    </row>
    <row r="629" spans="1:12">
      <c r="A629" s="4">
        <v>40865</v>
      </c>
      <c r="B629" s="3" t="s">
        <v>31</v>
      </c>
      <c r="C629" s="3">
        <v>1</v>
      </c>
      <c r="D629" s="7" t="s">
        <v>16</v>
      </c>
      <c r="F629">
        <v>4.2300000000000004</v>
      </c>
      <c r="J629">
        <f>261+269+279+296</f>
        <v>1105</v>
      </c>
      <c r="K629">
        <v>4</v>
      </c>
      <c r="L629">
        <v>296</v>
      </c>
    </row>
    <row r="630" spans="1:12">
      <c r="A630" s="2">
        <v>40865</v>
      </c>
      <c r="B630" s="3" t="s">
        <v>34</v>
      </c>
      <c r="C630" s="3">
        <v>38</v>
      </c>
      <c r="D630" s="6" t="s">
        <v>16</v>
      </c>
      <c r="F630">
        <v>6.85</v>
      </c>
      <c r="J630">
        <f>88+139+125+170+185+193+216+212+212</f>
        <v>1540</v>
      </c>
      <c r="K630">
        <v>9</v>
      </c>
      <c r="L630">
        <v>216</v>
      </c>
    </row>
    <row r="631" spans="1:12">
      <c r="A631" s="2">
        <v>40865</v>
      </c>
      <c r="B631" s="3" t="s">
        <v>34</v>
      </c>
      <c r="C631" s="3">
        <v>38</v>
      </c>
      <c r="D631" s="6" t="s">
        <v>16</v>
      </c>
      <c r="F631">
        <v>7.45</v>
      </c>
      <c r="J631">
        <f>131+190+197+204+219+224+226</f>
        <v>1391</v>
      </c>
      <c r="K631">
        <v>7</v>
      </c>
      <c r="L631">
        <v>226</v>
      </c>
    </row>
    <row r="632" spans="1:12">
      <c r="A632" s="2">
        <v>40865</v>
      </c>
      <c r="B632" s="3" t="s">
        <v>34</v>
      </c>
      <c r="C632" s="3">
        <v>38</v>
      </c>
      <c r="D632" s="6" t="s">
        <v>16</v>
      </c>
      <c r="F632">
        <v>4.75</v>
      </c>
      <c r="J632">
        <f>95+113+151+163+184+193</f>
        <v>899</v>
      </c>
      <c r="K632">
        <v>6</v>
      </c>
      <c r="L632">
        <v>193</v>
      </c>
    </row>
    <row r="633" spans="1:12">
      <c r="A633" s="2">
        <v>40865</v>
      </c>
      <c r="B633" s="3" t="s">
        <v>34</v>
      </c>
      <c r="C633" s="3">
        <v>13</v>
      </c>
      <c r="D633" s="6" t="s">
        <v>19</v>
      </c>
      <c r="E633">
        <v>255</v>
      </c>
      <c r="F633">
        <v>1.35</v>
      </c>
      <c r="G633">
        <v>7</v>
      </c>
    </row>
    <row r="634" spans="1:12">
      <c r="A634" s="2">
        <v>40865</v>
      </c>
      <c r="B634" s="3" t="s">
        <v>34</v>
      </c>
      <c r="C634" s="3">
        <v>13</v>
      </c>
      <c r="D634" s="6" t="s">
        <v>19</v>
      </c>
      <c r="E634">
        <v>274</v>
      </c>
      <c r="F634">
        <v>1.5</v>
      </c>
      <c r="G634">
        <v>0</v>
      </c>
    </row>
    <row r="635" spans="1:12">
      <c r="A635" s="2">
        <v>40865</v>
      </c>
      <c r="B635" s="3" t="s">
        <v>34</v>
      </c>
      <c r="C635" s="3">
        <v>13</v>
      </c>
      <c r="D635" s="6" t="s">
        <v>19</v>
      </c>
      <c r="E635">
        <v>268</v>
      </c>
      <c r="F635">
        <v>1.33</v>
      </c>
      <c r="G635">
        <v>0</v>
      </c>
    </row>
    <row r="636" spans="1:12">
      <c r="A636" s="2">
        <v>40865</v>
      </c>
      <c r="B636" s="3" t="s">
        <v>34</v>
      </c>
      <c r="C636" s="3">
        <v>13</v>
      </c>
      <c r="D636" s="6" t="s">
        <v>19</v>
      </c>
      <c r="E636">
        <v>274</v>
      </c>
      <c r="F636">
        <v>1.1399999999999999</v>
      </c>
      <c r="G636">
        <v>21</v>
      </c>
    </row>
    <row r="637" spans="1:12">
      <c r="A637" s="2">
        <v>40865</v>
      </c>
      <c r="B637" s="3" t="s">
        <v>34</v>
      </c>
      <c r="C637" s="3">
        <v>13</v>
      </c>
      <c r="D637" s="6" t="s">
        <v>19</v>
      </c>
      <c r="E637">
        <v>281</v>
      </c>
      <c r="F637">
        <v>1.25</v>
      </c>
      <c r="G637" s="15">
        <v>0</v>
      </c>
    </row>
    <row r="638" spans="1:12">
      <c r="A638" s="2">
        <v>40865</v>
      </c>
      <c r="B638" s="3" t="s">
        <v>34</v>
      </c>
      <c r="C638" s="3">
        <v>13</v>
      </c>
      <c r="D638" s="6" t="s">
        <v>16</v>
      </c>
      <c r="E638">
        <v>275</v>
      </c>
      <c r="F638">
        <v>2.94</v>
      </c>
      <c r="H638">
        <v>29</v>
      </c>
      <c r="I638">
        <v>2</v>
      </c>
    </row>
    <row r="639" spans="1:12">
      <c r="A639" s="2">
        <v>40865</v>
      </c>
      <c r="B639" s="3" t="s">
        <v>34</v>
      </c>
      <c r="C639" s="3">
        <v>13</v>
      </c>
      <c r="D639" s="6" t="s">
        <v>16</v>
      </c>
      <c r="F639">
        <v>3.75</v>
      </c>
      <c r="J639">
        <f>306+375+333+360</f>
        <v>1374</v>
      </c>
      <c r="K639">
        <v>4</v>
      </c>
      <c r="L639">
        <v>375</v>
      </c>
    </row>
    <row r="640" spans="1:12">
      <c r="A640" s="2">
        <v>40865</v>
      </c>
      <c r="B640" s="3" t="s">
        <v>34</v>
      </c>
      <c r="C640" s="3">
        <v>2</v>
      </c>
      <c r="D640" s="6" t="s">
        <v>19</v>
      </c>
      <c r="E640">
        <v>137</v>
      </c>
      <c r="F640">
        <v>1.21</v>
      </c>
      <c r="G640">
        <v>0</v>
      </c>
    </row>
    <row r="641" spans="1:7">
      <c r="A641" s="2">
        <v>40865</v>
      </c>
      <c r="B641" s="3" t="s">
        <v>34</v>
      </c>
      <c r="C641" s="3">
        <v>2</v>
      </c>
      <c r="D641" s="6" t="s">
        <v>19</v>
      </c>
      <c r="E641">
        <v>264</v>
      </c>
      <c r="F641">
        <v>1.02</v>
      </c>
      <c r="G641">
        <v>0</v>
      </c>
    </row>
    <row r="642" spans="1:7">
      <c r="A642" s="2">
        <v>40865</v>
      </c>
      <c r="B642" s="3" t="s">
        <v>34</v>
      </c>
      <c r="C642" s="3">
        <v>2</v>
      </c>
      <c r="D642" s="6" t="s">
        <v>19</v>
      </c>
      <c r="E642">
        <v>199</v>
      </c>
      <c r="F642">
        <v>1.78</v>
      </c>
      <c r="G642">
        <v>0</v>
      </c>
    </row>
    <row r="643" spans="1:7">
      <c r="A643" s="2">
        <v>40865</v>
      </c>
      <c r="B643" s="3" t="s">
        <v>34</v>
      </c>
      <c r="C643" s="3">
        <v>2</v>
      </c>
      <c r="D643" s="6" t="s">
        <v>19</v>
      </c>
      <c r="E643">
        <v>197</v>
      </c>
      <c r="F643">
        <v>1.55</v>
      </c>
      <c r="G643">
        <v>0</v>
      </c>
    </row>
    <row r="644" spans="1:7">
      <c r="A644" s="2">
        <v>40865</v>
      </c>
      <c r="B644" s="3" t="s">
        <v>34</v>
      </c>
      <c r="C644" s="3">
        <v>2</v>
      </c>
      <c r="D644" s="6" t="s">
        <v>19</v>
      </c>
      <c r="E644">
        <v>212</v>
      </c>
      <c r="F644">
        <v>1.31</v>
      </c>
      <c r="G644">
        <v>0</v>
      </c>
    </row>
    <row r="645" spans="1:7">
      <c r="A645" s="2">
        <v>40865</v>
      </c>
      <c r="B645" s="3" t="s">
        <v>34</v>
      </c>
      <c r="C645" s="3">
        <v>2</v>
      </c>
      <c r="D645" s="6" t="s">
        <v>19</v>
      </c>
      <c r="E645">
        <v>224</v>
      </c>
      <c r="F645">
        <v>1.24</v>
      </c>
      <c r="G645">
        <v>0</v>
      </c>
    </row>
    <row r="646" spans="1:7">
      <c r="A646" s="2">
        <v>40865</v>
      </c>
      <c r="B646" s="3" t="s">
        <v>34</v>
      </c>
      <c r="C646" s="3">
        <v>2</v>
      </c>
      <c r="D646" s="6" t="s">
        <v>19</v>
      </c>
      <c r="E646">
        <v>165</v>
      </c>
      <c r="F646">
        <v>1.1000000000000001</v>
      </c>
      <c r="G646">
        <v>0</v>
      </c>
    </row>
    <row r="647" spans="1:7">
      <c r="A647" s="2">
        <v>40865</v>
      </c>
      <c r="B647" s="3" t="s">
        <v>34</v>
      </c>
      <c r="C647" s="3">
        <v>2</v>
      </c>
      <c r="D647" s="6" t="s">
        <v>19</v>
      </c>
      <c r="E647">
        <v>216</v>
      </c>
      <c r="F647">
        <v>1.6</v>
      </c>
      <c r="G647">
        <v>0</v>
      </c>
    </row>
    <row r="648" spans="1:7">
      <c r="A648" s="2">
        <v>40865</v>
      </c>
      <c r="B648" s="3" t="s">
        <v>34</v>
      </c>
      <c r="C648" s="3">
        <v>2</v>
      </c>
      <c r="D648" s="6" t="s">
        <v>19</v>
      </c>
      <c r="E648">
        <v>213</v>
      </c>
      <c r="F648">
        <v>1.45</v>
      </c>
      <c r="G648">
        <v>0</v>
      </c>
    </row>
    <row r="649" spans="1:7">
      <c r="A649" s="2">
        <v>40865</v>
      </c>
      <c r="B649" s="3" t="s">
        <v>34</v>
      </c>
      <c r="C649" s="3">
        <v>2</v>
      </c>
      <c r="D649" s="6" t="s">
        <v>19</v>
      </c>
      <c r="E649">
        <v>139</v>
      </c>
      <c r="F649">
        <v>0.91</v>
      </c>
      <c r="G649">
        <v>0</v>
      </c>
    </row>
    <row r="650" spans="1:7">
      <c r="A650" s="2">
        <v>40865</v>
      </c>
      <c r="B650" s="3" t="s">
        <v>34</v>
      </c>
      <c r="C650" s="3">
        <v>2</v>
      </c>
      <c r="D650" s="6" t="s">
        <v>19</v>
      </c>
      <c r="E650">
        <v>169</v>
      </c>
      <c r="F650">
        <v>1.22</v>
      </c>
      <c r="G650">
        <v>0</v>
      </c>
    </row>
    <row r="651" spans="1:7">
      <c r="A651" s="2">
        <v>40865</v>
      </c>
      <c r="B651" s="3" t="s">
        <v>34</v>
      </c>
      <c r="C651" s="3">
        <v>2</v>
      </c>
      <c r="D651" s="6" t="s">
        <v>19</v>
      </c>
      <c r="E651">
        <v>159</v>
      </c>
      <c r="F651">
        <v>1.7</v>
      </c>
      <c r="G651">
        <v>0</v>
      </c>
    </row>
    <row r="652" spans="1:7">
      <c r="A652" s="2">
        <v>40865</v>
      </c>
      <c r="B652" s="3" t="s">
        <v>34</v>
      </c>
      <c r="C652" s="3">
        <v>2</v>
      </c>
      <c r="D652" s="6" t="s">
        <v>19</v>
      </c>
      <c r="E652">
        <v>163</v>
      </c>
      <c r="F652">
        <v>1.37</v>
      </c>
      <c r="G652">
        <v>0</v>
      </c>
    </row>
    <row r="653" spans="1:7">
      <c r="A653" s="2">
        <v>40865</v>
      </c>
      <c r="B653" s="3" t="s">
        <v>34</v>
      </c>
      <c r="C653" s="3">
        <v>2</v>
      </c>
      <c r="D653" s="6" t="s">
        <v>19</v>
      </c>
      <c r="E653">
        <v>184</v>
      </c>
      <c r="F653">
        <v>1.92</v>
      </c>
      <c r="G653">
        <v>0</v>
      </c>
    </row>
    <row r="654" spans="1:7">
      <c r="A654" s="2">
        <v>40865</v>
      </c>
      <c r="B654" s="3" t="s">
        <v>34</v>
      </c>
      <c r="C654" s="3">
        <v>2</v>
      </c>
      <c r="D654" s="6" t="s">
        <v>19</v>
      </c>
      <c r="E654">
        <v>194</v>
      </c>
      <c r="F654">
        <v>3.02</v>
      </c>
      <c r="G654">
        <v>0</v>
      </c>
    </row>
    <row r="655" spans="1:7">
      <c r="A655" s="2">
        <v>40865</v>
      </c>
      <c r="B655" s="3" t="s">
        <v>33</v>
      </c>
      <c r="C655" s="3">
        <v>56</v>
      </c>
      <c r="D655" s="6" t="s">
        <v>19</v>
      </c>
      <c r="E655">
        <v>253</v>
      </c>
      <c r="F655">
        <v>2.86</v>
      </c>
      <c r="G655">
        <v>0</v>
      </c>
    </row>
    <row r="656" spans="1:7">
      <c r="A656" s="2">
        <v>40865</v>
      </c>
      <c r="B656" s="3" t="s">
        <v>33</v>
      </c>
      <c r="C656" s="3">
        <v>56</v>
      </c>
      <c r="D656" s="6" t="s">
        <v>19</v>
      </c>
      <c r="E656">
        <v>157</v>
      </c>
      <c r="F656">
        <v>1.22</v>
      </c>
      <c r="G656">
        <v>0</v>
      </c>
    </row>
    <row r="657" spans="1:12">
      <c r="A657" s="2">
        <v>40865</v>
      </c>
      <c r="B657" s="3" t="s">
        <v>33</v>
      </c>
      <c r="C657" s="3">
        <v>56</v>
      </c>
      <c r="D657" s="6" t="s">
        <v>19</v>
      </c>
      <c r="E657">
        <v>234</v>
      </c>
      <c r="F657">
        <v>1.56</v>
      </c>
      <c r="G657">
        <v>0</v>
      </c>
    </row>
    <row r="658" spans="1:12">
      <c r="A658" s="2">
        <v>40865</v>
      </c>
      <c r="B658" s="3" t="s">
        <v>33</v>
      </c>
      <c r="C658" s="3">
        <v>56</v>
      </c>
      <c r="D658" s="6" t="s">
        <v>19</v>
      </c>
      <c r="E658">
        <v>173</v>
      </c>
      <c r="F658">
        <v>1.46</v>
      </c>
      <c r="G658">
        <v>0</v>
      </c>
    </row>
    <row r="659" spans="1:12">
      <c r="A659" s="2">
        <v>40865</v>
      </c>
      <c r="B659" s="3" t="s">
        <v>33</v>
      </c>
      <c r="C659" s="3">
        <v>56</v>
      </c>
      <c r="D659" s="6" t="s">
        <v>19</v>
      </c>
      <c r="E659">
        <v>235</v>
      </c>
      <c r="F659">
        <v>1.33</v>
      </c>
      <c r="G659">
        <v>0</v>
      </c>
    </row>
    <row r="660" spans="1:12">
      <c r="A660" s="2">
        <v>40865</v>
      </c>
      <c r="B660" s="3" t="s">
        <v>33</v>
      </c>
      <c r="C660" s="3">
        <v>56</v>
      </c>
      <c r="D660" s="6" t="s">
        <v>19</v>
      </c>
      <c r="E660">
        <v>182</v>
      </c>
      <c r="F660">
        <v>1.85</v>
      </c>
      <c r="G660">
        <v>0</v>
      </c>
    </row>
    <row r="661" spans="1:12">
      <c r="A661" s="2">
        <v>40865</v>
      </c>
      <c r="B661" s="3" t="s">
        <v>33</v>
      </c>
      <c r="C661" s="3">
        <v>56</v>
      </c>
      <c r="D661" s="6" t="s">
        <v>19</v>
      </c>
      <c r="E661">
        <v>262</v>
      </c>
      <c r="F661">
        <v>2.41</v>
      </c>
      <c r="G661">
        <v>0</v>
      </c>
    </row>
    <row r="662" spans="1:12">
      <c r="A662" s="2">
        <v>40865</v>
      </c>
      <c r="B662" s="3" t="s">
        <v>33</v>
      </c>
      <c r="C662" s="3">
        <v>56</v>
      </c>
      <c r="D662" s="6" t="s">
        <v>19</v>
      </c>
      <c r="E662">
        <v>228</v>
      </c>
      <c r="F662">
        <v>2.04</v>
      </c>
      <c r="G662">
        <v>0</v>
      </c>
    </row>
    <row r="663" spans="1:12">
      <c r="A663" s="2">
        <v>40865</v>
      </c>
      <c r="B663" s="3" t="s">
        <v>33</v>
      </c>
      <c r="C663" s="3">
        <v>56</v>
      </c>
      <c r="D663" s="6" t="s">
        <v>19</v>
      </c>
      <c r="E663">
        <v>304</v>
      </c>
      <c r="F663">
        <v>1.76</v>
      </c>
      <c r="G663">
        <v>0</v>
      </c>
    </row>
    <row r="664" spans="1:12">
      <c r="A664" s="2">
        <v>40865</v>
      </c>
      <c r="B664" s="3" t="s">
        <v>33</v>
      </c>
      <c r="C664" s="3">
        <v>56</v>
      </c>
      <c r="D664" s="6" t="s">
        <v>19</v>
      </c>
      <c r="E664">
        <v>287</v>
      </c>
      <c r="F664">
        <v>1.31</v>
      </c>
      <c r="G664">
        <v>0</v>
      </c>
    </row>
    <row r="665" spans="1:12">
      <c r="A665" s="2">
        <v>40865</v>
      </c>
      <c r="B665" s="3" t="s">
        <v>33</v>
      </c>
      <c r="C665" s="3">
        <v>56</v>
      </c>
      <c r="D665" s="6" t="s">
        <v>19</v>
      </c>
      <c r="E665">
        <v>257</v>
      </c>
      <c r="F665">
        <v>2.06</v>
      </c>
      <c r="G665">
        <v>0</v>
      </c>
    </row>
    <row r="666" spans="1:12">
      <c r="A666" s="2">
        <v>40865</v>
      </c>
      <c r="B666" s="3" t="s">
        <v>33</v>
      </c>
      <c r="C666" s="3">
        <v>56</v>
      </c>
      <c r="D666" s="6" t="s">
        <v>19</v>
      </c>
      <c r="E666">
        <v>237</v>
      </c>
      <c r="F666">
        <v>1.39</v>
      </c>
      <c r="G666">
        <v>0</v>
      </c>
    </row>
    <row r="667" spans="1:12">
      <c r="A667" s="2">
        <v>40865</v>
      </c>
      <c r="B667" s="3" t="s">
        <v>33</v>
      </c>
      <c r="C667" s="3">
        <v>56</v>
      </c>
      <c r="D667" s="6" t="s">
        <v>19</v>
      </c>
      <c r="E667">
        <v>331</v>
      </c>
      <c r="F667">
        <v>1.64</v>
      </c>
      <c r="G667">
        <v>0</v>
      </c>
    </row>
    <row r="668" spans="1:12">
      <c r="A668" s="2">
        <v>40865</v>
      </c>
      <c r="B668" s="3" t="s">
        <v>33</v>
      </c>
      <c r="C668" s="3">
        <v>56</v>
      </c>
      <c r="D668" s="6" t="s">
        <v>19</v>
      </c>
      <c r="E668">
        <v>254</v>
      </c>
      <c r="F668">
        <v>2.38</v>
      </c>
      <c r="G668">
        <v>0</v>
      </c>
    </row>
    <row r="669" spans="1:12">
      <c r="A669" s="2">
        <v>40865</v>
      </c>
      <c r="B669" s="3" t="s">
        <v>33</v>
      </c>
      <c r="C669" s="3">
        <v>56</v>
      </c>
      <c r="D669" s="6" t="s">
        <v>19</v>
      </c>
      <c r="E669">
        <v>230</v>
      </c>
      <c r="F669">
        <v>2.6</v>
      </c>
      <c r="G669">
        <v>0</v>
      </c>
    </row>
    <row r="670" spans="1:12">
      <c r="A670" s="2">
        <v>40865</v>
      </c>
      <c r="B670" s="3" t="s">
        <v>33</v>
      </c>
      <c r="C670" s="3">
        <v>45</v>
      </c>
      <c r="D670" s="6" t="s">
        <v>16</v>
      </c>
      <c r="F670">
        <v>2.78</v>
      </c>
      <c r="J670">
        <f>126+160+166+178+178</f>
        <v>808</v>
      </c>
      <c r="K670">
        <v>5</v>
      </c>
      <c r="L670">
        <v>178</v>
      </c>
    </row>
    <row r="671" spans="1:12">
      <c r="A671" s="2">
        <v>40865</v>
      </c>
      <c r="B671" s="3" t="s">
        <v>33</v>
      </c>
      <c r="C671" s="3">
        <v>45</v>
      </c>
      <c r="D671" s="6" t="s">
        <v>16</v>
      </c>
      <c r="F671">
        <v>7.14</v>
      </c>
      <c r="J671">
        <f>107+189+207+212+246+251+258+260</f>
        <v>1730</v>
      </c>
      <c r="K671">
        <v>8</v>
      </c>
      <c r="L671">
        <v>260</v>
      </c>
    </row>
    <row r="672" spans="1:12">
      <c r="A672" s="2">
        <v>40865</v>
      </c>
      <c r="B672" s="3" t="s">
        <v>33</v>
      </c>
      <c r="C672" s="3">
        <v>45</v>
      </c>
      <c r="D672" s="6" t="s">
        <v>16</v>
      </c>
      <c r="F672">
        <v>3.34</v>
      </c>
      <c r="J672">
        <f>114+134+145+150</f>
        <v>543</v>
      </c>
      <c r="K672">
        <v>4</v>
      </c>
      <c r="L672">
        <v>150</v>
      </c>
    </row>
    <row r="673" spans="1:16">
      <c r="A673" s="2">
        <v>40865</v>
      </c>
      <c r="B673" s="3" t="s">
        <v>33</v>
      </c>
      <c r="C673" s="3">
        <v>45</v>
      </c>
      <c r="D673" s="6" t="s">
        <v>16</v>
      </c>
      <c r="F673">
        <v>2.79</v>
      </c>
      <c r="J673">
        <f>67+107+129+128</f>
        <v>431</v>
      </c>
      <c r="K673">
        <v>4</v>
      </c>
      <c r="L673">
        <v>129</v>
      </c>
    </row>
    <row r="674" spans="1:16">
      <c r="A674" s="2">
        <v>40865</v>
      </c>
      <c r="B674" s="3" t="s">
        <v>33</v>
      </c>
      <c r="C674" s="3">
        <v>45</v>
      </c>
      <c r="D674" s="6" t="s">
        <v>16</v>
      </c>
      <c r="F674">
        <v>8.65</v>
      </c>
      <c r="J674">
        <f>92+163+187+218+229+266+278+290+297</f>
        <v>2020</v>
      </c>
      <c r="K674">
        <v>9</v>
      </c>
      <c r="L674">
        <v>297</v>
      </c>
    </row>
    <row r="675" spans="1:16">
      <c r="A675" s="2">
        <v>40865</v>
      </c>
      <c r="B675" s="3" t="s">
        <v>33</v>
      </c>
      <c r="C675" s="3">
        <v>45</v>
      </c>
      <c r="D675" s="6" t="s">
        <v>16</v>
      </c>
      <c r="F675">
        <v>13.13</v>
      </c>
      <c r="J675">
        <f>213+237+276+296+285+240+284+288+331+337+336</f>
        <v>3123</v>
      </c>
      <c r="K675">
        <v>11</v>
      </c>
      <c r="L675">
        <v>337</v>
      </c>
    </row>
    <row r="676" spans="1:16">
      <c r="A676" s="2">
        <v>40861</v>
      </c>
      <c r="B676" t="s">
        <v>11</v>
      </c>
      <c r="C676">
        <v>36</v>
      </c>
      <c r="D676" s="6" t="s">
        <v>16</v>
      </c>
      <c r="F676">
        <v>8.76</v>
      </c>
      <c r="J676">
        <f>281+292+318+335+359+367+351</f>
        <v>2303</v>
      </c>
      <c r="K676">
        <v>7</v>
      </c>
      <c r="L676">
        <v>367</v>
      </c>
      <c r="P676" s="2"/>
    </row>
    <row r="677" spans="1:16">
      <c r="A677" s="2">
        <v>40861</v>
      </c>
      <c r="B677" t="s">
        <v>11</v>
      </c>
      <c r="C677">
        <v>36</v>
      </c>
      <c r="D677" s="6" t="s">
        <v>16</v>
      </c>
      <c r="F677">
        <v>8.01</v>
      </c>
      <c r="J677">
        <f>288+316+314+336+363+353+335+368</f>
        <v>2673</v>
      </c>
      <c r="K677">
        <v>8</v>
      </c>
      <c r="L677">
        <v>368</v>
      </c>
      <c r="P677" s="2"/>
    </row>
    <row r="678" spans="1:16">
      <c r="A678" s="2">
        <v>40861</v>
      </c>
      <c r="B678" t="s">
        <v>11</v>
      </c>
      <c r="C678">
        <v>36</v>
      </c>
      <c r="D678" s="6" t="s">
        <v>16</v>
      </c>
      <c r="F678">
        <v>8.41</v>
      </c>
      <c r="J678">
        <f>272+317+355+329+375+368+369+340</f>
        <v>2725</v>
      </c>
      <c r="K678">
        <v>8</v>
      </c>
      <c r="L678">
        <v>375</v>
      </c>
      <c r="P678" s="2"/>
    </row>
    <row r="679" spans="1:16">
      <c r="A679" s="2">
        <v>40861</v>
      </c>
      <c r="B679" t="s">
        <v>11</v>
      </c>
      <c r="C679">
        <v>36</v>
      </c>
      <c r="D679" s="6" t="s">
        <v>16</v>
      </c>
      <c r="F679">
        <v>7.74</v>
      </c>
      <c r="J679">
        <f>285+266+321+318+238+310+322</f>
        <v>2060</v>
      </c>
      <c r="K679">
        <v>7</v>
      </c>
      <c r="L679">
        <v>322</v>
      </c>
      <c r="P679" s="2"/>
    </row>
    <row r="680" spans="1:16">
      <c r="A680" s="2">
        <v>40861</v>
      </c>
      <c r="B680" t="s">
        <v>11</v>
      </c>
      <c r="C680">
        <v>36</v>
      </c>
      <c r="D680" s="6" t="s">
        <v>16</v>
      </c>
      <c r="F680">
        <v>3.22</v>
      </c>
      <c r="J680">
        <f>140+154+192+192+189+226</f>
        <v>1093</v>
      </c>
      <c r="K680">
        <v>6</v>
      </c>
      <c r="L680">
        <v>226</v>
      </c>
    </row>
    <row r="681" spans="1:16">
      <c r="A681" s="2">
        <v>40861</v>
      </c>
      <c r="B681" t="s">
        <v>11</v>
      </c>
      <c r="C681">
        <v>36</v>
      </c>
      <c r="D681" s="6" t="s">
        <v>16</v>
      </c>
      <c r="F681">
        <v>3.59</v>
      </c>
      <c r="J681">
        <f>84+137+139+186+234+262+272+250</f>
        <v>1564</v>
      </c>
      <c r="K681">
        <v>8</v>
      </c>
      <c r="L681">
        <v>272</v>
      </c>
    </row>
    <row r="682" spans="1:16">
      <c r="A682" s="2">
        <v>40861</v>
      </c>
      <c r="B682" t="s">
        <v>11</v>
      </c>
      <c r="C682">
        <v>36</v>
      </c>
      <c r="D682" s="6" t="s">
        <v>16</v>
      </c>
      <c r="F682">
        <v>1.9</v>
      </c>
      <c r="J682">
        <f>137+170+160+236+243</f>
        <v>946</v>
      </c>
      <c r="K682">
        <v>5</v>
      </c>
      <c r="L682">
        <v>243</v>
      </c>
    </row>
    <row r="683" spans="1:16">
      <c r="A683" s="2">
        <v>40861</v>
      </c>
      <c r="B683" t="s">
        <v>11</v>
      </c>
      <c r="C683">
        <v>36</v>
      </c>
      <c r="D683" s="6" t="s">
        <v>16</v>
      </c>
      <c r="F683">
        <v>6.58</v>
      </c>
      <c r="J683">
        <f>341+360+317+332+375+371</f>
        <v>2096</v>
      </c>
      <c r="K683">
        <v>6</v>
      </c>
      <c r="L683">
        <v>375</v>
      </c>
    </row>
    <row r="684" spans="1:16">
      <c r="A684" s="2">
        <v>40861</v>
      </c>
      <c r="B684" t="s">
        <v>11</v>
      </c>
      <c r="C684">
        <v>36</v>
      </c>
      <c r="D684" s="6" t="s">
        <v>16</v>
      </c>
      <c r="F684">
        <v>2.8</v>
      </c>
      <c r="J684">
        <f>138+182+229+332+370+370</f>
        <v>1621</v>
      </c>
      <c r="K684">
        <v>6</v>
      </c>
      <c r="L684">
        <v>370</v>
      </c>
    </row>
    <row r="685" spans="1:16">
      <c r="A685" s="2">
        <v>40861</v>
      </c>
      <c r="B685" t="s">
        <v>11</v>
      </c>
      <c r="C685">
        <v>36</v>
      </c>
      <c r="D685" s="6" t="s">
        <v>16</v>
      </c>
      <c r="F685">
        <v>1.92</v>
      </c>
      <c r="J685">
        <f>136+154+195+203</f>
        <v>688</v>
      </c>
      <c r="K685">
        <v>4</v>
      </c>
      <c r="L685">
        <v>203</v>
      </c>
    </row>
    <row r="686" spans="1:16">
      <c r="A686" s="2">
        <v>40861</v>
      </c>
      <c r="B686" t="s">
        <v>11</v>
      </c>
      <c r="C686">
        <v>36</v>
      </c>
      <c r="D686" s="6" t="s">
        <v>16</v>
      </c>
      <c r="F686">
        <v>5.65</v>
      </c>
      <c r="J686">
        <f>123+243+254+288+307+317+334</f>
        <v>1866</v>
      </c>
      <c r="K686">
        <v>7</v>
      </c>
      <c r="L686">
        <v>334</v>
      </c>
    </row>
    <row r="687" spans="1:16">
      <c r="A687" s="2">
        <v>40861</v>
      </c>
      <c r="B687" t="s">
        <v>11</v>
      </c>
      <c r="C687">
        <v>36</v>
      </c>
      <c r="D687" s="6" t="s">
        <v>16</v>
      </c>
      <c r="F687">
        <v>6.44</v>
      </c>
      <c r="J687">
        <f>167+183+265+334+281+306+318+343</f>
        <v>2197</v>
      </c>
      <c r="K687">
        <v>8</v>
      </c>
      <c r="L687">
        <v>343</v>
      </c>
    </row>
    <row r="688" spans="1:16">
      <c r="A688" s="2">
        <v>40861</v>
      </c>
      <c r="B688" t="s">
        <v>11</v>
      </c>
      <c r="C688">
        <v>12</v>
      </c>
      <c r="D688" s="6" t="s">
        <v>19</v>
      </c>
      <c r="E688">
        <v>116</v>
      </c>
      <c r="F688">
        <v>1.33</v>
      </c>
      <c r="G688">
        <v>0</v>
      </c>
    </row>
    <row r="689" spans="1:7">
      <c r="A689" s="2">
        <v>40861</v>
      </c>
      <c r="B689" t="s">
        <v>11</v>
      </c>
      <c r="C689">
        <v>12</v>
      </c>
      <c r="D689" s="6" t="s">
        <v>19</v>
      </c>
      <c r="E689">
        <v>236</v>
      </c>
      <c r="F689">
        <v>1.34</v>
      </c>
      <c r="G689">
        <v>0</v>
      </c>
    </row>
    <row r="690" spans="1:7">
      <c r="A690" s="2">
        <v>40861</v>
      </c>
      <c r="B690" t="s">
        <v>11</v>
      </c>
      <c r="C690">
        <v>12</v>
      </c>
      <c r="D690" s="6" t="s">
        <v>19</v>
      </c>
      <c r="E690">
        <v>177</v>
      </c>
      <c r="F690">
        <v>1.39</v>
      </c>
      <c r="G690">
        <v>0</v>
      </c>
    </row>
    <row r="691" spans="1:7">
      <c r="A691" s="2">
        <v>40861</v>
      </c>
      <c r="B691" t="s">
        <v>11</v>
      </c>
      <c r="C691">
        <v>12</v>
      </c>
      <c r="D691" s="6" t="s">
        <v>19</v>
      </c>
      <c r="E691">
        <v>210</v>
      </c>
      <c r="F691">
        <v>1.29</v>
      </c>
      <c r="G691">
        <v>0</v>
      </c>
    </row>
    <row r="692" spans="1:7">
      <c r="A692" s="2">
        <v>40861</v>
      </c>
      <c r="B692" t="s">
        <v>11</v>
      </c>
      <c r="C692">
        <v>12</v>
      </c>
      <c r="D692" s="6" t="s">
        <v>19</v>
      </c>
      <c r="E692">
        <v>205</v>
      </c>
      <c r="F692">
        <v>1.4</v>
      </c>
      <c r="G692">
        <v>0</v>
      </c>
    </row>
    <row r="693" spans="1:7">
      <c r="A693" s="2">
        <v>40861</v>
      </c>
      <c r="B693" t="s">
        <v>11</v>
      </c>
      <c r="C693">
        <v>12</v>
      </c>
      <c r="D693" s="6" t="s">
        <v>19</v>
      </c>
      <c r="E693">
        <v>165</v>
      </c>
      <c r="F693">
        <v>1.2</v>
      </c>
      <c r="G693">
        <v>0</v>
      </c>
    </row>
    <row r="694" spans="1:7">
      <c r="A694" s="2">
        <v>40861</v>
      </c>
      <c r="B694" t="s">
        <v>11</v>
      </c>
      <c r="C694">
        <v>12</v>
      </c>
      <c r="D694" s="6" t="s">
        <v>19</v>
      </c>
      <c r="E694">
        <v>139</v>
      </c>
      <c r="F694">
        <v>1.26</v>
      </c>
      <c r="G694">
        <v>0</v>
      </c>
    </row>
    <row r="695" spans="1:7">
      <c r="A695" s="2">
        <v>40861</v>
      </c>
      <c r="B695" t="s">
        <v>11</v>
      </c>
      <c r="C695">
        <v>12</v>
      </c>
      <c r="D695" s="6" t="s">
        <v>19</v>
      </c>
      <c r="E695">
        <v>235</v>
      </c>
      <c r="F695">
        <v>1.52</v>
      </c>
      <c r="G695">
        <v>0</v>
      </c>
    </row>
    <row r="696" spans="1:7">
      <c r="A696" s="2">
        <v>40861</v>
      </c>
      <c r="B696" t="s">
        <v>11</v>
      </c>
      <c r="C696">
        <v>12</v>
      </c>
      <c r="D696" s="6" t="s">
        <v>19</v>
      </c>
      <c r="E696">
        <v>214</v>
      </c>
      <c r="F696">
        <v>1.01</v>
      </c>
      <c r="G696">
        <v>0</v>
      </c>
    </row>
    <row r="697" spans="1:7">
      <c r="A697" s="2">
        <v>40861</v>
      </c>
      <c r="B697" t="s">
        <v>11</v>
      </c>
      <c r="C697">
        <v>12</v>
      </c>
      <c r="D697" s="6" t="s">
        <v>19</v>
      </c>
      <c r="E697">
        <v>277</v>
      </c>
      <c r="F697">
        <v>1.75</v>
      </c>
      <c r="G697">
        <v>0</v>
      </c>
    </row>
    <row r="698" spans="1:7">
      <c r="A698" s="2">
        <v>40861</v>
      </c>
      <c r="B698" t="s">
        <v>11</v>
      </c>
      <c r="C698">
        <v>12</v>
      </c>
      <c r="D698" s="6" t="s">
        <v>19</v>
      </c>
      <c r="E698">
        <v>199</v>
      </c>
      <c r="F698">
        <v>1.01</v>
      </c>
      <c r="G698">
        <v>0</v>
      </c>
    </row>
    <row r="699" spans="1:7">
      <c r="A699" s="2">
        <v>40861</v>
      </c>
      <c r="B699" t="s">
        <v>11</v>
      </c>
      <c r="C699">
        <v>12</v>
      </c>
      <c r="D699" s="6" t="s">
        <v>19</v>
      </c>
      <c r="E699">
        <v>214</v>
      </c>
      <c r="F699">
        <v>1.25</v>
      </c>
      <c r="G699">
        <v>0</v>
      </c>
    </row>
    <row r="700" spans="1:7">
      <c r="A700" s="2">
        <v>40861</v>
      </c>
      <c r="B700" t="s">
        <v>11</v>
      </c>
      <c r="C700">
        <v>12</v>
      </c>
      <c r="D700" s="6" t="s">
        <v>19</v>
      </c>
      <c r="E700">
        <v>186</v>
      </c>
      <c r="F700">
        <v>1.23</v>
      </c>
      <c r="G700">
        <v>0</v>
      </c>
    </row>
    <row r="701" spans="1:7">
      <c r="A701" s="2">
        <v>40861</v>
      </c>
      <c r="B701" t="s">
        <v>11</v>
      </c>
      <c r="C701">
        <v>12</v>
      </c>
      <c r="D701" s="6" t="s">
        <v>19</v>
      </c>
      <c r="E701">
        <v>209</v>
      </c>
      <c r="F701">
        <v>1.1000000000000001</v>
      </c>
      <c r="G701">
        <v>0</v>
      </c>
    </row>
    <row r="702" spans="1:7">
      <c r="A702" s="2">
        <v>40861</v>
      </c>
      <c r="B702" t="s">
        <v>11</v>
      </c>
      <c r="C702">
        <v>12</v>
      </c>
      <c r="D702" s="6" t="s">
        <v>19</v>
      </c>
      <c r="E702">
        <v>225</v>
      </c>
      <c r="F702">
        <v>1.5</v>
      </c>
      <c r="G702">
        <v>4</v>
      </c>
    </row>
    <row r="703" spans="1:7">
      <c r="A703" s="2">
        <v>40861</v>
      </c>
      <c r="B703" t="s">
        <v>11</v>
      </c>
      <c r="C703">
        <v>12</v>
      </c>
      <c r="D703" s="6" t="s">
        <v>19</v>
      </c>
      <c r="E703">
        <v>158</v>
      </c>
      <c r="F703">
        <v>0.8</v>
      </c>
      <c r="G703">
        <v>0</v>
      </c>
    </row>
    <row r="704" spans="1:7">
      <c r="A704" s="2">
        <v>40861</v>
      </c>
      <c r="B704" t="s">
        <v>11</v>
      </c>
      <c r="C704">
        <v>12</v>
      </c>
      <c r="D704" s="6" t="s">
        <v>19</v>
      </c>
      <c r="E704">
        <v>178</v>
      </c>
      <c r="F704">
        <v>1.2</v>
      </c>
      <c r="G704">
        <v>0</v>
      </c>
    </row>
    <row r="705" spans="1:12">
      <c r="A705" s="2">
        <v>40861</v>
      </c>
      <c r="B705" t="s">
        <v>11</v>
      </c>
      <c r="C705">
        <v>12</v>
      </c>
      <c r="D705" s="6" t="s">
        <v>19</v>
      </c>
      <c r="E705">
        <v>274</v>
      </c>
      <c r="F705">
        <v>1.32</v>
      </c>
      <c r="G705">
        <v>4</v>
      </c>
    </row>
    <row r="706" spans="1:12">
      <c r="A706" s="2">
        <v>40861</v>
      </c>
      <c r="B706" t="s">
        <v>11</v>
      </c>
      <c r="C706">
        <v>12</v>
      </c>
      <c r="D706" s="6" t="s">
        <v>16</v>
      </c>
      <c r="F706">
        <v>1.29</v>
      </c>
      <c r="J706">
        <f>89+143+167+160</f>
        <v>559</v>
      </c>
      <c r="K706">
        <v>4</v>
      </c>
      <c r="L706">
        <v>167</v>
      </c>
    </row>
    <row r="707" spans="1:12">
      <c r="A707" s="2">
        <v>40861</v>
      </c>
      <c r="B707" t="s">
        <v>11</v>
      </c>
      <c r="C707">
        <v>2</v>
      </c>
      <c r="D707" s="6" t="s">
        <v>20</v>
      </c>
      <c r="E707">
        <v>350</v>
      </c>
      <c r="F707">
        <v>2.4500000000000002</v>
      </c>
      <c r="H707">
        <v>32.5</v>
      </c>
      <c r="I707">
        <v>0.7</v>
      </c>
    </row>
    <row r="708" spans="1:12">
      <c r="A708" s="2">
        <v>40861</v>
      </c>
      <c r="B708" t="s">
        <v>11</v>
      </c>
      <c r="C708">
        <v>2</v>
      </c>
      <c r="D708" s="6" t="s">
        <v>19</v>
      </c>
      <c r="E708">
        <v>267</v>
      </c>
      <c r="F708">
        <v>8.5</v>
      </c>
      <c r="G708">
        <v>7</v>
      </c>
    </row>
    <row r="709" spans="1:12">
      <c r="A709" s="2">
        <v>40861</v>
      </c>
      <c r="B709" t="s">
        <v>11</v>
      </c>
      <c r="C709">
        <v>2</v>
      </c>
      <c r="D709" s="6" t="s">
        <v>21</v>
      </c>
      <c r="E709">
        <v>189</v>
      </c>
      <c r="F709">
        <v>1.22</v>
      </c>
    </row>
    <row r="710" spans="1:12">
      <c r="A710" s="2">
        <v>40861</v>
      </c>
      <c r="B710" t="s">
        <v>11</v>
      </c>
      <c r="C710">
        <v>2</v>
      </c>
      <c r="D710" s="6" t="s">
        <v>21</v>
      </c>
      <c r="E710">
        <v>232</v>
      </c>
      <c r="F710">
        <v>1.42</v>
      </c>
    </row>
    <row r="711" spans="1:12">
      <c r="A711" s="2">
        <v>40861</v>
      </c>
      <c r="B711" t="s">
        <v>11</v>
      </c>
      <c r="C711">
        <v>2</v>
      </c>
      <c r="D711" s="6" t="s">
        <v>21</v>
      </c>
      <c r="E711">
        <v>320</v>
      </c>
      <c r="F711">
        <v>1.62</v>
      </c>
    </row>
    <row r="712" spans="1:12">
      <c r="A712" s="2">
        <v>40861</v>
      </c>
      <c r="B712" t="s">
        <v>11</v>
      </c>
      <c r="C712">
        <v>2</v>
      </c>
      <c r="D712" s="6" t="s">
        <v>16</v>
      </c>
      <c r="F712">
        <v>3.53</v>
      </c>
      <c r="J712">
        <f>160+210+267+243+246</f>
        <v>1126</v>
      </c>
      <c r="K712">
        <v>5</v>
      </c>
      <c r="L712">
        <v>267</v>
      </c>
    </row>
    <row r="713" spans="1:12">
      <c r="A713" s="2">
        <v>40861</v>
      </c>
      <c r="B713" t="s">
        <v>11</v>
      </c>
      <c r="C713">
        <v>2</v>
      </c>
      <c r="D713" s="6" t="s">
        <v>16</v>
      </c>
      <c r="F713">
        <v>5.0999999999999996</v>
      </c>
      <c r="J713">
        <f>196+230+283+266+278+211+214</f>
        <v>1678</v>
      </c>
      <c r="K713">
        <v>7</v>
      </c>
      <c r="L713">
        <v>283</v>
      </c>
    </row>
    <row r="714" spans="1:12">
      <c r="A714" s="2">
        <v>40861</v>
      </c>
      <c r="B714" t="s">
        <v>11</v>
      </c>
      <c r="C714">
        <v>2</v>
      </c>
      <c r="D714" s="6" t="s">
        <v>20</v>
      </c>
      <c r="E714">
        <v>315</v>
      </c>
      <c r="F714">
        <v>2.19</v>
      </c>
      <c r="H714">
        <v>26.5</v>
      </c>
      <c r="I714">
        <v>0.5</v>
      </c>
    </row>
    <row r="715" spans="1:12">
      <c r="A715" s="2">
        <v>40861</v>
      </c>
      <c r="B715" t="s">
        <v>11</v>
      </c>
      <c r="C715">
        <v>2</v>
      </c>
      <c r="D715" s="6" t="s">
        <v>20</v>
      </c>
      <c r="E715">
        <v>307</v>
      </c>
      <c r="F715">
        <v>2.64</v>
      </c>
      <c r="H715">
        <v>29.5</v>
      </c>
      <c r="I715">
        <v>0.5</v>
      </c>
    </row>
    <row r="716" spans="1:12">
      <c r="A716" s="2">
        <v>40861</v>
      </c>
      <c r="B716" t="s">
        <v>11</v>
      </c>
      <c r="C716">
        <v>2</v>
      </c>
      <c r="D716" s="6" t="s">
        <v>20</v>
      </c>
      <c r="E716">
        <v>278</v>
      </c>
      <c r="F716">
        <v>1.71</v>
      </c>
      <c r="H716">
        <v>20.5</v>
      </c>
      <c r="I716">
        <v>0.4</v>
      </c>
    </row>
    <row r="717" spans="1:12">
      <c r="A717" s="2">
        <v>40861</v>
      </c>
      <c r="B717" t="s">
        <v>11</v>
      </c>
      <c r="C717">
        <v>2</v>
      </c>
      <c r="D717" s="6" t="s">
        <v>20</v>
      </c>
      <c r="E717">
        <v>305</v>
      </c>
      <c r="F717">
        <v>2.31</v>
      </c>
      <c r="H717">
        <v>30.5</v>
      </c>
      <c r="I717">
        <v>0.6</v>
      </c>
    </row>
    <row r="718" spans="1:12">
      <c r="A718" s="2">
        <v>40861</v>
      </c>
      <c r="B718" t="s">
        <v>11</v>
      </c>
      <c r="C718">
        <v>2</v>
      </c>
      <c r="D718" s="6" t="s">
        <v>20</v>
      </c>
      <c r="F718">
        <v>0.76</v>
      </c>
      <c r="J718">
        <f>72+129+151</f>
        <v>352</v>
      </c>
      <c r="K718">
        <v>3</v>
      </c>
      <c r="L718">
        <v>151</v>
      </c>
    </row>
    <row r="719" spans="1:12">
      <c r="A719" s="2">
        <v>40861</v>
      </c>
      <c r="B719" t="s">
        <v>11</v>
      </c>
      <c r="C719">
        <v>2</v>
      </c>
      <c r="D719" s="6" t="s">
        <v>20</v>
      </c>
      <c r="F719">
        <v>0.74</v>
      </c>
      <c r="J719">
        <f>104+148</f>
        <v>252</v>
      </c>
      <c r="K719">
        <v>2</v>
      </c>
      <c r="L719">
        <v>148</v>
      </c>
    </row>
    <row r="720" spans="1:12">
      <c r="A720" s="2">
        <v>40861</v>
      </c>
      <c r="B720" s="3" t="s">
        <v>11</v>
      </c>
      <c r="C720" s="3">
        <v>56</v>
      </c>
      <c r="D720" s="6" t="s">
        <v>21</v>
      </c>
      <c r="E720">
        <v>259</v>
      </c>
      <c r="F720">
        <v>2.95</v>
      </c>
    </row>
    <row r="721" spans="1:12">
      <c r="A721" s="2">
        <v>40861</v>
      </c>
      <c r="B721" s="3" t="s">
        <v>11</v>
      </c>
      <c r="C721" s="3">
        <v>56</v>
      </c>
      <c r="D721" s="6" t="s">
        <v>21</v>
      </c>
      <c r="E721">
        <v>161</v>
      </c>
      <c r="F721">
        <v>1.86</v>
      </c>
    </row>
    <row r="722" spans="1:12">
      <c r="A722" s="2">
        <v>40861</v>
      </c>
      <c r="B722" s="3" t="s">
        <v>11</v>
      </c>
      <c r="C722" s="3">
        <v>56</v>
      </c>
      <c r="D722" s="6" t="s">
        <v>21</v>
      </c>
      <c r="E722">
        <v>98</v>
      </c>
      <c r="F722">
        <v>0.95</v>
      </c>
    </row>
    <row r="723" spans="1:12">
      <c r="A723" s="2">
        <v>40861</v>
      </c>
      <c r="B723" s="3" t="s">
        <v>11</v>
      </c>
      <c r="C723" s="3">
        <v>56</v>
      </c>
      <c r="D723" s="6" t="s">
        <v>21</v>
      </c>
      <c r="E723">
        <v>107</v>
      </c>
      <c r="F723">
        <v>1.51</v>
      </c>
    </row>
    <row r="724" spans="1:12">
      <c r="A724" s="2">
        <v>40861</v>
      </c>
      <c r="B724" s="3" t="s">
        <v>11</v>
      </c>
      <c r="C724" s="3">
        <v>56</v>
      </c>
      <c r="D724" s="6" t="s">
        <v>21</v>
      </c>
      <c r="E724">
        <v>283</v>
      </c>
      <c r="F724">
        <v>1.28</v>
      </c>
    </row>
    <row r="725" spans="1:12">
      <c r="A725" s="2">
        <v>40861</v>
      </c>
      <c r="B725" s="3" t="s">
        <v>11</v>
      </c>
      <c r="C725" s="3">
        <v>56</v>
      </c>
      <c r="D725" s="6" t="s">
        <v>21</v>
      </c>
      <c r="E725">
        <v>181</v>
      </c>
      <c r="F725">
        <v>2.27</v>
      </c>
    </row>
    <row r="726" spans="1:12">
      <c r="A726" s="2">
        <v>40861</v>
      </c>
      <c r="B726" s="3" t="s">
        <v>11</v>
      </c>
      <c r="C726" s="3">
        <v>56</v>
      </c>
      <c r="D726" s="6" t="s">
        <v>21</v>
      </c>
      <c r="E726">
        <v>190</v>
      </c>
      <c r="F726">
        <v>2.87</v>
      </c>
    </row>
    <row r="727" spans="1:12">
      <c r="A727" s="2">
        <v>40861</v>
      </c>
      <c r="B727" s="3" t="s">
        <v>11</v>
      </c>
      <c r="C727" s="3">
        <v>56</v>
      </c>
      <c r="D727" s="6" t="s">
        <v>21</v>
      </c>
      <c r="E727">
        <v>310</v>
      </c>
      <c r="F727">
        <v>2.2599999999999998</v>
      </c>
    </row>
    <row r="728" spans="1:12">
      <c r="A728" s="2">
        <v>40861</v>
      </c>
      <c r="B728" s="3" t="s">
        <v>11</v>
      </c>
      <c r="C728" s="3">
        <v>56</v>
      </c>
      <c r="D728" s="6" t="s">
        <v>21</v>
      </c>
      <c r="E728">
        <v>362</v>
      </c>
      <c r="F728">
        <v>2.7</v>
      </c>
    </row>
    <row r="729" spans="1:12">
      <c r="A729" s="2">
        <v>40861</v>
      </c>
      <c r="B729" s="3" t="s">
        <v>11</v>
      </c>
      <c r="C729" s="3">
        <v>56</v>
      </c>
      <c r="D729" s="6" t="s">
        <v>21</v>
      </c>
      <c r="E729">
        <v>265</v>
      </c>
      <c r="F729">
        <v>3.71</v>
      </c>
    </row>
    <row r="730" spans="1:12">
      <c r="A730" s="2">
        <v>40861</v>
      </c>
      <c r="B730" s="3" t="s">
        <v>11</v>
      </c>
      <c r="C730" s="3">
        <v>56</v>
      </c>
      <c r="D730" s="6" t="s">
        <v>21</v>
      </c>
      <c r="E730">
        <v>104</v>
      </c>
      <c r="F730">
        <v>1.08</v>
      </c>
    </row>
    <row r="731" spans="1:12">
      <c r="A731" s="2">
        <v>40861</v>
      </c>
      <c r="B731" s="3" t="s">
        <v>11</v>
      </c>
      <c r="C731" s="3">
        <v>56</v>
      </c>
      <c r="D731" s="6" t="s">
        <v>21</v>
      </c>
      <c r="E731">
        <v>153</v>
      </c>
      <c r="F731">
        <v>1.61</v>
      </c>
    </row>
    <row r="732" spans="1:12">
      <c r="A732" s="2">
        <v>40861</v>
      </c>
      <c r="B732" s="3" t="s">
        <v>11</v>
      </c>
      <c r="C732" s="3">
        <v>56</v>
      </c>
      <c r="D732" s="6" t="s">
        <v>21</v>
      </c>
      <c r="E732">
        <v>237</v>
      </c>
      <c r="F732">
        <v>1.54</v>
      </c>
    </row>
    <row r="733" spans="1:12">
      <c r="A733" s="2">
        <v>40861</v>
      </c>
      <c r="B733" s="3" t="s">
        <v>11</v>
      </c>
      <c r="C733" s="3">
        <v>56</v>
      </c>
      <c r="D733" s="6" t="s">
        <v>21</v>
      </c>
      <c r="E733">
        <v>282</v>
      </c>
      <c r="F733">
        <v>2.16</v>
      </c>
    </row>
    <row r="734" spans="1:12">
      <c r="A734" s="2">
        <v>40861</v>
      </c>
      <c r="B734" s="3" t="s">
        <v>11</v>
      </c>
      <c r="C734" s="3">
        <v>56</v>
      </c>
      <c r="D734" s="6" t="s">
        <v>21</v>
      </c>
      <c r="E734">
        <v>198</v>
      </c>
      <c r="F734">
        <v>2.79</v>
      </c>
    </row>
    <row r="735" spans="1:12">
      <c r="A735" s="2">
        <v>40861</v>
      </c>
      <c r="B735" s="3" t="s">
        <v>11</v>
      </c>
      <c r="C735" s="3">
        <v>56</v>
      </c>
      <c r="D735" s="6" t="s">
        <v>21</v>
      </c>
      <c r="E735">
        <v>267</v>
      </c>
      <c r="F735">
        <v>2.3199999999999998</v>
      </c>
    </row>
    <row r="736" spans="1:12">
      <c r="A736" s="2">
        <v>40861</v>
      </c>
      <c r="B736" s="3" t="s">
        <v>11</v>
      </c>
      <c r="C736" s="3">
        <v>45</v>
      </c>
      <c r="D736" s="6" t="s">
        <v>16</v>
      </c>
      <c r="F736">
        <v>8</v>
      </c>
      <c r="J736">
        <f>213+263+272+309+314+162+162+296+184+303+320+305+278+247</f>
        <v>3628</v>
      </c>
      <c r="K736">
        <v>14</v>
      </c>
      <c r="L736">
        <v>320</v>
      </c>
    </row>
    <row r="737" spans="1:12">
      <c r="A737" s="2">
        <v>40861</v>
      </c>
      <c r="B737" s="3" t="s">
        <v>11</v>
      </c>
      <c r="C737" s="3">
        <v>45</v>
      </c>
      <c r="D737" s="6" t="s">
        <v>16</v>
      </c>
      <c r="F737">
        <v>6</v>
      </c>
      <c r="J737">
        <f>120+241+282+282+112+194+300+281+184</f>
        <v>1996</v>
      </c>
      <c r="K737">
        <v>9</v>
      </c>
      <c r="L737">
        <v>300</v>
      </c>
    </row>
    <row r="738" spans="1:12">
      <c r="A738" s="2">
        <v>40861</v>
      </c>
      <c r="B738" s="3" t="s">
        <v>11</v>
      </c>
      <c r="C738" s="3">
        <v>45</v>
      </c>
      <c r="D738" s="6" t="s">
        <v>16</v>
      </c>
      <c r="F738">
        <v>3.43</v>
      </c>
      <c r="J738">
        <f>86+114+154+167+190+212</f>
        <v>923</v>
      </c>
      <c r="K738">
        <v>36</v>
      </c>
      <c r="L738">
        <v>212</v>
      </c>
    </row>
    <row r="739" spans="1:12">
      <c r="A739" s="2">
        <v>40861</v>
      </c>
      <c r="B739" s="3" t="s">
        <v>11</v>
      </c>
      <c r="C739" s="3">
        <v>45</v>
      </c>
      <c r="D739" s="6" t="s">
        <v>16</v>
      </c>
      <c r="F739">
        <v>5.8</v>
      </c>
      <c r="J739">
        <f>116+167+198+278+283+275+297</f>
        <v>1614</v>
      </c>
      <c r="K739">
        <v>7</v>
      </c>
      <c r="L739">
        <v>297</v>
      </c>
    </row>
    <row r="740" spans="1:12">
      <c r="A740" s="2">
        <v>40861</v>
      </c>
      <c r="B740" s="3" t="s">
        <v>11</v>
      </c>
      <c r="C740" s="3">
        <v>45</v>
      </c>
      <c r="D740" s="6" t="s">
        <v>16</v>
      </c>
      <c r="F740">
        <v>2.2000000000000002</v>
      </c>
      <c r="J740">
        <f>151+149+187+185</f>
        <v>672</v>
      </c>
      <c r="K740">
        <v>4</v>
      </c>
      <c r="L740">
        <v>187</v>
      </c>
    </row>
    <row r="741" spans="1:12">
      <c r="A741" s="2">
        <v>40861</v>
      </c>
      <c r="B741" s="3" t="s">
        <v>11</v>
      </c>
      <c r="C741" s="3">
        <v>45</v>
      </c>
      <c r="D741" s="6" t="s">
        <v>16</v>
      </c>
      <c r="F741">
        <v>5.95</v>
      </c>
      <c r="J741">
        <f>123+191+290+267+232+276+232</f>
        <v>1611</v>
      </c>
      <c r="K741">
        <v>7</v>
      </c>
      <c r="L741">
        <v>290</v>
      </c>
    </row>
    <row r="742" spans="1:12">
      <c r="A742" s="2">
        <v>40861</v>
      </c>
      <c r="B742" s="3" t="s">
        <v>11</v>
      </c>
      <c r="C742" s="3">
        <v>45</v>
      </c>
      <c r="D742" s="6" t="s">
        <v>16</v>
      </c>
      <c r="F742">
        <v>13</v>
      </c>
      <c r="J742">
        <f>152+230+250+253+284+238+257+230+312+311</f>
        <v>2517</v>
      </c>
      <c r="K742">
        <v>10</v>
      </c>
      <c r="L742">
        <v>312</v>
      </c>
    </row>
    <row r="743" spans="1:12">
      <c r="A743" s="2">
        <v>40865</v>
      </c>
      <c r="B743" s="3" t="s">
        <v>35</v>
      </c>
      <c r="C743" s="3">
        <v>48</v>
      </c>
      <c r="D743" s="6" t="s">
        <v>21</v>
      </c>
      <c r="E743">
        <v>141</v>
      </c>
      <c r="F743">
        <v>1.2</v>
      </c>
      <c r="G743">
        <v>0</v>
      </c>
    </row>
    <row r="744" spans="1:12">
      <c r="A744" s="2">
        <v>40865</v>
      </c>
      <c r="B744" s="3" t="s">
        <v>35</v>
      </c>
      <c r="C744" s="3">
        <v>48</v>
      </c>
      <c r="D744" s="6" t="s">
        <v>19</v>
      </c>
      <c r="E744">
        <v>259</v>
      </c>
      <c r="F744">
        <v>1.45</v>
      </c>
      <c r="G744">
        <v>0</v>
      </c>
    </row>
    <row r="745" spans="1:12">
      <c r="A745" s="2">
        <v>40865</v>
      </c>
      <c r="B745" s="3" t="s">
        <v>35</v>
      </c>
      <c r="C745" s="3">
        <v>48</v>
      </c>
      <c r="D745" s="6" t="s">
        <v>19</v>
      </c>
      <c r="E745">
        <v>250</v>
      </c>
      <c r="F745">
        <v>1.43</v>
      </c>
      <c r="G745">
        <v>16</v>
      </c>
    </row>
    <row r="746" spans="1:12">
      <c r="A746" s="2">
        <v>40865</v>
      </c>
      <c r="B746" s="3" t="s">
        <v>35</v>
      </c>
      <c r="C746" s="3">
        <v>48</v>
      </c>
      <c r="D746" s="6" t="s">
        <v>19</v>
      </c>
      <c r="E746">
        <v>290</v>
      </c>
      <c r="F746">
        <v>1.4</v>
      </c>
      <c r="G746">
        <v>0</v>
      </c>
    </row>
    <row r="747" spans="1:12">
      <c r="A747" s="2">
        <v>40865</v>
      </c>
      <c r="B747" s="3" t="s">
        <v>35</v>
      </c>
      <c r="C747" s="3">
        <v>48</v>
      </c>
      <c r="D747" s="6" t="s">
        <v>19</v>
      </c>
      <c r="E747">
        <v>230</v>
      </c>
      <c r="F747">
        <v>1.7</v>
      </c>
      <c r="G747">
        <v>8</v>
      </c>
    </row>
    <row r="748" spans="1:12">
      <c r="A748" s="2">
        <v>40865</v>
      </c>
      <c r="B748" s="3" t="s">
        <v>35</v>
      </c>
      <c r="C748" s="3">
        <v>37</v>
      </c>
      <c r="D748" s="6" t="s">
        <v>24</v>
      </c>
      <c r="E748">
        <v>165</v>
      </c>
      <c r="F748">
        <v>1.76</v>
      </c>
    </row>
    <row r="749" spans="1:12">
      <c r="A749" s="2">
        <v>40865</v>
      </c>
      <c r="B749" s="3" t="s">
        <v>35</v>
      </c>
      <c r="C749" s="3">
        <v>37</v>
      </c>
      <c r="D749" s="6" t="s">
        <v>24</v>
      </c>
      <c r="E749">
        <v>109</v>
      </c>
      <c r="F749">
        <v>0.59</v>
      </c>
    </row>
    <row r="750" spans="1:12">
      <c r="A750" s="2">
        <v>40865</v>
      </c>
      <c r="B750" s="3" t="s">
        <v>35</v>
      </c>
      <c r="C750" s="3">
        <v>37</v>
      </c>
      <c r="D750" s="6" t="s">
        <v>24</v>
      </c>
      <c r="E750">
        <v>116</v>
      </c>
      <c r="F750">
        <v>0.68</v>
      </c>
    </row>
    <row r="751" spans="1:12">
      <c r="A751" s="2">
        <v>40865</v>
      </c>
      <c r="B751" s="3" t="s">
        <v>35</v>
      </c>
      <c r="C751" s="3">
        <v>37</v>
      </c>
      <c r="D751" s="6" t="s">
        <v>24</v>
      </c>
      <c r="E751">
        <v>118</v>
      </c>
      <c r="F751">
        <v>1.9</v>
      </c>
    </row>
    <row r="752" spans="1:12">
      <c r="A752" s="2">
        <v>40865</v>
      </c>
      <c r="B752" s="3" t="s">
        <v>35</v>
      </c>
      <c r="C752" s="3">
        <v>37</v>
      </c>
      <c r="D752" s="6" t="s">
        <v>24</v>
      </c>
      <c r="E752">
        <v>183</v>
      </c>
      <c r="F752">
        <v>1.72</v>
      </c>
    </row>
    <row r="753" spans="1:6">
      <c r="A753" s="2">
        <v>40865</v>
      </c>
      <c r="B753" s="3" t="s">
        <v>35</v>
      </c>
      <c r="C753" s="3">
        <v>37</v>
      </c>
      <c r="D753" s="6" t="s">
        <v>24</v>
      </c>
      <c r="E753">
        <v>187</v>
      </c>
      <c r="F753">
        <v>1.75</v>
      </c>
    </row>
    <row r="754" spans="1:6">
      <c r="A754" s="2">
        <v>40865</v>
      </c>
      <c r="B754" s="3" t="s">
        <v>35</v>
      </c>
      <c r="C754" s="3">
        <v>37</v>
      </c>
      <c r="D754" s="6" t="s">
        <v>24</v>
      </c>
      <c r="E754">
        <v>126</v>
      </c>
      <c r="F754">
        <v>0.94</v>
      </c>
    </row>
    <row r="755" spans="1:6">
      <c r="A755" s="2">
        <v>40865</v>
      </c>
      <c r="B755" s="3" t="s">
        <v>35</v>
      </c>
      <c r="C755" s="3">
        <v>37</v>
      </c>
      <c r="D755" s="6" t="s">
        <v>24</v>
      </c>
      <c r="E755">
        <v>206</v>
      </c>
      <c r="F755">
        <v>0.76</v>
      </c>
    </row>
    <row r="756" spans="1:6">
      <c r="A756" s="2">
        <v>40865</v>
      </c>
      <c r="B756" s="3" t="s">
        <v>35</v>
      </c>
      <c r="C756" s="3">
        <v>37</v>
      </c>
      <c r="D756" s="6" t="s">
        <v>24</v>
      </c>
      <c r="E756">
        <v>161</v>
      </c>
      <c r="F756">
        <v>0.67</v>
      </c>
    </row>
    <row r="757" spans="1:6">
      <c r="A757" s="2">
        <v>40865</v>
      </c>
      <c r="B757" s="3" t="s">
        <v>35</v>
      </c>
      <c r="C757" s="3">
        <v>37</v>
      </c>
      <c r="D757" s="6" t="s">
        <v>24</v>
      </c>
      <c r="E757">
        <v>206</v>
      </c>
      <c r="F757">
        <v>0.78</v>
      </c>
    </row>
    <row r="758" spans="1:6">
      <c r="A758" s="2">
        <v>40865</v>
      </c>
      <c r="B758" s="3" t="s">
        <v>35</v>
      </c>
      <c r="C758" s="3">
        <v>37</v>
      </c>
      <c r="D758" s="6" t="s">
        <v>24</v>
      </c>
      <c r="E758">
        <v>214</v>
      </c>
      <c r="F758">
        <v>1</v>
      </c>
    </row>
    <row r="759" spans="1:6">
      <c r="A759" s="2">
        <v>40865</v>
      </c>
      <c r="B759" s="3" t="s">
        <v>35</v>
      </c>
      <c r="C759" s="3">
        <v>37</v>
      </c>
      <c r="D759" s="6" t="s">
        <v>24</v>
      </c>
      <c r="E759">
        <v>223</v>
      </c>
      <c r="F759">
        <v>0.91</v>
      </c>
    </row>
    <row r="760" spans="1:6">
      <c r="A760" s="2">
        <v>40865</v>
      </c>
      <c r="B760" s="3" t="s">
        <v>35</v>
      </c>
      <c r="C760" s="3">
        <v>37</v>
      </c>
      <c r="D760" s="6" t="s">
        <v>24</v>
      </c>
      <c r="E760">
        <v>169</v>
      </c>
      <c r="F760">
        <v>0.79</v>
      </c>
    </row>
    <row r="761" spans="1:6">
      <c r="A761" s="2">
        <v>40865</v>
      </c>
      <c r="B761" s="3" t="s">
        <v>35</v>
      </c>
      <c r="C761" s="3">
        <v>37</v>
      </c>
      <c r="D761" s="6" t="s">
        <v>24</v>
      </c>
      <c r="E761">
        <v>193</v>
      </c>
      <c r="F761">
        <v>0.8</v>
      </c>
    </row>
    <row r="762" spans="1:6">
      <c r="A762" s="2">
        <v>40865</v>
      </c>
      <c r="B762" s="3" t="s">
        <v>35</v>
      </c>
      <c r="C762" s="3">
        <v>37</v>
      </c>
      <c r="D762" s="6" t="s">
        <v>24</v>
      </c>
      <c r="E762">
        <v>222</v>
      </c>
      <c r="F762">
        <v>0.8</v>
      </c>
    </row>
    <row r="763" spans="1:6">
      <c r="A763" s="2">
        <v>40865</v>
      </c>
      <c r="B763" s="3" t="s">
        <v>35</v>
      </c>
      <c r="C763" s="3">
        <v>37</v>
      </c>
      <c r="D763" s="6" t="s">
        <v>24</v>
      </c>
      <c r="E763">
        <v>103</v>
      </c>
      <c r="F763">
        <v>0.57999999999999996</v>
      </c>
    </row>
    <row r="764" spans="1:6">
      <c r="A764" s="2">
        <v>40865</v>
      </c>
      <c r="B764" s="3" t="s">
        <v>35</v>
      </c>
      <c r="C764" s="3">
        <v>37</v>
      </c>
      <c r="D764" s="6" t="s">
        <v>24</v>
      </c>
      <c r="E764">
        <v>182</v>
      </c>
      <c r="F764">
        <v>0.95</v>
      </c>
    </row>
    <row r="765" spans="1:6">
      <c r="A765" s="2">
        <v>40865</v>
      </c>
      <c r="B765" s="3" t="s">
        <v>35</v>
      </c>
      <c r="C765" s="3">
        <v>37</v>
      </c>
      <c r="D765" s="6" t="s">
        <v>24</v>
      </c>
      <c r="E765">
        <v>198</v>
      </c>
      <c r="F765">
        <v>1.02</v>
      </c>
    </row>
    <row r="766" spans="1:6">
      <c r="A766" s="2">
        <v>40865</v>
      </c>
      <c r="B766" s="3" t="s">
        <v>35</v>
      </c>
      <c r="C766" s="3">
        <v>37</v>
      </c>
      <c r="D766" s="6" t="s">
        <v>24</v>
      </c>
      <c r="E766">
        <v>213</v>
      </c>
      <c r="F766">
        <v>0.77</v>
      </c>
    </row>
    <row r="767" spans="1:6">
      <c r="A767" s="2">
        <v>40865</v>
      </c>
      <c r="B767" s="3" t="s">
        <v>35</v>
      </c>
      <c r="C767" s="3">
        <v>37</v>
      </c>
      <c r="D767" s="6" t="s">
        <v>24</v>
      </c>
      <c r="E767">
        <v>200</v>
      </c>
      <c r="F767">
        <v>0.76</v>
      </c>
    </row>
    <row r="768" spans="1:6">
      <c r="A768" s="2">
        <v>40865</v>
      </c>
      <c r="B768" s="3" t="s">
        <v>35</v>
      </c>
      <c r="C768" s="3">
        <v>37</v>
      </c>
      <c r="D768" s="6" t="s">
        <v>24</v>
      </c>
      <c r="E768">
        <v>212</v>
      </c>
      <c r="F768">
        <v>0.8</v>
      </c>
    </row>
    <row r="769" spans="1:6">
      <c r="A769" s="2">
        <v>40865</v>
      </c>
      <c r="B769" s="3" t="s">
        <v>35</v>
      </c>
      <c r="C769" s="3">
        <v>37</v>
      </c>
      <c r="D769" s="6" t="s">
        <v>24</v>
      </c>
      <c r="E769">
        <v>182</v>
      </c>
      <c r="F769">
        <v>0.86</v>
      </c>
    </row>
    <row r="770" spans="1:6">
      <c r="A770" s="2">
        <v>40865</v>
      </c>
      <c r="B770" s="3" t="s">
        <v>35</v>
      </c>
      <c r="C770" s="3">
        <v>37</v>
      </c>
      <c r="D770" s="6" t="s">
        <v>24</v>
      </c>
      <c r="E770">
        <v>181</v>
      </c>
      <c r="F770">
        <v>0.77</v>
      </c>
    </row>
    <row r="771" spans="1:6">
      <c r="A771" s="2">
        <v>40865</v>
      </c>
      <c r="B771" s="3" t="s">
        <v>35</v>
      </c>
      <c r="C771" s="3">
        <v>37</v>
      </c>
      <c r="D771" s="6" t="s">
        <v>24</v>
      </c>
      <c r="E771">
        <v>207</v>
      </c>
      <c r="F771">
        <v>0.85</v>
      </c>
    </row>
    <row r="772" spans="1:6">
      <c r="A772" s="2">
        <v>40865</v>
      </c>
      <c r="B772" s="3" t="s">
        <v>35</v>
      </c>
      <c r="C772" s="3">
        <v>37</v>
      </c>
      <c r="D772" s="6" t="s">
        <v>24</v>
      </c>
      <c r="E772">
        <v>201</v>
      </c>
      <c r="F772">
        <v>1.06</v>
      </c>
    </row>
    <row r="773" spans="1:6">
      <c r="A773" s="2">
        <v>40865</v>
      </c>
      <c r="B773" s="3" t="s">
        <v>35</v>
      </c>
      <c r="C773" s="3">
        <v>37</v>
      </c>
      <c r="D773" s="6" t="s">
        <v>24</v>
      </c>
      <c r="E773">
        <v>220</v>
      </c>
      <c r="F773">
        <v>0.88</v>
      </c>
    </row>
    <row r="774" spans="1:6">
      <c r="A774" s="2">
        <v>40865</v>
      </c>
      <c r="B774" s="3" t="s">
        <v>35</v>
      </c>
      <c r="C774" s="3">
        <v>37</v>
      </c>
      <c r="D774" s="6" t="s">
        <v>24</v>
      </c>
      <c r="E774">
        <v>198</v>
      </c>
      <c r="F774">
        <v>1.1499999999999999</v>
      </c>
    </row>
    <row r="775" spans="1:6">
      <c r="A775" s="2">
        <v>40865</v>
      </c>
      <c r="B775" s="3" t="s">
        <v>35</v>
      </c>
      <c r="C775" s="3">
        <v>37</v>
      </c>
      <c r="D775" s="6" t="s">
        <v>24</v>
      </c>
      <c r="E775">
        <v>249</v>
      </c>
      <c r="F775">
        <v>0.75</v>
      </c>
    </row>
    <row r="776" spans="1:6">
      <c r="A776" s="2">
        <v>40865</v>
      </c>
      <c r="B776" s="3" t="s">
        <v>35</v>
      </c>
      <c r="C776" s="3">
        <v>37</v>
      </c>
      <c r="D776" s="6" t="s">
        <v>24</v>
      </c>
      <c r="E776">
        <v>150</v>
      </c>
      <c r="F776">
        <v>1.05</v>
      </c>
    </row>
    <row r="777" spans="1:6">
      <c r="A777" s="2">
        <v>40865</v>
      </c>
      <c r="B777" s="3" t="s">
        <v>35</v>
      </c>
      <c r="C777" s="3">
        <v>37</v>
      </c>
      <c r="D777" s="6" t="s">
        <v>24</v>
      </c>
      <c r="E777">
        <v>201</v>
      </c>
      <c r="F777">
        <v>1.04</v>
      </c>
    </row>
    <row r="778" spans="1:6">
      <c r="A778" s="2">
        <v>40865</v>
      </c>
      <c r="B778" s="3" t="s">
        <v>35</v>
      </c>
      <c r="C778" s="3">
        <v>37</v>
      </c>
      <c r="D778" s="6" t="s">
        <v>24</v>
      </c>
      <c r="E778">
        <v>157</v>
      </c>
      <c r="F778">
        <v>0.88</v>
      </c>
    </row>
    <row r="779" spans="1:6">
      <c r="A779" s="2">
        <v>40865</v>
      </c>
      <c r="B779" s="3" t="s">
        <v>35</v>
      </c>
      <c r="C779" s="3">
        <v>37</v>
      </c>
      <c r="D779" s="6" t="s">
        <v>24</v>
      </c>
      <c r="E779">
        <v>194</v>
      </c>
      <c r="F779">
        <v>0.83</v>
      </c>
    </row>
    <row r="780" spans="1:6">
      <c r="A780" s="2">
        <v>40865</v>
      </c>
      <c r="B780" s="3" t="s">
        <v>35</v>
      </c>
      <c r="C780" s="3">
        <v>37</v>
      </c>
      <c r="D780" s="6" t="s">
        <v>24</v>
      </c>
      <c r="E780">
        <v>222</v>
      </c>
      <c r="F780">
        <v>0.74</v>
      </c>
    </row>
    <row r="781" spans="1:6">
      <c r="A781" s="2">
        <v>40865</v>
      </c>
      <c r="B781" s="3" t="s">
        <v>35</v>
      </c>
      <c r="C781" s="3">
        <v>37</v>
      </c>
      <c r="D781" s="6" t="s">
        <v>24</v>
      </c>
      <c r="E781">
        <v>194</v>
      </c>
      <c r="F781">
        <v>1.06</v>
      </c>
    </row>
    <row r="782" spans="1:6">
      <c r="A782" s="2">
        <v>40865</v>
      </c>
      <c r="B782" s="3" t="s">
        <v>35</v>
      </c>
      <c r="C782" s="3">
        <v>37</v>
      </c>
      <c r="D782" s="6" t="s">
        <v>24</v>
      </c>
      <c r="E782">
        <v>229</v>
      </c>
      <c r="F782">
        <v>0.75</v>
      </c>
    </row>
    <row r="783" spans="1:6">
      <c r="A783" s="2">
        <v>40865</v>
      </c>
      <c r="B783" s="3" t="s">
        <v>35</v>
      </c>
      <c r="C783" s="3">
        <v>37</v>
      </c>
      <c r="D783" s="6" t="s">
        <v>24</v>
      </c>
      <c r="E783">
        <v>280</v>
      </c>
      <c r="F783">
        <v>0.95</v>
      </c>
    </row>
    <row r="784" spans="1:6">
      <c r="A784" s="2">
        <v>40865</v>
      </c>
      <c r="B784" s="3" t="s">
        <v>35</v>
      </c>
      <c r="C784" s="3">
        <v>37</v>
      </c>
      <c r="D784" s="6" t="s">
        <v>24</v>
      </c>
      <c r="E784">
        <v>197</v>
      </c>
      <c r="F784">
        <v>0.97</v>
      </c>
    </row>
    <row r="785" spans="1:6">
      <c r="A785" s="2">
        <v>40865</v>
      </c>
      <c r="B785" s="3" t="s">
        <v>35</v>
      </c>
      <c r="C785" s="3">
        <v>37</v>
      </c>
      <c r="D785" s="6" t="s">
        <v>24</v>
      </c>
      <c r="E785">
        <v>215</v>
      </c>
      <c r="F785">
        <v>0.99</v>
      </c>
    </row>
    <row r="786" spans="1:6">
      <c r="A786" s="2">
        <v>40865</v>
      </c>
      <c r="B786" s="3" t="s">
        <v>35</v>
      </c>
      <c r="C786" s="3">
        <v>37</v>
      </c>
      <c r="D786" s="6" t="s">
        <v>24</v>
      </c>
      <c r="E786">
        <v>202</v>
      </c>
      <c r="F786">
        <v>0.97</v>
      </c>
    </row>
    <row r="787" spans="1:6">
      <c r="A787" s="2">
        <v>40865</v>
      </c>
      <c r="B787" s="3" t="s">
        <v>35</v>
      </c>
      <c r="C787" s="3">
        <v>37</v>
      </c>
      <c r="D787" s="6" t="s">
        <v>24</v>
      </c>
      <c r="E787">
        <v>123</v>
      </c>
      <c r="F787">
        <v>0.94</v>
      </c>
    </row>
    <row r="788" spans="1:6">
      <c r="A788" s="2">
        <v>40865</v>
      </c>
      <c r="B788" s="3" t="s">
        <v>35</v>
      </c>
      <c r="C788" s="3">
        <v>37</v>
      </c>
      <c r="D788" s="6" t="s">
        <v>24</v>
      </c>
      <c r="E788">
        <v>148</v>
      </c>
      <c r="F788">
        <v>0.57999999999999996</v>
      </c>
    </row>
    <row r="789" spans="1:6">
      <c r="A789" s="2">
        <v>40865</v>
      </c>
      <c r="B789" s="3" t="s">
        <v>35</v>
      </c>
      <c r="C789" s="3">
        <v>37</v>
      </c>
      <c r="D789" s="6" t="s">
        <v>24</v>
      </c>
      <c r="E789">
        <v>178</v>
      </c>
      <c r="F789">
        <v>0.77</v>
      </c>
    </row>
    <row r="790" spans="1:6">
      <c r="A790" s="2">
        <v>40865</v>
      </c>
      <c r="B790" s="3" t="s">
        <v>35</v>
      </c>
      <c r="C790" s="3">
        <v>37</v>
      </c>
      <c r="D790" s="6" t="s">
        <v>24</v>
      </c>
      <c r="E790">
        <v>141</v>
      </c>
      <c r="F790">
        <v>0.72</v>
      </c>
    </row>
    <row r="791" spans="1:6">
      <c r="A791" s="2">
        <v>40865</v>
      </c>
      <c r="B791" s="3" t="s">
        <v>35</v>
      </c>
      <c r="C791" s="3">
        <v>37</v>
      </c>
      <c r="D791" s="6" t="s">
        <v>24</v>
      </c>
      <c r="E791">
        <v>205</v>
      </c>
      <c r="F791">
        <v>0.86</v>
      </c>
    </row>
    <row r="792" spans="1:6">
      <c r="A792" s="2">
        <v>40865</v>
      </c>
      <c r="B792" s="3" t="s">
        <v>35</v>
      </c>
      <c r="C792" s="3">
        <v>37</v>
      </c>
      <c r="D792" s="6" t="s">
        <v>24</v>
      </c>
      <c r="E792">
        <v>220</v>
      </c>
      <c r="F792">
        <v>0.94</v>
      </c>
    </row>
    <row r="793" spans="1:6">
      <c r="A793" s="2">
        <v>40865</v>
      </c>
      <c r="B793" s="3" t="s">
        <v>35</v>
      </c>
      <c r="C793" s="3">
        <v>37</v>
      </c>
      <c r="D793" s="6" t="s">
        <v>24</v>
      </c>
      <c r="E793">
        <v>197</v>
      </c>
      <c r="F793">
        <v>1</v>
      </c>
    </row>
    <row r="794" spans="1:6">
      <c r="A794" s="2">
        <v>40865</v>
      </c>
      <c r="B794" s="3" t="s">
        <v>35</v>
      </c>
      <c r="C794" s="3">
        <v>37</v>
      </c>
      <c r="D794" s="6" t="s">
        <v>24</v>
      </c>
      <c r="E794">
        <v>195</v>
      </c>
      <c r="F794">
        <v>0.75</v>
      </c>
    </row>
    <row r="795" spans="1:6">
      <c r="A795" s="2">
        <v>40865</v>
      </c>
      <c r="B795" s="3" t="s">
        <v>35</v>
      </c>
      <c r="C795" s="3">
        <v>37</v>
      </c>
      <c r="D795" s="6" t="s">
        <v>24</v>
      </c>
      <c r="E795">
        <v>79</v>
      </c>
      <c r="F795">
        <v>0.9</v>
      </c>
    </row>
    <row r="796" spans="1:6">
      <c r="A796" s="2">
        <v>40865</v>
      </c>
      <c r="B796" s="3" t="s">
        <v>35</v>
      </c>
      <c r="C796" s="3">
        <v>37</v>
      </c>
      <c r="D796" s="6" t="s">
        <v>24</v>
      </c>
      <c r="E796">
        <v>172</v>
      </c>
      <c r="F796">
        <v>0.93</v>
      </c>
    </row>
    <row r="797" spans="1:6">
      <c r="A797" s="2">
        <v>40865</v>
      </c>
      <c r="B797" s="3" t="s">
        <v>35</v>
      </c>
      <c r="C797" s="3">
        <v>37</v>
      </c>
      <c r="D797" s="6" t="s">
        <v>24</v>
      </c>
      <c r="E797">
        <v>225</v>
      </c>
      <c r="F797">
        <v>0.85</v>
      </c>
    </row>
    <row r="798" spans="1:6">
      <c r="A798" s="2">
        <v>40865</v>
      </c>
      <c r="B798" s="3" t="s">
        <v>35</v>
      </c>
      <c r="C798" s="3">
        <v>37</v>
      </c>
      <c r="D798" s="6" t="s">
        <v>24</v>
      </c>
      <c r="E798">
        <v>206</v>
      </c>
      <c r="F798">
        <v>0.91</v>
      </c>
    </row>
    <row r="799" spans="1:6">
      <c r="A799" s="2">
        <v>40865</v>
      </c>
      <c r="B799" s="3" t="s">
        <v>35</v>
      </c>
      <c r="C799" s="3">
        <v>37</v>
      </c>
      <c r="D799" s="6" t="s">
        <v>24</v>
      </c>
      <c r="E799">
        <v>173</v>
      </c>
      <c r="F799">
        <v>1.91</v>
      </c>
    </row>
    <row r="800" spans="1:6">
      <c r="A800" s="2">
        <v>40865</v>
      </c>
      <c r="B800" s="3" t="s">
        <v>35</v>
      </c>
      <c r="C800" s="3">
        <v>37</v>
      </c>
      <c r="D800" s="6" t="s">
        <v>24</v>
      </c>
      <c r="E800">
        <v>205</v>
      </c>
      <c r="F800">
        <v>1.05</v>
      </c>
    </row>
    <row r="801" spans="1:6">
      <c r="A801" s="2">
        <v>40865</v>
      </c>
      <c r="B801" s="3" t="s">
        <v>35</v>
      </c>
      <c r="C801" s="3">
        <v>37</v>
      </c>
      <c r="D801" s="6" t="s">
        <v>24</v>
      </c>
      <c r="E801">
        <v>172</v>
      </c>
      <c r="F801">
        <v>1.88</v>
      </c>
    </row>
    <row r="802" spans="1:6">
      <c r="A802" s="2">
        <v>40865</v>
      </c>
      <c r="B802" s="3" t="s">
        <v>35</v>
      </c>
      <c r="C802" s="3">
        <v>37</v>
      </c>
      <c r="D802" s="6" t="s">
        <v>24</v>
      </c>
      <c r="E802">
        <v>235</v>
      </c>
      <c r="F802">
        <v>0.94</v>
      </c>
    </row>
    <row r="803" spans="1:6">
      <c r="A803" s="2">
        <v>40865</v>
      </c>
      <c r="B803" s="3" t="s">
        <v>35</v>
      </c>
      <c r="C803" s="3">
        <v>37</v>
      </c>
      <c r="D803" s="6" t="s">
        <v>24</v>
      </c>
      <c r="E803">
        <v>216</v>
      </c>
      <c r="F803">
        <v>0.85</v>
      </c>
    </row>
    <row r="804" spans="1:6">
      <c r="A804" s="2">
        <v>40865</v>
      </c>
      <c r="B804" s="3" t="s">
        <v>35</v>
      </c>
      <c r="C804" s="3">
        <v>37</v>
      </c>
      <c r="D804" s="6" t="s">
        <v>24</v>
      </c>
      <c r="E804">
        <v>214</v>
      </c>
      <c r="F804">
        <v>0.9</v>
      </c>
    </row>
    <row r="805" spans="1:6">
      <c r="A805" s="2">
        <v>40865</v>
      </c>
      <c r="B805" s="3" t="s">
        <v>35</v>
      </c>
      <c r="C805" s="3">
        <v>37</v>
      </c>
      <c r="D805" s="6" t="s">
        <v>24</v>
      </c>
      <c r="E805">
        <v>204</v>
      </c>
      <c r="F805">
        <v>0.9</v>
      </c>
    </row>
    <row r="806" spans="1:6">
      <c r="A806" s="2">
        <v>40865</v>
      </c>
      <c r="B806" s="3" t="s">
        <v>35</v>
      </c>
      <c r="C806" s="3">
        <v>37</v>
      </c>
      <c r="D806" s="6" t="s">
        <v>24</v>
      </c>
      <c r="E806">
        <v>161</v>
      </c>
      <c r="F806">
        <v>0.81</v>
      </c>
    </row>
    <row r="807" spans="1:6">
      <c r="A807" s="2">
        <v>40865</v>
      </c>
      <c r="B807" s="3" t="s">
        <v>35</v>
      </c>
      <c r="C807" s="3">
        <v>37</v>
      </c>
      <c r="D807" s="6" t="s">
        <v>24</v>
      </c>
      <c r="E807">
        <v>176</v>
      </c>
      <c r="F807">
        <v>0.87</v>
      </c>
    </row>
    <row r="808" spans="1:6">
      <c r="A808" s="2">
        <v>40865</v>
      </c>
      <c r="B808" s="3" t="s">
        <v>35</v>
      </c>
      <c r="C808" s="3">
        <v>37</v>
      </c>
      <c r="D808" s="6" t="s">
        <v>24</v>
      </c>
      <c r="E808">
        <v>184</v>
      </c>
      <c r="F808">
        <v>0.69</v>
      </c>
    </row>
    <row r="809" spans="1:6">
      <c r="A809" s="2">
        <v>40865</v>
      </c>
      <c r="B809" s="3" t="s">
        <v>35</v>
      </c>
      <c r="C809" s="3">
        <v>37</v>
      </c>
      <c r="D809" s="6" t="s">
        <v>24</v>
      </c>
      <c r="E809">
        <v>147</v>
      </c>
      <c r="F809">
        <v>0.82</v>
      </c>
    </row>
    <row r="810" spans="1:6">
      <c r="A810" s="2">
        <v>40865</v>
      </c>
      <c r="B810" s="3" t="s">
        <v>35</v>
      </c>
      <c r="C810" s="3">
        <v>37</v>
      </c>
      <c r="D810" s="6" t="s">
        <v>24</v>
      </c>
      <c r="E810">
        <v>220</v>
      </c>
      <c r="F810">
        <v>0.97</v>
      </c>
    </row>
    <row r="811" spans="1:6">
      <c r="A811" s="2">
        <v>40865</v>
      </c>
      <c r="B811" s="3" t="s">
        <v>35</v>
      </c>
      <c r="C811" s="3">
        <v>37</v>
      </c>
      <c r="D811" s="6" t="s">
        <v>24</v>
      </c>
      <c r="E811">
        <v>198</v>
      </c>
      <c r="F811">
        <v>0.9</v>
      </c>
    </row>
    <row r="812" spans="1:6">
      <c r="A812" s="2">
        <v>40865</v>
      </c>
      <c r="B812" s="3" t="s">
        <v>35</v>
      </c>
      <c r="C812" s="3">
        <v>37</v>
      </c>
      <c r="D812" s="6" t="s">
        <v>24</v>
      </c>
      <c r="E812">
        <v>194</v>
      </c>
      <c r="F812">
        <v>1.03</v>
      </c>
    </row>
    <row r="813" spans="1:6">
      <c r="A813" s="2">
        <v>40865</v>
      </c>
      <c r="B813" s="3" t="s">
        <v>35</v>
      </c>
      <c r="C813" s="3">
        <v>37</v>
      </c>
      <c r="D813" s="6" t="s">
        <v>24</v>
      </c>
      <c r="E813">
        <v>177</v>
      </c>
      <c r="F813">
        <v>0.89</v>
      </c>
    </row>
    <row r="814" spans="1:6">
      <c r="A814" s="2">
        <v>40865</v>
      </c>
      <c r="B814" s="3" t="s">
        <v>35</v>
      </c>
      <c r="C814" s="3">
        <v>37</v>
      </c>
      <c r="D814" s="6" t="s">
        <v>24</v>
      </c>
      <c r="E814">
        <v>151</v>
      </c>
      <c r="F814">
        <v>0.25</v>
      </c>
    </row>
    <row r="815" spans="1:6">
      <c r="A815" s="2">
        <v>40865</v>
      </c>
      <c r="B815" s="3" t="s">
        <v>35</v>
      </c>
      <c r="C815" s="3">
        <v>37</v>
      </c>
      <c r="D815" s="6" t="s">
        <v>24</v>
      </c>
      <c r="E815">
        <v>171</v>
      </c>
      <c r="F815">
        <v>0.96</v>
      </c>
    </row>
    <row r="816" spans="1:6">
      <c r="A816" s="2">
        <v>40865</v>
      </c>
      <c r="B816" s="3" t="s">
        <v>35</v>
      </c>
      <c r="C816" s="3">
        <v>24</v>
      </c>
      <c r="D816" s="6" t="s">
        <v>24</v>
      </c>
      <c r="E816">
        <v>155</v>
      </c>
      <c r="F816">
        <v>0.54</v>
      </c>
    </row>
    <row r="817" spans="1:6">
      <c r="A817" s="2">
        <v>40865</v>
      </c>
      <c r="B817" s="3" t="s">
        <v>35</v>
      </c>
      <c r="C817" s="3">
        <v>24</v>
      </c>
      <c r="D817" s="6" t="s">
        <v>24</v>
      </c>
      <c r="E817">
        <v>216</v>
      </c>
      <c r="F817">
        <v>0.77</v>
      </c>
    </row>
    <row r="818" spans="1:6">
      <c r="A818" s="2">
        <v>40865</v>
      </c>
      <c r="B818" s="3" t="s">
        <v>35</v>
      </c>
      <c r="C818" s="3">
        <v>24</v>
      </c>
      <c r="D818" s="6" t="s">
        <v>24</v>
      </c>
      <c r="E818">
        <v>166</v>
      </c>
      <c r="F818">
        <v>0.65</v>
      </c>
    </row>
    <row r="819" spans="1:6">
      <c r="A819" s="2">
        <v>40865</v>
      </c>
      <c r="B819" s="3" t="s">
        <v>35</v>
      </c>
      <c r="C819" s="3">
        <v>24</v>
      </c>
      <c r="D819" s="6" t="s">
        <v>24</v>
      </c>
      <c r="E819">
        <v>217</v>
      </c>
      <c r="F819">
        <v>0.7</v>
      </c>
    </row>
    <row r="820" spans="1:6">
      <c r="A820" s="2">
        <v>40865</v>
      </c>
      <c r="B820" s="3" t="s">
        <v>35</v>
      </c>
      <c r="C820" s="3">
        <v>24</v>
      </c>
      <c r="D820" s="6" t="s">
        <v>24</v>
      </c>
      <c r="E820">
        <v>220</v>
      </c>
      <c r="F820">
        <v>0.85</v>
      </c>
    </row>
    <row r="821" spans="1:6">
      <c r="A821" s="2">
        <v>40865</v>
      </c>
      <c r="B821" s="3" t="s">
        <v>35</v>
      </c>
      <c r="C821" s="3">
        <v>24</v>
      </c>
      <c r="D821" s="6" t="s">
        <v>24</v>
      </c>
      <c r="E821">
        <v>169</v>
      </c>
      <c r="F821">
        <v>0.54</v>
      </c>
    </row>
    <row r="822" spans="1:6">
      <c r="A822" s="2">
        <v>40865</v>
      </c>
      <c r="B822" s="3" t="s">
        <v>35</v>
      </c>
      <c r="C822" s="3">
        <v>24</v>
      </c>
      <c r="D822" s="6" t="s">
        <v>24</v>
      </c>
      <c r="E822">
        <v>197</v>
      </c>
      <c r="F822">
        <v>0.94</v>
      </c>
    </row>
    <row r="823" spans="1:6">
      <c r="A823" s="2">
        <v>40865</v>
      </c>
      <c r="B823" s="3" t="s">
        <v>35</v>
      </c>
      <c r="C823" s="3">
        <v>24</v>
      </c>
      <c r="D823" s="6" t="s">
        <v>24</v>
      </c>
      <c r="E823">
        <v>169</v>
      </c>
      <c r="F823">
        <v>0.82</v>
      </c>
    </row>
    <row r="824" spans="1:6">
      <c r="A824" s="2">
        <v>40865</v>
      </c>
      <c r="B824" s="3" t="s">
        <v>35</v>
      </c>
      <c r="C824" s="3">
        <v>24</v>
      </c>
      <c r="D824" s="6" t="s">
        <v>24</v>
      </c>
      <c r="E824">
        <v>143</v>
      </c>
      <c r="F824">
        <v>0.8</v>
      </c>
    </row>
    <row r="825" spans="1:6">
      <c r="A825" s="2">
        <v>40865</v>
      </c>
      <c r="B825" s="3" t="s">
        <v>35</v>
      </c>
      <c r="C825" s="3">
        <v>24</v>
      </c>
      <c r="D825" s="6" t="s">
        <v>24</v>
      </c>
      <c r="E825">
        <v>172</v>
      </c>
      <c r="F825">
        <v>0.51</v>
      </c>
    </row>
    <row r="826" spans="1:6">
      <c r="A826" s="2">
        <v>40865</v>
      </c>
      <c r="B826" s="3" t="s">
        <v>35</v>
      </c>
      <c r="C826" s="3">
        <v>24</v>
      </c>
      <c r="D826" s="6" t="s">
        <v>24</v>
      </c>
      <c r="E826">
        <v>186</v>
      </c>
      <c r="F826">
        <v>0.32</v>
      </c>
    </row>
    <row r="827" spans="1:6">
      <c r="A827" s="2">
        <v>40865</v>
      </c>
      <c r="B827" s="3" t="s">
        <v>35</v>
      </c>
      <c r="C827" s="3">
        <v>24</v>
      </c>
      <c r="D827" s="6" t="s">
        <v>24</v>
      </c>
      <c r="E827">
        <v>216</v>
      </c>
      <c r="F827">
        <v>0.48</v>
      </c>
    </row>
    <row r="828" spans="1:6">
      <c r="A828" s="2">
        <v>40865</v>
      </c>
      <c r="B828" s="3" t="s">
        <v>35</v>
      </c>
      <c r="C828" s="3">
        <v>24</v>
      </c>
      <c r="D828" s="6" t="s">
        <v>24</v>
      </c>
      <c r="E828">
        <v>174</v>
      </c>
      <c r="F828">
        <v>0.7</v>
      </c>
    </row>
    <row r="829" spans="1:6">
      <c r="A829" s="2">
        <v>40865</v>
      </c>
      <c r="B829" s="3" t="s">
        <v>35</v>
      </c>
      <c r="C829" s="3">
        <v>24</v>
      </c>
      <c r="D829" s="6" t="s">
        <v>24</v>
      </c>
      <c r="E829">
        <v>171</v>
      </c>
      <c r="F829">
        <v>0.61</v>
      </c>
    </row>
    <row r="830" spans="1:6">
      <c r="A830" s="2">
        <v>40865</v>
      </c>
      <c r="B830" s="3" t="s">
        <v>35</v>
      </c>
      <c r="C830" s="3">
        <v>24</v>
      </c>
      <c r="D830" s="6" t="s">
        <v>24</v>
      </c>
      <c r="E830">
        <v>169</v>
      </c>
      <c r="F830">
        <v>0.64</v>
      </c>
    </row>
    <row r="831" spans="1:6">
      <c r="A831" s="2">
        <v>40865</v>
      </c>
      <c r="B831" s="3" t="s">
        <v>35</v>
      </c>
      <c r="C831" s="3">
        <v>24</v>
      </c>
      <c r="D831" s="6" t="s">
        <v>24</v>
      </c>
      <c r="E831">
        <v>190</v>
      </c>
      <c r="F831">
        <v>0.86</v>
      </c>
    </row>
    <row r="832" spans="1:6">
      <c r="A832" s="2">
        <v>40865</v>
      </c>
      <c r="B832" s="3" t="s">
        <v>35</v>
      </c>
      <c r="C832" s="3">
        <v>24</v>
      </c>
      <c r="D832" s="6" t="s">
        <v>24</v>
      </c>
      <c r="E832">
        <v>110</v>
      </c>
      <c r="F832">
        <v>0.69</v>
      </c>
    </row>
    <row r="833" spans="1:6">
      <c r="A833" s="2">
        <v>40865</v>
      </c>
      <c r="B833" s="3" t="s">
        <v>35</v>
      </c>
      <c r="C833" s="3">
        <v>24</v>
      </c>
      <c r="D833" s="6" t="s">
        <v>24</v>
      </c>
      <c r="E833">
        <v>196</v>
      </c>
      <c r="F833">
        <v>0.8</v>
      </c>
    </row>
    <row r="834" spans="1:6">
      <c r="A834" s="2">
        <v>40865</v>
      </c>
      <c r="B834" s="3" t="s">
        <v>35</v>
      </c>
      <c r="C834" s="3">
        <v>24</v>
      </c>
      <c r="D834" s="6" t="s">
        <v>24</v>
      </c>
      <c r="E834">
        <v>123</v>
      </c>
      <c r="F834">
        <v>0.75</v>
      </c>
    </row>
    <row r="835" spans="1:6">
      <c r="A835" s="2">
        <v>40865</v>
      </c>
      <c r="B835" s="3" t="s">
        <v>35</v>
      </c>
      <c r="C835" s="3">
        <v>24</v>
      </c>
      <c r="D835" s="6" t="s">
        <v>24</v>
      </c>
      <c r="E835">
        <v>250</v>
      </c>
      <c r="F835">
        <v>0.74</v>
      </c>
    </row>
    <row r="836" spans="1:6">
      <c r="A836" s="2">
        <v>40865</v>
      </c>
      <c r="B836" s="3" t="s">
        <v>35</v>
      </c>
      <c r="C836" s="3">
        <v>24</v>
      </c>
      <c r="D836" s="6" t="s">
        <v>24</v>
      </c>
      <c r="E836">
        <v>263</v>
      </c>
      <c r="F836">
        <v>0.95</v>
      </c>
    </row>
    <row r="837" spans="1:6">
      <c r="A837" s="2">
        <v>40865</v>
      </c>
      <c r="B837" s="3" t="s">
        <v>35</v>
      </c>
      <c r="C837" s="3">
        <v>24</v>
      </c>
      <c r="D837" s="6" t="s">
        <v>24</v>
      </c>
      <c r="E837">
        <v>268</v>
      </c>
      <c r="F837">
        <v>0.73</v>
      </c>
    </row>
    <row r="838" spans="1:6">
      <c r="A838" s="2">
        <v>40865</v>
      </c>
      <c r="B838" s="3" t="s">
        <v>35</v>
      </c>
      <c r="C838" s="3">
        <v>24</v>
      </c>
      <c r="D838" s="6" t="s">
        <v>24</v>
      </c>
      <c r="E838">
        <v>254</v>
      </c>
      <c r="F838">
        <v>0.79</v>
      </c>
    </row>
    <row r="839" spans="1:6">
      <c r="A839" s="2">
        <v>40865</v>
      </c>
      <c r="B839" s="3" t="s">
        <v>35</v>
      </c>
      <c r="C839" s="3">
        <v>24</v>
      </c>
      <c r="D839" s="6" t="s">
        <v>24</v>
      </c>
      <c r="E839">
        <v>252</v>
      </c>
      <c r="F839">
        <v>0.7</v>
      </c>
    </row>
    <row r="840" spans="1:6">
      <c r="A840" s="2">
        <v>40865</v>
      </c>
      <c r="B840" s="3" t="s">
        <v>35</v>
      </c>
      <c r="C840" s="3">
        <v>24</v>
      </c>
      <c r="D840" s="6" t="s">
        <v>24</v>
      </c>
      <c r="E840">
        <v>269</v>
      </c>
      <c r="F840">
        <v>0.81</v>
      </c>
    </row>
    <row r="841" spans="1:6">
      <c r="A841" s="2">
        <v>40865</v>
      </c>
      <c r="B841" s="3" t="s">
        <v>35</v>
      </c>
      <c r="C841" s="3">
        <v>24</v>
      </c>
      <c r="D841" s="6" t="s">
        <v>24</v>
      </c>
      <c r="E841">
        <v>222</v>
      </c>
      <c r="F841">
        <v>0.68</v>
      </c>
    </row>
    <row r="842" spans="1:6">
      <c r="A842" s="2">
        <v>40865</v>
      </c>
      <c r="B842" s="3" t="s">
        <v>35</v>
      </c>
      <c r="C842" s="3">
        <v>24</v>
      </c>
      <c r="D842" s="6" t="s">
        <v>24</v>
      </c>
      <c r="E842">
        <v>226</v>
      </c>
      <c r="F842">
        <v>0.7</v>
      </c>
    </row>
    <row r="843" spans="1:6">
      <c r="A843" s="2">
        <v>40865</v>
      </c>
      <c r="B843" s="3" t="s">
        <v>35</v>
      </c>
      <c r="C843" s="3">
        <v>24</v>
      </c>
      <c r="D843" s="6" t="s">
        <v>24</v>
      </c>
      <c r="E843">
        <v>240</v>
      </c>
      <c r="F843">
        <v>0.67</v>
      </c>
    </row>
    <row r="844" spans="1:6">
      <c r="A844" s="2">
        <v>40865</v>
      </c>
      <c r="B844" s="3" t="s">
        <v>35</v>
      </c>
      <c r="C844" s="3">
        <v>24</v>
      </c>
      <c r="D844" s="6" t="s">
        <v>24</v>
      </c>
      <c r="E844">
        <v>242</v>
      </c>
      <c r="F844">
        <v>0.8</v>
      </c>
    </row>
    <row r="845" spans="1:6">
      <c r="A845" s="2">
        <v>40865</v>
      </c>
      <c r="B845" s="3" t="s">
        <v>35</v>
      </c>
      <c r="C845" s="3">
        <v>24</v>
      </c>
      <c r="D845" s="6" t="s">
        <v>24</v>
      </c>
      <c r="E845">
        <v>214</v>
      </c>
      <c r="F845">
        <v>0.67</v>
      </c>
    </row>
    <row r="846" spans="1:6">
      <c r="A846" s="2">
        <v>40865</v>
      </c>
      <c r="B846" s="3" t="s">
        <v>35</v>
      </c>
      <c r="C846" s="3">
        <v>24</v>
      </c>
      <c r="D846" s="6" t="s">
        <v>24</v>
      </c>
      <c r="E846">
        <v>244</v>
      </c>
      <c r="F846">
        <v>0.7</v>
      </c>
    </row>
    <row r="847" spans="1:6">
      <c r="A847" s="2">
        <v>40865</v>
      </c>
      <c r="B847" s="3" t="s">
        <v>35</v>
      </c>
      <c r="C847" s="3">
        <v>24</v>
      </c>
      <c r="D847" s="6" t="s">
        <v>24</v>
      </c>
      <c r="E847">
        <v>209</v>
      </c>
      <c r="F847">
        <v>0.6</v>
      </c>
    </row>
    <row r="848" spans="1:6">
      <c r="A848" s="2">
        <v>40865</v>
      </c>
      <c r="B848" s="3" t="s">
        <v>35</v>
      </c>
      <c r="C848" s="3">
        <v>24</v>
      </c>
      <c r="D848" s="6" t="s">
        <v>24</v>
      </c>
      <c r="E848">
        <v>198</v>
      </c>
      <c r="F848">
        <v>0.67</v>
      </c>
    </row>
    <row r="849" spans="1:12">
      <c r="A849" s="2">
        <v>40865</v>
      </c>
      <c r="B849" s="3" t="s">
        <v>35</v>
      </c>
      <c r="C849" s="3">
        <v>24</v>
      </c>
      <c r="D849" s="6" t="s">
        <v>24</v>
      </c>
      <c r="E849">
        <v>182</v>
      </c>
      <c r="F849">
        <v>0.65</v>
      </c>
    </row>
    <row r="850" spans="1:12">
      <c r="A850" s="2">
        <v>40865</v>
      </c>
      <c r="B850" s="3" t="s">
        <v>35</v>
      </c>
      <c r="C850" s="3">
        <v>24</v>
      </c>
      <c r="D850" s="6" t="s">
        <v>16</v>
      </c>
      <c r="F850">
        <v>3.59</v>
      </c>
      <c r="J850">
        <f>207+246+276+275+296</f>
        <v>1300</v>
      </c>
      <c r="K850">
        <v>5</v>
      </c>
      <c r="L850">
        <v>296</v>
      </c>
    </row>
    <row r="851" spans="1:12">
      <c r="A851" s="2">
        <v>40865</v>
      </c>
      <c r="B851" s="3" t="s">
        <v>35</v>
      </c>
      <c r="C851" s="3">
        <v>17</v>
      </c>
      <c r="D851" s="6" t="s">
        <v>24</v>
      </c>
      <c r="E851">
        <v>80</v>
      </c>
      <c r="F851">
        <v>0.82</v>
      </c>
    </row>
    <row r="852" spans="1:12">
      <c r="A852" s="2">
        <v>40865</v>
      </c>
      <c r="B852" s="3" t="s">
        <v>35</v>
      </c>
      <c r="C852" s="3">
        <v>17</v>
      </c>
      <c r="D852" s="6" t="s">
        <v>24</v>
      </c>
      <c r="E852">
        <v>130</v>
      </c>
      <c r="F852">
        <v>0.8</v>
      </c>
    </row>
    <row r="853" spans="1:12">
      <c r="A853" s="2">
        <v>40865</v>
      </c>
      <c r="B853" s="3" t="s">
        <v>35</v>
      </c>
      <c r="C853" s="3">
        <v>17</v>
      </c>
      <c r="D853" s="6" t="s">
        <v>24</v>
      </c>
      <c r="E853">
        <v>196</v>
      </c>
      <c r="F853">
        <v>0.55000000000000004</v>
      </c>
    </row>
    <row r="854" spans="1:12">
      <c r="A854" s="2">
        <v>40865</v>
      </c>
      <c r="B854" s="3" t="s">
        <v>35</v>
      </c>
      <c r="C854" s="3">
        <v>17</v>
      </c>
      <c r="D854" s="6" t="s">
        <v>24</v>
      </c>
      <c r="E854">
        <v>203</v>
      </c>
      <c r="F854">
        <v>0.85</v>
      </c>
    </row>
    <row r="855" spans="1:12">
      <c r="A855" s="2">
        <v>40865</v>
      </c>
      <c r="B855" s="3" t="s">
        <v>35</v>
      </c>
      <c r="C855" s="3">
        <v>17</v>
      </c>
      <c r="D855" s="6" t="s">
        <v>24</v>
      </c>
      <c r="E855">
        <v>179</v>
      </c>
      <c r="F855">
        <v>0.65</v>
      </c>
    </row>
    <row r="856" spans="1:12">
      <c r="A856" s="2">
        <v>40865</v>
      </c>
      <c r="B856" s="3" t="s">
        <v>35</v>
      </c>
      <c r="C856" s="3">
        <v>17</v>
      </c>
      <c r="D856" s="6" t="s">
        <v>24</v>
      </c>
      <c r="E856">
        <v>242</v>
      </c>
      <c r="F856">
        <v>0.74</v>
      </c>
    </row>
    <row r="857" spans="1:12">
      <c r="A857" s="2">
        <v>40865</v>
      </c>
      <c r="B857" s="3" t="s">
        <v>35</v>
      </c>
      <c r="C857" s="3">
        <v>17</v>
      </c>
      <c r="D857" s="6" t="s">
        <v>24</v>
      </c>
      <c r="E857">
        <v>188</v>
      </c>
      <c r="F857">
        <v>0.45</v>
      </c>
    </row>
    <row r="858" spans="1:12">
      <c r="A858" s="2">
        <v>40865</v>
      </c>
      <c r="B858" s="3" t="s">
        <v>35</v>
      </c>
      <c r="C858" s="3">
        <v>17</v>
      </c>
      <c r="D858" s="6" t="s">
        <v>24</v>
      </c>
      <c r="E858">
        <v>202</v>
      </c>
      <c r="F858">
        <v>0.88</v>
      </c>
    </row>
    <row r="859" spans="1:12">
      <c r="A859" s="2">
        <v>40865</v>
      </c>
      <c r="B859" s="3" t="s">
        <v>35</v>
      </c>
      <c r="C859" s="3">
        <v>17</v>
      </c>
      <c r="D859" s="6" t="s">
        <v>24</v>
      </c>
      <c r="E859">
        <v>226</v>
      </c>
      <c r="F859">
        <v>0.65</v>
      </c>
    </row>
    <row r="860" spans="1:12">
      <c r="A860" s="2">
        <v>40865</v>
      </c>
      <c r="B860" s="3" t="s">
        <v>35</v>
      </c>
      <c r="C860" s="3">
        <v>17</v>
      </c>
      <c r="D860" s="6" t="s">
        <v>24</v>
      </c>
      <c r="E860">
        <v>193</v>
      </c>
      <c r="F860">
        <v>0.49</v>
      </c>
    </row>
    <row r="861" spans="1:12">
      <c r="A861" s="2">
        <v>40865</v>
      </c>
      <c r="B861" s="3" t="s">
        <v>35</v>
      </c>
      <c r="C861" s="3">
        <v>17</v>
      </c>
      <c r="D861" s="6" t="s">
        <v>24</v>
      </c>
      <c r="E861">
        <v>180</v>
      </c>
      <c r="F861">
        <v>0.73</v>
      </c>
    </row>
    <row r="862" spans="1:12">
      <c r="A862" s="2">
        <v>40865</v>
      </c>
      <c r="B862" s="3" t="s">
        <v>35</v>
      </c>
      <c r="C862" s="3">
        <v>17</v>
      </c>
      <c r="D862" s="6" t="s">
        <v>24</v>
      </c>
      <c r="E862">
        <v>187</v>
      </c>
      <c r="F862">
        <v>0.44</v>
      </c>
    </row>
    <row r="863" spans="1:12">
      <c r="A863" s="2">
        <v>40865</v>
      </c>
      <c r="B863" s="3" t="s">
        <v>35</v>
      </c>
      <c r="C863" s="3">
        <v>17</v>
      </c>
      <c r="D863" s="6" t="s">
        <v>24</v>
      </c>
      <c r="E863">
        <v>249</v>
      </c>
      <c r="F863">
        <v>0.94</v>
      </c>
    </row>
    <row r="864" spans="1:12">
      <c r="A864" s="2">
        <v>40865</v>
      </c>
      <c r="B864" s="3" t="s">
        <v>35</v>
      </c>
      <c r="C864" s="3">
        <v>17</v>
      </c>
      <c r="D864" s="6" t="s">
        <v>24</v>
      </c>
      <c r="E864">
        <v>170</v>
      </c>
      <c r="F864">
        <v>0.49</v>
      </c>
    </row>
    <row r="865" spans="1:6">
      <c r="A865" s="2">
        <v>40865</v>
      </c>
      <c r="B865" s="3" t="s">
        <v>35</v>
      </c>
      <c r="C865" s="3">
        <v>17</v>
      </c>
      <c r="D865" s="6" t="s">
        <v>24</v>
      </c>
      <c r="E865">
        <v>197</v>
      </c>
      <c r="F865">
        <v>0.6</v>
      </c>
    </row>
    <row r="866" spans="1:6">
      <c r="A866" s="2">
        <v>40865</v>
      </c>
      <c r="B866" s="3" t="s">
        <v>35</v>
      </c>
      <c r="C866" s="3">
        <v>17</v>
      </c>
      <c r="D866" s="6" t="s">
        <v>24</v>
      </c>
      <c r="E866">
        <v>258</v>
      </c>
      <c r="F866">
        <v>0.65</v>
      </c>
    </row>
    <row r="867" spans="1:6">
      <c r="A867" s="2">
        <v>40865</v>
      </c>
      <c r="B867" s="3" t="s">
        <v>35</v>
      </c>
      <c r="C867" s="3">
        <v>17</v>
      </c>
      <c r="D867" s="6" t="s">
        <v>24</v>
      </c>
      <c r="E867">
        <v>199</v>
      </c>
      <c r="F867">
        <v>0.49</v>
      </c>
    </row>
    <row r="868" spans="1:6">
      <c r="A868" s="2">
        <v>40865</v>
      </c>
      <c r="B868" s="3" t="s">
        <v>35</v>
      </c>
      <c r="C868" s="3">
        <v>17</v>
      </c>
      <c r="D868" s="6" t="s">
        <v>24</v>
      </c>
      <c r="E868">
        <v>113</v>
      </c>
      <c r="F868">
        <v>0.45</v>
      </c>
    </row>
    <row r="869" spans="1:6">
      <c r="A869" s="2">
        <v>40865</v>
      </c>
      <c r="B869" s="3" t="s">
        <v>35</v>
      </c>
      <c r="C869" s="3">
        <v>17</v>
      </c>
      <c r="D869" s="6" t="s">
        <v>24</v>
      </c>
      <c r="E869">
        <v>240</v>
      </c>
      <c r="F869">
        <v>0.79</v>
      </c>
    </row>
    <row r="870" spans="1:6">
      <c r="A870" s="2">
        <v>40865</v>
      </c>
      <c r="B870" s="3" t="s">
        <v>35</v>
      </c>
      <c r="C870" s="3">
        <v>17</v>
      </c>
      <c r="D870" s="6" t="s">
        <v>24</v>
      </c>
      <c r="E870">
        <v>223</v>
      </c>
      <c r="F870">
        <v>0.8</v>
      </c>
    </row>
    <row r="871" spans="1:6">
      <c r="A871" s="2">
        <v>40865</v>
      </c>
      <c r="B871" s="3" t="s">
        <v>35</v>
      </c>
      <c r="C871" s="3">
        <v>17</v>
      </c>
      <c r="D871" s="6" t="s">
        <v>24</v>
      </c>
      <c r="E871">
        <v>201</v>
      </c>
      <c r="F871">
        <v>0.65</v>
      </c>
    </row>
    <row r="872" spans="1:6">
      <c r="A872" s="2">
        <v>40865</v>
      </c>
      <c r="B872" s="3" t="s">
        <v>35</v>
      </c>
      <c r="C872" s="3">
        <v>17</v>
      </c>
      <c r="D872" s="6" t="s">
        <v>24</v>
      </c>
      <c r="E872">
        <v>192</v>
      </c>
      <c r="F872">
        <v>0.54</v>
      </c>
    </row>
    <row r="873" spans="1:6">
      <c r="A873" s="2">
        <v>40865</v>
      </c>
      <c r="B873" s="3" t="s">
        <v>35</v>
      </c>
      <c r="C873" s="3">
        <v>17</v>
      </c>
      <c r="D873" s="6" t="s">
        <v>24</v>
      </c>
      <c r="E873">
        <v>211</v>
      </c>
      <c r="F873">
        <v>0.85</v>
      </c>
    </row>
    <row r="874" spans="1:6">
      <c r="A874" s="2">
        <v>40865</v>
      </c>
      <c r="B874" s="3" t="s">
        <v>35</v>
      </c>
      <c r="C874" s="3">
        <v>17</v>
      </c>
      <c r="D874" s="6" t="s">
        <v>24</v>
      </c>
      <c r="E874">
        <v>216</v>
      </c>
      <c r="F874">
        <v>0.5</v>
      </c>
    </row>
    <row r="875" spans="1:6">
      <c r="A875" s="2">
        <v>40865</v>
      </c>
      <c r="B875" s="3" t="s">
        <v>35</v>
      </c>
      <c r="C875" s="3">
        <v>17</v>
      </c>
      <c r="D875" s="6" t="s">
        <v>24</v>
      </c>
      <c r="E875">
        <v>154</v>
      </c>
      <c r="F875">
        <v>0.65</v>
      </c>
    </row>
    <row r="876" spans="1:6">
      <c r="A876" s="2">
        <v>40865</v>
      </c>
      <c r="B876" s="3" t="s">
        <v>35</v>
      </c>
      <c r="C876" s="3">
        <v>17</v>
      </c>
      <c r="D876" s="6" t="s">
        <v>24</v>
      </c>
      <c r="E876">
        <v>171</v>
      </c>
      <c r="F876">
        <v>0.74</v>
      </c>
    </row>
    <row r="877" spans="1:6">
      <c r="A877" s="2">
        <v>40865</v>
      </c>
      <c r="B877" s="3" t="s">
        <v>35</v>
      </c>
      <c r="C877" s="3">
        <v>17</v>
      </c>
      <c r="D877" s="6" t="s">
        <v>24</v>
      </c>
      <c r="E877">
        <v>173</v>
      </c>
      <c r="F877">
        <v>0.74</v>
      </c>
    </row>
    <row r="878" spans="1:6">
      <c r="A878" s="2">
        <v>40865</v>
      </c>
      <c r="B878" s="3" t="s">
        <v>35</v>
      </c>
      <c r="C878" s="3">
        <v>17</v>
      </c>
      <c r="D878" s="6" t="s">
        <v>24</v>
      </c>
      <c r="E878">
        <v>227</v>
      </c>
      <c r="F878">
        <v>0.71</v>
      </c>
    </row>
    <row r="879" spans="1:6">
      <c r="A879" s="2">
        <v>40865</v>
      </c>
      <c r="B879" s="3" t="s">
        <v>35</v>
      </c>
      <c r="C879" s="3">
        <v>17</v>
      </c>
      <c r="D879" s="6" t="s">
        <v>24</v>
      </c>
      <c r="E879">
        <v>223</v>
      </c>
      <c r="F879">
        <v>0.76</v>
      </c>
    </row>
    <row r="880" spans="1:6">
      <c r="A880" s="2">
        <v>40865</v>
      </c>
      <c r="B880" s="3" t="s">
        <v>35</v>
      </c>
      <c r="C880" s="3">
        <v>17</v>
      </c>
      <c r="D880" s="6" t="s">
        <v>24</v>
      </c>
      <c r="E880">
        <v>203</v>
      </c>
      <c r="F880">
        <v>0.45</v>
      </c>
    </row>
    <row r="881" spans="1:9">
      <c r="A881" s="2">
        <v>40865</v>
      </c>
      <c r="B881" s="3" t="s">
        <v>35</v>
      </c>
      <c r="C881" s="3">
        <v>17</v>
      </c>
      <c r="D881" s="6" t="s">
        <v>24</v>
      </c>
      <c r="E881">
        <v>213</v>
      </c>
      <c r="F881">
        <v>0.67</v>
      </c>
    </row>
    <row r="882" spans="1:9">
      <c r="A882" s="2">
        <v>40865</v>
      </c>
      <c r="B882" s="3" t="s">
        <v>35</v>
      </c>
      <c r="C882" s="3">
        <v>17</v>
      </c>
      <c r="D882" s="6" t="s">
        <v>24</v>
      </c>
      <c r="E882">
        <v>194</v>
      </c>
      <c r="F882">
        <v>0.35</v>
      </c>
    </row>
    <row r="883" spans="1:9">
      <c r="A883" s="2">
        <v>40865</v>
      </c>
      <c r="B883" s="3" t="s">
        <v>35</v>
      </c>
      <c r="C883" s="3">
        <v>17</v>
      </c>
      <c r="D883" s="6" t="s">
        <v>24</v>
      </c>
      <c r="E883">
        <v>225</v>
      </c>
      <c r="F883">
        <v>0.74</v>
      </c>
    </row>
    <row r="884" spans="1:9">
      <c r="A884" s="2">
        <v>40865</v>
      </c>
      <c r="B884" s="3" t="s">
        <v>35</v>
      </c>
      <c r="C884" s="3">
        <v>17</v>
      </c>
      <c r="D884" s="6" t="s">
        <v>24</v>
      </c>
      <c r="E884">
        <v>230</v>
      </c>
      <c r="F884">
        <v>0.66</v>
      </c>
    </row>
    <row r="885" spans="1:9">
      <c r="A885" s="2">
        <v>40865</v>
      </c>
      <c r="B885" s="3" t="s">
        <v>35</v>
      </c>
      <c r="C885" s="3">
        <v>17</v>
      </c>
      <c r="D885" s="6" t="s">
        <v>24</v>
      </c>
      <c r="E885">
        <v>221</v>
      </c>
      <c r="F885">
        <v>0.6</v>
      </c>
    </row>
    <row r="886" spans="1:9">
      <c r="A886" s="2">
        <v>40865</v>
      </c>
      <c r="B886" s="3" t="s">
        <v>35</v>
      </c>
      <c r="C886" s="3">
        <v>17</v>
      </c>
      <c r="D886" s="6" t="s">
        <v>24</v>
      </c>
      <c r="E886">
        <v>200</v>
      </c>
      <c r="F886">
        <v>0.51</v>
      </c>
    </row>
    <row r="887" spans="1:9">
      <c r="A887" s="2">
        <v>40865</v>
      </c>
      <c r="B887" s="3" t="s">
        <v>35</v>
      </c>
      <c r="C887" s="3">
        <v>17</v>
      </c>
      <c r="D887" s="6" t="s">
        <v>24</v>
      </c>
      <c r="E887">
        <v>196</v>
      </c>
      <c r="F887">
        <v>0.8</v>
      </c>
    </row>
    <row r="888" spans="1:9">
      <c r="A888" s="2">
        <v>40865</v>
      </c>
      <c r="B888" s="3" t="s">
        <v>35</v>
      </c>
      <c r="C888" s="3">
        <v>17</v>
      </c>
      <c r="D888" s="6" t="s">
        <v>24</v>
      </c>
      <c r="E888">
        <v>203</v>
      </c>
      <c r="F888">
        <v>0.69</v>
      </c>
    </row>
    <row r="889" spans="1:9">
      <c r="A889" s="2">
        <v>40865</v>
      </c>
      <c r="B889" s="3" t="s">
        <v>35</v>
      </c>
      <c r="C889" s="3">
        <v>17</v>
      </c>
      <c r="D889" s="6" t="s">
        <v>24</v>
      </c>
      <c r="E889">
        <v>229</v>
      </c>
      <c r="F889">
        <v>0.86</v>
      </c>
    </row>
    <row r="890" spans="1:9">
      <c r="A890" s="2">
        <v>40865</v>
      </c>
      <c r="B890" s="3" t="s">
        <v>35</v>
      </c>
      <c r="C890" s="3">
        <v>17</v>
      </c>
      <c r="D890" s="6" t="s">
        <v>24</v>
      </c>
      <c r="E890">
        <v>216</v>
      </c>
      <c r="F890">
        <v>0.61</v>
      </c>
    </row>
    <row r="891" spans="1:9">
      <c r="A891" s="2">
        <v>40865</v>
      </c>
      <c r="B891" s="3" t="s">
        <v>35</v>
      </c>
      <c r="C891" s="3">
        <v>17</v>
      </c>
      <c r="D891" s="6" t="s">
        <v>24</v>
      </c>
      <c r="E891">
        <v>179</v>
      </c>
      <c r="F891">
        <v>0.61</v>
      </c>
    </row>
    <row r="892" spans="1:9">
      <c r="A892" s="2">
        <v>40865</v>
      </c>
      <c r="B892" s="3" t="s">
        <v>35</v>
      </c>
      <c r="C892" s="3">
        <v>17</v>
      </c>
      <c r="D892" s="6" t="s">
        <v>24</v>
      </c>
      <c r="E892">
        <v>190</v>
      </c>
      <c r="F892">
        <v>0.55000000000000004</v>
      </c>
    </row>
    <row r="893" spans="1:9">
      <c r="A893" s="2">
        <v>40865</v>
      </c>
      <c r="B893" s="3" t="s">
        <v>35</v>
      </c>
      <c r="C893" s="3">
        <v>17</v>
      </c>
      <c r="D893" s="6" t="s">
        <v>24</v>
      </c>
      <c r="E893">
        <v>197</v>
      </c>
      <c r="F893">
        <v>0.66</v>
      </c>
    </row>
    <row r="894" spans="1:9">
      <c r="A894" s="2">
        <v>40865</v>
      </c>
      <c r="B894" s="3" t="s">
        <v>35</v>
      </c>
      <c r="C894" s="3">
        <v>17</v>
      </c>
      <c r="D894" s="6" t="s">
        <v>24</v>
      </c>
      <c r="E894">
        <v>213</v>
      </c>
      <c r="F894">
        <v>0.69</v>
      </c>
    </row>
    <row r="895" spans="1:9">
      <c r="A895" s="2">
        <v>40865</v>
      </c>
      <c r="B895" s="3" t="s">
        <v>35</v>
      </c>
      <c r="C895" s="3">
        <v>17</v>
      </c>
      <c r="D895" s="6" t="s">
        <v>20</v>
      </c>
      <c r="E895">
        <v>244</v>
      </c>
      <c r="F895">
        <v>2.11</v>
      </c>
      <c r="H895">
        <v>22</v>
      </c>
      <c r="I895">
        <v>2.5</v>
      </c>
    </row>
    <row r="896" spans="1:9">
      <c r="A896" s="2">
        <v>40865</v>
      </c>
      <c r="B896" s="3" t="s">
        <v>35</v>
      </c>
      <c r="C896" s="3">
        <v>17</v>
      </c>
      <c r="D896" s="6" t="s">
        <v>20</v>
      </c>
      <c r="E896">
        <v>243</v>
      </c>
      <c r="F896">
        <v>2.0099999999999998</v>
      </c>
      <c r="H896">
        <v>16</v>
      </c>
      <c r="I896">
        <v>2</v>
      </c>
    </row>
    <row r="897" spans="1:9">
      <c r="A897" s="2">
        <v>40865</v>
      </c>
      <c r="B897" s="3" t="s">
        <v>35</v>
      </c>
      <c r="C897" s="3">
        <v>17</v>
      </c>
      <c r="D897" s="6" t="s">
        <v>20</v>
      </c>
      <c r="E897">
        <v>309</v>
      </c>
      <c r="F897">
        <v>2.09</v>
      </c>
      <c r="H897">
        <v>35</v>
      </c>
      <c r="I897">
        <v>2.5</v>
      </c>
    </row>
    <row r="898" spans="1:9">
      <c r="A898" s="2">
        <v>40865</v>
      </c>
      <c r="B898" s="3" t="s">
        <v>35</v>
      </c>
      <c r="C898" s="3">
        <v>12</v>
      </c>
      <c r="D898" s="6" t="s">
        <v>21</v>
      </c>
      <c r="E898">
        <v>119</v>
      </c>
      <c r="F898">
        <v>1.23</v>
      </c>
    </row>
    <row r="899" spans="1:9">
      <c r="A899" s="2">
        <v>40865</v>
      </c>
      <c r="B899" s="3" t="s">
        <v>35</v>
      </c>
      <c r="C899" s="3">
        <v>12</v>
      </c>
      <c r="D899" s="6" t="s">
        <v>21</v>
      </c>
      <c r="E899">
        <v>93</v>
      </c>
      <c r="F899">
        <v>1.25</v>
      </c>
    </row>
    <row r="900" spans="1:9">
      <c r="A900" s="2">
        <v>40865</v>
      </c>
      <c r="B900" s="3" t="s">
        <v>35</v>
      </c>
      <c r="C900" s="3">
        <v>12</v>
      </c>
      <c r="D900" s="6" t="s">
        <v>21</v>
      </c>
      <c r="E900">
        <v>178</v>
      </c>
      <c r="F900">
        <v>1.63</v>
      </c>
    </row>
    <row r="901" spans="1:9">
      <c r="A901" s="2">
        <v>40865</v>
      </c>
      <c r="B901" s="3" t="s">
        <v>35</v>
      </c>
      <c r="C901" s="3">
        <v>12</v>
      </c>
      <c r="D901" s="6" t="s">
        <v>21</v>
      </c>
      <c r="E901">
        <v>259</v>
      </c>
      <c r="F901">
        <v>1.82</v>
      </c>
    </row>
    <row r="902" spans="1:9">
      <c r="A902" s="2">
        <v>40865</v>
      </c>
      <c r="B902" s="3" t="s">
        <v>35</v>
      </c>
      <c r="C902" s="3">
        <v>12</v>
      </c>
      <c r="D902" s="6" t="s">
        <v>21</v>
      </c>
      <c r="E902">
        <v>249</v>
      </c>
      <c r="F902">
        <v>2.02</v>
      </c>
    </row>
    <row r="903" spans="1:9">
      <c r="A903" s="2">
        <v>40865</v>
      </c>
      <c r="B903" s="3" t="s">
        <v>35</v>
      </c>
      <c r="C903" s="3">
        <v>12</v>
      </c>
      <c r="D903" s="6" t="s">
        <v>21</v>
      </c>
      <c r="E903">
        <v>195</v>
      </c>
      <c r="F903">
        <v>1.29</v>
      </c>
    </row>
    <row r="904" spans="1:9">
      <c r="A904" s="2">
        <v>40865</v>
      </c>
      <c r="B904" s="3" t="s">
        <v>35</v>
      </c>
      <c r="C904" s="3">
        <v>12</v>
      </c>
      <c r="D904" s="6" t="s">
        <v>21</v>
      </c>
      <c r="E904">
        <v>228</v>
      </c>
      <c r="F904">
        <v>1.01</v>
      </c>
    </row>
    <row r="905" spans="1:9">
      <c r="A905" s="2"/>
      <c r="B905" s="3"/>
      <c r="D905" s="7"/>
    </row>
    <row r="906" spans="1:9">
      <c r="A906" s="2"/>
      <c r="B906" s="3"/>
      <c r="D906" s="7"/>
    </row>
    <row r="907" spans="1:9">
      <c r="A907" s="2"/>
      <c r="B907" s="3"/>
      <c r="D907" s="7"/>
    </row>
    <row r="908" spans="1:9">
      <c r="A908" s="2"/>
      <c r="B908" s="3"/>
      <c r="D908" s="7"/>
    </row>
    <row r="909" spans="1:9">
      <c r="A909" s="2"/>
      <c r="B909" s="3"/>
      <c r="D909" s="7"/>
    </row>
    <row r="910" spans="1:9">
      <c r="A910" s="2"/>
      <c r="B910" s="3"/>
      <c r="D910" s="7"/>
    </row>
    <row r="911" spans="1:9">
      <c r="A911" s="2"/>
      <c r="B911" s="3"/>
      <c r="D911" s="7"/>
    </row>
    <row r="912" spans="1:9">
      <c r="A912" s="2"/>
      <c r="B912" s="3"/>
      <c r="D912" s="7"/>
    </row>
    <row r="913" spans="1:2">
      <c r="A913" s="2"/>
      <c r="B913" s="3"/>
    </row>
    <row r="914" spans="1:2">
      <c r="A914" s="2"/>
      <c r="B914" s="3"/>
    </row>
    <row r="915" spans="1:2">
      <c r="A915" s="2"/>
      <c r="B915" s="3"/>
    </row>
    <row r="916" spans="1:2">
      <c r="A916" s="2"/>
      <c r="B916" s="3"/>
    </row>
    <row r="917" spans="1:2">
      <c r="A917" s="2"/>
      <c r="B917" s="3"/>
    </row>
    <row r="918" spans="1:2">
      <c r="A918" s="2"/>
      <c r="B918" s="3"/>
    </row>
    <row r="919" spans="1:2">
      <c r="A919" s="2"/>
      <c r="B919" s="3"/>
    </row>
    <row r="920" spans="1:2">
      <c r="A920" s="2"/>
      <c r="B920" s="3"/>
    </row>
    <row r="921" spans="1:2">
      <c r="A921" s="2"/>
      <c r="B921" s="3"/>
    </row>
    <row r="922" spans="1:2">
      <c r="A922" s="2"/>
      <c r="B922" s="3"/>
    </row>
    <row r="923" spans="1:2">
      <c r="A923" s="2"/>
      <c r="B923" s="3"/>
    </row>
    <row r="924" spans="1:2">
      <c r="A924" s="2"/>
      <c r="B924" s="3"/>
    </row>
    <row r="925" spans="1:2">
      <c r="A925" s="2"/>
      <c r="B925" s="3"/>
    </row>
    <row r="926" spans="1:2">
      <c r="A926" s="2"/>
      <c r="B926" s="3"/>
    </row>
    <row r="927" spans="1:2">
      <c r="A927" s="2"/>
      <c r="B927" s="3"/>
    </row>
    <row r="928" spans="1:2">
      <c r="A928" s="2"/>
      <c r="B928" s="3"/>
    </row>
    <row r="929" spans="1:5">
      <c r="A929" s="2"/>
      <c r="B929" s="3"/>
    </row>
    <row r="930" spans="1:5">
      <c r="A930" s="2"/>
      <c r="B930" s="3"/>
    </row>
    <row r="931" spans="1:5">
      <c r="A931" s="2"/>
      <c r="B931" s="3"/>
    </row>
    <row r="932" spans="1:5">
      <c r="A932" s="2"/>
      <c r="B932" s="3"/>
    </row>
    <row r="933" spans="1:5">
      <c r="A933" s="2"/>
      <c r="B933" s="3"/>
    </row>
    <row r="934" spans="1:5">
      <c r="A934" s="2"/>
      <c r="B934" s="3"/>
    </row>
    <row r="935" spans="1:5">
      <c r="A935" s="2"/>
      <c r="B935" s="3"/>
    </row>
    <row r="936" spans="1:5">
      <c r="A936" s="2"/>
      <c r="B936" s="3"/>
    </row>
    <row r="937" spans="1:5">
      <c r="A937" s="2"/>
      <c r="B937" s="3"/>
    </row>
    <row r="938" spans="1:5">
      <c r="A938" s="2"/>
      <c r="B938" s="3"/>
    </row>
    <row r="939" spans="1:5">
      <c r="A939" s="2"/>
      <c r="B939" s="3"/>
    </row>
    <row r="940" spans="1:5">
      <c r="A940" s="2"/>
      <c r="B940" s="3"/>
    </row>
    <row r="941" spans="1:5">
      <c r="A941" s="2"/>
      <c r="B941" s="3"/>
    </row>
    <row r="942" spans="1:5">
      <c r="A942" s="2"/>
      <c r="B942" s="3"/>
      <c r="E942" s="15"/>
    </row>
    <row r="943" spans="1:5">
      <c r="A943" s="2"/>
      <c r="B943" s="3"/>
    </row>
    <row r="944" spans="1:5">
      <c r="A944" s="2"/>
      <c r="B944" s="3"/>
    </row>
    <row r="945" spans="1:5">
      <c r="A945" s="2"/>
      <c r="B945" s="3"/>
    </row>
    <row r="946" spans="1:5">
      <c r="A946" s="2"/>
      <c r="B946" s="3"/>
    </row>
    <row r="947" spans="1:5">
      <c r="A947" s="2"/>
      <c r="B947" s="3"/>
    </row>
    <row r="948" spans="1:5">
      <c r="A948" s="2"/>
      <c r="B948" s="3"/>
      <c r="E948" s="15"/>
    </row>
    <row r="949" spans="1:5">
      <c r="A949" s="2"/>
      <c r="B949" s="3"/>
    </row>
    <row r="950" spans="1:5">
      <c r="A950" s="2"/>
      <c r="B950" s="3"/>
    </row>
    <row r="951" spans="1:5">
      <c r="A951" s="2"/>
    </row>
    <row r="952" spans="1:5">
      <c r="A952" s="2"/>
    </row>
    <row r="953" spans="1:5">
      <c r="A953" s="2"/>
    </row>
    <row r="954" spans="1:5">
      <c r="A954" s="2"/>
    </row>
    <row r="955" spans="1:5">
      <c r="A955" s="2"/>
    </row>
    <row r="956" spans="1:5">
      <c r="A956" s="2"/>
      <c r="E956" s="15"/>
    </row>
    <row r="957" spans="1:5">
      <c r="A957" s="2"/>
      <c r="E957" s="15"/>
    </row>
    <row r="958" spans="1:5">
      <c r="A958" s="2"/>
      <c r="D958" s="7"/>
    </row>
    <row r="959" spans="1:5">
      <c r="A959" s="2"/>
    </row>
    <row r="960" spans="1:5">
      <c r="A960" s="2"/>
    </row>
    <row r="961" spans="1:4">
      <c r="A961" s="2"/>
    </row>
    <row r="962" spans="1:4">
      <c r="A962" s="2"/>
    </row>
    <row r="963" spans="1:4">
      <c r="A963" s="2"/>
    </row>
    <row r="964" spans="1:4">
      <c r="A964" s="2"/>
      <c r="D964" s="7"/>
    </row>
    <row r="965" spans="1:4">
      <c r="A965" s="2"/>
    </row>
    <row r="966" spans="1:4">
      <c r="A966" s="2"/>
    </row>
    <row r="967" spans="1:4">
      <c r="A967" s="2"/>
    </row>
    <row r="968" spans="1:4">
      <c r="A968" s="2"/>
    </row>
    <row r="969" spans="1:4">
      <c r="A969" s="2"/>
    </row>
    <row r="970" spans="1:4">
      <c r="A970" s="2"/>
      <c r="D970" s="7"/>
    </row>
    <row r="971" spans="1:4">
      <c r="A971" s="2"/>
      <c r="D971" s="7"/>
    </row>
    <row r="972" spans="1:4">
      <c r="A972" s="2"/>
      <c r="D972" s="7"/>
    </row>
    <row r="973" spans="1:4">
      <c r="A973" s="2"/>
    </row>
    <row r="974" spans="1:4">
      <c r="A974" s="2"/>
    </row>
    <row r="975" spans="1:4">
      <c r="A975" s="2"/>
      <c r="D975" s="7"/>
    </row>
    <row r="976" spans="1:4">
      <c r="A976" s="2"/>
    </row>
    <row r="977" spans="1:4">
      <c r="A977" s="2"/>
      <c r="D977" s="7"/>
    </row>
    <row r="978" spans="1:4">
      <c r="A978" s="2"/>
    </row>
    <row r="979" spans="1:4">
      <c r="A979" s="2"/>
    </row>
    <row r="980" spans="1:4">
      <c r="A980" s="2"/>
    </row>
    <row r="981" spans="1:4">
      <c r="A981" s="2"/>
    </row>
    <row r="982" spans="1:4">
      <c r="A982" s="2"/>
    </row>
    <row r="983" spans="1:4">
      <c r="A983" s="2"/>
    </row>
    <row r="984" spans="1:4">
      <c r="A984" s="2"/>
    </row>
    <row r="985" spans="1:4">
      <c r="A985" s="2"/>
    </row>
    <row r="986" spans="1:4">
      <c r="A986" s="2"/>
    </row>
    <row r="987" spans="1:4">
      <c r="A987" s="2"/>
      <c r="D987"/>
    </row>
    <row r="988" spans="1:4">
      <c r="A988" s="2"/>
    </row>
    <row r="989" spans="1:4">
      <c r="A989" s="2"/>
    </row>
    <row r="990" spans="1:4">
      <c r="A990" s="2"/>
    </row>
    <row r="991" spans="1:4">
      <c r="A991" s="2"/>
      <c r="D991"/>
    </row>
    <row r="992" spans="1:4">
      <c r="A992" s="2"/>
      <c r="D992"/>
    </row>
    <row r="993" spans="1:4">
      <c r="A993" s="2"/>
      <c r="D993"/>
    </row>
    <row r="994" spans="1:4">
      <c r="A994" s="2"/>
      <c r="D994"/>
    </row>
    <row r="995" spans="1:4">
      <c r="A995" s="2"/>
      <c r="D995"/>
    </row>
    <row r="996" spans="1:4">
      <c r="A996" s="2"/>
    </row>
    <row r="997" spans="1:4">
      <c r="A997" s="2"/>
      <c r="D997"/>
    </row>
    <row r="998" spans="1:4">
      <c r="A998" s="2"/>
    </row>
    <row r="999" spans="1:4">
      <c r="A999" s="2"/>
      <c r="D999"/>
    </row>
    <row r="1000" spans="1:4">
      <c r="A1000" s="2"/>
    </row>
    <row r="1001" spans="1:4">
      <c r="A1001" s="2"/>
    </row>
    <row r="1002" spans="1:4">
      <c r="A1002" s="2"/>
    </row>
    <row r="1003" spans="1:4">
      <c r="A1003" s="2"/>
    </row>
    <row r="1004" spans="1:4">
      <c r="A1004" s="2"/>
    </row>
    <row r="1005" spans="1:4">
      <c r="A1005" s="2"/>
    </row>
    <row r="1006" spans="1:4">
      <c r="A1006" s="2"/>
    </row>
    <row r="1007" spans="1:4">
      <c r="A1007" s="2"/>
    </row>
    <row r="1008" spans="1:4">
      <c r="A1008" s="2"/>
      <c r="D1008"/>
    </row>
    <row r="1009" spans="1:4">
      <c r="A1009" s="2"/>
      <c r="D1009"/>
    </row>
    <row r="1010" spans="1:4">
      <c r="A1010" s="2"/>
    </row>
    <row r="1011" spans="1:4">
      <c r="A1011" s="2"/>
      <c r="D1011"/>
    </row>
    <row r="1012" spans="1:4">
      <c r="A1012" s="2"/>
      <c r="D1012"/>
    </row>
    <row r="1013" spans="1:4">
      <c r="A1013" s="2"/>
    </row>
    <row r="1014" spans="1:4">
      <c r="A1014" s="2"/>
    </row>
    <row r="1015" spans="1:4">
      <c r="A1015" s="2"/>
      <c r="D1015"/>
    </row>
    <row r="1016" spans="1:4">
      <c r="A1016" s="2"/>
    </row>
    <row r="1017" spans="1:4">
      <c r="A1017" s="2"/>
      <c r="D1017"/>
    </row>
    <row r="1018" spans="1:4">
      <c r="A1018" s="2"/>
    </row>
    <row r="1019" spans="1:4">
      <c r="A1019" s="2"/>
      <c r="D1019"/>
    </row>
    <row r="1020" spans="1:4">
      <c r="A1020" s="2"/>
    </row>
    <row r="1021" spans="1:4">
      <c r="A1021" s="2"/>
    </row>
    <row r="1022" spans="1:4">
      <c r="A1022" s="2"/>
      <c r="D1022"/>
    </row>
    <row r="1023" spans="1:4">
      <c r="A1023" s="2"/>
      <c r="D1023"/>
    </row>
    <row r="1024" spans="1:4">
      <c r="A1024" s="2"/>
    </row>
    <row r="1025" spans="1:4">
      <c r="A1025" s="2"/>
      <c r="D1025"/>
    </row>
    <row r="1026" spans="1:4">
      <c r="A1026" s="2"/>
      <c r="D1026"/>
    </row>
    <row r="1027" spans="1:4">
      <c r="A1027" s="2"/>
      <c r="D1027"/>
    </row>
    <row r="1028" spans="1:4">
      <c r="A1028" s="2"/>
    </row>
    <row r="1029" spans="1:4">
      <c r="A1029" s="2"/>
      <c r="D1029"/>
    </row>
    <row r="1030" spans="1:4">
      <c r="A1030" s="2"/>
    </row>
    <row r="1031" spans="1:4">
      <c r="A1031" s="2"/>
    </row>
    <row r="1032" spans="1:4">
      <c r="A1032" s="2"/>
      <c r="D1032"/>
    </row>
    <row r="1033" spans="1:4">
      <c r="A1033" s="2"/>
      <c r="D1033"/>
    </row>
    <row r="1034" spans="1:4">
      <c r="A1034" s="2"/>
    </row>
    <row r="1035" spans="1:4">
      <c r="A1035" s="2"/>
    </row>
    <row r="1036" spans="1:4">
      <c r="A1036" s="2"/>
      <c r="D1036"/>
    </row>
    <row r="1037" spans="1:4">
      <c r="A1037" s="2"/>
    </row>
    <row r="1038" spans="1:4">
      <c r="A1038" s="2"/>
    </row>
    <row r="1039" spans="1:4">
      <c r="A1039" s="2"/>
    </row>
    <row r="1040" spans="1:4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6">
      <c r="A1057" s="2"/>
    </row>
    <row r="1058" spans="1:16">
      <c r="A1058" s="2"/>
    </row>
    <row r="1059" spans="1:16">
      <c r="A1059" s="2"/>
    </row>
    <row r="1060" spans="1:16">
      <c r="A1060" s="2"/>
    </row>
    <row r="1061" spans="1:16">
      <c r="A1061" s="2"/>
    </row>
    <row r="1062" spans="1:16">
      <c r="A1062" s="2"/>
    </row>
    <row r="1063" spans="1:16">
      <c r="A1063" s="2"/>
    </row>
    <row r="1064" spans="1:16">
      <c r="A1064" s="2"/>
      <c r="E1064" s="6"/>
    </row>
    <row r="1065" spans="1:16">
      <c r="A1065" s="2"/>
    </row>
    <row r="1066" spans="1:16">
      <c r="A1066" s="2"/>
    </row>
    <row r="1067" spans="1:16">
      <c r="A1067" s="2"/>
      <c r="G1067" s="6"/>
    </row>
    <row r="1068" spans="1:16" s="10" customFormat="1">
      <c r="A1068" s="2"/>
      <c r="B1068"/>
      <c r="C1068"/>
      <c r="D1068" s="6"/>
      <c r="E1068"/>
      <c r="F1068"/>
      <c r="G1068"/>
      <c r="H1068"/>
      <c r="I1068"/>
      <c r="J1068"/>
      <c r="K1068"/>
      <c r="L1068"/>
      <c r="M1068"/>
      <c r="N1068"/>
      <c r="O1068"/>
      <c r="P1068"/>
    </row>
    <row r="1069" spans="1:16" s="10" customFormat="1">
      <c r="A1069" s="2"/>
      <c r="B1069"/>
      <c r="C1069"/>
      <c r="D1069" s="6"/>
      <c r="E1069"/>
      <c r="F1069"/>
      <c r="G1069"/>
      <c r="H1069"/>
      <c r="I1069"/>
      <c r="J1069"/>
      <c r="K1069"/>
      <c r="L1069"/>
      <c r="M1069"/>
      <c r="N1069"/>
      <c r="O1069"/>
      <c r="P1069"/>
    </row>
    <row r="1070" spans="1:16" s="10" customFormat="1">
      <c r="A1070" s="2"/>
      <c r="B1070"/>
      <c r="C1070"/>
      <c r="D1070" s="6"/>
      <c r="E1070"/>
      <c r="F1070"/>
      <c r="G1070"/>
      <c r="H1070"/>
      <c r="I1070"/>
      <c r="J1070"/>
      <c r="K1070"/>
      <c r="L1070"/>
      <c r="M1070"/>
      <c r="N1070"/>
      <c r="O1070"/>
      <c r="P1070"/>
    </row>
    <row r="1071" spans="1:16" s="10" customFormat="1">
      <c r="A1071" s="2"/>
      <c r="B1071"/>
      <c r="C1071"/>
      <c r="D1071" s="6"/>
      <c r="E1071"/>
      <c r="F1071"/>
      <c r="G1071"/>
      <c r="H1071"/>
      <c r="I1071"/>
      <c r="J1071"/>
      <c r="K1071"/>
      <c r="L1071"/>
      <c r="M1071"/>
      <c r="N1071"/>
      <c r="O1071"/>
      <c r="P1071"/>
    </row>
    <row r="1072" spans="1:16" s="10" customFormat="1">
      <c r="A1072" s="2"/>
      <c r="B1072"/>
      <c r="C1072"/>
      <c r="D1072" s="6"/>
      <c r="E1072"/>
      <c r="F1072"/>
      <c r="G1072"/>
      <c r="H1072"/>
      <c r="I1072"/>
      <c r="J1072"/>
      <c r="K1072"/>
      <c r="L1072"/>
      <c r="M1072"/>
      <c r="N1072"/>
      <c r="O1072"/>
      <c r="P1072"/>
    </row>
    <row r="1073" spans="1:16" s="10" customFormat="1">
      <c r="A1073" s="2"/>
      <c r="B1073"/>
      <c r="C1073"/>
      <c r="D1073" s="6"/>
      <c r="E1073"/>
      <c r="F1073"/>
      <c r="G1073"/>
      <c r="H1073"/>
      <c r="I1073"/>
      <c r="J1073"/>
      <c r="K1073"/>
      <c r="L1073"/>
      <c r="M1073"/>
      <c r="N1073"/>
      <c r="O1073"/>
      <c r="P1073"/>
    </row>
    <row r="1074" spans="1:16" s="10" customFormat="1">
      <c r="A1074" s="2"/>
      <c r="B1074"/>
      <c r="C1074"/>
      <c r="D1074" s="6"/>
      <c r="E1074"/>
      <c r="F1074"/>
      <c r="G1074"/>
      <c r="H1074"/>
      <c r="I1074"/>
      <c r="J1074"/>
      <c r="K1074"/>
      <c r="L1074"/>
      <c r="M1074"/>
      <c r="N1074"/>
      <c r="O1074"/>
      <c r="P1074"/>
    </row>
    <row r="1075" spans="1:16" s="10" customFormat="1">
      <c r="A1075" s="2"/>
      <c r="B1075"/>
      <c r="C1075"/>
      <c r="D1075" s="6"/>
      <c r="E1075"/>
      <c r="F1075"/>
      <c r="G1075"/>
      <c r="H1075"/>
      <c r="I1075"/>
      <c r="J1075"/>
      <c r="K1075"/>
      <c r="L1075"/>
      <c r="M1075"/>
      <c r="N1075"/>
      <c r="O1075"/>
      <c r="P1075"/>
    </row>
    <row r="1076" spans="1:16" s="10" customFormat="1">
      <c r="A1076" s="2"/>
      <c r="B1076"/>
      <c r="C1076"/>
      <c r="D1076" s="6"/>
      <c r="E1076"/>
      <c r="F1076"/>
      <c r="G1076"/>
      <c r="H1076"/>
      <c r="I1076"/>
      <c r="J1076"/>
      <c r="K1076"/>
      <c r="L1076"/>
      <c r="M1076"/>
      <c r="N1076"/>
      <c r="O1076"/>
      <c r="P1076"/>
    </row>
    <row r="1077" spans="1:16" s="10" customFormat="1">
      <c r="A1077" s="2"/>
      <c r="B1077"/>
      <c r="C1077"/>
      <c r="D1077" s="6"/>
      <c r="E1077"/>
      <c r="F1077"/>
      <c r="G1077"/>
      <c r="H1077"/>
      <c r="I1077"/>
      <c r="J1077"/>
      <c r="K1077"/>
      <c r="L1077"/>
      <c r="M1077"/>
      <c r="N1077"/>
      <c r="O1077"/>
      <c r="P1077"/>
    </row>
    <row r="1078" spans="1:16" s="10" customFormat="1">
      <c r="A1078" s="2"/>
      <c r="B1078"/>
      <c r="C1078"/>
      <c r="D1078" s="6"/>
      <c r="E1078"/>
      <c r="F1078"/>
      <c r="G1078"/>
      <c r="H1078"/>
      <c r="I1078"/>
      <c r="J1078"/>
      <c r="K1078"/>
      <c r="L1078"/>
      <c r="M1078"/>
      <c r="N1078"/>
      <c r="O1078"/>
      <c r="P1078"/>
    </row>
    <row r="1079" spans="1:16" s="10" customFormat="1">
      <c r="A1079" s="2"/>
      <c r="B1079"/>
      <c r="C1079"/>
      <c r="D1079" s="6"/>
      <c r="E1079"/>
      <c r="F1079"/>
      <c r="G1079"/>
      <c r="H1079"/>
      <c r="I1079"/>
      <c r="J1079"/>
      <c r="K1079"/>
      <c r="L1079"/>
      <c r="M1079"/>
      <c r="N1079"/>
      <c r="O1079"/>
      <c r="P1079"/>
    </row>
    <row r="1080" spans="1:16" s="10" customFormat="1">
      <c r="A1080" s="2"/>
      <c r="B1080"/>
      <c r="C1080"/>
      <c r="D1080" s="6"/>
      <c r="E1080"/>
      <c r="F1080"/>
      <c r="G1080"/>
      <c r="H1080"/>
      <c r="I1080"/>
      <c r="J1080"/>
      <c r="K1080"/>
      <c r="L1080"/>
      <c r="M1080"/>
      <c r="N1080"/>
      <c r="O1080"/>
      <c r="P1080"/>
    </row>
    <row r="1081" spans="1:16" s="10" customFormat="1">
      <c r="A1081" s="2"/>
      <c r="B1081"/>
      <c r="C1081"/>
      <c r="D1081" s="6"/>
      <c r="E1081"/>
      <c r="F1081"/>
      <c r="G1081"/>
      <c r="H1081"/>
      <c r="I1081"/>
      <c r="J1081"/>
      <c r="K1081"/>
      <c r="L1081"/>
      <c r="M1081"/>
      <c r="N1081"/>
      <c r="O1081"/>
      <c r="P1081"/>
    </row>
    <row r="1082" spans="1:16" s="10" customFormat="1">
      <c r="A1082" s="2"/>
      <c r="B1082"/>
      <c r="C1082"/>
      <c r="D1082" s="6"/>
      <c r="E1082"/>
      <c r="F1082"/>
      <c r="G1082"/>
      <c r="H1082"/>
      <c r="I1082"/>
      <c r="J1082"/>
      <c r="K1082"/>
      <c r="L1082"/>
      <c r="M1082"/>
      <c r="N1082"/>
      <c r="O1082"/>
      <c r="P1082"/>
    </row>
    <row r="1083" spans="1:16" s="10" customFormat="1">
      <c r="A1083" s="2"/>
      <c r="B1083"/>
      <c r="C1083"/>
      <c r="D1083" s="6"/>
      <c r="E1083"/>
      <c r="F1083"/>
      <c r="G1083"/>
      <c r="H1083"/>
      <c r="I1083"/>
      <c r="J1083"/>
      <c r="K1083"/>
      <c r="L1083"/>
      <c r="M1083"/>
      <c r="N1083"/>
      <c r="O1083"/>
      <c r="P1083"/>
    </row>
    <row r="1084" spans="1:16" s="10" customFormat="1">
      <c r="A1084" s="2"/>
      <c r="B1084"/>
      <c r="C1084"/>
      <c r="D1084" s="6"/>
      <c r="E1084"/>
      <c r="F1084"/>
      <c r="G1084"/>
      <c r="H1084"/>
      <c r="I1084"/>
      <c r="J1084"/>
      <c r="K1084"/>
      <c r="L1084"/>
      <c r="M1084"/>
      <c r="N1084"/>
      <c r="O1084"/>
      <c r="P1084"/>
    </row>
    <row r="1085" spans="1:16" s="10" customFormat="1">
      <c r="A1085" s="2"/>
      <c r="B1085"/>
      <c r="C1085"/>
      <c r="D1085" s="6"/>
      <c r="E1085"/>
      <c r="F1085"/>
      <c r="G1085"/>
      <c r="H1085"/>
      <c r="I1085"/>
      <c r="J1085"/>
      <c r="K1085"/>
      <c r="L1085"/>
      <c r="M1085"/>
      <c r="N1085"/>
      <c r="O1085"/>
      <c r="P1085"/>
    </row>
    <row r="1086" spans="1:16" s="10" customFormat="1">
      <c r="A1086" s="2"/>
      <c r="B1086"/>
      <c r="C1086"/>
      <c r="D1086" s="6"/>
      <c r="E1086"/>
      <c r="F1086"/>
      <c r="G1086"/>
      <c r="H1086"/>
      <c r="I1086"/>
      <c r="J1086"/>
      <c r="K1086"/>
      <c r="L1086"/>
      <c r="M1086"/>
      <c r="N1086"/>
      <c r="O1086"/>
      <c r="P1086"/>
    </row>
    <row r="1087" spans="1:16" s="10" customFormat="1">
      <c r="A1087" s="2"/>
      <c r="B1087"/>
      <c r="C1087"/>
      <c r="D1087" s="6"/>
      <c r="E1087"/>
      <c r="F1087"/>
      <c r="G1087"/>
      <c r="H1087"/>
      <c r="I1087"/>
      <c r="J1087"/>
      <c r="K1087"/>
      <c r="L1087"/>
      <c r="M1087"/>
      <c r="N1087"/>
      <c r="O1087"/>
      <c r="P1087"/>
    </row>
    <row r="1088" spans="1:16" s="10" customFormat="1">
      <c r="A1088" s="2"/>
      <c r="B1088"/>
      <c r="C1088"/>
      <c r="D1088" s="6"/>
      <c r="E1088"/>
      <c r="F1088"/>
      <c r="G1088"/>
      <c r="H1088"/>
      <c r="I1088"/>
      <c r="J1088"/>
      <c r="K1088"/>
      <c r="L1088"/>
      <c r="M1088"/>
      <c r="N1088"/>
      <c r="O1088"/>
      <c r="P1088"/>
    </row>
    <row r="1089" spans="1:16" s="10" customFormat="1">
      <c r="A1089" s="2"/>
      <c r="B1089"/>
      <c r="C1089"/>
      <c r="D1089" s="6"/>
      <c r="E1089"/>
      <c r="F1089"/>
      <c r="G1089"/>
      <c r="H1089"/>
      <c r="I1089"/>
      <c r="J1089"/>
      <c r="K1089"/>
      <c r="L1089"/>
      <c r="M1089"/>
      <c r="N1089"/>
      <c r="O1089"/>
      <c r="P1089"/>
    </row>
    <row r="1090" spans="1:16" s="10" customFormat="1">
      <c r="A1090" s="2"/>
      <c r="B1090"/>
      <c r="C1090"/>
      <c r="D1090" s="6"/>
      <c r="E1090"/>
      <c r="F1090"/>
      <c r="G1090"/>
      <c r="H1090"/>
      <c r="I1090"/>
      <c r="J1090"/>
      <c r="K1090"/>
      <c r="L1090"/>
      <c r="M1090"/>
      <c r="N1090"/>
      <c r="O1090"/>
      <c r="P1090"/>
    </row>
    <row r="1091" spans="1:16" s="10" customFormat="1">
      <c r="A1091" s="2"/>
      <c r="B1091"/>
      <c r="C1091"/>
      <c r="D1091" s="6"/>
      <c r="E1091"/>
      <c r="F1091"/>
      <c r="G1091"/>
      <c r="H1091"/>
      <c r="I1091"/>
      <c r="J1091"/>
      <c r="K1091"/>
      <c r="L1091"/>
      <c r="M1091"/>
      <c r="N1091"/>
      <c r="O1091"/>
      <c r="P1091"/>
    </row>
    <row r="1092" spans="1:16">
      <c r="A1092" s="2"/>
    </row>
    <row r="1093" spans="1:16">
      <c r="A1093" s="2"/>
    </row>
    <row r="1094" spans="1:16">
      <c r="A1094" s="2"/>
    </row>
    <row r="1095" spans="1:16">
      <c r="A1095" s="2"/>
    </row>
    <row r="1096" spans="1:16">
      <c r="A1096" s="2"/>
    </row>
    <row r="1097" spans="1:16">
      <c r="A1097" s="2"/>
    </row>
    <row r="1098" spans="1:16">
      <c r="A1098" s="2"/>
    </row>
    <row r="1099" spans="1:16">
      <c r="A1099" s="2"/>
    </row>
    <row r="1100" spans="1:16">
      <c r="A1100" s="2"/>
    </row>
    <row r="1101" spans="1:16">
      <c r="A1101" s="2"/>
    </row>
    <row r="1102" spans="1:16">
      <c r="A1102" s="2"/>
    </row>
    <row r="1103" spans="1:16">
      <c r="A1103" s="2"/>
    </row>
    <row r="1104" spans="1:16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5">
      <c r="A1121" s="2"/>
      <c r="D1121" s="7"/>
    </row>
    <row r="1122" spans="1:5">
      <c r="A1122" s="2"/>
      <c r="D1122" s="7"/>
    </row>
    <row r="1123" spans="1:5">
      <c r="A1123" s="2"/>
    </row>
    <row r="1124" spans="1:5">
      <c r="A1124" s="2"/>
    </row>
    <row r="1125" spans="1:5">
      <c r="A1125" s="2"/>
      <c r="D1125" s="7"/>
    </row>
    <row r="1126" spans="1:5">
      <c r="A1126" s="2"/>
      <c r="D1126" s="7"/>
    </row>
    <row r="1127" spans="1:5">
      <c r="A1127" s="2"/>
      <c r="E1127" s="15"/>
    </row>
    <row r="1128" spans="1:5">
      <c r="A1128" s="2"/>
      <c r="E1128" s="15"/>
    </row>
    <row r="1129" spans="1:5">
      <c r="A1129" s="2"/>
      <c r="E1129" s="15"/>
    </row>
    <row r="1130" spans="1:5">
      <c r="A1130" s="2"/>
      <c r="E1130" s="15"/>
    </row>
    <row r="1131" spans="1:5">
      <c r="A1131" s="2"/>
      <c r="E1131" s="15"/>
    </row>
    <row r="1132" spans="1:5">
      <c r="A1132" s="2"/>
      <c r="E1132" s="15"/>
    </row>
    <row r="1133" spans="1:5">
      <c r="A1133" s="2"/>
      <c r="E1133" s="15"/>
    </row>
    <row r="1134" spans="1:5">
      <c r="A1134" s="2"/>
      <c r="E1134" s="15"/>
    </row>
    <row r="1135" spans="1:5">
      <c r="A1135" s="2"/>
      <c r="E1135" s="15"/>
    </row>
    <row r="1136" spans="1:5">
      <c r="A1136" s="2"/>
      <c r="E1136" s="15"/>
    </row>
    <row r="1137" spans="1:5">
      <c r="A1137" s="2"/>
      <c r="E1137" s="15"/>
    </row>
    <row r="1138" spans="1:5">
      <c r="A1138" s="2"/>
      <c r="D1138" s="7"/>
      <c r="E1138" s="6"/>
    </row>
    <row r="1139" spans="1:5">
      <c r="A1139" s="2"/>
      <c r="D1139" s="7"/>
      <c r="E1139" s="6"/>
    </row>
    <row r="1140" spans="1:5">
      <c r="A1140" s="2"/>
      <c r="D1140" s="7"/>
      <c r="E1140" s="6"/>
    </row>
    <row r="1141" spans="1:5">
      <c r="A1141" s="2"/>
      <c r="E1141" s="6"/>
    </row>
    <row r="1142" spans="1:5">
      <c r="A1142" s="2"/>
      <c r="D1142" s="7"/>
      <c r="E1142" s="6"/>
    </row>
    <row r="1143" spans="1:5">
      <c r="A1143" s="2"/>
      <c r="D1143" s="7"/>
      <c r="E1143" s="6"/>
    </row>
    <row r="1144" spans="1:5">
      <c r="A1144" s="2"/>
      <c r="D1144" s="7"/>
      <c r="E1144" s="6"/>
    </row>
    <row r="1145" spans="1:5">
      <c r="A1145" s="2"/>
      <c r="D1145" s="7"/>
      <c r="E1145" s="6"/>
    </row>
    <row r="1146" spans="1:5">
      <c r="A1146" s="2"/>
      <c r="D1146" s="7"/>
      <c r="E1146" s="6"/>
    </row>
    <row r="1147" spans="1:5">
      <c r="A1147" s="2"/>
    </row>
    <row r="1148" spans="1:5">
      <c r="A1148" s="2"/>
    </row>
    <row r="1149" spans="1:5">
      <c r="A1149" s="2"/>
    </row>
    <row r="1150" spans="1:5">
      <c r="A1150" s="2"/>
    </row>
    <row r="1151" spans="1:5">
      <c r="A1151" s="2"/>
    </row>
    <row r="1152" spans="1:5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6">
      <c r="A1249" s="2"/>
    </row>
    <row r="1250" spans="1:16">
      <c r="A1250" s="2"/>
    </row>
    <row r="1251" spans="1:16">
      <c r="A1251" s="2"/>
    </row>
    <row r="1252" spans="1:16">
      <c r="A1252" s="2"/>
    </row>
    <row r="1253" spans="1:16">
      <c r="A1253" s="2"/>
    </row>
    <row r="1254" spans="1:16">
      <c r="A1254" s="2"/>
    </row>
    <row r="1255" spans="1:16">
      <c r="A1255" s="2"/>
    </row>
    <row r="1256" spans="1:16">
      <c r="A1256" s="2"/>
    </row>
    <row r="1257" spans="1:16">
      <c r="A1257" s="2"/>
    </row>
    <row r="1258" spans="1:16">
      <c r="A1258" s="2"/>
    </row>
    <row r="1259" spans="1:16" s="9" customFormat="1">
      <c r="A1259" s="2"/>
      <c r="B1259"/>
      <c r="C1259"/>
      <c r="D1259" s="6"/>
      <c r="E1259"/>
      <c r="F1259"/>
      <c r="G1259"/>
      <c r="H1259"/>
      <c r="I1259"/>
      <c r="J1259"/>
      <c r="K1259"/>
      <c r="L1259"/>
      <c r="M1259"/>
      <c r="N1259"/>
      <c r="O1259"/>
      <c r="P1259"/>
    </row>
    <row r="1260" spans="1:16">
      <c r="A1260" s="2"/>
    </row>
    <row r="1261" spans="1:16">
      <c r="A1261" s="2"/>
    </row>
    <row r="1262" spans="1:16">
      <c r="A1262" s="2"/>
    </row>
    <row r="1263" spans="1:16">
      <c r="A1263" s="2"/>
    </row>
    <row r="1264" spans="1:16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5">
      <c r="A1297" s="2"/>
    </row>
    <row r="1298" spans="1:5">
      <c r="A1298" s="2"/>
    </row>
    <row r="1299" spans="1:5">
      <c r="A1299" s="2"/>
    </row>
    <row r="1300" spans="1:5">
      <c r="A1300" s="2"/>
    </row>
    <row r="1301" spans="1:5">
      <c r="A1301" s="2"/>
    </row>
    <row r="1302" spans="1:5">
      <c r="A1302" s="2"/>
    </row>
    <row r="1303" spans="1:5">
      <c r="A1303" s="2"/>
    </row>
    <row r="1304" spans="1:5">
      <c r="A1304" s="2"/>
    </row>
    <row r="1305" spans="1:5">
      <c r="A1305" s="2"/>
    </row>
    <row r="1306" spans="1:5">
      <c r="A1306" s="2"/>
    </row>
    <row r="1307" spans="1:5">
      <c r="A1307" s="2"/>
    </row>
    <row r="1308" spans="1:5">
      <c r="A1308" s="2"/>
      <c r="E1308" s="6"/>
    </row>
    <row r="1309" spans="1:5">
      <c r="A1309" s="2"/>
      <c r="E1309" s="6"/>
    </row>
    <row r="1310" spans="1:5">
      <c r="A1310" s="2"/>
      <c r="E1310" s="6"/>
    </row>
    <row r="1311" spans="1:5">
      <c r="A1311" s="2"/>
      <c r="E1311" s="6"/>
    </row>
    <row r="1312" spans="1:5">
      <c r="A1312" s="2"/>
      <c r="E1312" s="6"/>
    </row>
    <row r="1313" spans="1:5">
      <c r="A1313" s="2"/>
      <c r="E1313" s="6"/>
    </row>
    <row r="1314" spans="1:5">
      <c r="A1314" s="2"/>
      <c r="E1314" s="6"/>
    </row>
    <row r="1315" spans="1:5">
      <c r="A1315" s="2"/>
      <c r="E1315" s="6"/>
    </row>
    <row r="1316" spans="1:5">
      <c r="A1316" s="2"/>
      <c r="E1316" s="6"/>
    </row>
    <row r="1317" spans="1:5">
      <c r="A1317" s="2"/>
      <c r="E1317" s="6"/>
    </row>
    <row r="1318" spans="1:5">
      <c r="A1318" s="2"/>
      <c r="E1318" s="6"/>
    </row>
    <row r="1319" spans="1:5">
      <c r="A1319" s="2"/>
      <c r="E1319" s="6"/>
    </row>
    <row r="1320" spans="1:5">
      <c r="A1320" s="2"/>
      <c r="E1320" s="6"/>
    </row>
    <row r="1321" spans="1:5">
      <c r="A1321" s="2"/>
      <c r="E1321" s="6"/>
    </row>
    <row r="1322" spans="1:5">
      <c r="A1322" s="2"/>
      <c r="E1322" s="6"/>
    </row>
    <row r="1323" spans="1:5">
      <c r="A1323" s="2"/>
      <c r="E1323" s="6"/>
    </row>
    <row r="1324" spans="1:5">
      <c r="A1324" s="2"/>
      <c r="E1324" s="6"/>
    </row>
    <row r="1325" spans="1:5">
      <c r="A1325" s="2"/>
      <c r="E1325" s="6"/>
    </row>
    <row r="1326" spans="1:5">
      <c r="A1326" s="2"/>
      <c r="E1326" s="6"/>
    </row>
    <row r="1327" spans="1:5">
      <c r="A1327" s="2"/>
      <c r="E1327" s="6"/>
    </row>
    <row r="1328" spans="1:5">
      <c r="A1328" s="2"/>
      <c r="E1328" s="6"/>
    </row>
    <row r="1329" spans="1:5">
      <c r="A1329" s="2"/>
      <c r="E1329" s="6"/>
    </row>
    <row r="1330" spans="1:5">
      <c r="A1330" s="2"/>
      <c r="E1330" s="6"/>
    </row>
    <row r="1331" spans="1:5">
      <c r="A1331" s="2"/>
      <c r="E1331" s="6"/>
    </row>
    <row r="1332" spans="1:5">
      <c r="A1332" s="2"/>
      <c r="E1332" s="6"/>
    </row>
    <row r="1333" spans="1:5">
      <c r="A1333" s="2"/>
      <c r="E1333" s="6"/>
    </row>
    <row r="1334" spans="1:5">
      <c r="A1334" s="2"/>
      <c r="E1334" s="6"/>
    </row>
    <row r="1335" spans="1:5">
      <c r="A1335" s="2"/>
      <c r="E1335" s="6"/>
    </row>
    <row r="1336" spans="1:5">
      <c r="A1336" s="2"/>
      <c r="E1336" s="6"/>
    </row>
    <row r="1337" spans="1:5">
      <c r="A1337" s="2"/>
      <c r="E1337" s="6"/>
    </row>
    <row r="1338" spans="1:5">
      <c r="A1338" s="2"/>
      <c r="E1338" s="6"/>
    </row>
    <row r="1339" spans="1:5">
      <c r="A1339" s="2"/>
      <c r="E1339" s="6"/>
    </row>
    <row r="1340" spans="1:5">
      <c r="A1340" s="2"/>
      <c r="E1340" s="6"/>
    </row>
    <row r="1341" spans="1:5">
      <c r="A1341" s="2"/>
      <c r="E1341" s="6"/>
    </row>
    <row r="1342" spans="1:5">
      <c r="A1342" s="2"/>
      <c r="E1342" s="6"/>
    </row>
    <row r="1343" spans="1:5">
      <c r="A1343" s="2"/>
      <c r="E1343" s="6"/>
    </row>
    <row r="1344" spans="1:5">
      <c r="A1344" s="2"/>
      <c r="E1344" s="6"/>
    </row>
    <row r="1345" spans="1:5">
      <c r="A1345" s="2"/>
      <c r="E1345" s="6"/>
    </row>
    <row r="1346" spans="1:5">
      <c r="A1346" s="2"/>
      <c r="E1346" s="6"/>
    </row>
    <row r="1347" spans="1:5">
      <c r="A1347" s="2"/>
      <c r="E1347" s="6"/>
    </row>
    <row r="1348" spans="1:5">
      <c r="A1348" s="2"/>
      <c r="E1348" s="6"/>
    </row>
    <row r="1349" spans="1:5">
      <c r="A1349" s="2"/>
      <c r="E1349" s="6"/>
    </row>
    <row r="1350" spans="1:5">
      <c r="A1350" s="2"/>
      <c r="E1350" s="6"/>
    </row>
    <row r="1351" spans="1:5">
      <c r="A1351" s="2"/>
      <c r="E1351" s="6"/>
    </row>
    <row r="1352" spans="1:5">
      <c r="A1352" s="2"/>
      <c r="E1352" s="6"/>
    </row>
    <row r="1353" spans="1:5">
      <c r="A1353" s="2"/>
      <c r="E1353" s="6"/>
    </row>
    <row r="1354" spans="1:5">
      <c r="A1354" s="2"/>
      <c r="E1354" s="6"/>
    </row>
    <row r="1355" spans="1:5">
      <c r="A1355" s="2"/>
      <c r="E1355" s="6"/>
    </row>
    <row r="1356" spans="1:5">
      <c r="A1356" s="2"/>
      <c r="E1356" s="6"/>
    </row>
    <row r="1357" spans="1:5">
      <c r="A1357" s="2"/>
      <c r="E1357" s="6"/>
    </row>
    <row r="1358" spans="1:5">
      <c r="A1358" s="2"/>
      <c r="E1358" s="6"/>
    </row>
    <row r="1359" spans="1:5">
      <c r="A1359" s="2"/>
      <c r="E1359" s="6"/>
    </row>
    <row r="1360" spans="1:5">
      <c r="A1360" s="2"/>
      <c r="E1360" s="6"/>
    </row>
    <row r="1361" spans="1:5">
      <c r="A1361" s="2"/>
      <c r="E1361" s="6"/>
    </row>
    <row r="1362" spans="1:5">
      <c r="A1362" s="2"/>
      <c r="E1362" s="6"/>
    </row>
    <row r="1363" spans="1:5">
      <c r="A1363" s="2"/>
      <c r="E1363" s="6"/>
    </row>
    <row r="1364" spans="1:5">
      <c r="A1364" s="2"/>
      <c r="E1364" s="6"/>
    </row>
    <row r="1365" spans="1:5">
      <c r="A1365" s="2"/>
      <c r="E1365" s="6"/>
    </row>
    <row r="1366" spans="1:5">
      <c r="A1366" s="2"/>
      <c r="E1366" s="6"/>
    </row>
    <row r="1367" spans="1:5">
      <c r="A1367" s="2"/>
      <c r="E1367" s="6"/>
    </row>
    <row r="1368" spans="1:5">
      <c r="A1368" s="2"/>
      <c r="E1368" s="6"/>
    </row>
    <row r="1369" spans="1:5">
      <c r="A1369" s="2"/>
      <c r="E1369" s="6"/>
    </row>
    <row r="1370" spans="1:5">
      <c r="A1370" s="2"/>
      <c r="E1370" s="6"/>
    </row>
    <row r="1371" spans="1:5">
      <c r="A1371" s="2"/>
      <c r="E1371" s="6"/>
    </row>
    <row r="1372" spans="1:5">
      <c r="A1372" s="2"/>
      <c r="E1372" s="6"/>
    </row>
    <row r="1373" spans="1:5">
      <c r="A1373" s="2"/>
      <c r="E1373" s="6"/>
    </row>
    <row r="1374" spans="1:5">
      <c r="A1374" s="2"/>
      <c r="E1374" s="6"/>
    </row>
    <row r="1375" spans="1:5">
      <c r="A1375" s="2"/>
      <c r="E1375" s="6"/>
    </row>
    <row r="1376" spans="1:5">
      <c r="A1376" s="2"/>
      <c r="E1376" s="6"/>
    </row>
    <row r="1377" spans="1:5">
      <c r="A1377" s="2"/>
      <c r="E1377" s="6"/>
    </row>
    <row r="1378" spans="1:5">
      <c r="A1378" s="2"/>
      <c r="E1378" s="6"/>
    </row>
    <row r="1379" spans="1:5">
      <c r="A1379" s="2"/>
      <c r="E1379" s="6"/>
    </row>
    <row r="1380" spans="1:5">
      <c r="A1380" s="2"/>
      <c r="E1380" s="6"/>
    </row>
    <row r="1381" spans="1:5">
      <c r="A1381" s="2"/>
      <c r="E1381" s="6"/>
    </row>
    <row r="1382" spans="1:5">
      <c r="A1382" s="2"/>
      <c r="E1382" s="6"/>
    </row>
    <row r="1383" spans="1:5">
      <c r="A1383" s="2"/>
      <c r="E1383" s="6"/>
    </row>
    <row r="1384" spans="1:5">
      <c r="A1384" s="2"/>
      <c r="E1384" s="6"/>
    </row>
    <row r="1385" spans="1:5">
      <c r="A1385" s="2"/>
      <c r="E1385" s="6"/>
    </row>
    <row r="1386" spans="1:5">
      <c r="A1386" s="2"/>
      <c r="E1386" s="6"/>
    </row>
    <row r="1387" spans="1:5">
      <c r="A1387" s="2"/>
      <c r="E1387" s="6"/>
    </row>
    <row r="1388" spans="1:5">
      <c r="A1388" s="2"/>
    </row>
    <row r="1389" spans="1:5">
      <c r="A1389" s="2"/>
    </row>
    <row r="1390" spans="1:5">
      <c r="A1390" s="2"/>
    </row>
    <row r="1391" spans="1:5">
      <c r="A1391" s="2"/>
      <c r="E1391" s="6"/>
    </row>
    <row r="1392" spans="1:5">
      <c r="A1392" s="2"/>
      <c r="E1392" s="6"/>
    </row>
    <row r="1393" spans="1:5">
      <c r="A1393" s="2"/>
    </row>
    <row r="1394" spans="1:5">
      <c r="A1394" s="2"/>
    </row>
    <row r="1395" spans="1:5">
      <c r="A1395" s="2"/>
    </row>
    <row r="1396" spans="1:5">
      <c r="A1396" s="2"/>
    </row>
    <row r="1397" spans="1:5">
      <c r="A1397" s="2"/>
      <c r="E1397" s="6"/>
    </row>
    <row r="1398" spans="1:5">
      <c r="A1398" s="2"/>
      <c r="E1398" s="6"/>
    </row>
    <row r="1399" spans="1:5">
      <c r="A1399" s="2"/>
      <c r="E1399" s="6"/>
    </row>
    <row r="1400" spans="1:5">
      <c r="A1400" s="2"/>
      <c r="E1400" s="6"/>
    </row>
    <row r="1401" spans="1:5">
      <c r="A1401" s="2"/>
      <c r="E1401" s="6"/>
    </row>
    <row r="1402" spans="1:5">
      <c r="A1402" s="2"/>
      <c r="E1402" s="6"/>
    </row>
    <row r="1403" spans="1:5">
      <c r="A1403" s="2"/>
      <c r="E1403" s="6"/>
    </row>
    <row r="1404" spans="1:5">
      <c r="A1404" s="2"/>
      <c r="E1404" s="6"/>
    </row>
    <row r="1405" spans="1:5">
      <c r="A1405" s="2"/>
    </row>
    <row r="1406" spans="1:5">
      <c r="A1406" s="2"/>
    </row>
    <row r="1407" spans="1:5">
      <c r="A1407" s="2"/>
    </row>
    <row r="1408" spans="1:5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5">
      <c r="A1441" s="2"/>
    </row>
    <row r="1442" spans="1:5">
      <c r="A1442" s="2"/>
    </row>
    <row r="1443" spans="1:5">
      <c r="A1443" s="2"/>
    </row>
    <row r="1444" spans="1:5">
      <c r="A1444" s="2"/>
    </row>
    <row r="1445" spans="1:5">
      <c r="A1445" s="2"/>
    </row>
    <row r="1446" spans="1:5">
      <c r="A1446" s="2"/>
    </row>
    <row r="1447" spans="1:5">
      <c r="A1447" s="2"/>
    </row>
    <row r="1448" spans="1:5">
      <c r="A1448" s="2"/>
    </row>
    <row r="1449" spans="1:5">
      <c r="A1449" s="2"/>
      <c r="E1449" s="15"/>
    </row>
    <row r="1450" spans="1:5">
      <c r="A1450" s="2"/>
      <c r="E1450" s="15"/>
    </row>
    <row r="1451" spans="1:5">
      <c r="A1451" s="2"/>
      <c r="E1451" s="15"/>
    </row>
    <row r="1452" spans="1:5">
      <c r="A1452" s="2"/>
    </row>
    <row r="1453" spans="1:5">
      <c r="A1453" s="2"/>
    </row>
    <row r="1454" spans="1:5">
      <c r="A1454" s="2"/>
    </row>
    <row r="1455" spans="1:5">
      <c r="A1455" s="2"/>
    </row>
    <row r="1456" spans="1:5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6">
      <c r="A1537" s="2"/>
    </row>
    <row r="1538" spans="1:16">
      <c r="A1538" s="2"/>
    </row>
    <row r="1539" spans="1:16">
      <c r="A1539" s="2"/>
    </row>
    <row r="1540" spans="1:16">
      <c r="A1540" s="2"/>
    </row>
    <row r="1541" spans="1:16">
      <c r="A1541" s="2"/>
    </row>
    <row r="1542" spans="1:16">
      <c r="A1542" s="2"/>
    </row>
    <row r="1543" spans="1:16">
      <c r="A1543" s="11"/>
      <c r="B1543" s="9"/>
      <c r="C1543" s="9"/>
      <c r="D1543" s="12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</row>
    <row r="1544" spans="1:16">
      <c r="A1544" s="11"/>
      <c r="B1544" s="9"/>
      <c r="C1544" s="9"/>
      <c r="D1544" s="12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</row>
    <row r="1545" spans="1:16">
      <c r="A1545" s="11"/>
      <c r="B1545" s="9"/>
      <c r="C1545" s="9"/>
      <c r="D1545" s="12"/>
      <c r="E1545" s="12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</row>
  </sheetData>
  <autoFilter ref="A3:P904">
    <sortState ref="A4:P904">
      <sortCondition ref="B3:B904"/>
    </sortState>
  </autoFilter>
  <sortState ref="A4:O1541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cp:lastPrinted>2011-07-23T01:41:11Z</cp:lastPrinted>
  <dcterms:created xsi:type="dcterms:W3CDTF">2011-07-01T01:33:57Z</dcterms:created>
  <dcterms:modified xsi:type="dcterms:W3CDTF">2013-04-12T23:09:12Z</dcterms:modified>
</cp:coreProperties>
</file>