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0080" yWindow="460" windowWidth="33760" windowHeight="2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0" i="1" l="1"/>
  <c r="J349" i="1"/>
  <c r="J348" i="1"/>
  <c r="J347" i="1"/>
  <c r="J346" i="1"/>
  <c r="J345" i="1"/>
  <c r="J344" i="1"/>
  <c r="J343" i="1"/>
  <c r="J342" i="1"/>
  <c r="J341" i="1"/>
  <c r="J255" i="1"/>
  <c r="J251" i="1"/>
  <c r="J248" i="1"/>
  <c r="J246" i="1"/>
  <c r="J245" i="1"/>
  <c r="J242" i="1"/>
  <c r="J241" i="1"/>
  <c r="J240" i="1"/>
  <c r="J239" i="1"/>
  <c r="J238" i="1"/>
  <c r="J237" i="1"/>
  <c r="J236" i="1"/>
  <c r="J234" i="1"/>
  <c r="J229" i="1"/>
  <c r="J228" i="1"/>
  <c r="J225" i="1"/>
  <c r="J224" i="1"/>
  <c r="J214" i="1"/>
  <c r="J212" i="1"/>
  <c r="J211" i="1"/>
  <c r="J210" i="1"/>
  <c r="J209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75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87" i="1"/>
  <c r="J86" i="1"/>
  <c r="J85" i="1"/>
  <c r="J84" i="1"/>
  <c r="J83" i="1"/>
  <c r="J82" i="1"/>
  <c r="J81" i="1"/>
  <c r="J80" i="1"/>
  <c r="J79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8" i="1"/>
  <c r="J37" i="1"/>
  <c r="J36" i="1"/>
  <c r="J34" i="1"/>
  <c r="J33" i="1"/>
  <c r="J32" i="1"/>
  <c r="J31" i="1"/>
  <c r="J30" i="1"/>
  <c r="J29" i="1"/>
  <c r="J28" i="1"/>
  <c r="J27" i="1"/>
  <c r="J26" i="1"/>
  <c r="J25" i="1"/>
  <c r="J24" i="1"/>
  <c r="J23" i="1"/>
  <c r="J20" i="1"/>
  <c r="J19" i="1"/>
  <c r="J18" i="1"/>
  <c r="J16" i="1"/>
  <c r="J15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<sst xmlns="http://schemas.openxmlformats.org/spreadsheetml/2006/main" count="713" uniqueCount="34">
  <si>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</si>
  <si>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</si>
  <si>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</si>
  <si>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</si>
  <si>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</si>
  <si>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</si>
  <si>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</si>
  <si>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</si>
  <si>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</si>
  <si>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</si>
  <si>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</si>
  <si>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</si>
  <si>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</si>
  <si>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</si>
  <si>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</si>
  <si>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</si>
  <si>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</si>
  <si>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</si>
  <si>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</si>
  <si>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</si>
  <si>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THATCHED</t>
  </si>
  <si>
    <t>M-1-W</t>
  </si>
  <si>
    <t xml:space="preserve">T. domingensis </t>
  </si>
  <si>
    <t>M-5</t>
  </si>
  <si>
    <t>S. californicus</t>
  </si>
  <si>
    <t>C-1</t>
  </si>
  <si>
    <t>M-4-N</t>
  </si>
  <si>
    <t>M-4-C</t>
  </si>
  <si>
    <t>S. acutus</t>
  </si>
  <si>
    <t>M-4-S</t>
  </si>
  <si>
    <t>M-2</t>
  </si>
  <si>
    <t>C-2</t>
  </si>
  <si>
    <t>M-1-E</t>
  </si>
  <si>
    <t>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</si>
</sst>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8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2"/>
  <sheetViews>
    <sheetView tabSelected="1" topLeftCell="A306" workbookViewId="0">
      <selection activeCell="A352" sqref="A352"/>
    </sheetView>
  </sheetViews>
  <sheetFormatPr baseColWidth="10" defaultRowHeight="15" x14ac:dyDescent="0"/>
  <cols>
    <col min="2" max="2" width="10.83203125" style="7"/>
    <col min="4" max="4" width="14.33203125" customWidth="1"/>
    <col min="13" max="13" width="36.83203125" customWidth="1"/>
  </cols>
  <sheetData>
    <row r="1" spans="1:1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"/>
      <c r="Q1" s="1"/>
    </row>
    <row r="2" spans="1:17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2"/>
      <c r="Q2" s="2"/>
    </row>
    <row r="3" spans="1:17" ht="6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6">
        <v>41653</v>
      </c>
      <c r="B4" s="7" t="s">
        <v>21</v>
      </c>
      <c r="C4">
        <v>55</v>
      </c>
      <c r="D4" t="s">
        <v>19</v>
      </c>
      <c r="F4">
        <v>11.91</v>
      </c>
      <c r="J4">
        <f>51+114+181+224+261+275+281+271+280+275+278+279</f>
        <v>2770</v>
      </c>
      <c r="K4">
        <v>12</v>
      </c>
      <c r="L4">
        <v>281</v>
      </c>
    </row>
    <row r="5" spans="1:17">
      <c r="A5" s="6">
        <v>41653</v>
      </c>
      <c r="B5" s="7" t="s">
        <v>21</v>
      </c>
      <c r="C5">
        <v>55</v>
      </c>
      <c r="D5" t="s">
        <v>19</v>
      </c>
      <c r="F5">
        <v>0.9</v>
      </c>
      <c r="J5">
        <f>24+23+42+46</f>
        <v>135</v>
      </c>
      <c r="K5">
        <v>4</v>
      </c>
      <c r="L5">
        <v>46</v>
      </c>
    </row>
    <row r="6" spans="1:17">
      <c r="A6" s="6">
        <v>41653</v>
      </c>
      <c r="B6" s="7" t="s">
        <v>21</v>
      </c>
      <c r="C6">
        <v>55</v>
      </c>
      <c r="D6" t="s">
        <v>19</v>
      </c>
      <c r="F6">
        <v>14.05</v>
      </c>
      <c r="J6">
        <f>59+107+161+216+250+277+279+286+289+288+300+308+307</f>
        <v>3127</v>
      </c>
      <c r="K6">
        <v>13</v>
      </c>
      <c r="L6">
        <v>308</v>
      </c>
    </row>
    <row r="7" spans="1:17">
      <c r="A7" s="6">
        <v>41653</v>
      </c>
      <c r="B7" s="7" t="s">
        <v>21</v>
      </c>
      <c r="C7">
        <v>55</v>
      </c>
      <c r="D7" t="s">
        <v>19</v>
      </c>
      <c r="F7">
        <v>12.56</v>
      </c>
      <c r="J7">
        <f>77+327+327+331+331+344+345</f>
        <v>2082</v>
      </c>
      <c r="K7">
        <v>7</v>
      </c>
      <c r="L7">
        <v>345</v>
      </c>
    </row>
    <row r="8" spans="1:17">
      <c r="A8" s="6">
        <v>41653</v>
      </c>
      <c r="B8" s="7" t="s">
        <v>21</v>
      </c>
      <c r="C8">
        <v>49</v>
      </c>
      <c r="D8" t="s">
        <v>19</v>
      </c>
      <c r="F8">
        <v>7.2</v>
      </c>
      <c r="J8">
        <f>131+167+182+144+149+160+164+169+172</f>
        <v>1438</v>
      </c>
      <c r="K8">
        <v>9</v>
      </c>
      <c r="L8">
        <v>182</v>
      </c>
    </row>
    <row r="9" spans="1:17">
      <c r="A9" s="6">
        <v>41653</v>
      </c>
      <c r="B9" s="7" t="s">
        <v>21</v>
      </c>
      <c r="C9">
        <v>49</v>
      </c>
      <c r="D9" t="s">
        <v>19</v>
      </c>
      <c r="F9">
        <v>8.74</v>
      </c>
      <c r="J9">
        <f>98+142+178+236+281+280+282+290+290+300+303</f>
        <v>2680</v>
      </c>
      <c r="K9">
        <v>11</v>
      </c>
      <c r="L9">
        <v>303</v>
      </c>
    </row>
    <row r="10" spans="1:17">
      <c r="A10" s="6">
        <v>41653</v>
      </c>
      <c r="B10" s="7" t="s">
        <v>21</v>
      </c>
      <c r="C10">
        <v>49</v>
      </c>
      <c r="D10" s="8" t="s">
        <v>19</v>
      </c>
      <c r="F10">
        <v>7.6</v>
      </c>
      <c r="J10">
        <f>157+207+217+232+241+241</f>
        <v>1295</v>
      </c>
      <c r="K10">
        <v>6</v>
      </c>
      <c r="L10">
        <v>241</v>
      </c>
    </row>
    <row r="11" spans="1:17">
      <c r="A11" s="6">
        <v>41653</v>
      </c>
      <c r="B11" s="7" t="s">
        <v>21</v>
      </c>
      <c r="C11">
        <v>49</v>
      </c>
      <c r="D11" s="8" t="s">
        <v>19</v>
      </c>
      <c r="F11">
        <v>0.68</v>
      </c>
      <c r="J11">
        <f>30+39+47</f>
        <v>116</v>
      </c>
      <c r="K11">
        <v>3</v>
      </c>
      <c r="L11">
        <v>47</v>
      </c>
    </row>
    <row r="12" spans="1:17">
      <c r="A12" s="6">
        <v>41653</v>
      </c>
      <c r="B12" s="7" t="s">
        <v>21</v>
      </c>
      <c r="C12">
        <v>49</v>
      </c>
      <c r="D12" t="s">
        <v>19</v>
      </c>
      <c r="F12">
        <v>1.4</v>
      </c>
      <c r="J12">
        <f>34+92+100</f>
        <v>226</v>
      </c>
      <c r="K12">
        <v>3</v>
      </c>
      <c r="L12">
        <v>100</v>
      </c>
    </row>
    <row r="13" spans="1:17">
      <c r="A13" s="6">
        <v>41653</v>
      </c>
      <c r="B13" s="7" t="s">
        <v>21</v>
      </c>
      <c r="C13">
        <v>43</v>
      </c>
      <c r="D13" t="s">
        <v>19</v>
      </c>
      <c r="F13">
        <v>0.96</v>
      </c>
      <c r="J13">
        <f>40+47+47</f>
        <v>134</v>
      </c>
      <c r="K13">
        <v>3</v>
      </c>
      <c r="L13">
        <v>47</v>
      </c>
    </row>
    <row r="14" spans="1:17">
      <c r="A14" s="6">
        <v>41653</v>
      </c>
      <c r="B14" s="7" t="s">
        <v>21</v>
      </c>
      <c r="C14">
        <v>43</v>
      </c>
      <c r="D14" t="s">
        <v>19</v>
      </c>
      <c r="F14">
        <v>0.56000000000000005</v>
      </c>
      <c r="J14">
        <v>59</v>
      </c>
      <c r="K14">
        <v>1</v>
      </c>
      <c r="L14">
        <v>59</v>
      </c>
    </row>
    <row r="15" spans="1:17">
      <c r="A15" s="6">
        <v>41653</v>
      </c>
      <c r="B15" s="7" t="s">
        <v>21</v>
      </c>
      <c r="C15">
        <v>43</v>
      </c>
      <c r="D15" t="s">
        <v>19</v>
      </c>
      <c r="F15">
        <v>12.8</v>
      </c>
      <c r="J15">
        <f>90+192+215+246+263+293+301+303+317</f>
        <v>2220</v>
      </c>
      <c r="K15">
        <v>9</v>
      </c>
      <c r="L15">
        <v>317</v>
      </c>
    </row>
    <row r="16" spans="1:17">
      <c r="A16" s="6">
        <v>41653</v>
      </c>
      <c r="B16" s="7" t="s">
        <v>21</v>
      </c>
      <c r="C16">
        <v>43</v>
      </c>
      <c r="D16" t="s">
        <v>19</v>
      </c>
      <c r="F16">
        <v>0.49</v>
      </c>
      <c r="J16">
        <f>40+37+35</f>
        <v>112</v>
      </c>
      <c r="K16">
        <v>3</v>
      </c>
      <c r="L16">
        <v>40</v>
      </c>
    </row>
    <row r="17" spans="1:13">
      <c r="A17" s="6">
        <v>41653</v>
      </c>
      <c r="B17" s="7" t="s">
        <v>21</v>
      </c>
      <c r="C17">
        <v>18</v>
      </c>
      <c r="D17" t="s">
        <v>22</v>
      </c>
      <c r="F17">
        <v>1.1200000000000001</v>
      </c>
      <c r="J17">
        <v>119</v>
      </c>
      <c r="K17">
        <v>1</v>
      </c>
      <c r="L17">
        <v>119</v>
      </c>
    </row>
    <row r="18" spans="1:13">
      <c r="A18" s="6">
        <v>41653</v>
      </c>
      <c r="B18" s="7" t="s">
        <v>21</v>
      </c>
      <c r="C18">
        <v>18</v>
      </c>
      <c r="D18" t="s">
        <v>19</v>
      </c>
      <c r="F18">
        <v>4.33</v>
      </c>
      <c r="J18">
        <f>69+100+124+125+148+150+214</f>
        <v>930</v>
      </c>
      <c r="K18">
        <v>7</v>
      </c>
      <c r="L18">
        <v>214</v>
      </c>
    </row>
    <row r="19" spans="1:13">
      <c r="A19" s="6">
        <v>41653</v>
      </c>
      <c r="B19" s="7" t="s">
        <v>21</v>
      </c>
      <c r="C19">
        <v>18</v>
      </c>
      <c r="D19" t="s">
        <v>19</v>
      </c>
      <c r="F19">
        <v>6.19</v>
      </c>
      <c r="J19">
        <f>165+223+265+268+280+275+277</f>
        <v>1753</v>
      </c>
      <c r="K19">
        <v>7</v>
      </c>
      <c r="L19">
        <v>280</v>
      </c>
    </row>
    <row r="20" spans="1:13">
      <c r="A20" s="6">
        <v>41653</v>
      </c>
      <c r="B20" s="7" t="s">
        <v>21</v>
      </c>
      <c r="C20">
        <v>18</v>
      </c>
      <c r="D20" t="s">
        <v>19</v>
      </c>
      <c r="F20">
        <v>7.75</v>
      </c>
      <c r="J20">
        <f>246+281</f>
        <v>527</v>
      </c>
      <c r="K20">
        <v>2</v>
      </c>
      <c r="L20">
        <v>281</v>
      </c>
    </row>
    <row r="21" spans="1:13">
      <c r="A21" s="6">
        <v>41653</v>
      </c>
      <c r="B21" s="7" t="s">
        <v>21</v>
      </c>
      <c r="C21">
        <v>14</v>
      </c>
      <c r="M21" t="s">
        <v>20</v>
      </c>
    </row>
    <row r="22" spans="1:13">
      <c r="A22" s="6">
        <v>41653</v>
      </c>
      <c r="B22" s="7" t="s">
        <v>23</v>
      </c>
      <c r="C22">
        <v>30</v>
      </c>
      <c r="M22" t="s">
        <v>20</v>
      </c>
    </row>
    <row r="23" spans="1:13">
      <c r="A23" s="6">
        <v>41653</v>
      </c>
      <c r="B23" s="7" t="s">
        <v>23</v>
      </c>
      <c r="C23">
        <v>27</v>
      </c>
      <c r="D23" t="s">
        <v>19</v>
      </c>
      <c r="F23">
        <v>3.73</v>
      </c>
      <c r="J23">
        <f>49+122+128+144+150</f>
        <v>593</v>
      </c>
      <c r="K23">
        <v>5</v>
      </c>
      <c r="L23">
        <v>150</v>
      </c>
    </row>
    <row r="24" spans="1:13">
      <c r="A24" s="6">
        <v>41653</v>
      </c>
      <c r="B24" s="7" t="s">
        <v>23</v>
      </c>
      <c r="C24">
        <v>27</v>
      </c>
      <c r="D24" t="s">
        <v>19</v>
      </c>
      <c r="F24">
        <v>10.82</v>
      </c>
      <c r="J24">
        <f>162+179+195+198+203+208+208+211</f>
        <v>1564</v>
      </c>
      <c r="K24">
        <v>8</v>
      </c>
      <c r="L24">
        <v>211</v>
      </c>
    </row>
    <row r="25" spans="1:13">
      <c r="A25" s="6">
        <v>41653</v>
      </c>
      <c r="B25" s="7" t="s">
        <v>23</v>
      </c>
      <c r="C25">
        <v>27</v>
      </c>
      <c r="D25" t="s">
        <v>19</v>
      </c>
      <c r="F25">
        <v>0.82</v>
      </c>
      <c r="J25">
        <f>32+38</f>
        <v>70</v>
      </c>
      <c r="K25">
        <v>2</v>
      </c>
      <c r="L25">
        <v>38</v>
      </c>
    </row>
    <row r="26" spans="1:13">
      <c r="A26" s="6">
        <v>41653</v>
      </c>
      <c r="B26" s="7" t="s">
        <v>23</v>
      </c>
      <c r="C26">
        <v>26</v>
      </c>
      <c r="D26" t="s">
        <v>19</v>
      </c>
      <c r="F26">
        <v>0.92</v>
      </c>
      <c r="J26">
        <f>55+41+110+125</f>
        <v>331</v>
      </c>
      <c r="K26">
        <v>4</v>
      </c>
      <c r="L26">
        <v>125</v>
      </c>
    </row>
    <row r="27" spans="1:13">
      <c r="A27" s="6">
        <v>41653</v>
      </c>
      <c r="B27" s="7" t="s">
        <v>23</v>
      </c>
      <c r="C27">
        <v>22</v>
      </c>
      <c r="D27" t="s">
        <v>19</v>
      </c>
      <c r="F27">
        <v>1</v>
      </c>
      <c r="J27">
        <f>21+30+57+102+126</f>
        <v>336</v>
      </c>
      <c r="K27">
        <v>5</v>
      </c>
      <c r="L27">
        <v>126</v>
      </c>
    </row>
    <row r="28" spans="1:13">
      <c r="A28" s="6">
        <v>41653</v>
      </c>
      <c r="B28" s="7" t="s">
        <v>23</v>
      </c>
      <c r="C28">
        <v>22</v>
      </c>
      <c r="D28" t="s">
        <v>19</v>
      </c>
      <c r="F28">
        <v>1</v>
      </c>
      <c r="J28">
        <f>56+58+99+117+117</f>
        <v>447</v>
      </c>
      <c r="K28">
        <v>5</v>
      </c>
      <c r="L28">
        <v>117</v>
      </c>
    </row>
    <row r="29" spans="1:13">
      <c r="A29" s="6">
        <v>41653</v>
      </c>
      <c r="B29" s="7" t="s">
        <v>23</v>
      </c>
      <c r="C29">
        <v>22</v>
      </c>
      <c r="D29" t="s">
        <v>19</v>
      </c>
      <c r="F29">
        <v>2.06</v>
      </c>
      <c r="J29">
        <f>47+126+149+148</f>
        <v>470</v>
      </c>
      <c r="K29">
        <v>4</v>
      </c>
      <c r="L29">
        <v>149</v>
      </c>
    </row>
    <row r="30" spans="1:13">
      <c r="A30" s="6">
        <v>41653</v>
      </c>
      <c r="B30" s="7" t="s">
        <v>23</v>
      </c>
      <c r="C30">
        <v>22</v>
      </c>
      <c r="D30" t="s">
        <v>19</v>
      </c>
      <c r="F30">
        <v>0.66</v>
      </c>
      <c r="J30">
        <f>67+81</f>
        <v>148</v>
      </c>
      <c r="K30">
        <v>2</v>
      </c>
      <c r="L30">
        <v>81</v>
      </c>
    </row>
    <row r="31" spans="1:13">
      <c r="A31" s="6">
        <v>41653</v>
      </c>
      <c r="B31" s="7" t="s">
        <v>23</v>
      </c>
      <c r="C31">
        <v>8</v>
      </c>
      <c r="D31" t="s">
        <v>19</v>
      </c>
      <c r="F31">
        <v>0.94</v>
      </c>
      <c r="J31">
        <f>34+53+53</f>
        <v>140</v>
      </c>
      <c r="K31">
        <v>3</v>
      </c>
      <c r="L31">
        <v>53</v>
      </c>
    </row>
    <row r="32" spans="1:13">
      <c r="A32" s="6">
        <v>41653</v>
      </c>
      <c r="B32" s="7" t="s">
        <v>23</v>
      </c>
      <c r="C32">
        <v>8</v>
      </c>
      <c r="D32" t="s">
        <v>19</v>
      </c>
      <c r="F32">
        <v>0.34</v>
      </c>
      <c r="J32">
        <f>40+42+54</f>
        <v>136</v>
      </c>
      <c r="K32">
        <v>3</v>
      </c>
      <c r="L32">
        <v>54</v>
      </c>
    </row>
    <row r="33" spans="1:12">
      <c r="A33" s="6">
        <v>41653</v>
      </c>
      <c r="B33" s="7" t="s">
        <v>23</v>
      </c>
      <c r="C33">
        <v>8</v>
      </c>
      <c r="D33" t="s">
        <v>19</v>
      </c>
      <c r="F33">
        <v>0.62</v>
      </c>
      <c r="J33">
        <f>33+35</f>
        <v>68</v>
      </c>
      <c r="K33">
        <v>2</v>
      </c>
      <c r="L33">
        <v>35</v>
      </c>
    </row>
    <row r="34" spans="1:12">
      <c r="A34" s="6">
        <v>41653</v>
      </c>
      <c r="B34" s="7" t="s">
        <v>23</v>
      </c>
      <c r="C34">
        <v>8</v>
      </c>
      <c r="D34" t="s">
        <v>19</v>
      </c>
      <c r="F34">
        <v>0.62</v>
      </c>
      <c r="J34">
        <f>33+46+50</f>
        <v>129</v>
      </c>
      <c r="K34">
        <v>3</v>
      </c>
      <c r="L34">
        <v>50</v>
      </c>
    </row>
    <row r="35" spans="1:12">
      <c r="A35" s="6">
        <v>41653</v>
      </c>
      <c r="B35" s="7" t="s">
        <v>23</v>
      </c>
      <c r="C35">
        <v>8</v>
      </c>
      <c r="D35" t="s">
        <v>24</v>
      </c>
      <c r="E35">
        <v>207</v>
      </c>
      <c r="F35">
        <v>1.73</v>
      </c>
    </row>
    <row r="36" spans="1:12">
      <c r="A36" s="6">
        <v>41653</v>
      </c>
      <c r="B36" s="7" t="s">
        <v>23</v>
      </c>
      <c r="C36">
        <v>8</v>
      </c>
      <c r="D36" t="s">
        <v>19</v>
      </c>
      <c r="F36">
        <v>6.4</v>
      </c>
      <c r="J36">
        <f>58+79+106+130+147+156+162+166</f>
        <v>1004</v>
      </c>
      <c r="K36">
        <v>8</v>
      </c>
      <c r="L36">
        <v>166</v>
      </c>
    </row>
    <row r="37" spans="1:12">
      <c r="A37" s="6">
        <v>41653</v>
      </c>
      <c r="B37" s="7" t="s">
        <v>23</v>
      </c>
      <c r="C37">
        <v>8</v>
      </c>
      <c r="D37" t="s">
        <v>19</v>
      </c>
      <c r="F37">
        <v>3.34</v>
      </c>
      <c r="J37">
        <f>86+124+145+150+157+189</f>
        <v>851</v>
      </c>
      <c r="K37">
        <v>6</v>
      </c>
      <c r="L37">
        <v>189</v>
      </c>
    </row>
    <row r="38" spans="1:12">
      <c r="A38" s="6">
        <v>41653</v>
      </c>
      <c r="B38" s="7" t="s">
        <v>23</v>
      </c>
      <c r="C38">
        <v>8</v>
      </c>
      <c r="D38" t="s">
        <v>19</v>
      </c>
      <c r="F38">
        <v>0.5</v>
      </c>
      <c r="J38">
        <f>38+42</f>
        <v>80</v>
      </c>
      <c r="K38">
        <v>2</v>
      </c>
      <c r="L38">
        <v>42</v>
      </c>
    </row>
    <row r="39" spans="1:12">
      <c r="A39" s="6">
        <v>41653</v>
      </c>
      <c r="B39" s="7" t="s">
        <v>23</v>
      </c>
      <c r="C39">
        <v>8</v>
      </c>
      <c r="D39" t="s">
        <v>24</v>
      </c>
      <c r="E39">
        <v>193</v>
      </c>
      <c r="F39">
        <v>1.71</v>
      </c>
    </row>
    <row r="40" spans="1:12">
      <c r="A40" s="6">
        <v>41653</v>
      </c>
      <c r="B40" s="7" t="s">
        <v>23</v>
      </c>
      <c r="C40">
        <v>8</v>
      </c>
      <c r="D40" t="s">
        <v>24</v>
      </c>
      <c r="E40">
        <v>277</v>
      </c>
      <c r="F40">
        <v>2.0699999999999998</v>
      </c>
    </row>
    <row r="41" spans="1:12">
      <c r="A41" s="6">
        <v>41653</v>
      </c>
      <c r="B41" s="7" t="s">
        <v>23</v>
      </c>
      <c r="C41">
        <v>8</v>
      </c>
      <c r="D41" t="s">
        <v>19</v>
      </c>
      <c r="F41">
        <v>0.9</v>
      </c>
      <c r="J41">
        <f>114+154</f>
        <v>268</v>
      </c>
      <c r="K41">
        <v>2</v>
      </c>
      <c r="L41">
        <v>154</v>
      </c>
    </row>
    <row r="42" spans="1:12">
      <c r="A42" s="6">
        <v>41655</v>
      </c>
      <c r="B42" s="7" t="s">
        <v>25</v>
      </c>
      <c r="C42">
        <v>54</v>
      </c>
      <c r="D42" t="s">
        <v>19</v>
      </c>
      <c r="F42">
        <v>7.57</v>
      </c>
      <c r="J42">
        <f>85+73+105+125+150+160+181+211+216+225+232+232+251+252+253</f>
        <v>2751</v>
      </c>
      <c r="K42">
        <v>15</v>
      </c>
      <c r="L42">
        <v>253</v>
      </c>
    </row>
    <row r="43" spans="1:12">
      <c r="A43" s="6">
        <v>41655</v>
      </c>
      <c r="B43" s="7" t="s">
        <v>25</v>
      </c>
      <c r="C43">
        <v>54</v>
      </c>
      <c r="D43" t="s">
        <v>19</v>
      </c>
      <c r="F43">
        <v>7.76</v>
      </c>
      <c r="J43">
        <f>181+225+233+234+234+238+253+209+225</f>
        <v>2032</v>
      </c>
      <c r="K43">
        <v>9</v>
      </c>
      <c r="L43">
        <v>253</v>
      </c>
    </row>
    <row r="44" spans="1:12">
      <c r="A44" s="6">
        <v>41655</v>
      </c>
      <c r="B44" s="7" t="s">
        <v>25</v>
      </c>
      <c r="C44">
        <v>54</v>
      </c>
      <c r="D44" t="s">
        <v>19</v>
      </c>
      <c r="F44">
        <v>12.1</v>
      </c>
      <c r="J44">
        <f>60+78+179+237+232+251+271+272+270+278+277+285+293</f>
        <v>2983</v>
      </c>
      <c r="K44">
        <v>13</v>
      </c>
      <c r="L44">
        <v>293</v>
      </c>
    </row>
    <row r="45" spans="1:12">
      <c r="A45" s="6">
        <v>41655</v>
      </c>
      <c r="B45" s="7" t="s">
        <v>25</v>
      </c>
      <c r="C45">
        <v>54</v>
      </c>
      <c r="D45" t="s">
        <v>19</v>
      </c>
      <c r="F45">
        <v>1.73</v>
      </c>
      <c r="J45">
        <f>38+48+57+70</f>
        <v>213</v>
      </c>
      <c r="K45">
        <v>4</v>
      </c>
      <c r="L45">
        <v>70</v>
      </c>
    </row>
    <row r="46" spans="1:12">
      <c r="A46" s="6">
        <v>41655</v>
      </c>
      <c r="B46" s="7" t="s">
        <v>25</v>
      </c>
      <c r="C46">
        <v>54</v>
      </c>
      <c r="D46" t="s">
        <v>19</v>
      </c>
      <c r="F46">
        <v>0.72</v>
      </c>
      <c r="J46">
        <f>35+38</f>
        <v>73</v>
      </c>
      <c r="K46">
        <v>2</v>
      </c>
      <c r="L46">
        <v>38</v>
      </c>
    </row>
    <row r="47" spans="1:12">
      <c r="A47" s="6">
        <v>41655</v>
      </c>
      <c r="B47" s="7" t="s">
        <v>25</v>
      </c>
      <c r="C47">
        <v>54</v>
      </c>
      <c r="D47" t="s">
        <v>19</v>
      </c>
      <c r="F47">
        <v>0.7</v>
      </c>
      <c r="J47">
        <f>42+58+63</f>
        <v>163</v>
      </c>
      <c r="K47">
        <v>3</v>
      </c>
      <c r="L47">
        <v>63</v>
      </c>
    </row>
    <row r="48" spans="1:12">
      <c r="A48" s="6">
        <v>41655</v>
      </c>
      <c r="B48" s="7" t="s">
        <v>25</v>
      </c>
      <c r="C48">
        <v>54</v>
      </c>
      <c r="D48" t="s">
        <v>19</v>
      </c>
      <c r="F48">
        <v>9.3000000000000007</v>
      </c>
      <c r="J48">
        <f>51+147+175+168+192+209+217+227+234+250</f>
        <v>1870</v>
      </c>
      <c r="K48">
        <v>10</v>
      </c>
      <c r="L48">
        <v>250</v>
      </c>
    </row>
    <row r="49" spans="1:13">
      <c r="A49" s="6">
        <v>41655</v>
      </c>
      <c r="B49" s="7" t="s">
        <v>25</v>
      </c>
      <c r="C49">
        <v>54</v>
      </c>
      <c r="D49" t="s">
        <v>19</v>
      </c>
      <c r="F49">
        <v>1.69</v>
      </c>
      <c r="J49">
        <f>28+43+66+76+98+99+67</f>
        <v>477</v>
      </c>
      <c r="K49">
        <v>7</v>
      </c>
      <c r="L49">
        <v>99</v>
      </c>
    </row>
    <row r="50" spans="1:13">
      <c r="A50" s="6">
        <v>41655</v>
      </c>
      <c r="B50" s="7" t="s">
        <v>25</v>
      </c>
      <c r="C50">
        <v>54</v>
      </c>
      <c r="D50" t="s">
        <v>19</v>
      </c>
      <c r="F50">
        <v>1.39</v>
      </c>
      <c r="J50">
        <f>59+85+85+105</f>
        <v>334</v>
      </c>
      <c r="K50">
        <v>4</v>
      </c>
      <c r="L50">
        <v>105</v>
      </c>
    </row>
    <row r="51" spans="1:13">
      <c r="A51" s="6">
        <v>41655</v>
      </c>
      <c r="B51" s="7" t="s">
        <v>25</v>
      </c>
      <c r="C51">
        <v>54</v>
      </c>
      <c r="D51" t="s">
        <v>19</v>
      </c>
      <c r="F51">
        <v>0.56000000000000005</v>
      </c>
      <c r="J51">
        <f>29+38</f>
        <v>67</v>
      </c>
      <c r="K51">
        <v>2</v>
      </c>
      <c r="L51">
        <v>38</v>
      </c>
    </row>
    <row r="52" spans="1:13">
      <c r="A52" s="6">
        <v>41655</v>
      </c>
      <c r="B52" s="7" t="s">
        <v>25</v>
      </c>
      <c r="C52">
        <v>54</v>
      </c>
      <c r="D52" t="s">
        <v>19</v>
      </c>
      <c r="F52">
        <v>12.25</v>
      </c>
      <c r="J52">
        <f>89+241+248+265+263+276+274+276+277+283</f>
        <v>2492</v>
      </c>
      <c r="K52">
        <v>10</v>
      </c>
      <c r="L52">
        <v>283</v>
      </c>
    </row>
    <row r="53" spans="1:13">
      <c r="A53" s="6">
        <v>41655</v>
      </c>
      <c r="B53" s="7" t="s">
        <v>25</v>
      </c>
      <c r="C53">
        <v>54</v>
      </c>
      <c r="D53" t="s">
        <v>19</v>
      </c>
      <c r="F53">
        <v>2.25</v>
      </c>
      <c r="J53">
        <f>77+86+151+187+198</f>
        <v>699</v>
      </c>
      <c r="K53">
        <v>5</v>
      </c>
      <c r="L53">
        <v>198</v>
      </c>
    </row>
    <row r="54" spans="1:13">
      <c r="A54" s="6">
        <v>41655</v>
      </c>
      <c r="B54" s="7" t="s">
        <v>25</v>
      </c>
      <c r="C54">
        <v>54</v>
      </c>
      <c r="D54" t="s">
        <v>19</v>
      </c>
      <c r="F54">
        <v>3.06</v>
      </c>
      <c r="J54">
        <f>72+86+151+187+198</f>
        <v>694</v>
      </c>
      <c r="K54">
        <v>5</v>
      </c>
      <c r="L54">
        <v>198</v>
      </c>
    </row>
    <row r="55" spans="1:13">
      <c r="A55" s="6">
        <v>41655</v>
      </c>
      <c r="B55" s="7" t="s">
        <v>25</v>
      </c>
      <c r="C55">
        <v>54</v>
      </c>
      <c r="D55" t="s">
        <v>19</v>
      </c>
      <c r="F55">
        <v>5.24</v>
      </c>
      <c r="J55">
        <f>162+176+177+188+212+216+225+229</f>
        <v>1585</v>
      </c>
      <c r="K55">
        <v>8</v>
      </c>
      <c r="L55">
        <v>229</v>
      </c>
    </row>
    <row r="56" spans="1:13">
      <c r="A56" s="6">
        <v>41655</v>
      </c>
      <c r="B56" s="7" t="s">
        <v>25</v>
      </c>
      <c r="C56">
        <v>54</v>
      </c>
      <c r="D56" t="s">
        <v>19</v>
      </c>
      <c r="F56">
        <v>8.8800000000000008</v>
      </c>
      <c r="J56">
        <f>152+154+244+252+253+256+257+275+276</f>
        <v>2119</v>
      </c>
      <c r="K56">
        <v>9</v>
      </c>
      <c r="L56">
        <v>276</v>
      </c>
    </row>
    <row r="57" spans="1:13">
      <c r="A57" s="6">
        <v>41655</v>
      </c>
      <c r="B57" s="7" t="s">
        <v>25</v>
      </c>
      <c r="C57">
        <v>40</v>
      </c>
      <c r="D57" t="s">
        <v>19</v>
      </c>
      <c r="F57">
        <v>7.09</v>
      </c>
      <c r="J57">
        <f>113+148+181+183+192+195+204</f>
        <v>1216</v>
      </c>
      <c r="K57">
        <v>7</v>
      </c>
      <c r="L57">
        <v>204</v>
      </c>
    </row>
    <row r="58" spans="1:13">
      <c r="A58" s="6">
        <v>41655</v>
      </c>
      <c r="B58" s="7" t="s">
        <v>25</v>
      </c>
      <c r="C58">
        <v>40</v>
      </c>
      <c r="D58" t="s">
        <v>19</v>
      </c>
      <c r="F58">
        <v>1.33</v>
      </c>
      <c r="J58">
        <f>55+61+96</f>
        <v>212</v>
      </c>
      <c r="K58">
        <v>3</v>
      </c>
      <c r="L58">
        <v>96</v>
      </c>
    </row>
    <row r="59" spans="1:13">
      <c r="A59" s="6">
        <v>41655</v>
      </c>
      <c r="B59" s="7" t="s">
        <v>25</v>
      </c>
      <c r="C59">
        <v>40</v>
      </c>
      <c r="D59" t="s">
        <v>22</v>
      </c>
      <c r="F59">
        <v>2.2999999999999998</v>
      </c>
      <c r="J59">
        <f>121+127+143</f>
        <v>391</v>
      </c>
      <c r="K59">
        <v>3</v>
      </c>
      <c r="L59">
        <v>143</v>
      </c>
    </row>
    <row r="60" spans="1:13">
      <c r="A60" s="6">
        <v>41655</v>
      </c>
      <c r="B60" s="7" t="s">
        <v>25</v>
      </c>
      <c r="C60">
        <v>39</v>
      </c>
      <c r="M60" t="s">
        <v>20</v>
      </c>
    </row>
    <row r="61" spans="1:13">
      <c r="A61" s="6">
        <v>41655</v>
      </c>
      <c r="B61" s="7" t="s">
        <v>25</v>
      </c>
      <c r="C61">
        <v>15</v>
      </c>
      <c r="D61" t="s">
        <v>19</v>
      </c>
      <c r="F61">
        <v>3.91</v>
      </c>
      <c r="J61">
        <f>82+130+167+183</f>
        <v>562</v>
      </c>
      <c r="K61">
        <v>4</v>
      </c>
      <c r="L61">
        <v>183</v>
      </c>
    </row>
    <row r="62" spans="1:13">
      <c r="A62" s="6">
        <v>41655</v>
      </c>
      <c r="B62" s="7" t="s">
        <v>25</v>
      </c>
      <c r="C62">
        <v>9</v>
      </c>
      <c r="D62" t="s">
        <v>19</v>
      </c>
      <c r="F62">
        <v>3.38</v>
      </c>
      <c r="J62">
        <f>44+144+122+183+184+177+200+205</f>
        <v>1259</v>
      </c>
      <c r="K62">
        <v>8</v>
      </c>
      <c r="L62">
        <v>205</v>
      </c>
    </row>
    <row r="63" spans="1:13">
      <c r="A63" s="6">
        <v>41655</v>
      </c>
      <c r="B63" s="7" t="s">
        <v>25</v>
      </c>
      <c r="C63">
        <v>9</v>
      </c>
      <c r="D63" t="s">
        <v>19</v>
      </c>
      <c r="F63">
        <v>4.78</v>
      </c>
      <c r="J63">
        <f>74+151+161+163+178+185+189+189</f>
        <v>1290</v>
      </c>
      <c r="K63">
        <v>8</v>
      </c>
      <c r="L63">
        <v>189</v>
      </c>
    </row>
    <row r="64" spans="1:13">
      <c r="A64" s="6">
        <v>41655</v>
      </c>
      <c r="B64" s="7" t="s">
        <v>25</v>
      </c>
      <c r="C64">
        <v>9</v>
      </c>
      <c r="D64" t="s">
        <v>19</v>
      </c>
      <c r="F64">
        <v>2.6</v>
      </c>
      <c r="J64">
        <f>40+119+154+164</f>
        <v>477</v>
      </c>
      <c r="K64">
        <v>4</v>
      </c>
      <c r="L64">
        <v>164</v>
      </c>
    </row>
    <row r="65" spans="1:13">
      <c r="A65" s="6">
        <v>41655</v>
      </c>
      <c r="B65" s="7" t="s">
        <v>25</v>
      </c>
      <c r="C65">
        <v>9</v>
      </c>
      <c r="D65" t="s">
        <v>19</v>
      </c>
      <c r="F65">
        <v>2</v>
      </c>
      <c r="J65">
        <f>104+144+143+142+148</f>
        <v>681</v>
      </c>
      <c r="K65">
        <v>5</v>
      </c>
      <c r="L65">
        <v>148</v>
      </c>
    </row>
    <row r="66" spans="1:13">
      <c r="A66" s="6">
        <v>41655</v>
      </c>
      <c r="B66" s="7" t="s">
        <v>25</v>
      </c>
      <c r="C66">
        <v>9</v>
      </c>
      <c r="D66" t="s">
        <v>19</v>
      </c>
      <c r="F66">
        <v>1.32</v>
      </c>
      <c r="J66">
        <f>37+111+110+132</f>
        <v>390</v>
      </c>
      <c r="K66">
        <v>4</v>
      </c>
      <c r="L66">
        <v>132</v>
      </c>
    </row>
    <row r="67" spans="1:13">
      <c r="A67" s="6">
        <v>41661</v>
      </c>
      <c r="B67" s="7" t="s">
        <v>26</v>
      </c>
      <c r="C67">
        <v>54</v>
      </c>
      <c r="D67" t="s">
        <v>19</v>
      </c>
      <c r="F67">
        <v>1.4</v>
      </c>
      <c r="J67">
        <f>55+60+70</f>
        <v>185</v>
      </c>
      <c r="K67">
        <v>3</v>
      </c>
      <c r="L67">
        <v>70</v>
      </c>
    </row>
    <row r="68" spans="1:13">
      <c r="A68" s="6">
        <v>41661</v>
      </c>
      <c r="B68" s="7" t="s">
        <v>26</v>
      </c>
      <c r="C68">
        <v>54</v>
      </c>
      <c r="D68" t="s">
        <v>19</v>
      </c>
      <c r="F68">
        <v>0.86</v>
      </c>
      <c r="J68">
        <f>50+61+57</f>
        <v>168</v>
      </c>
      <c r="K68">
        <v>3</v>
      </c>
      <c r="L68">
        <v>61</v>
      </c>
    </row>
    <row r="69" spans="1:13">
      <c r="A69" s="6">
        <v>41661</v>
      </c>
      <c r="B69" s="7" t="s">
        <v>26</v>
      </c>
      <c r="C69">
        <v>54</v>
      </c>
      <c r="D69" t="s">
        <v>19</v>
      </c>
      <c r="F69">
        <v>1.89</v>
      </c>
      <c r="J69">
        <f>68+80+84+120+115</f>
        <v>467</v>
      </c>
      <c r="K69">
        <v>5</v>
      </c>
      <c r="L69">
        <v>115</v>
      </c>
    </row>
    <row r="70" spans="1:13">
      <c r="A70" s="6">
        <v>41661</v>
      </c>
      <c r="B70" s="7" t="s">
        <v>26</v>
      </c>
      <c r="C70">
        <v>54</v>
      </c>
      <c r="D70" t="s">
        <v>19</v>
      </c>
      <c r="F70">
        <v>0.99</v>
      </c>
      <c r="J70">
        <f>40+39+47</f>
        <v>126</v>
      </c>
      <c r="K70">
        <v>3</v>
      </c>
      <c r="L70">
        <v>47</v>
      </c>
    </row>
    <row r="71" spans="1:13">
      <c r="A71" s="6">
        <v>41661</v>
      </c>
      <c r="B71" s="7" t="s">
        <v>26</v>
      </c>
      <c r="C71">
        <v>54</v>
      </c>
      <c r="D71" t="s">
        <v>19</v>
      </c>
      <c r="F71">
        <v>0.87</v>
      </c>
      <c r="J71">
        <f>52+37+54</f>
        <v>143</v>
      </c>
      <c r="K71">
        <v>3</v>
      </c>
      <c r="L71">
        <v>54</v>
      </c>
    </row>
    <row r="72" spans="1:13">
      <c r="A72" s="6">
        <v>41661</v>
      </c>
      <c r="B72" s="7" t="s">
        <v>26</v>
      </c>
      <c r="C72">
        <v>54</v>
      </c>
      <c r="D72" t="s">
        <v>19</v>
      </c>
      <c r="F72">
        <v>4.05</v>
      </c>
      <c r="J72">
        <f>203+245+248+282+266</f>
        <v>1244</v>
      </c>
      <c r="K72">
        <v>5</v>
      </c>
      <c r="L72">
        <v>282</v>
      </c>
    </row>
    <row r="73" spans="1:13">
      <c r="A73" s="6">
        <v>41661</v>
      </c>
      <c r="B73" s="7" t="s">
        <v>26</v>
      </c>
      <c r="C73">
        <v>36</v>
      </c>
      <c r="D73" t="s">
        <v>19</v>
      </c>
      <c r="F73">
        <v>2.2000000000000002</v>
      </c>
      <c r="J73">
        <f>54+115+139</f>
        <v>308</v>
      </c>
      <c r="K73">
        <v>3</v>
      </c>
      <c r="L73">
        <v>139</v>
      </c>
    </row>
    <row r="74" spans="1:13">
      <c r="A74" s="6">
        <v>41661</v>
      </c>
      <c r="B74" s="7" t="s">
        <v>26</v>
      </c>
      <c r="C74">
        <v>36</v>
      </c>
      <c r="D74" t="s">
        <v>19</v>
      </c>
      <c r="F74">
        <v>0.55000000000000004</v>
      </c>
      <c r="J74">
        <f>40</f>
        <v>40</v>
      </c>
      <c r="K74">
        <v>1</v>
      </c>
      <c r="L74">
        <v>40</v>
      </c>
    </row>
    <row r="75" spans="1:13">
      <c r="A75" s="6">
        <v>41661</v>
      </c>
      <c r="B75" s="7" t="s">
        <v>26</v>
      </c>
      <c r="C75">
        <v>36</v>
      </c>
      <c r="D75" t="s">
        <v>19</v>
      </c>
      <c r="F75">
        <v>2.65</v>
      </c>
      <c r="J75">
        <f>159+123+163+156</f>
        <v>601</v>
      </c>
      <c r="K75">
        <v>4</v>
      </c>
      <c r="L75">
        <v>163</v>
      </c>
    </row>
    <row r="76" spans="1:13">
      <c r="A76" s="6">
        <v>41661</v>
      </c>
      <c r="B76" s="7" t="s">
        <v>26</v>
      </c>
      <c r="C76">
        <v>36</v>
      </c>
      <c r="D76" t="s">
        <v>19</v>
      </c>
      <c r="F76">
        <v>0.7</v>
      </c>
      <c r="J76">
        <f>40+44</f>
        <v>84</v>
      </c>
      <c r="K76">
        <v>2</v>
      </c>
      <c r="L76">
        <v>44</v>
      </c>
    </row>
    <row r="77" spans="1:13">
      <c r="A77" s="6">
        <v>41661</v>
      </c>
      <c r="B77" s="7" t="s">
        <v>26</v>
      </c>
      <c r="C77">
        <v>36</v>
      </c>
      <c r="D77" t="s">
        <v>19</v>
      </c>
      <c r="F77">
        <v>2.0499999999999998</v>
      </c>
      <c r="J77">
        <f>51+99+127+126</f>
        <v>403</v>
      </c>
      <c r="K77">
        <v>4</v>
      </c>
      <c r="L77">
        <v>127</v>
      </c>
    </row>
    <row r="78" spans="1:13">
      <c r="A78" s="6">
        <v>41661</v>
      </c>
      <c r="B78" s="7" t="s">
        <v>26</v>
      </c>
      <c r="C78">
        <v>22</v>
      </c>
      <c r="M78" t="s">
        <v>20</v>
      </c>
    </row>
    <row r="79" spans="1:13">
      <c r="A79" s="6">
        <v>41661</v>
      </c>
      <c r="B79" s="7" t="s">
        <v>26</v>
      </c>
      <c r="C79">
        <v>15</v>
      </c>
      <c r="D79" t="s">
        <v>19</v>
      </c>
      <c r="F79">
        <v>3.32</v>
      </c>
      <c r="J79">
        <f>90+118+112+164+172+184</f>
        <v>840</v>
      </c>
      <c r="K79">
        <v>6</v>
      </c>
      <c r="L79">
        <v>184</v>
      </c>
    </row>
    <row r="80" spans="1:13">
      <c r="A80" s="6">
        <v>41661</v>
      </c>
      <c r="B80" s="7" t="s">
        <v>26</v>
      </c>
      <c r="C80">
        <v>11</v>
      </c>
      <c r="D80" t="s">
        <v>19</v>
      </c>
      <c r="F80">
        <v>2</v>
      </c>
      <c r="J80">
        <f>71+112+182</f>
        <v>365</v>
      </c>
      <c r="K80">
        <v>3</v>
      </c>
      <c r="L80">
        <v>182</v>
      </c>
    </row>
    <row r="81" spans="1:12">
      <c r="A81" s="6">
        <v>41661</v>
      </c>
      <c r="B81" s="7" t="s">
        <v>27</v>
      </c>
      <c r="C81">
        <v>34</v>
      </c>
      <c r="D81" t="s">
        <v>19</v>
      </c>
      <c r="F81">
        <v>10.42</v>
      </c>
      <c r="J81">
        <f>223+250+239+292+293+314+316+327+344+348</f>
        <v>2946</v>
      </c>
      <c r="K81">
        <v>10</v>
      </c>
      <c r="L81">
        <v>348</v>
      </c>
    </row>
    <row r="82" spans="1:12">
      <c r="A82" s="6">
        <v>41661</v>
      </c>
      <c r="B82" s="7" t="s">
        <v>27</v>
      </c>
      <c r="C82">
        <v>34</v>
      </c>
      <c r="D82" t="s">
        <v>19</v>
      </c>
      <c r="F82">
        <v>2.04</v>
      </c>
      <c r="J82">
        <f>107+185</f>
        <v>292</v>
      </c>
      <c r="K82">
        <v>2</v>
      </c>
      <c r="L82">
        <v>185</v>
      </c>
    </row>
    <row r="83" spans="1:12">
      <c r="A83" s="6">
        <v>41661</v>
      </c>
      <c r="B83" s="7" t="s">
        <v>27</v>
      </c>
      <c r="C83">
        <v>34</v>
      </c>
      <c r="D83" t="s">
        <v>19</v>
      </c>
      <c r="F83">
        <v>2.6</v>
      </c>
      <c r="J83">
        <f>205+214</f>
        <v>419</v>
      </c>
      <c r="K83">
        <v>2</v>
      </c>
      <c r="L83">
        <v>214</v>
      </c>
    </row>
    <row r="84" spans="1:12">
      <c r="A84" s="6">
        <v>41661</v>
      </c>
      <c r="B84" s="7" t="s">
        <v>27</v>
      </c>
      <c r="C84">
        <v>34</v>
      </c>
      <c r="D84" t="s">
        <v>19</v>
      </c>
      <c r="F84">
        <v>1.87</v>
      </c>
      <c r="J84">
        <f>106+181</f>
        <v>287</v>
      </c>
      <c r="K84">
        <v>2</v>
      </c>
      <c r="L84">
        <v>181</v>
      </c>
    </row>
    <row r="85" spans="1:12">
      <c r="A85" s="6">
        <v>41661</v>
      </c>
      <c r="B85" s="7" t="s">
        <v>27</v>
      </c>
      <c r="C85">
        <v>34</v>
      </c>
      <c r="D85" t="s">
        <v>19</v>
      </c>
      <c r="F85">
        <v>4.2699999999999996</v>
      </c>
      <c r="J85">
        <f>112+181</f>
        <v>293</v>
      </c>
      <c r="K85">
        <v>2</v>
      </c>
      <c r="L85">
        <v>181</v>
      </c>
    </row>
    <row r="86" spans="1:12">
      <c r="A86" s="6">
        <v>41661</v>
      </c>
      <c r="B86" s="7" t="s">
        <v>27</v>
      </c>
      <c r="C86">
        <v>34</v>
      </c>
      <c r="D86" t="s">
        <v>19</v>
      </c>
      <c r="F86">
        <v>6.24</v>
      </c>
      <c r="J86">
        <f>275+263+370</f>
        <v>908</v>
      </c>
      <c r="K86">
        <v>3</v>
      </c>
      <c r="L86">
        <v>370</v>
      </c>
    </row>
    <row r="87" spans="1:12">
      <c r="A87" s="6">
        <v>41661</v>
      </c>
      <c r="B87" s="7" t="s">
        <v>27</v>
      </c>
      <c r="C87">
        <v>34</v>
      </c>
      <c r="D87" t="s">
        <v>19</v>
      </c>
      <c r="F87">
        <v>2.83</v>
      </c>
      <c r="J87">
        <f>264+316</f>
        <v>580</v>
      </c>
      <c r="K87">
        <v>2</v>
      </c>
      <c r="L87">
        <v>316</v>
      </c>
    </row>
    <row r="88" spans="1:12">
      <c r="A88" s="6">
        <v>41661</v>
      </c>
      <c r="B88" s="7" t="s">
        <v>27</v>
      </c>
      <c r="C88">
        <v>16</v>
      </c>
      <c r="D88" t="s">
        <v>28</v>
      </c>
      <c r="E88">
        <v>235</v>
      </c>
      <c r="F88">
        <v>3.18</v>
      </c>
    </row>
    <row r="89" spans="1:12">
      <c r="A89" s="6">
        <v>41661</v>
      </c>
      <c r="B89" s="7" t="s">
        <v>27</v>
      </c>
      <c r="C89">
        <v>16</v>
      </c>
      <c r="D89" t="s">
        <v>28</v>
      </c>
      <c r="E89">
        <v>222</v>
      </c>
      <c r="F89">
        <v>1.95</v>
      </c>
    </row>
    <row r="90" spans="1:12">
      <c r="A90" s="6">
        <v>41661</v>
      </c>
      <c r="B90" s="7" t="s">
        <v>27</v>
      </c>
      <c r="C90">
        <v>16</v>
      </c>
      <c r="D90" t="s">
        <v>28</v>
      </c>
      <c r="E90">
        <v>332</v>
      </c>
      <c r="F90">
        <v>2.29</v>
      </c>
    </row>
    <row r="91" spans="1:12">
      <c r="A91" s="6">
        <v>41661</v>
      </c>
      <c r="B91" s="7" t="s">
        <v>27</v>
      </c>
      <c r="C91">
        <v>16</v>
      </c>
      <c r="D91" t="s">
        <v>28</v>
      </c>
      <c r="E91">
        <v>259</v>
      </c>
      <c r="F91">
        <v>2.02</v>
      </c>
    </row>
    <row r="92" spans="1:12">
      <c r="A92" s="6">
        <v>41661</v>
      </c>
      <c r="B92" s="7" t="s">
        <v>27</v>
      </c>
      <c r="C92">
        <v>12</v>
      </c>
      <c r="D92" t="s">
        <v>28</v>
      </c>
      <c r="E92">
        <v>200</v>
      </c>
      <c r="F92">
        <v>1.64</v>
      </c>
    </row>
    <row r="93" spans="1:12">
      <c r="A93" s="6">
        <v>41661</v>
      </c>
      <c r="B93" s="7" t="s">
        <v>27</v>
      </c>
      <c r="C93">
        <v>12</v>
      </c>
      <c r="D93" t="s">
        <v>28</v>
      </c>
      <c r="E93">
        <v>200</v>
      </c>
      <c r="F93">
        <v>1.72</v>
      </c>
    </row>
    <row r="94" spans="1:12">
      <c r="A94" s="6">
        <v>41661</v>
      </c>
      <c r="B94" s="7" t="s">
        <v>27</v>
      </c>
      <c r="C94">
        <v>12</v>
      </c>
      <c r="D94" t="s">
        <v>28</v>
      </c>
      <c r="E94">
        <v>312</v>
      </c>
      <c r="F94">
        <v>1.97</v>
      </c>
    </row>
    <row r="95" spans="1:12">
      <c r="A95" s="6">
        <v>41661</v>
      </c>
      <c r="B95" s="7" t="s">
        <v>27</v>
      </c>
      <c r="C95">
        <v>12</v>
      </c>
      <c r="D95" t="s">
        <v>28</v>
      </c>
      <c r="E95">
        <v>307</v>
      </c>
      <c r="F95">
        <v>1.82</v>
      </c>
    </row>
    <row r="96" spans="1:12">
      <c r="A96" s="6">
        <v>41661</v>
      </c>
      <c r="B96" s="7" t="s">
        <v>27</v>
      </c>
      <c r="C96">
        <v>10</v>
      </c>
      <c r="D96" t="s">
        <v>28</v>
      </c>
      <c r="E96">
        <v>213</v>
      </c>
      <c r="F96">
        <v>1.49</v>
      </c>
    </row>
    <row r="97" spans="1:12">
      <c r="A97" s="6">
        <v>41661</v>
      </c>
      <c r="B97" s="7" t="s">
        <v>27</v>
      </c>
      <c r="C97">
        <v>10</v>
      </c>
      <c r="D97" t="s">
        <v>28</v>
      </c>
      <c r="E97">
        <v>303</v>
      </c>
      <c r="F97">
        <v>2.27</v>
      </c>
    </row>
    <row r="98" spans="1:12">
      <c r="A98" s="6">
        <v>41661</v>
      </c>
      <c r="B98" s="7" t="s">
        <v>27</v>
      </c>
      <c r="C98">
        <v>10</v>
      </c>
      <c r="D98" t="s">
        <v>28</v>
      </c>
      <c r="E98">
        <v>290</v>
      </c>
      <c r="F98">
        <v>1.76</v>
      </c>
    </row>
    <row r="99" spans="1:12">
      <c r="A99" s="6">
        <v>41661</v>
      </c>
      <c r="B99" s="7" t="s">
        <v>27</v>
      </c>
      <c r="C99">
        <v>10</v>
      </c>
      <c r="D99" t="s">
        <v>28</v>
      </c>
      <c r="E99">
        <v>250</v>
      </c>
      <c r="F99">
        <v>1.77</v>
      </c>
    </row>
    <row r="100" spans="1:12">
      <c r="A100" s="6">
        <v>41661</v>
      </c>
      <c r="B100" s="7" t="s">
        <v>27</v>
      </c>
      <c r="C100">
        <v>10</v>
      </c>
      <c r="D100" t="s">
        <v>28</v>
      </c>
      <c r="E100">
        <v>299</v>
      </c>
      <c r="F100">
        <v>1.66</v>
      </c>
    </row>
    <row r="101" spans="1:12">
      <c r="A101" s="6">
        <v>41661</v>
      </c>
      <c r="B101" s="7" t="s">
        <v>27</v>
      </c>
      <c r="C101">
        <v>10</v>
      </c>
      <c r="D101" t="s">
        <v>28</v>
      </c>
      <c r="E101">
        <v>242</v>
      </c>
      <c r="F101">
        <v>1.35</v>
      </c>
    </row>
    <row r="102" spans="1:12">
      <c r="A102" s="6">
        <v>41661</v>
      </c>
      <c r="B102" s="7" t="s">
        <v>27</v>
      </c>
      <c r="C102">
        <v>10</v>
      </c>
      <c r="D102" t="s">
        <v>28</v>
      </c>
      <c r="E102">
        <v>357</v>
      </c>
      <c r="F102">
        <v>2.5099999999999998</v>
      </c>
    </row>
    <row r="103" spans="1:12">
      <c r="A103" s="6">
        <v>41661</v>
      </c>
      <c r="B103" s="7" t="s">
        <v>27</v>
      </c>
      <c r="C103">
        <v>3</v>
      </c>
      <c r="D103" t="s">
        <v>28</v>
      </c>
      <c r="E103">
        <v>127</v>
      </c>
      <c r="F103">
        <v>1.19</v>
      </c>
    </row>
    <row r="104" spans="1:12">
      <c r="A104" s="6">
        <v>41661</v>
      </c>
      <c r="B104" s="7" t="s">
        <v>27</v>
      </c>
      <c r="C104">
        <v>3</v>
      </c>
      <c r="D104" t="s">
        <v>19</v>
      </c>
      <c r="F104">
        <v>6.06</v>
      </c>
      <c r="J104">
        <f>169</f>
        <v>169</v>
      </c>
      <c r="K104">
        <v>1</v>
      </c>
      <c r="L104">
        <v>169</v>
      </c>
    </row>
    <row r="105" spans="1:12">
      <c r="A105" s="6">
        <v>41661</v>
      </c>
      <c r="B105" s="7" t="s">
        <v>27</v>
      </c>
      <c r="C105">
        <v>3</v>
      </c>
      <c r="D105" t="s">
        <v>19</v>
      </c>
      <c r="F105">
        <v>6.84</v>
      </c>
      <c r="J105">
        <f>216+226</f>
        <v>442</v>
      </c>
      <c r="K105">
        <v>2</v>
      </c>
      <c r="L105">
        <v>226</v>
      </c>
    </row>
    <row r="106" spans="1:12">
      <c r="A106" s="6">
        <v>41661</v>
      </c>
      <c r="B106" s="7" t="s">
        <v>27</v>
      </c>
      <c r="C106">
        <v>3</v>
      </c>
      <c r="D106" t="s">
        <v>19</v>
      </c>
      <c r="F106">
        <v>10.45</v>
      </c>
      <c r="J106">
        <f>296+356+355+357</f>
        <v>1364</v>
      </c>
      <c r="K106">
        <v>4</v>
      </c>
      <c r="L106">
        <v>357</v>
      </c>
    </row>
    <row r="107" spans="1:12">
      <c r="A107" s="6">
        <v>41661</v>
      </c>
      <c r="B107" s="7" t="s">
        <v>29</v>
      </c>
      <c r="C107">
        <v>55</v>
      </c>
      <c r="D107" t="s">
        <v>19</v>
      </c>
      <c r="F107">
        <v>3.28</v>
      </c>
      <c r="J107">
        <f>130+172+220+226+250</f>
        <v>998</v>
      </c>
      <c r="K107">
        <v>5</v>
      </c>
      <c r="L107">
        <v>250</v>
      </c>
    </row>
    <row r="108" spans="1:12">
      <c r="A108" s="6">
        <v>41661</v>
      </c>
      <c r="B108" s="7" t="s">
        <v>29</v>
      </c>
      <c r="C108">
        <v>55</v>
      </c>
      <c r="D108" t="s">
        <v>19</v>
      </c>
      <c r="F108">
        <v>1.7</v>
      </c>
      <c r="J108">
        <f>196+147+176+192+231</f>
        <v>942</v>
      </c>
      <c r="K108">
        <v>5</v>
      </c>
      <c r="L108">
        <v>231</v>
      </c>
    </row>
    <row r="109" spans="1:12">
      <c r="A109" s="6">
        <v>41661</v>
      </c>
      <c r="B109" s="7" t="s">
        <v>29</v>
      </c>
      <c r="C109">
        <v>55</v>
      </c>
      <c r="D109" t="s">
        <v>19</v>
      </c>
      <c r="F109">
        <v>0.45</v>
      </c>
      <c r="J109">
        <f>42+67</f>
        <v>109</v>
      </c>
      <c r="K109">
        <v>2</v>
      </c>
      <c r="L109">
        <v>67</v>
      </c>
    </row>
    <row r="110" spans="1:12">
      <c r="A110" s="6">
        <v>41661</v>
      </c>
      <c r="B110" s="7" t="s">
        <v>29</v>
      </c>
      <c r="C110">
        <v>55</v>
      </c>
      <c r="D110" t="s">
        <v>19</v>
      </c>
      <c r="F110">
        <v>0.78</v>
      </c>
      <c r="J110">
        <f>65+67</f>
        <v>132</v>
      </c>
      <c r="K110">
        <v>2</v>
      </c>
      <c r="L110">
        <v>67</v>
      </c>
    </row>
    <row r="111" spans="1:12">
      <c r="A111" s="6">
        <v>41661</v>
      </c>
      <c r="B111" s="7" t="s">
        <v>29</v>
      </c>
      <c r="C111">
        <v>55</v>
      </c>
      <c r="D111" t="s">
        <v>19</v>
      </c>
      <c r="F111">
        <v>0.52</v>
      </c>
      <c r="J111">
        <f>40+46+54</f>
        <v>140</v>
      </c>
      <c r="K111">
        <v>3</v>
      </c>
      <c r="L111">
        <v>54</v>
      </c>
    </row>
    <row r="112" spans="1:12">
      <c r="A112" s="6">
        <v>41661</v>
      </c>
      <c r="B112" s="7" t="s">
        <v>29</v>
      </c>
      <c r="C112">
        <v>55</v>
      </c>
      <c r="D112" t="s">
        <v>19</v>
      </c>
      <c r="F112">
        <v>0.52</v>
      </c>
      <c r="J112">
        <f>43+41+66</f>
        <v>150</v>
      </c>
      <c r="K112">
        <v>3</v>
      </c>
      <c r="L112">
        <v>66</v>
      </c>
    </row>
    <row r="113" spans="1:12">
      <c r="A113" s="6">
        <v>41661</v>
      </c>
      <c r="B113" s="7" t="s">
        <v>29</v>
      </c>
      <c r="C113">
        <v>55</v>
      </c>
      <c r="D113" t="s">
        <v>19</v>
      </c>
      <c r="F113">
        <v>0.87</v>
      </c>
      <c r="J113">
        <f>46+86+105+124</f>
        <v>361</v>
      </c>
      <c r="K113">
        <v>4</v>
      </c>
      <c r="L113">
        <v>124</v>
      </c>
    </row>
    <row r="114" spans="1:12">
      <c r="A114" s="6">
        <v>41661</v>
      </c>
      <c r="B114" s="7" t="s">
        <v>29</v>
      </c>
      <c r="C114">
        <v>55</v>
      </c>
      <c r="D114" t="s">
        <v>19</v>
      </c>
      <c r="F114">
        <v>4.1399999999999997</v>
      </c>
      <c r="J114">
        <f>265+271+275</f>
        <v>811</v>
      </c>
      <c r="K114">
        <v>3</v>
      </c>
      <c r="L114">
        <v>275</v>
      </c>
    </row>
    <row r="115" spans="1:12">
      <c r="A115" s="6">
        <v>41661</v>
      </c>
      <c r="B115" s="7" t="s">
        <v>29</v>
      </c>
      <c r="C115">
        <v>55</v>
      </c>
      <c r="D115" t="s">
        <v>19</v>
      </c>
      <c r="F115">
        <v>0.24</v>
      </c>
      <c r="J115">
        <f>23+26</f>
        <v>49</v>
      </c>
      <c r="K115">
        <v>2</v>
      </c>
      <c r="L115">
        <v>26</v>
      </c>
    </row>
    <row r="116" spans="1:12">
      <c r="A116" s="6">
        <v>41661</v>
      </c>
      <c r="B116" s="7" t="s">
        <v>29</v>
      </c>
      <c r="C116">
        <v>55</v>
      </c>
      <c r="D116" t="s">
        <v>19</v>
      </c>
      <c r="F116">
        <v>0.46</v>
      </c>
      <c r="J116">
        <f>39+46</f>
        <v>85</v>
      </c>
      <c r="K116">
        <v>2</v>
      </c>
      <c r="L116">
        <v>46</v>
      </c>
    </row>
    <row r="117" spans="1:12">
      <c r="A117" s="6">
        <v>41661</v>
      </c>
      <c r="B117" s="7" t="s">
        <v>29</v>
      </c>
      <c r="C117">
        <v>55</v>
      </c>
      <c r="D117" t="s">
        <v>19</v>
      </c>
      <c r="F117">
        <v>4.58</v>
      </c>
      <c r="J117">
        <f>267+285+290</f>
        <v>842</v>
      </c>
      <c r="K117">
        <v>3</v>
      </c>
      <c r="L117">
        <v>290</v>
      </c>
    </row>
    <row r="118" spans="1:12">
      <c r="A118" s="6">
        <v>41661</v>
      </c>
      <c r="B118" s="7" t="s">
        <v>29</v>
      </c>
      <c r="C118">
        <v>55</v>
      </c>
      <c r="D118" t="s">
        <v>19</v>
      </c>
      <c r="F118">
        <v>1.08</v>
      </c>
      <c r="J118">
        <f>75+108+120</f>
        <v>303</v>
      </c>
      <c r="K118">
        <v>3</v>
      </c>
      <c r="L118">
        <v>120</v>
      </c>
    </row>
    <row r="119" spans="1:12">
      <c r="A119" s="6">
        <v>41661</v>
      </c>
      <c r="B119" s="7" t="s">
        <v>29</v>
      </c>
      <c r="C119">
        <v>55</v>
      </c>
      <c r="D119" t="s">
        <v>19</v>
      </c>
      <c r="F119">
        <v>0.61</v>
      </c>
      <c r="J119">
        <f>53+75</f>
        <v>128</v>
      </c>
      <c r="K119">
        <v>2</v>
      </c>
      <c r="L119">
        <v>75</v>
      </c>
    </row>
    <row r="120" spans="1:12">
      <c r="A120" s="6">
        <v>41661</v>
      </c>
      <c r="B120" s="7" t="s">
        <v>29</v>
      </c>
      <c r="C120">
        <v>55</v>
      </c>
      <c r="D120" t="s">
        <v>19</v>
      </c>
      <c r="F120">
        <v>0.4</v>
      </c>
      <c r="J120">
        <f>28+30+36</f>
        <v>94</v>
      </c>
      <c r="K120">
        <v>3</v>
      </c>
      <c r="L120">
        <v>36</v>
      </c>
    </row>
    <row r="121" spans="1:12">
      <c r="A121" s="6">
        <v>41661</v>
      </c>
      <c r="B121" s="7" t="s">
        <v>29</v>
      </c>
      <c r="C121">
        <v>55</v>
      </c>
      <c r="D121" t="s">
        <v>19</v>
      </c>
      <c r="F121">
        <v>0.75</v>
      </c>
      <c r="J121">
        <f>46+46+70</f>
        <v>162</v>
      </c>
      <c r="K121">
        <v>3</v>
      </c>
      <c r="L121">
        <v>70</v>
      </c>
    </row>
    <row r="122" spans="1:12">
      <c r="A122" s="6">
        <v>41661</v>
      </c>
      <c r="B122" s="7" t="s">
        <v>29</v>
      </c>
      <c r="C122">
        <v>55</v>
      </c>
      <c r="D122" t="s">
        <v>19</v>
      </c>
      <c r="F122">
        <v>1.05</v>
      </c>
      <c r="J122">
        <f>55+76+145+140</f>
        <v>416</v>
      </c>
      <c r="K122">
        <v>4</v>
      </c>
      <c r="L122">
        <v>145</v>
      </c>
    </row>
    <row r="123" spans="1:12">
      <c r="A123" s="6">
        <v>41661</v>
      </c>
      <c r="B123" s="7" t="s">
        <v>29</v>
      </c>
      <c r="C123">
        <v>55</v>
      </c>
      <c r="D123" t="s">
        <v>19</v>
      </c>
      <c r="F123">
        <v>3.51</v>
      </c>
      <c r="J123">
        <f>243+280</f>
        <v>523</v>
      </c>
      <c r="K123">
        <v>2</v>
      </c>
      <c r="L123">
        <v>280</v>
      </c>
    </row>
    <row r="124" spans="1:12">
      <c r="A124" s="6">
        <v>41661</v>
      </c>
      <c r="B124" s="7" t="s">
        <v>29</v>
      </c>
      <c r="C124">
        <v>55</v>
      </c>
      <c r="D124" t="s">
        <v>19</v>
      </c>
      <c r="F124">
        <v>3.67</v>
      </c>
      <c r="J124">
        <f>252+298</f>
        <v>550</v>
      </c>
      <c r="K124">
        <v>2</v>
      </c>
      <c r="L124">
        <v>298</v>
      </c>
    </row>
    <row r="125" spans="1:12">
      <c r="A125" s="6">
        <v>41661</v>
      </c>
      <c r="B125" s="7" t="s">
        <v>29</v>
      </c>
      <c r="C125">
        <v>55</v>
      </c>
      <c r="D125" t="s">
        <v>19</v>
      </c>
      <c r="F125">
        <v>1.45</v>
      </c>
      <c r="J125">
        <f>99+107+152+163+191</f>
        <v>712</v>
      </c>
      <c r="K125">
        <v>5</v>
      </c>
      <c r="L125">
        <v>191</v>
      </c>
    </row>
    <row r="126" spans="1:12">
      <c r="A126" s="6">
        <v>41661</v>
      </c>
      <c r="B126" s="7" t="s">
        <v>29</v>
      </c>
      <c r="C126">
        <v>55</v>
      </c>
      <c r="D126" t="s">
        <v>19</v>
      </c>
      <c r="F126">
        <v>4.8099999999999996</v>
      </c>
      <c r="J126">
        <f>105+119+132+246+290+292</f>
        <v>1184</v>
      </c>
      <c r="K126">
        <v>6</v>
      </c>
      <c r="L126">
        <v>292</v>
      </c>
    </row>
    <row r="127" spans="1:12">
      <c r="A127" s="6">
        <v>41661</v>
      </c>
      <c r="B127" s="7" t="s">
        <v>29</v>
      </c>
      <c r="C127">
        <v>55</v>
      </c>
      <c r="D127" t="s">
        <v>19</v>
      </c>
      <c r="F127">
        <v>0.85</v>
      </c>
      <c r="J127">
        <f>49+78+110+122</f>
        <v>359</v>
      </c>
      <c r="K127">
        <v>4</v>
      </c>
      <c r="L127">
        <v>122</v>
      </c>
    </row>
    <row r="128" spans="1:12">
      <c r="A128" s="6">
        <v>41661</v>
      </c>
      <c r="B128" s="7" t="s">
        <v>29</v>
      </c>
      <c r="C128">
        <v>55</v>
      </c>
      <c r="D128" t="s">
        <v>19</v>
      </c>
      <c r="F128">
        <v>2.98</v>
      </c>
      <c r="J128">
        <f>90+145+236+271</f>
        <v>742</v>
      </c>
      <c r="K128">
        <v>4</v>
      </c>
      <c r="L128">
        <v>271</v>
      </c>
    </row>
    <row r="129" spans="1:12">
      <c r="A129" s="6">
        <v>41661</v>
      </c>
      <c r="B129" s="7" t="s">
        <v>29</v>
      </c>
      <c r="C129">
        <v>55</v>
      </c>
      <c r="D129" t="s">
        <v>19</v>
      </c>
      <c r="F129">
        <v>0.9</v>
      </c>
      <c r="J129">
        <f>36+48+53</f>
        <v>137</v>
      </c>
      <c r="K129">
        <v>3</v>
      </c>
      <c r="L129">
        <v>53</v>
      </c>
    </row>
    <row r="130" spans="1:12">
      <c r="A130" s="6">
        <v>41661</v>
      </c>
      <c r="B130" s="7" t="s">
        <v>29</v>
      </c>
      <c r="C130">
        <v>55</v>
      </c>
      <c r="D130" t="s">
        <v>19</v>
      </c>
      <c r="F130">
        <v>1.63</v>
      </c>
      <c r="J130">
        <f>88+122+149+199</f>
        <v>558</v>
      </c>
      <c r="K130">
        <v>4</v>
      </c>
      <c r="L130">
        <v>199</v>
      </c>
    </row>
    <row r="131" spans="1:12">
      <c r="A131" s="6">
        <v>41661</v>
      </c>
      <c r="B131" s="7" t="s">
        <v>29</v>
      </c>
      <c r="C131">
        <v>55</v>
      </c>
      <c r="D131" t="s">
        <v>19</v>
      </c>
      <c r="F131">
        <v>0.6</v>
      </c>
      <c r="J131">
        <f>41+41+48</f>
        <v>130</v>
      </c>
      <c r="K131">
        <v>3</v>
      </c>
      <c r="L131">
        <v>48</v>
      </c>
    </row>
    <row r="132" spans="1:12">
      <c r="A132" s="6">
        <v>41661</v>
      </c>
      <c r="B132" s="7" t="s">
        <v>29</v>
      </c>
      <c r="C132">
        <v>55</v>
      </c>
      <c r="D132" t="s">
        <v>19</v>
      </c>
      <c r="F132">
        <v>6.16</v>
      </c>
      <c r="J132">
        <f>264+295+303+341</f>
        <v>1203</v>
      </c>
      <c r="K132">
        <v>4</v>
      </c>
      <c r="L132">
        <v>341</v>
      </c>
    </row>
    <row r="133" spans="1:12">
      <c r="A133" s="6">
        <v>41661</v>
      </c>
      <c r="B133" s="7" t="s">
        <v>29</v>
      </c>
      <c r="C133">
        <v>55</v>
      </c>
      <c r="D133" t="s">
        <v>28</v>
      </c>
      <c r="E133">
        <v>256</v>
      </c>
      <c r="F133">
        <v>0.96</v>
      </c>
    </row>
    <row r="134" spans="1:12">
      <c r="A134" s="6">
        <v>41661</v>
      </c>
      <c r="B134" s="7" t="s">
        <v>29</v>
      </c>
      <c r="C134">
        <v>55</v>
      </c>
      <c r="D134" t="s">
        <v>19</v>
      </c>
      <c r="F134">
        <v>3.18</v>
      </c>
      <c r="J134">
        <f>277+285+392</f>
        <v>954</v>
      </c>
      <c r="K134">
        <v>3</v>
      </c>
      <c r="L134">
        <v>392</v>
      </c>
    </row>
    <row r="135" spans="1:12">
      <c r="A135" s="6">
        <v>41661</v>
      </c>
      <c r="B135" s="7" t="s">
        <v>29</v>
      </c>
      <c r="C135">
        <v>55</v>
      </c>
      <c r="D135" t="s">
        <v>19</v>
      </c>
      <c r="F135">
        <v>0.39</v>
      </c>
      <c r="J135">
        <f>27+36</f>
        <v>63</v>
      </c>
      <c r="K135">
        <v>2</v>
      </c>
      <c r="L135">
        <v>36</v>
      </c>
    </row>
    <row r="136" spans="1:12">
      <c r="A136" s="6">
        <v>41661</v>
      </c>
      <c r="B136" s="7" t="s">
        <v>29</v>
      </c>
      <c r="C136">
        <v>55</v>
      </c>
      <c r="D136" t="s">
        <v>19</v>
      </c>
      <c r="F136">
        <v>0.35</v>
      </c>
      <c r="J136">
        <f>22+23</f>
        <v>45</v>
      </c>
      <c r="K136">
        <v>2</v>
      </c>
      <c r="L136">
        <v>23</v>
      </c>
    </row>
    <row r="137" spans="1:12">
      <c r="A137" s="6">
        <v>41661</v>
      </c>
      <c r="B137" s="7" t="s">
        <v>29</v>
      </c>
      <c r="C137">
        <v>55</v>
      </c>
      <c r="D137" t="s">
        <v>19</v>
      </c>
      <c r="F137">
        <v>2.67</v>
      </c>
      <c r="J137">
        <f>280+255+269</f>
        <v>804</v>
      </c>
      <c r="K137">
        <v>3</v>
      </c>
      <c r="L137">
        <v>269</v>
      </c>
    </row>
    <row r="138" spans="1:12">
      <c r="A138" s="6">
        <v>41661</v>
      </c>
      <c r="B138" s="7" t="s">
        <v>29</v>
      </c>
      <c r="C138">
        <v>55</v>
      </c>
      <c r="D138" t="s">
        <v>19</v>
      </c>
      <c r="F138">
        <v>2.85</v>
      </c>
      <c r="J138">
        <f>244</f>
        <v>244</v>
      </c>
      <c r="K138">
        <v>1</v>
      </c>
      <c r="L138">
        <v>244</v>
      </c>
    </row>
    <row r="139" spans="1:12">
      <c r="A139" s="6">
        <v>41661</v>
      </c>
      <c r="B139" s="7" t="s">
        <v>29</v>
      </c>
      <c r="C139">
        <v>55</v>
      </c>
      <c r="D139" t="s">
        <v>19</v>
      </c>
      <c r="F139">
        <v>3.12</v>
      </c>
      <c r="J139">
        <f>96+135+144+166+193+241</f>
        <v>975</v>
      </c>
      <c r="K139">
        <v>6</v>
      </c>
      <c r="L139">
        <v>241</v>
      </c>
    </row>
    <row r="140" spans="1:12">
      <c r="A140" s="6">
        <v>41661</v>
      </c>
      <c r="B140" s="7" t="s">
        <v>29</v>
      </c>
      <c r="C140">
        <v>55</v>
      </c>
      <c r="D140" t="s">
        <v>19</v>
      </c>
      <c r="F140">
        <v>1.61</v>
      </c>
      <c r="J140">
        <f>77+108+132+164+177+178</f>
        <v>836</v>
      </c>
      <c r="K140">
        <v>6</v>
      </c>
      <c r="L140">
        <v>178</v>
      </c>
    </row>
    <row r="141" spans="1:12">
      <c r="A141" s="6">
        <v>41661</v>
      </c>
      <c r="B141" s="7" t="s">
        <v>29</v>
      </c>
      <c r="C141">
        <v>55</v>
      </c>
      <c r="D141" t="s">
        <v>19</v>
      </c>
      <c r="F141">
        <v>0.7</v>
      </c>
      <c r="J141">
        <f>29+68+86+105</f>
        <v>288</v>
      </c>
      <c r="K141">
        <v>4</v>
      </c>
      <c r="L141">
        <v>105</v>
      </c>
    </row>
    <row r="142" spans="1:12">
      <c r="A142" s="6">
        <v>41661</v>
      </c>
      <c r="B142" s="7" t="s">
        <v>29</v>
      </c>
      <c r="C142">
        <v>55</v>
      </c>
      <c r="D142" t="s">
        <v>19</v>
      </c>
      <c r="F142">
        <v>4.7</v>
      </c>
      <c r="J142">
        <f>268+290+295</f>
        <v>853</v>
      </c>
      <c r="K142">
        <v>3</v>
      </c>
      <c r="L142">
        <v>295</v>
      </c>
    </row>
    <row r="143" spans="1:12">
      <c r="A143" s="6">
        <v>41661</v>
      </c>
      <c r="B143" s="7" t="s">
        <v>29</v>
      </c>
      <c r="C143">
        <v>55</v>
      </c>
      <c r="D143" t="s">
        <v>19</v>
      </c>
      <c r="F143">
        <v>2.3199999999999998</v>
      </c>
      <c r="J143">
        <f>164+175+215+233+248</f>
        <v>1035</v>
      </c>
      <c r="K143">
        <v>5</v>
      </c>
      <c r="L143">
        <v>248</v>
      </c>
    </row>
    <row r="144" spans="1:12">
      <c r="A144" s="6">
        <v>41661</v>
      </c>
      <c r="B144" s="7" t="s">
        <v>29</v>
      </c>
      <c r="C144">
        <v>55</v>
      </c>
      <c r="D144" t="s">
        <v>19</v>
      </c>
      <c r="F144">
        <v>0.37</v>
      </c>
      <c r="J144">
        <f>27+37</f>
        <v>64</v>
      </c>
      <c r="K144">
        <v>2</v>
      </c>
      <c r="L144">
        <v>37</v>
      </c>
    </row>
    <row r="145" spans="1:12">
      <c r="A145" s="6">
        <v>41661</v>
      </c>
      <c r="B145" s="7" t="s">
        <v>29</v>
      </c>
      <c r="C145">
        <v>55</v>
      </c>
      <c r="D145" t="s">
        <v>19</v>
      </c>
      <c r="F145">
        <v>1.37</v>
      </c>
      <c r="J145">
        <f>50+89+91+137+131</f>
        <v>498</v>
      </c>
      <c r="K145">
        <v>5</v>
      </c>
      <c r="L145">
        <v>137</v>
      </c>
    </row>
    <row r="146" spans="1:12">
      <c r="A146" s="6">
        <v>41661</v>
      </c>
      <c r="B146" s="7" t="s">
        <v>29</v>
      </c>
      <c r="C146">
        <v>55</v>
      </c>
      <c r="D146" t="s">
        <v>19</v>
      </c>
      <c r="F146">
        <v>11.5</v>
      </c>
      <c r="J146">
        <f>249+269+266+284+303</f>
        <v>1371</v>
      </c>
      <c r="K146">
        <v>5</v>
      </c>
      <c r="L146">
        <v>303</v>
      </c>
    </row>
    <row r="147" spans="1:12">
      <c r="A147" s="6">
        <v>41661</v>
      </c>
      <c r="B147" s="7" t="s">
        <v>29</v>
      </c>
      <c r="C147">
        <v>55</v>
      </c>
      <c r="D147" t="s">
        <v>19</v>
      </c>
      <c r="F147">
        <v>1.86</v>
      </c>
      <c r="J147">
        <f>78+116+138+172</f>
        <v>504</v>
      </c>
      <c r="K147">
        <v>4</v>
      </c>
      <c r="L147">
        <v>172</v>
      </c>
    </row>
    <row r="148" spans="1:12">
      <c r="A148" s="6">
        <v>41661</v>
      </c>
      <c r="B148" s="7" t="s">
        <v>29</v>
      </c>
      <c r="C148">
        <v>55</v>
      </c>
      <c r="D148" t="s">
        <v>19</v>
      </c>
      <c r="F148">
        <v>0.7</v>
      </c>
      <c r="J148">
        <f>43+52+69+74</f>
        <v>238</v>
      </c>
      <c r="K148">
        <v>4</v>
      </c>
      <c r="L148">
        <v>74</v>
      </c>
    </row>
    <row r="149" spans="1:12">
      <c r="A149" s="6">
        <v>41661</v>
      </c>
      <c r="B149" s="7" t="s">
        <v>29</v>
      </c>
      <c r="C149">
        <v>55</v>
      </c>
      <c r="D149" t="s">
        <v>19</v>
      </c>
      <c r="F149">
        <v>3.11</v>
      </c>
      <c r="J149">
        <f>228+258</f>
        <v>486</v>
      </c>
      <c r="K149">
        <v>2</v>
      </c>
      <c r="L149">
        <v>258</v>
      </c>
    </row>
    <row r="150" spans="1:12">
      <c r="A150" s="6">
        <v>41661</v>
      </c>
      <c r="B150" s="7" t="s">
        <v>29</v>
      </c>
      <c r="C150">
        <v>55</v>
      </c>
      <c r="D150" t="s">
        <v>19</v>
      </c>
      <c r="F150">
        <v>2.75</v>
      </c>
      <c r="J150">
        <f>262+272</f>
        <v>534</v>
      </c>
      <c r="K150">
        <v>2</v>
      </c>
      <c r="L150">
        <v>272</v>
      </c>
    </row>
    <row r="151" spans="1:12">
      <c r="A151" s="6">
        <v>41661</v>
      </c>
      <c r="B151" s="7" t="s">
        <v>29</v>
      </c>
      <c r="C151">
        <v>55</v>
      </c>
      <c r="D151" t="s">
        <v>19</v>
      </c>
      <c r="F151">
        <v>0.75</v>
      </c>
      <c r="J151">
        <f>58+87+92</f>
        <v>237</v>
      </c>
      <c r="K151">
        <v>3</v>
      </c>
      <c r="L151">
        <v>92</v>
      </c>
    </row>
    <row r="152" spans="1:12">
      <c r="A152" s="6">
        <v>41661</v>
      </c>
      <c r="B152" s="7" t="s">
        <v>29</v>
      </c>
      <c r="C152">
        <v>55</v>
      </c>
      <c r="D152" t="s">
        <v>19</v>
      </c>
      <c r="F152">
        <v>0.37</v>
      </c>
      <c r="J152">
        <f>36+47+55</f>
        <v>138</v>
      </c>
      <c r="K152">
        <v>3</v>
      </c>
      <c r="L152">
        <v>55</v>
      </c>
    </row>
    <row r="153" spans="1:12">
      <c r="A153" s="6">
        <v>41661</v>
      </c>
      <c r="B153" s="7" t="s">
        <v>29</v>
      </c>
      <c r="C153">
        <v>55</v>
      </c>
      <c r="D153" t="s">
        <v>19</v>
      </c>
      <c r="F153">
        <v>0.3</v>
      </c>
      <c r="J153">
        <f>43+52</f>
        <v>95</v>
      </c>
      <c r="K153">
        <v>2</v>
      </c>
      <c r="L153">
        <v>52</v>
      </c>
    </row>
    <row r="154" spans="1:12">
      <c r="A154" s="6">
        <v>41661</v>
      </c>
      <c r="B154" s="7" t="s">
        <v>29</v>
      </c>
      <c r="C154">
        <v>55</v>
      </c>
      <c r="D154" t="s">
        <v>19</v>
      </c>
      <c r="F154">
        <v>0.67</v>
      </c>
      <c r="J154">
        <f>62+76+86</f>
        <v>224</v>
      </c>
      <c r="K154">
        <v>3</v>
      </c>
      <c r="L154">
        <v>86</v>
      </c>
    </row>
    <row r="155" spans="1:12">
      <c r="A155" s="6">
        <v>41661</v>
      </c>
      <c r="B155" s="7" t="s">
        <v>29</v>
      </c>
      <c r="C155">
        <v>55</v>
      </c>
      <c r="D155" t="s">
        <v>19</v>
      </c>
      <c r="F155">
        <v>2</v>
      </c>
      <c r="J155">
        <f>94+99+114+109+153+140+142</f>
        <v>851</v>
      </c>
      <c r="K155">
        <v>7</v>
      </c>
      <c r="L155">
        <v>153</v>
      </c>
    </row>
    <row r="156" spans="1:12">
      <c r="A156" s="6">
        <v>41661</v>
      </c>
      <c r="B156" s="7" t="s">
        <v>29</v>
      </c>
      <c r="C156">
        <v>55</v>
      </c>
      <c r="D156" t="s">
        <v>19</v>
      </c>
      <c r="F156">
        <v>2.5</v>
      </c>
      <c r="J156">
        <f>51+58+215+264</f>
        <v>588</v>
      </c>
      <c r="K156">
        <v>4</v>
      </c>
      <c r="L156">
        <v>264</v>
      </c>
    </row>
    <row r="157" spans="1:12">
      <c r="A157" s="6">
        <v>41661</v>
      </c>
      <c r="B157" s="7" t="s">
        <v>29</v>
      </c>
      <c r="C157">
        <v>55</v>
      </c>
      <c r="D157" t="s">
        <v>19</v>
      </c>
      <c r="F157">
        <v>6.96</v>
      </c>
      <c r="J157">
        <f>205+240+286</f>
        <v>731</v>
      </c>
      <c r="K157">
        <v>3</v>
      </c>
      <c r="L157">
        <v>286</v>
      </c>
    </row>
    <row r="158" spans="1:12">
      <c r="A158" s="6">
        <v>41661</v>
      </c>
      <c r="B158" s="7" t="s">
        <v>29</v>
      </c>
      <c r="C158">
        <v>55</v>
      </c>
      <c r="D158" t="s">
        <v>19</v>
      </c>
      <c r="F158">
        <v>0.19</v>
      </c>
      <c r="J158">
        <f>30+34</f>
        <v>64</v>
      </c>
      <c r="K158">
        <v>2</v>
      </c>
      <c r="L158">
        <v>34</v>
      </c>
    </row>
    <row r="159" spans="1:12">
      <c r="A159" s="6">
        <v>41661</v>
      </c>
      <c r="B159" s="7" t="s">
        <v>29</v>
      </c>
      <c r="C159">
        <v>55</v>
      </c>
      <c r="D159" t="s">
        <v>19</v>
      </c>
      <c r="F159">
        <v>2.91</v>
      </c>
      <c r="J159">
        <f>233+269+277+270</f>
        <v>1049</v>
      </c>
      <c r="K159">
        <v>4</v>
      </c>
      <c r="L159">
        <v>277</v>
      </c>
    </row>
    <row r="160" spans="1:12">
      <c r="A160" s="6">
        <v>41661</v>
      </c>
      <c r="B160" s="7" t="s">
        <v>29</v>
      </c>
      <c r="C160">
        <v>55</v>
      </c>
      <c r="D160" t="s">
        <v>19</v>
      </c>
      <c r="F160">
        <v>7.74</v>
      </c>
      <c r="J160">
        <f>251+276+292+293+309</f>
        <v>1421</v>
      </c>
      <c r="K160">
        <v>5</v>
      </c>
      <c r="L160">
        <v>309</v>
      </c>
    </row>
    <row r="161" spans="1:12">
      <c r="A161" s="6">
        <v>41661</v>
      </c>
      <c r="B161" s="7" t="s">
        <v>29</v>
      </c>
      <c r="C161">
        <v>55</v>
      </c>
      <c r="D161" t="s">
        <v>19</v>
      </c>
      <c r="F161">
        <v>0.85</v>
      </c>
      <c r="J161">
        <f>45</f>
        <v>45</v>
      </c>
      <c r="K161">
        <v>1</v>
      </c>
      <c r="L161">
        <v>45</v>
      </c>
    </row>
    <row r="162" spans="1:12">
      <c r="A162" s="6">
        <v>41661</v>
      </c>
      <c r="B162" s="7" t="s">
        <v>29</v>
      </c>
      <c r="C162">
        <v>55</v>
      </c>
      <c r="D162" t="s">
        <v>19</v>
      </c>
      <c r="F162">
        <v>0.47</v>
      </c>
      <c r="J162">
        <f>45+65+45</f>
        <v>155</v>
      </c>
      <c r="K162">
        <v>3</v>
      </c>
      <c r="L162">
        <v>65</v>
      </c>
    </row>
    <row r="163" spans="1:12">
      <c r="A163" s="6">
        <v>41661</v>
      </c>
      <c r="B163" s="7" t="s">
        <v>29</v>
      </c>
      <c r="C163">
        <v>55</v>
      </c>
      <c r="D163" t="s">
        <v>19</v>
      </c>
      <c r="F163">
        <v>0.15</v>
      </c>
      <c r="J163">
        <f>44</f>
        <v>44</v>
      </c>
      <c r="K163">
        <v>1</v>
      </c>
      <c r="L163">
        <v>44</v>
      </c>
    </row>
    <row r="164" spans="1:12">
      <c r="A164" s="6">
        <v>41661</v>
      </c>
      <c r="B164" s="7" t="s">
        <v>29</v>
      </c>
      <c r="C164">
        <v>55</v>
      </c>
      <c r="D164" t="s">
        <v>19</v>
      </c>
      <c r="F164">
        <v>0.35</v>
      </c>
      <c r="J164">
        <f>45+50</f>
        <v>95</v>
      </c>
      <c r="K164">
        <v>2</v>
      </c>
      <c r="L164">
        <v>50</v>
      </c>
    </row>
    <row r="165" spans="1:12">
      <c r="A165" s="6">
        <v>41661</v>
      </c>
      <c r="B165" s="7" t="s">
        <v>29</v>
      </c>
      <c r="C165">
        <v>48</v>
      </c>
      <c r="D165" t="s">
        <v>19</v>
      </c>
      <c r="F165">
        <v>0.96</v>
      </c>
      <c r="J165">
        <f>33+58</f>
        <v>91</v>
      </c>
      <c r="K165">
        <v>2</v>
      </c>
      <c r="L165">
        <v>58</v>
      </c>
    </row>
    <row r="166" spans="1:12">
      <c r="A166" s="6">
        <v>41661</v>
      </c>
      <c r="B166" s="7" t="s">
        <v>29</v>
      </c>
      <c r="C166">
        <v>48</v>
      </c>
      <c r="D166" t="s">
        <v>28</v>
      </c>
      <c r="E166">
        <v>124</v>
      </c>
      <c r="F166">
        <v>2.06</v>
      </c>
    </row>
    <row r="167" spans="1:12">
      <c r="A167" s="6">
        <v>41661</v>
      </c>
      <c r="B167" s="7" t="s">
        <v>29</v>
      </c>
      <c r="C167">
        <v>48</v>
      </c>
      <c r="D167" t="s">
        <v>28</v>
      </c>
      <c r="E167">
        <v>123</v>
      </c>
      <c r="F167">
        <v>1.63</v>
      </c>
    </row>
    <row r="168" spans="1:12">
      <c r="A168" s="6">
        <v>41661</v>
      </c>
      <c r="B168" s="7" t="s">
        <v>29</v>
      </c>
      <c r="C168">
        <v>48</v>
      </c>
      <c r="D168" t="s">
        <v>28</v>
      </c>
      <c r="E168">
        <v>155</v>
      </c>
      <c r="F168">
        <v>1.2</v>
      </c>
    </row>
    <row r="169" spans="1:12">
      <c r="A169" s="6">
        <v>41661</v>
      </c>
      <c r="B169" s="7" t="s">
        <v>29</v>
      </c>
      <c r="C169">
        <v>48</v>
      </c>
      <c r="D169" t="s">
        <v>28</v>
      </c>
      <c r="E169">
        <v>171</v>
      </c>
      <c r="F169">
        <v>1.59</v>
      </c>
    </row>
    <row r="170" spans="1:12">
      <c r="A170" s="6">
        <v>41661</v>
      </c>
      <c r="B170" s="7" t="s">
        <v>29</v>
      </c>
      <c r="C170">
        <v>48</v>
      </c>
      <c r="D170" t="s">
        <v>28</v>
      </c>
      <c r="E170">
        <v>153</v>
      </c>
      <c r="F170">
        <v>1.25</v>
      </c>
    </row>
    <row r="171" spans="1:12">
      <c r="A171" s="6">
        <v>41661</v>
      </c>
      <c r="B171" s="7" t="s">
        <v>29</v>
      </c>
      <c r="C171">
        <v>48</v>
      </c>
      <c r="D171" t="s">
        <v>28</v>
      </c>
      <c r="E171">
        <v>163</v>
      </c>
      <c r="F171">
        <v>1.41</v>
      </c>
    </row>
    <row r="172" spans="1:12">
      <c r="A172" s="6">
        <v>41661</v>
      </c>
      <c r="B172" s="7" t="s">
        <v>29</v>
      </c>
      <c r="C172">
        <v>48</v>
      </c>
      <c r="D172" t="s">
        <v>28</v>
      </c>
      <c r="E172">
        <v>47</v>
      </c>
      <c r="F172">
        <v>0.84</v>
      </c>
    </row>
    <row r="173" spans="1:12">
      <c r="A173" s="6">
        <v>41661</v>
      </c>
      <c r="B173" s="7" t="s">
        <v>29</v>
      </c>
      <c r="C173">
        <v>48</v>
      </c>
      <c r="D173" t="s">
        <v>28</v>
      </c>
      <c r="E173">
        <v>249</v>
      </c>
      <c r="F173">
        <v>2.23</v>
      </c>
    </row>
    <row r="174" spans="1:12">
      <c r="A174" s="6">
        <v>41661</v>
      </c>
      <c r="B174" s="7" t="s">
        <v>29</v>
      </c>
      <c r="C174">
        <v>48</v>
      </c>
      <c r="D174" t="s">
        <v>28</v>
      </c>
      <c r="E174">
        <v>49</v>
      </c>
      <c r="F174">
        <v>0.83</v>
      </c>
    </row>
    <row r="175" spans="1:12">
      <c r="A175" s="6">
        <v>41661</v>
      </c>
      <c r="B175" s="7" t="s">
        <v>29</v>
      </c>
      <c r="C175">
        <v>48</v>
      </c>
      <c r="D175" t="s">
        <v>19</v>
      </c>
      <c r="F175">
        <v>1.3</v>
      </c>
      <c r="J175">
        <f>60+83+101</f>
        <v>244</v>
      </c>
      <c r="K175">
        <v>3</v>
      </c>
      <c r="L175">
        <v>101</v>
      </c>
    </row>
    <row r="176" spans="1:12">
      <c r="A176" s="6">
        <v>41661</v>
      </c>
      <c r="B176" s="7" t="s">
        <v>29</v>
      </c>
      <c r="C176">
        <v>48</v>
      </c>
      <c r="D176" t="s">
        <v>28</v>
      </c>
      <c r="E176">
        <v>136</v>
      </c>
      <c r="F176">
        <v>1.6</v>
      </c>
    </row>
    <row r="177" spans="1:12">
      <c r="A177" s="6">
        <v>41661</v>
      </c>
      <c r="B177" s="7" t="s">
        <v>29</v>
      </c>
      <c r="C177">
        <v>48</v>
      </c>
      <c r="D177" t="s">
        <v>28</v>
      </c>
      <c r="E177">
        <v>39</v>
      </c>
      <c r="F177">
        <v>0.57999999999999996</v>
      </c>
    </row>
    <row r="178" spans="1:12">
      <c r="A178" s="6">
        <v>41661</v>
      </c>
      <c r="B178" s="7" t="s">
        <v>29</v>
      </c>
      <c r="C178">
        <v>48</v>
      </c>
      <c r="D178" t="s">
        <v>28</v>
      </c>
      <c r="E178">
        <v>71</v>
      </c>
      <c r="F178">
        <v>0.91</v>
      </c>
    </row>
    <row r="179" spans="1:12">
      <c r="A179" s="6">
        <v>41661</v>
      </c>
      <c r="B179" s="7" t="s">
        <v>29</v>
      </c>
      <c r="C179">
        <v>48</v>
      </c>
      <c r="D179" t="s">
        <v>28</v>
      </c>
      <c r="E179">
        <v>304</v>
      </c>
      <c r="F179">
        <v>3.05</v>
      </c>
    </row>
    <row r="180" spans="1:12">
      <c r="A180" s="6">
        <v>41661</v>
      </c>
      <c r="B180" s="7" t="s">
        <v>29</v>
      </c>
      <c r="C180">
        <v>48</v>
      </c>
      <c r="D180" t="s">
        <v>28</v>
      </c>
      <c r="E180">
        <v>127</v>
      </c>
      <c r="F180">
        <v>3.35</v>
      </c>
    </row>
    <row r="181" spans="1:12">
      <c r="A181" s="6">
        <v>41661</v>
      </c>
      <c r="B181" s="7" t="s">
        <v>29</v>
      </c>
      <c r="C181">
        <v>48</v>
      </c>
      <c r="D181" t="s">
        <v>28</v>
      </c>
      <c r="E181">
        <v>139</v>
      </c>
      <c r="F181">
        <v>1.22</v>
      </c>
    </row>
    <row r="182" spans="1:12">
      <c r="A182" s="6">
        <v>41661</v>
      </c>
      <c r="B182" s="7" t="s">
        <v>29</v>
      </c>
      <c r="C182">
        <v>48</v>
      </c>
      <c r="D182" t="s">
        <v>28</v>
      </c>
      <c r="E182">
        <v>98</v>
      </c>
      <c r="F182">
        <v>1.1299999999999999</v>
      </c>
    </row>
    <row r="183" spans="1:12">
      <c r="A183" s="6">
        <v>41661</v>
      </c>
      <c r="B183" s="7" t="s">
        <v>29</v>
      </c>
      <c r="C183">
        <v>48</v>
      </c>
      <c r="D183" t="s">
        <v>28</v>
      </c>
      <c r="E183">
        <v>205</v>
      </c>
      <c r="F183">
        <v>2.64</v>
      </c>
    </row>
    <row r="184" spans="1:12">
      <c r="A184" s="6">
        <v>41661</v>
      </c>
      <c r="B184" s="7" t="s">
        <v>29</v>
      </c>
      <c r="C184">
        <v>48</v>
      </c>
      <c r="D184" t="s">
        <v>28</v>
      </c>
      <c r="E184">
        <v>66</v>
      </c>
      <c r="F184">
        <v>1</v>
      </c>
    </row>
    <row r="185" spans="1:12">
      <c r="A185" s="6">
        <v>41661</v>
      </c>
      <c r="B185" s="7" t="s">
        <v>29</v>
      </c>
      <c r="C185">
        <v>48</v>
      </c>
      <c r="D185" t="s">
        <v>28</v>
      </c>
      <c r="E185">
        <v>62</v>
      </c>
      <c r="F185">
        <v>1.41</v>
      </c>
    </row>
    <row r="186" spans="1:12">
      <c r="A186" s="6">
        <v>41661</v>
      </c>
      <c r="B186" s="7" t="s">
        <v>29</v>
      </c>
      <c r="C186">
        <v>48</v>
      </c>
      <c r="D186" t="s">
        <v>28</v>
      </c>
      <c r="E186">
        <v>48</v>
      </c>
      <c r="F186">
        <v>0.82</v>
      </c>
    </row>
    <row r="187" spans="1:12">
      <c r="A187" s="6">
        <v>41661</v>
      </c>
      <c r="B187" s="7" t="s">
        <v>29</v>
      </c>
      <c r="C187">
        <v>48</v>
      </c>
      <c r="D187" t="s">
        <v>28</v>
      </c>
      <c r="E187">
        <v>228</v>
      </c>
      <c r="F187">
        <v>2.04</v>
      </c>
    </row>
    <row r="188" spans="1:12">
      <c r="A188" s="6">
        <v>41661</v>
      </c>
      <c r="B188" s="7" t="s">
        <v>29</v>
      </c>
      <c r="C188">
        <v>48</v>
      </c>
      <c r="D188" t="s">
        <v>28</v>
      </c>
      <c r="E188">
        <v>269</v>
      </c>
      <c r="F188">
        <v>3.04</v>
      </c>
    </row>
    <row r="189" spans="1:12">
      <c r="A189" s="6">
        <v>41661</v>
      </c>
      <c r="B189" s="7" t="s">
        <v>29</v>
      </c>
      <c r="C189">
        <v>48</v>
      </c>
      <c r="D189" t="s">
        <v>28</v>
      </c>
      <c r="E189">
        <v>170</v>
      </c>
      <c r="F189">
        <v>1.6</v>
      </c>
    </row>
    <row r="190" spans="1:12">
      <c r="A190" s="6">
        <v>41661</v>
      </c>
      <c r="B190" s="7" t="s">
        <v>29</v>
      </c>
      <c r="C190">
        <v>48</v>
      </c>
      <c r="D190" t="s">
        <v>28</v>
      </c>
      <c r="E190">
        <v>101</v>
      </c>
      <c r="F190">
        <v>2.1800000000000002</v>
      </c>
    </row>
    <row r="191" spans="1:12">
      <c r="A191" s="6">
        <v>41661</v>
      </c>
      <c r="B191" s="7" t="s">
        <v>30</v>
      </c>
      <c r="C191">
        <v>22</v>
      </c>
      <c r="D191" t="s">
        <v>19</v>
      </c>
      <c r="F191">
        <v>6.19</v>
      </c>
      <c r="J191">
        <f>67+96+122+135</f>
        <v>420</v>
      </c>
      <c r="K191">
        <v>4</v>
      </c>
      <c r="L191">
        <v>135</v>
      </c>
    </row>
    <row r="192" spans="1:12">
      <c r="A192" s="6">
        <v>41661</v>
      </c>
      <c r="B192" s="7" t="s">
        <v>30</v>
      </c>
      <c r="C192">
        <v>33</v>
      </c>
      <c r="D192" t="s">
        <v>19</v>
      </c>
      <c r="F192">
        <v>1.41</v>
      </c>
      <c r="J192">
        <f>21+38+128</f>
        <v>187</v>
      </c>
      <c r="K192">
        <v>3</v>
      </c>
      <c r="L192">
        <v>128</v>
      </c>
    </row>
    <row r="193" spans="1:13">
      <c r="A193" s="6">
        <v>41661</v>
      </c>
      <c r="B193" s="7" t="s">
        <v>30</v>
      </c>
      <c r="C193">
        <v>33</v>
      </c>
      <c r="D193" t="s">
        <v>19</v>
      </c>
      <c r="F193">
        <v>9.35</v>
      </c>
      <c r="J193">
        <f>49+67+150+168</f>
        <v>434</v>
      </c>
      <c r="K193">
        <v>4</v>
      </c>
      <c r="L193">
        <v>168</v>
      </c>
    </row>
    <row r="194" spans="1:13">
      <c r="A194" s="6">
        <v>41661</v>
      </c>
      <c r="B194" s="7" t="s">
        <v>30</v>
      </c>
      <c r="C194">
        <v>33</v>
      </c>
      <c r="D194" t="s">
        <v>19</v>
      </c>
      <c r="F194">
        <v>2.0099999999999998</v>
      </c>
      <c r="J194">
        <f>41+64+94+144+149</f>
        <v>492</v>
      </c>
      <c r="K194">
        <v>5</v>
      </c>
      <c r="L194">
        <v>149</v>
      </c>
    </row>
    <row r="195" spans="1:13">
      <c r="A195" s="6">
        <v>41661</v>
      </c>
      <c r="B195" s="7" t="s">
        <v>30</v>
      </c>
      <c r="C195">
        <v>33</v>
      </c>
      <c r="D195" t="s">
        <v>19</v>
      </c>
      <c r="F195">
        <v>2.83</v>
      </c>
      <c r="J195">
        <f>65+89+168+165</f>
        <v>487</v>
      </c>
      <c r="K195">
        <v>4</v>
      </c>
      <c r="L195">
        <v>168</v>
      </c>
    </row>
    <row r="196" spans="1:13">
      <c r="A196" s="6">
        <v>41661</v>
      </c>
      <c r="B196" s="7" t="s">
        <v>30</v>
      </c>
      <c r="C196">
        <v>33</v>
      </c>
      <c r="D196" t="s">
        <v>19</v>
      </c>
      <c r="F196">
        <v>1.22</v>
      </c>
      <c r="J196">
        <f>52+62</f>
        <v>114</v>
      </c>
      <c r="K196">
        <v>2</v>
      </c>
      <c r="L196">
        <v>62</v>
      </c>
    </row>
    <row r="197" spans="1:13">
      <c r="A197" s="6">
        <v>41661</v>
      </c>
      <c r="B197" s="7" t="s">
        <v>30</v>
      </c>
      <c r="C197">
        <v>33</v>
      </c>
      <c r="D197" t="s">
        <v>19</v>
      </c>
      <c r="F197">
        <v>1.1100000000000001</v>
      </c>
      <c r="J197">
        <f>121</f>
        <v>121</v>
      </c>
      <c r="K197">
        <v>1</v>
      </c>
      <c r="L197">
        <v>121</v>
      </c>
    </row>
    <row r="198" spans="1:13">
      <c r="A198" s="6">
        <v>41661</v>
      </c>
      <c r="B198" s="7" t="s">
        <v>30</v>
      </c>
      <c r="C198">
        <v>50</v>
      </c>
      <c r="D198" t="s">
        <v>19</v>
      </c>
      <c r="F198">
        <v>1.35</v>
      </c>
      <c r="J198">
        <f>64+94+100+68</f>
        <v>326</v>
      </c>
      <c r="K198">
        <v>4</v>
      </c>
      <c r="L198">
        <v>100</v>
      </c>
    </row>
    <row r="199" spans="1:13">
      <c r="A199" s="6">
        <v>41661</v>
      </c>
      <c r="B199" s="7" t="s">
        <v>30</v>
      </c>
      <c r="C199">
        <v>50</v>
      </c>
      <c r="D199" t="s">
        <v>19</v>
      </c>
      <c r="F199">
        <v>0.91</v>
      </c>
      <c r="J199">
        <f>56+91+96+123</f>
        <v>366</v>
      </c>
      <c r="K199">
        <v>4</v>
      </c>
      <c r="L199">
        <v>123</v>
      </c>
    </row>
    <row r="200" spans="1:13">
      <c r="A200" s="6">
        <v>41661</v>
      </c>
      <c r="B200" s="7" t="s">
        <v>30</v>
      </c>
      <c r="C200">
        <v>50</v>
      </c>
      <c r="D200" t="s">
        <v>19</v>
      </c>
      <c r="F200">
        <v>0.43</v>
      </c>
      <c r="J200">
        <f>45+46+53</f>
        <v>144</v>
      </c>
      <c r="K200">
        <v>3</v>
      </c>
      <c r="L200">
        <v>53</v>
      </c>
    </row>
    <row r="201" spans="1:13">
      <c r="A201" s="6">
        <v>41661</v>
      </c>
      <c r="B201" s="7" t="s">
        <v>30</v>
      </c>
      <c r="C201">
        <v>50</v>
      </c>
      <c r="D201" t="s">
        <v>19</v>
      </c>
      <c r="F201">
        <v>15.42</v>
      </c>
      <c r="J201">
        <f>112+127+103+238+280+260+294+304+314+321+324+323</f>
        <v>3000</v>
      </c>
      <c r="K201">
        <v>12</v>
      </c>
      <c r="L201">
        <v>324</v>
      </c>
    </row>
    <row r="202" spans="1:13">
      <c r="A202" s="6">
        <v>41661</v>
      </c>
      <c r="B202" s="7" t="s">
        <v>30</v>
      </c>
      <c r="C202">
        <v>50</v>
      </c>
      <c r="D202" t="s">
        <v>19</v>
      </c>
      <c r="F202">
        <v>14.26</v>
      </c>
      <c r="J202">
        <f>175+212+236+263+262+289+281+297+293+309+321+323+332</f>
        <v>3593</v>
      </c>
      <c r="K202">
        <v>13</v>
      </c>
      <c r="L202">
        <v>332</v>
      </c>
    </row>
    <row r="203" spans="1:13">
      <c r="A203" s="6">
        <v>41661</v>
      </c>
      <c r="B203" s="7" t="s">
        <v>30</v>
      </c>
      <c r="C203">
        <v>50</v>
      </c>
      <c r="D203" t="s">
        <v>19</v>
      </c>
      <c r="F203">
        <v>2.8</v>
      </c>
      <c r="J203">
        <f>82+105+134+151+176+169</f>
        <v>817</v>
      </c>
      <c r="K203">
        <v>6</v>
      </c>
      <c r="L203">
        <v>169</v>
      </c>
    </row>
    <row r="204" spans="1:13">
      <c r="A204" s="6">
        <v>41661</v>
      </c>
      <c r="B204" s="7" t="s">
        <v>30</v>
      </c>
      <c r="C204">
        <v>50</v>
      </c>
      <c r="D204" t="s">
        <v>19</v>
      </c>
      <c r="F204">
        <v>0.72</v>
      </c>
      <c r="J204">
        <f>97+134+160+163+185+198</f>
        <v>937</v>
      </c>
      <c r="K204">
        <v>6</v>
      </c>
      <c r="L204">
        <v>198</v>
      </c>
    </row>
    <row r="205" spans="1:13">
      <c r="A205" s="6">
        <v>41661</v>
      </c>
      <c r="B205" s="7" t="s">
        <v>30</v>
      </c>
      <c r="C205">
        <v>50</v>
      </c>
      <c r="D205" t="s">
        <v>19</v>
      </c>
      <c r="F205">
        <v>0.36</v>
      </c>
      <c r="J205">
        <f>38+39</f>
        <v>77</v>
      </c>
      <c r="K205">
        <v>2</v>
      </c>
      <c r="L205">
        <v>39</v>
      </c>
    </row>
    <row r="206" spans="1:13">
      <c r="A206" s="6">
        <v>41661</v>
      </c>
      <c r="B206" s="7" t="s">
        <v>30</v>
      </c>
      <c r="C206">
        <v>50</v>
      </c>
      <c r="D206" t="s">
        <v>19</v>
      </c>
      <c r="F206">
        <v>11.79</v>
      </c>
      <c r="J206">
        <f>244+249+267+285+304+321+319+330+321+322+324</f>
        <v>3286</v>
      </c>
      <c r="K206">
        <v>11</v>
      </c>
      <c r="L206">
        <v>330</v>
      </c>
    </row>
    <row r="207" spans="1:13">
      <c r="A207" s="6">
        <v>41661</v>
      </c>
      <c r="B207" s="7" t="s">
        <v>30</v>
      </c>
      <c r="C207">
        <v>50</v>
      </c>
      <c r="D207" t="s">
        <v>19</v>
      </c>
      <c r="F207">
        <v>11.84</v>
      </c>
      <c r="J207">
        <f>138+164+185+216+245+283+301+328+325+340+357+384+376+365</f>
        <v>4007</v>
      </c>
      <c r="K207">
        <v>14</v>
      </c>
      <c r="L207">
        <v>384</v>
      </c>
    </row>
    <row r="208" spans="1:13">
      <c r="A208" s="6">
        <v>41661</v>
      </c>
      <c r="B208" s="7" t="s">
        <v>31</v>
      </c>
      <c r="C208">
        <v>5</v>
      </c>
      <c r="M208" t="s">
        <v>20</v>
      </c>
    </row>
    <row r="209" spans="1:12">
      <c r="A209" s="6">
        <v>41661</v>
      </c>
      <c r="B209" s="7" t="s">
        <v>31</v>
      </c>
      <c r="C209">
        <v>8</v>
      </c>
      <c r="D209" t="s">
        <v>19</v>
      </c>
      <c r="F209">
        <v>1.84</v>
      </c>
      <c r="J209">
        <f>28+55+54+48</f>
        <v>185</v>
      </c>
      <c r="K209">
        <v>4</v>
      </c>
      <c r="L209">
        <v>55</v>
      </c>
    </row>
    <row r="210" spans="1:12">
      <c r="A210" s="6">
        <v>41661</v>
      </c>
      <c r="B210" s="7" t="s">
        <v>31</v>
      </c>
      <c r="C210">
        <v>8</v>
      </c>
      <c r="D210" t="s">
        <v>19</v>
      </c>
      <c r="F210">
        <v>0.83</v>
      </c>
      <c r="J210">
        <f>42+30+49</f>
        <v>121</v>
      </c>
      <c r="K210">
        <v>3</v>
      </c>
      <c r="L210">
        <v>49</v>
      </c>
    </row>
    <row r="211" spans="1:12">
      <c r="A211" s="6">
        <v>41661</v>
      </c>
      <c r="B211" s="7" t="s">
        <v>31</v>
      </c>
      <c r="C211">
        <v>8</v>
      </c>
      <c r="D211" t="s">
        <v>19</v>
      </c>
      <c r="F211">
        <v>7.63</v>
      </c>
      <c r="J211">
        <f>70</f>
        <v>70</v>
      </c>
      <c r="K211">
        <v>1</v>
      </c>
      <c r="L211">
        <v>70</v>
      </c>
    </row>
    <row r="212" spans="1:12">
      <c r="A212" s="6">
        <v>41661</v>
      </c>
      <c r="B212" s="7" t="s">
        <v>31</v>
      </c>
      <c r="C212">
        <v>8</v>
      </c>
      <c r="D212" t="s">
        <v>19</v>
      </c>
      <c r="F212">
        <v>4.1500000000000004</v>
      </c>
      <c r="J212">
        <f>62+96+143+157+181+203</f>
        <v>842</v>
      </c>
      <c r="K212">
        <v>6</v>
      </c>
      <c r="L212">
        <v>203</v>
      </c>
    </row>
    <row r="213" spans="1:12">
      <c r="A213" s="6">
        <v>41661</v>
      </c>
      <c r="B213" s="7" t="s">
        <v>31</v>
      </c>
      <c r="C213">
        <v>13</v>
      </c>
      <c r="D213" t="s">
        <v>24</v>
      </c>
      <c r="E213">
        <v>190</v>
      </c>
      <c r="F213">
        <v>1.24</v>
      </c>
    </row>
    <row r="214" spans="1:12">
      <c r="A214" s="6">
        <v>41661</v>
      </c>
      <c r="B214" s="7" t="s">
        <v>31</v>
      </c>
      <c r="C214">
        <v>13</v>
      </c>
      <c r="D214" t="s">
        <v>19</v>
      </c>
      <c r="F214">
        <v>6.34</v>
      </c>
      <c r="J214">
        <f>199+207</f>
        <v>406</v>
      </c>
      <c r="K214">
        <v>2</v>
      </c>
      <c r="L214">
        <v>207</v>
      </c>
    </row>
    <row r="215" spans="1:12">
      <c r="A215" s="6">
        <v>41661</v>
      </c>
      <c r="B215" s="7" t="s">
        <v>31</v>
      </c>
      <c r="C215">
        <v>13</v>
      </c>
      <c r="D215" t="s">
        <v>24</v>
      </c>
      <c r="E215">
        <v>286</v>
      </c>
      <c r="F215">
        <v>1.85</v>
      </c>
    </row>
    <row r="216" spans="1:12">
      <c r="A216" s="6">
        <v>41661</v>
      </c>
      <c r="B216" s="7" t="s">
        <v>31</v>
      </c>
      <c r="C216">
        <v>13</v>
      </c>
      <c r="D216" t="s">
        <v>24</v>
      </c>
      <c r="E216">
        <v>158</v>
      </c>
      <c r="F216">
        <v>1.76</v>
      </c>
    </row>
    <row r="217" spans="1:12">
      <c r="A217" s="6">
        <v>41661</v>
      </c>
      <c r="B217" s="7" t="s">
        <v>31</v>
      </c>
      <c r="C217">
        <v>13</v>
      </c>
      <c r="D217" t="s">
        <v>24</v>
      </c>
      <c r="E217">
        <v>224</v>
      </c>
      <c r="F217">
        <v>1.7</v>
      </c>
      <c r="G217">
        <v>11</v>
      </c>
    </row>
    <row r="218" spans="1:12">
      <c r="A218" s="6">
        <v>41661</v>
      </c>
      <c r="B218" s="7" t="s">
        <v>31</v>
      </c>
      <c r="C218">
        <v>13</v>
      </c>
      <c r="D218" t="s">
        <v>24</v>
      </c>
      <c r="E218">
        <v>189</v>
      </c>
      <c r="F218">
        <v>1.35</v>
      </c>
    </row>
    <row r="219" spans="1:12">
      <c r="A219" s="6">
        <v>41661</v>
      </c>
      <c r="B219" s="7" t="s">
        <v>31</v>
      </c>
      <c r="C219">
        <v>13</v>
      </c>
      <c r="D219" t="s">
        <v>24</v>
      </c>
      <c r="E219">
        <v>233</v>
      </c>
      <c r="F219">
        <v>1.77</v>
      </c>
      <c r="G219">
        <v>9</v>
      </c>
    </row>
    <row r="220" spans="1:12">
      <c r="A220" s="6">
        <v>41661</v>
      </c>
      <c r="B220" s="7" t="s">
        <v>31</v>
      </c>
      <c r="C220">
        <v>13</v>
      </c>
      <c r="D220" t="s">
        <v>24</v>
      </c>
      <c r="E220">
        <v>260</v>
      </c>
      <c r="F220">
        <v>1.95</v>
      </c>
      <c r="G220">
        <v>3</v>
      </c>
    </row>
    <row r="221" spans="1:12">
      <c r="A221" s="6">
        <v>41661</v>
      </c>
      <c r="B221" s="7" t="s">
        <v>31</v>
      </c>
      <c r="C221">
        <v>13</v>
      </c>
      <c r="D221" t="s">
        <v>24</v>
      </c>
      <c r="E221">
        <v>247</v>
      </c>
      <c r="F221">
        <v>1.93</v>
      </c>
      <c r="G221">
        <v>7</v>
      </c>
    </row>
    <row r="222" spans="1:12">
      <c r="A222" s="6">
        <v>41661</v>
      </c>
      <c r="B222" s="7" t="s">
        <v>31</v>
      </c>
      <c r="C222">
        <v>13</v>
      </c>
      <c r="D222" t="s">
        <v>24</v>
      </c>
      <c r="E222">
        <v>172</v>
      </c>
      <c r="F222">
        <v>1.27</v>
      </c>
    </row>
    <row r="223" spans="1:12">
      <c r="A223" s="6">
        <v>41661</v>
      </c>
      <c r="B223" s="7" t="s">
        <v>31</v>
      </c>
      <c r="C223">
        <v>13</v>
      </c>
      <c r="D223" t="s">
        <v>24</v>
      </c>
      <c r="E223">
        <v>232</v>
      </c>
      <c r="F223">
        <v>1.55</v>
      </c>
    </row>
    <row r="224" spans="1:12">
      <c r="A224" s="6">
        <v>41661</v>
      </c>
      <c r="B224" s="7" t="s">
        <v>31</v>
      </c>
      <c r="C224">
        <v>13</v>
      </c>
      <c r="D224" t="s">
        <v>19</v>
      </c>
      <c r="F224">
        <v>1.08</v>
      </c>
      <c r="J224">
        <f>92</f>
        <v>92</v>
      </c>
      <c r="K224">
        <v>1</v>
      </c>
      <c r="L224">
        <v>92</v>
      </c>
    </row>
    <row r="225" spans="1:12">
      <c r="A225" s="6">
        <v>41661</v>
      </c>
      <c r="B225" s="7" t="s">
        <v>31</v>
      </c>
      <c r="C225">
        <v>13</v>
      </c>
      <c r="D225" t="s">
        <v>19</v>
      </c>
      <c r="F225">
        <v>5.59</v>
      </c>
      <c r="J225">
        <f>266+283+284</f>
        <v>833</v>
      </c>
      <c r="K225">
        <v>3</v>
      </c>
      <c r="L225">
        <v>284</v>
      </c>
    </row>
    <row r="226" spans="1:12">
      <c r="A226" s="6">
        <v>41661</v>
      </c>
      <c r="B226" s="7" t="s">
        <v>31</v>
      </c>
      <c r="C226">
        <v>13</v>
      </c>
      <c r="D226" t="s">
        <v>24</v>
      </c>
      <c r="E226">
        <v>188</v>
      </c>
      <c r="F226">
        <v>1.65</v>
      </c>
    </row>
    <row r="227" spans="1:12">
      <c r="A227" s="6">
        <v>41661</v>
      </c>
      <c r="B227" s="7" t="s">
        <v>31</v>
      </c>
      <c r="C227">
        <v>13</v>
      </c>
      <c r="D227" t="s">
        <v>24</v>
      </c>
      <c r="E227">
        <v>298</v>
      </c>
      <c r="F227">
        <v>1.51</v>
      </c>
    </row>
    <row r="228" spans="1:12">
      <c r="A228" s="6">
        <v>41661</v>
      </c>
      <c r="B228" s="7" t="s">
        <v>32</v>
      </c>
      <c r="C228">
        <v>51</v>
      </c>
      <c r="D228" t="s">
        <v>19</v>
      </c>
      <c r="F228">
        <v>8.42</v>
      </c>
      <c r="J228">
        <f>61+89+174+159+172+210+208+220+225+232</f>
        <v>1750</v>
      </c>
      <c r="K228">
        <v>10</v>
      </c>
      <c r="L228">
        <v>232</v>
      </c>
    </row>
    <row r="229" spans="1:12">
      <c r="A229" s="6">
        <v>41661</v>
      </c>
      <c r="B229" s="7" t="s">
        <v>32</v>
      </c>
      <c r="C229">
        <v>51</v>
      </c>
      <c r="D229" t="s">
        <v>19</v>
      </c>
      <c r="F229">
        <v>5.79</v>
      </c>
      <c r="J229">
        <f>55+87+146+159+164+187+197+203</f>
        <v>1198</v>
      </c>
      <c r="K229">
        <v>8</v>
      </c>
      <c r="L229">
        <v>203</v>
      </c>
    </row>
    <row r="230" spans="1:12">
      <c r="A230" s="6">
        <v>41661</v>
      </c>
      <c r="B230" s="7" t="s">
        <v>32</v>
      </c>
      <c r="C230">
        <v>51</v>
      </c>
      <c r="D230" t="s">
        <v>24</v>
      </c>
      <c r="E230">
        <v>134</v>
      </c>
      <c r="F230">
        <v>1.42</v>
      </c>
    </row>
    <row r="231" spans="1:12">
      <c r="A231" s="6">
        <v>41661</v>
      </c>
      <c r="B231" s="7" t="s">
        <v>32</v>
      </c>
      <c r="C231">
        <v>51</v>
      </c>
      <c r="D231" t="s">
        <v>24</v>
      </c>
      <c r="E231">
        <v>33</v>
      </c>
      <c r="F231">
        <v>0.69</v>
      </c>
    </row>
    <row r="232" spans="1:12">
      <c r="A232" s="6">
        <v>41661</v>
      </c>
      <c r="B232" s="7" t="s">
        <v>32</v>
      </c>
      <c r="C232">
        <v>51</v>
      </c>
      <c r="D232" t="s">
        <v>24</v>
      </c>
      <c r="E232">
        <v>235</v>
      </c>
      <c r="F232">
        <v>2.5099999999999998</v>
      </c>
    </row>
    <row r="233" spans="1:12">
      <c r="A233" s="6">
        <v>41661</v>
      </c>
      <c r="B233" s="7" t="s">
        <v>32</v>
      </c>
      <c r="C233">
        <v>51</v>
      </c>
      <c r="D233" t="s">
        <v>24</v>
      </c>
      <c r="E233">
        <v>119</v>
      </c>
      <c r="F233">
        <v>1.34</v>
      </c>
    </row>
    <row r="234" spans="1:12">
      <c r="A234" s="6">
        <v>41661</v>
      </c>
      <c r="B234" s="7" t="s">
        <v>32</v>
      </c>
      <c r="C234">
        <v>51</v>
      </c>
      <c r="D234" t="s">
        <v>19</v>
      </c>
      <c r="F234">
        <v>7.32</v>
      </c>
      <c r="J234">
        <f>73+129+159+175+212+211+217+249+256+259+268</f>
        <v>2208</v>
      </c>
      <c r="K234">
        <v>11</v>
      </c>
      <c r="L234">
        <v>268</v>
      </c>
    </row>
    <row r="235" spans="1:12">
      <c r="A235" s="6">
        <v>41661</v>
      </c>
      <c r="B235" s="7" t="s">
        <v>32</v>
      </c>
      <c r="C235">
        <v>51</v>
      </c>
      <c r="D235" t="s">
        <v>24</v>
      </c>
      <c r="E235">
        <v>210</v>
      </c>
      <c r="F235">
        <v>1.77</v>
      </c>
    </row>
    <row r="236" spans="1:12">
      <c r="A236" s="6">
        <v>41661</v>
      </c>
      <c r="B236" s="7" t="s">
        <v>32</v>
      </c>
      <c r="C236">
        <v>51</v>
      </c>
      <c r="D236" t="s">
        <v>19</v>
      </c>
      <c r="F236">
        <v>8.33</v>
      </c>
      <c r="J236">
        <f>163+158+210+213+215+241+250+252+264</f>
        <v>1966</v>
      </c>
      <c r="K236">
        <v>9</v>
      </c>
      <c r="L236">
        <v>264</v>
      </c>
    </row>
    <row r="237" spans="1:12">
      <c r="A237" s="6">
        <v>41661</v>
      </c>
      <c r="B237" s="7" t="s">
        <v>32</v>
      </c>
      <c r="C237">
        <v>51</v>
      </c>
      <c r="D237" t="s">
        <v>19</v>
      </c>
      <c r="F237">
        <v>5.7</v>
      </c>
      <c r="J237">
        <f>59+83+98+138+133+178+195+228+237+239</f>
        <v>1588</v>
      </c>
      <c r="K237">
        <v>10</v>
      </c>
      <c r="L237">
        <v>239</v>
      </c>
    </row>
    <row r="238" spans="1:12">
      <c r="A238" s="6">
        <v>41661</v>
      </c>
      <c r="B238" s="7" t="s">
        <v>32</v>
      </c>
      <c r="C238">
        <v>51</v>
      </c>
      <c r="D238" t="s">
        <v>19</v>
      </c>
      <c r="F238">
        <v>10.6</v>
      </c>
      <c r="J238">
        <f>92+76+93+210+247+273+274+278</f>
        <v>1543</v>
      </c>
      <c r="K238">
        <v>8</v>
      </c>
      <c r="L238">
        <v>278</v>
      </c>
    </row>
    <row r="239" spans="1:12">
      <c r="A239" s="6">
        <v>41661</v>
      </c>
      <c r="B239" s="7" t="s">
        <v>32</v>
      </c>
      <c r="C239">
        <v>51</v>
      </c>
      <c r="D239" t="s">
        <v>19</v>
      </c>
      <c r="F239">
        <v>8.9600000000000009</v>
      </c>
      <c r="J239">
        <f>84+185+227+236+234+262+266+266+272+184</f>
        <v>2216</v>
      </c>
      <c r="K239">
        <v>10</v>
      </c>
      <c r="L239">
        <v>272</v>
      </c>
    </row>
    <row r="240" spans="1:12">
      <c r="A240" s="6">
        <v>41661</v>
      </c>
      <c r="B240" s="7" t="s">
        <v>32</v>
      </c>
      <c r="C240">
        <v>51</v>
      </c>
      <c r="D240" t="s">
        <v>19</v>
      </c>
      <c r="F240">
        <v>4.7699999999999996</v>
      </c>
      <c r="J240">
        <f>75+111+149+152+193+213+216</f>
        <v>1109</v>
      </c>
      <c r="K240">
        <v>7</v>
      </c>
      <c r="L240">
        <v>216</v>
      </c>
    </row>
    <row r="241" spans="1:12">
      <c r="A241" s="6">
        <v>41661</v>
      </c>
      <c r="B241" s="7" t="s">
        <v>32</v>
      </c>
      <c r="C241">
        <v>51</v>
      </c>
      <c r="D241" t="s">
        <v>19</v>
      </c>
      <c r="F241">
        <v>1.78</v>
      </c>
      <c r="J241">
        <f>39+71+89+100+102</f>
        <v>401</v>
      </c>
      <c r="K241">
        <v>5</v>
      </c>
      <c r="L241">
        <v>102</v>
      </c>
    </row>
    <row r="242" spans="1:12">
      <c r="A242" s="6">
        <v>41661</v>
      </c>
      <c r="B242" s="7" t="s">
        <v>32</v>
      </c>
      <c r="C242">
        <v>48</v>
      </c>
      <c r="D242" t="s">
        <v>19</v>
      </c>
      <c r="F242">
        <v>8.4700000000000006</v>
      </c>
      <c r="J242">
        <f>52+88+130+157+166+183+187+192+190</f>
        <v>1345</v>
      </c>
      <c r="K242">
        <v>9</v>
      </c>
      <c r="L242">
        <v>192</v>
      </c>
    </row>
    <row r="243" spans="1:12">
      <c r="A243" s="6">
        <v>41661</v>
      </c>
      <c r="B243" s="7" t="s">
        <v>32</v>
      </c>
      <c r="C243">
        <v>34</v>
      </c>
      <c r="D243" t="s">
        <v>28</v>
      </c>
      <c r="E243">
        <v>179</v>
      </c>
      <c r="F243">
        <v>1.56</v>
      </c>
    </row>
    <row r="244" spans="1:12">
      <c r="A244" s="6">
        <v>41661</v>
      </c>
      <c r="B244" s="7" t="s">
        <v>32</v>
      </c>
      <c r="C244">
        <v>34</v>
      </c>
      <c r="D244" t="s">
        <v>28</v>
      </c>
      <c r="E244">
        <v>73</v>
      </c>
      <c r="F244">
        <v>0.85</v>
      </c>
    </row>
    <row r="245" spans="1:12">
      <c r="A245" s="6">
        <v>41661</v>
      </c>
      <c r="B245" s="7" t="s">
        <v>32</v>
      </c>
      <c r="C245">
        <v>34</v>
      </c>
      <c r="D245" t="s">
        <v>22</v>
      </c>
      <c r="F245">
        <v>1.28</v>
      </c>
      <c r="J245">
        <f>27+36+41+43</f>
        <v>147</v>
      </c>
      <c r="K245">
        <v>4</v>
      </c>
      <c r="L245">
        <v>43</v>
      </c>
    </row>
    <row r="246" spans="1:12">
      <c r="A246" s="6">
        <v>41661</v>
      </c>
      <c r="B246" s="7" t="s">
        <v>32</v>
      </c>
      <c r="C246">
        <v>34</v>
      </c>
      <c r="D246" t="s">
        <v>22</v>
      </c>
      <c r="F246">
        <v>1.18</v>
      </c>
      <c r="J246">
        <f>23+29+31</f>
        <v>83</v>
      </c>
      <c r="K246">
        <v>3</v>
      </c>
      <c r="L246">
        <v>31</v>
      </c>
    </row>
    <row r="247" spans="1:12">
      <c r="A247" s="6">
        <v>41661</v>
      </c>
      <c r="B247" s="7" t="s">
        <v>32</v>
      </c>
      <c r="C247">
        <v>14</v>
      </c>
      <c r="D247" t="s">
        <v>24</v>
      </c>
      <c r="E247">
        <v>219</v>
      </c>
      <c r="F247">
        <v>1.23</v>
      </c>
    </row>
    <row r="248" spans="1:12">
      <c r="A248" s="6">
        <v>41661</v>
      </c>
      <c r="B248" s="7" t="s">
        <v>32</v>
      </c>
      <c r="C248">
        <v>14</v>
      </c>
      <c r="D248" t="s">
        <v>22</v>
      </c>
      <c r="F248">
        <v>0.68</v>
      </c>
      <c r="J248">
        <f>38+37</f>
        <v>75</v>
      </c>
      <c r="K248">
        <v>2</v>
      </c>
      <c r="L248">
        <v>38</v>
      </c>
    </row>
    <row r="249" spans="1:12">
      <c r="A249" s="6">
        <v>41661</v>
      </c>
      <c r="B249" s="7" t="s">
        <v>32</v>
      </c>
      <c r="C249">
        <v>14</v>
      </c>
      <c r="D249" t="s">
        <v>24</v>
      </c>
      <c r="E249">
        <v>175</v>
      </c>
      <c r="F249">
        <v>1.0900000000000001</v>
      </c>
    </row>
    <row r="250" spans="1:12">
      <c r="A250" s="6">
        <v>41661</v>
      </c>
      <c r="B250" s="7" t="s">
        <v>32</v>
      </c>
      <c r="C250">
        <v>14</v>
      </c>
      <c r="D250" t="s">
        <v>28</v>
      </c>
      <c r="E250">
        <v>147</v>
      </c>
      <c r="F250">
        <v>1.08</v>
      </c>
    </row>
    <row r="251" spans="1:12">
      <c r="A251" s="6">
        <v>41661</v>
      </c>
      <c r="B251" s="7" t="s">
        <v>32</v>
      </c>
      <c r="C251">
        <v>14</v>
      </c>
      <c r="D251" t="s">
        <v>22</v>
      </c>
      <c r="F251">
        <v>0.37</v>
      </c>
      <c r="J251">
        <f>25</f>
        <v>25</v>
      </c>
      <c r="K251">
        <v>1</v>
      </c>
      <c r="L251">
        <v>25</v>
      </c>
    </row>
    <row r="252" spans="1:12">
      <c r="A252" s="6">
        <v>41661</v>
      </c>
      <c r="B252" s="7" t="s">
        <v>32</v>
      </c>
      <c r="C252">
        <v>14</v>
      </c>
      <c r="D252" t="s">
        <v>28</v>
      </c>
      <c r="E252">
        <v>223</v>
      </c>
      <c r="F252">
        <v>1.06</v>
      </c>
    </row>
    <row r="253" spans="1:12">
      <c r="A253" s="6">
        <v>41661</v>
      </c>
      <c r="B253" s="7" t="s">
        <v>32</v>
      </c>
      <c r="C253">
        <v>14</v>
      </c>
      <c r="D253" t="s">
        <v>24</v>
      </c>
      <c r="E253">
        <v>193</v>
      </c>
      <c r="F253">
        <v>1.02</v>
      </c>
    </row>
    <row r="254" spans="1:12">
      <c r="A254" s="6">
        <v>41661</v>
      </c>
      <c r="B254" s="7" t="s">
        <v>32</v>
      </c>
      <c r="C254">
        <v>14</v>
      </c>
      <c r="D254" t="s">
        <v>24</v>
      </c>
      <c r="E254">
        <v>342</v>
      </c>
      <c r="F254">
        <v>1.02</v>
      </c>
    </row>
    <row r="255" spans="1:12">
      <c r="A255" s="6">
        <v>41661</v>
      </c>
      <c r="B255" s="7" t="s">
        <v>32</v>
      </c>
      <c r="C255">
        <v>14</v>
      </c>
      <c r="D255" t="s">
        <v>19</v>
      </c>
      <c r="F255">
        <v>1.94</v>
      </c>
      <c r="J255">
        <f>69+119+120+136+174+168</f>
        <v>786</v>
      </c>
      <c r="K255">
        <v>6</v>
      </c>
      <c r="L255">
        <v>174</v>
      </c>
    </row>
    <row r="256" spans="1:12">
      <c r="A256" s="6">
        <v>41661</v>
      </c>
      <c r="B256" s="7" t="s">
        <v>32</v>
      </c>
      <c r="C256">
        <v>14</v>
      </c>
      <c r="D256" t="s">
        <v>24</v>
      </c>
      <c r="E256">
        <v>99</v>
      </c>
      <c r="F256">
        <v>0.98</v>
      </c>
    </row>
    <row r="257" spans="1:6">
      <c r="A257" s="6">
        <v>41661</v>
      </c>
      <c r="B257" s="7" t="s">
        <v>32</v>
      </c>
      <c r="C257">
        <v>14</v>
      </c>
      <c r="D257" t="s">
        <v>24</v>
      </c>
      <c r="E257">
        <v>119</v>
      </c>
      <c r="F257">
        <v>0.87</v>
      </c>
    </row>
    <row r="258" spans="1:6">
      <c r="A258" s="6">
        <v>41661</v>
      </c>
      <c r="B258" s="7" t="s">
        <v>32</v>
      </c>
      <c r="C258">
        <v>14</v>
      </c>
      <c r="D258" t="s">
        <v>24</v>
      </c>
      <c r="E258">
        <v>211</v>
      </c>
      <c r="F258">
        <v>1.0900000000000001</v>
      </c>
    </row>
    <row r="259" spans="1:6">
      <c r="A259" s="6">
        <v>41661</v>
      </c>
      <c r="B259" s="7" t="s">
        <v>32</v>
      </c>
      <c r="C259">
        <v>14</v>
      </c>
      <c r="D259" t="s">
        <v>28</v>
      </c>
      <c r="E259">
        <v>235</v>
      </c>
      <c r="F259">
        <v>1.34</v>
      </c>
    </row>
    <row r="260" spans="1:6">
      <c r="A260" s="6">
        <v>41661</v>
      </c>
      <c r="B260" s="7" t="s">
        <v>32</v>
      </c>
      <c r="C260">
        <v>14</v>
      </c>
      <c r="D260" t="s">
        <v>28</v>
      </c>
      <c r="E260">
        <v>218</v>
      </c>
      <c r="F260">
        <v>1.23</v>
      </c>
    </row>
    <row r="261" spans="1:6">
      <c r="A261" s="6">
        <v>41661</v>
      </c>
      <c r="B261" s="7" t="s">
        <v>32</v>
      </c>
      <c r="C261">
        <v>14</v>
      </c>
      <c r="D261" t="s">
        <v>24</v>
      </c>
      <c r="E261">
        <v>208</v>
      </c>
      <c r="F261">
        <v>0.68</v>
      </c>
    </row>
    <row r="262" spans="1:6">
      <c r="A262" s="6">
        <v>41661</v>
      </c>
      <c r="B262" s="7" t="s">
        <v>32</v>
      </c>
      <c r="C262">
        <v>14</v>
      </c>
      <c r="D262" t="s">
        <v>28</v>
      </c>
      <c r="E262">
        <v>264</v>
      </c>
      <c r="F262">
        <v>1.38</v>
      </c>
    </row>
    <row r="263" spans="1:6">
      <c r="A263" s="6">
        <v>41661</v>
      </c>
      <c r="B263" s="7" t="s">
        <v>32</v>
      </c>
      <c r="C263">
        <v>14</v>
      </c>
      <c r="D263" t="s">
        <v>24</v>
      </c>
      <c r="E263">
        <v>37</v>
      </c>
      <c r="F263">
        <v>0.56000000000000005</v>
      </c>
    </row>
    <row r="264" spans="1:6">
      <c r="A264" s="6">
        <v>41661</v>
      </c>
      <c r="B264" s="7" t="s">
        <v>32</v>
      </c>
      <c r="C264">
        <v>14</v>
      </c>
      <c r="D264" t="s">
        <v>24</v>
      </c>
      <c r="E264">
        <v>208</v>
      </c>
      <c r="F264">
        <v>0.85</v>
      </c>
    </row>
    <row r="265" spans="1:6">
      <c r="A265" s="6">
        <v>41661</v>
      </c>
      <c r="B265" s="7" t="s">
        <v>32</v>
      </c>
      <c r="C265">
        <v>14</v>
      </c>
      <c r="D265" t="s">
        <v>24</v>
      </c>
      <c r="E265">
        <v>207</v>
      </c>
      <c r="F265">
        <v>1.06</v>
      </c>
    </row>
    <row r="266" spans="1:6">
      <c r="A266" s="6">
        <v>41661</v>
      </c>
      <c r="B266" s="7" t="s">
        <v>32</v>
      </c>
      <c r="C266">
        <v>14</v>
      </c>
      <c r="D266" t="s">
        <v>24</v>
      </c>
      <c r="E266">
        <v>222</v>
      </c>
      <c r="F266">
        <v>1.06</v>
      </c>
    </row>
    <row r="267" spans="1:6">
      <c r="A267" s="6">
        <v>41661</v>
      </c>
      <c r="B267" s="7" t="s">
        <v>32</v>
      </c>
      <c r="C267">
        <v>14</v>
      </c>
      <c r="D267" t="s">
        <v>24</v>
      </c>
      <c r="E267">
        <v>176</v>
      </c>
      <c r="F267">
        <v>0.31</v>
      </c>
    </row>
    <row r="268" spans="1:6">
      <c r="A268" s="6">
        <v>41661</v>
      </c>
      <c r="B268" s="7" t="s">
        <v>32</v>
      </c>
      <c r="C268">
        <v>14</v>
      </c>
      <c r="D268" t="s">
        <v>24</v>
      </c>
      <c r="E268">
        <v>186</v>
      </c>
      <c r="F268">
        <v>1.1499999999999999</v>
      </c>
    </row>
    <row r="269" spans="1:6">
      <c r="A269" s="6">
        <v>41661</v>
      </c>
      <c r="B269" s="7" t="s">
        <v>32</v>
      </c>
      <c r="C269">
        <v>14</v>
      </c>
      <c r="D269" t="s">
        <v>24</v>
      </c>
      <c r="E269">
        <v>220</v>
      </c>
      <c r="F269">
        <v>1.1399999999999999</v>
      </c>
    </row>
    <row r="270" spans="1:6">
      <c r="A270" s="6">
        <v>41661</v>
      </c>
      <c r="B270" s="7" t="s">
        <v>32</v>
      </c>
      <c r="C270">
        <v>14</v>
      </c>
      <c r="D270" t="s">
        <v>24</v>
      </c>
      <c r="E270">
        <v>218</v>
      </c>
      <c r="F270">
        <v>1.52</v>
      </c>
    </row>
    <row r="271" spans="1:6">
      <c r="A271" s="6">
        <v>41661</v>
      </c>
      <c r="B271" s="7" t="s">
        <v>32</v>
      </c>
      <c r="C271">
        <v>14</v>
      </c>
      <c r="D271" t="s">
        <v>24</v>
      </c>
      <c r="E271">
        <v>152</v>
      </c>
      <c r="F271">
        <v>1.25</v>
      </c>
    </row>
    <row r="272" spans="1:6">
      <c r="A272" s="6">
        <v>41661</v>
      </c>
      <c r="B272" s="7" t="s">
        <v>32</v>
      </c>
      <c r="C272">
        <v>14</v>
      </c>
      <c r="D272" t="s">
        <v>24</v>
      </c>
      <c r="E272">
        <v>245</v>
      </c>
      <c r="F272">
        <v>0.94</v>
      </c>
    </row>
    <row r="273" spans="1:6">
      <c r="A273" s="6">
        <v>41661</v>
      </c>
      <c r="B273" s="7" t="s">
        <v>32</v>
      </c>
      <c r="C273">
        <v>12</v>
      </c>
      <c r="D273" t="s">
        <v>24</v>
      </c>
      <c r="E273">
        <v>227</v>
      </c>
      <c r="F273">
        <v>1.44</v>
      </c>
    </row>
    <row r="274" spans="1:6">
      <c r="A274" s="6">
        <v>41661</v>
      </c>
      <c r="B274" s="7" t="s">
        <v>32</v>
      </c>
      <c r="C274">
        <v>12</v>
      </c>
      <c r="D274" t="s">
        <v>24</v>
      </c>
      <c r="E274">
        <v>170</v>
      </c>
      <c r="F274">
        <v>1.07</v>
      </c>
    </row>
    <row r="275" spans="1:6">
      <c r="A275" s="6">
        <v>41661</v>
      </c>
      <c r="B275" s="7" t="s">
        <v>32</v>
      </c>
      <c r="C275">
        <v>12</v>
      </c>
      <c r="D275" t="s">
        <v>24</v>
      </c>
      <c r="E275">
        <v>210</v>
      </c>
      <c r="F275">
        <v>1.0900000000000001</v>
      </c>
    </row>
    <row r="276" spans="1:6">
      <c r="A276" s="6">
        <v>41661</v>
      </c>
      <c r="B276" s="7" t="s">
        <v>32</v>
      </c>
      <c r="C276">
        <v>12</v>
      </c>
      <c r="D276" t="s">
        <v>24</v>
      </c>
      <c r="E276">
        <v>154</v>
      </c>
      <c r="F276">
        <v>0.74</v>
      </c>
    </row>
    <row r="277" spans="1:6">
      <c r="A277" s="6">
        <v>41661</v>
      </c>
      <c r="B277" s="7" t="s">
        <v>32</v>
      </c>
      <c r="C277">
        <v>12</v>
      </c>
      <c r="D277" t="s">
        <v>24</v>
      </c>
      <c r="E277">
        <v>202</v>
      </c>
      <c r="F277">
        <v>1.07</v>
      </c>
    </row>
    <row r="278" spans="1:6">
      <c r="A278" s="6">
        <v>41661</v>
      </c>
      <c r="B278" s="7" t="s">
        <v>32</v>
      </c>
      <c r="C278">
        <v>12</v>
      </c>
      <c r="D278" t="s">
        <v>24</v>
      </c>
      <c r="E278">
        <v>206</v>
      </c>
      <c r="F278">
        <v>1</v>
      </c>
    </row>
    <row r="279" spans="1:6">
      <c r="A279" s="6">
        <v>41661</v>
      </c>
      <c r="B279" s="7" t="s">
        <v>32</v>
      </c>
      <c r="C279">
        <v>12</v>
      </c>
      <c r="D279" t="s">
        <v>24</v>
      </c>
      <c r="E279">
        <v>189</v>
      </c>
      <c r="F279">
        <v>1.48</v>
      </c>
    </row>
    <row r="280" spans="1:6">
      <c r="A280" s="6">
        <v>41661</v>
      </c>
      <c r="B280" s="7" t="s">
        <v>32</v>
      </c>
      <c r="C280">
        <v>12</v>
      </c>
      <c r="D280" t="s">
        <v>24</v>
      </c>
      <c r="E280">
        <v>266</v>
      </c>
      <c r="F280">
        <v>1.72</v>
      </c>
    </row>
    <row r="281" spans="1:6">
      <c r="A281" s="6">
        <v>41661</v>
      </c>
      <c r="B281" s="7" t="s">
        <v>32</v>
      </c>
      <c r="C281">
        <v>12</v>
      </c>
      <c r="D281" t="s">
        <v>24</v>
      </c>
      <c r="E281">
        <v>254</v>
      </c>
      <c r="F281">
        <v>1.58</v>
      </c>
    </row>
    <row r="282" spans="1:6">
      <c r="A282" s="6">
        <v>41661</v>
      </c>
      <c r="B282" s="7" t="s">
        <v>32</v>
      </c>
      <c r="C282">
        <v>12</v>
      </c>
      <c r="D282" t="s">
        <v>24</v>
      </c>
      <c r="E282">
        <v>215</v>
      </c>
      <c r="F282">
        <v>1.2</v>
      </c>
    </row>
    <row r="283" spans="1:6">
      <c r="A283" s="6">
        <v>41661</v>
      </c>
      <c r="B283" s="7" t="s">
        <v>32</v>
      </c>
      <c r="C283">
        <v>12</v>
      </c>
      <c r="D283" t="s">
        <v>24</v>
      </c>
      <c r="E283">
        <v>265</v>
      </c>
      <c r="F283">
        <v>1.08</v>
      </c>
    </row>
    <row r="284" spans="1:6">
      <c r="A284" s="6">
        <v>41661</v>
      </c>
      <c r="B284" s="7" t="s">
        <v>32</v>
      </c>
      <c r="C284">
        <v>12</v>
      </c>
      <c r="D284" t="s">
        <v>24</v>
      </c>
      <c r="E284">
        <v>233</v>
      </c>
      <c r="F284">
        <v>1.38</v>
      </c>
    </row>
    <row r="285" spans="1:6">
      <c r="A285" s="6">
        <v>41661</v>
      </c>
      <c r="B285" s="7" t="s">
        <v>32</v>
      </c>
      <c r="C285">
        <v>12</v>
      </c>
      <c r="D285" t="s">
        <v>24</v>
      </c>
      <c r="E285">
        <v>255</v>
      </c>
      <c r="F285">
        <v>1.29</v>
      </c>
    </row>
    <row r="286" spans="1:6">
      <c r="A286" s="6">
        <v>41661</v>
      </c>
      <c r="B286" s="7" t="s">
        <v>32</v>
      </c>
      <c r="C286">
        <v>12</v>
      </c>
      <c r="D286" t="s">
        <v>24</v>
      </c>
      <c r="E286">
        <v>144</v>
      </c>
      <c r="F286">
        <v>1.01</v>
      </c>
    </row>
    <row r="287" spans="1:6">
      <c r="A287" s="6">
        <v>41661</v>
      </c>
      <c r="B287" s="7" t="s">
        <v>32</v>
      </c>
      <c r="C287">
        <v>12</v>
      </c>
      <c r="D287" t="s">
        <v>24</v>
      </c>
      <c r="E287">
        <v>289</v>
      </c>
      <c r="F287">
        <v>1.7</v>
      </c>
    </row>
    <row r="288" spans="1:6">
      <c r="A288" s="6">
        <v>41661</v>
      </c>
      <c r="B288" s="7" t="s">
        <v>32</v>
      </c>
      <c r="C288">
        <v>12</v>
      </c>
      <c r="D288" t="s">
        <v>24</v>
      </c>
      <c r="E288">
        <v>253</v>
      </c>
      <c r="F288">
        <v>1.75</v>
      </c>
    </row>
    <row r="289" spans="1:6">
      <c r="A289" s="6">
        <v>41661</v>
      </c>
      <c r="B289" s="7" t="s">
        <v>32</v>
      </c>
      <c r="C289">
        <v>12</v>
      </c>
      <c r="D289" t="s">
        <v>24</v>
      </c>
      <c r="E289">
        <v>247</v>
      </c>
      <c r="F289">
        <v>0.77</v>
      </c>
    </row>
    <row r="290" spans="1:6">
      <c r="A290" s="6">
        <v>41661</v>
      </c>
      <c r="B290" s="7" t="s">
        <v>32</v>
      </c>
      <c r="C290">
        <v>12</v>
      </c>
      <c r="D290" t="s">
        <v>24</v>
      </c>
      <c r="E290">
        <v>144</v>
      </c>
      <c r="F290">
        <v>1.0900000000000001</v>
      </c>
    </row>
    <row r="291" spans="1:6">
      <c r="A291" s="6">
        <v>41661</v>
      </c>
      <c r="B291" s="7" t="s">
        <v>32</v>
      </c>
      <c r="C291">
        <v>12</v>
      </c>
      <c r="D291" t="s">
        <v>24</v>
      </c>
      <c r="E291">
        <v>270</v>
      </c>
      <c r="F291">
        <v>1</v>
      </c>
    </row>
    <row r="292" spans="1:6">
      <c r="A292" s="6">
        <v>41661</v>
      </c>
      <c r="B292" s="7" t="s">
        <v>32</v>
      </c>
      <c r="C292">
        <v>12</v>
      </c>
      <c r="D292" t="s">
        <v>24</v>
      </c>
      <c r="E292">
        <v>71</v>
      </c>
      <c r="F292">
        <v>0.83</v>
      </c>
    </row>
    <row r="293" spans="1:6">
      <c r="A293" s="6">
        <v>41661</v>
      </c>
      <c r="B293" s="7" t="s">
        <v>32</v>
      </c>
      <c r="C293">
        <v>12</v>
      </c>
      <c r="D293" t="s">
        <v>24</v>
      </c>
      <c r="E293">
        <v>180</v>
      </c>
      <c r="F293">
        <v>1.43</v>
      </c>
    </row>
    <row r="294" spans="1:6">
      <c r="A294" s="6">
        <v>41661</v>
      </c>
      <c r="B294" s="7" t="s">
        <v>32</v>
      </c>
      <c r="C294">
        <v>12</v>
      </c>
      <c r="D294" t="s">
        <v>24</v>
      </c>
      <c r="E294">
        <v>264</v>
      </c>
      <c r="F294">
        <v>0.91</v>
      </c>
    </row>
    <row r="295" spans="1:6">
      <c r="A295" s="6">
        <v>41661</v>
      </c>
      <c r="B295" s="7" t="s">
        <v>32</v>
      </c>
      <c r="C295">
        <v>12</v>
      </c>
      <c r="D295" t="s">
        <v>24</v>
      </c>
      <c r="E295">
        <v>269</v>
      </c>
      <c r="F295">
        <v>1.38</v>
      </c>
    </row>
    <row r="296" spans="1:6">
      <c r="A296" s="6">
        <v>41661</v>
      </c>
      <c r="B296" s="7" t="s">
        <v>32</v>
      </c>
      <c r="C296">
        <v>12</v>
      </c>
      <c r="D296" t="s">
        <v>24</v>
      </c>
      <c r="E296">
        <v>181</v>
      </c>
      <c r="F296">
        <v>1.02</v>
      </c>
    </row>
    <row r="297" spans="1:6">
      <c r="A297" s="6">
        <v>41661</v>
      </c>
      <c r="B297" s="7" t="s">
        <v>32</v>
      </c>
      <c r="C297">
        <v>12</v>
      </c>
      <c r="D297" t="s">
        <v>24</v>
      </c>
      <c r="E297">
        <v>246</v>
      </c>
      <c r="F297">
        <v>1.38</v>
      </c>
    </row>
    <row r="298" spans="1:6">
      <c r="A298" s="6">
        <v>41661</v>
      </c>
      <c r="B298" s="7" t="s">
        <v>32</v>
      </c>
      <c r="C298">
        <v>12</v>
      </c>
      <c r="D298" t="s">
        <v>24</v>
      </c>
      <c r="E298">
        <v>254</v>
      </c>
      <c r="F298">
        <v>1.4</v>
      </c>
    </row>
    <row r="299" spans="1:6">
      <c r="A299" s="6">
        <v>41661</v>
      </c>
      <c r="B299" s="7" t="s">
        <v>33</v>
      </c>
      <c r="C299">
        <v>33</v>
      </c>
      <c r="D299" t="s">
        <v>28</v>
      </c>
      <c r="E299">
        <v>346</v>
      </c>
      <c r="F299">
        <v>2.7</v>
      </c>
    </row>
    <row r="300" spans="1:6">
      <c r="A300" s="6">
        <v>41661</v>
      </c>
      <c r="B300" s="7" t="s">
        <v>33</v>
      </c>
      <c r="C300">
        <v>33</v>
      </c>
      <c r="D300" t="s">
        <v>28</v>
      </c>
      <c r="E300">
        <v>265</v>
      </c>
      <c r="F300">
        <v>1.23</v>
      </c>
    </row>
    <row r="301" spans="1:6">
      <c r="A301" s="6">
        <v>41661</v>
      </c>
      <c r="B301" s="7" t="s">
        <v>33</v>
      </c>
      <c r="C301">
        <v>33</v>
      </c>
      <c r="D301" t="s">
        <v>28</v>
      </c>
      <c r="E301">
        <v>294</v>
      </c>
      <c r="F301">
        <v>2.62</v>
      </c>
    </row>
    <row r="302" spans="1:6">
      <c r="A302" s="6">
        <v>41661</v>
      </c>
      <c r="B302" s="7" t="s">
        <v>33</v>
      </c>
      <c r="C302">
        <v>31</v>
      </c>
      <c r="D302" t="s">
        <v>28</v>
      </c>
      <c r="E302">
        <v>274</v>
      </c>
      <c r="F302">
        <v>1.19</v>
      </c>
    </row>
    <row r="303" spans="1:6">
      <c r="A303" s="6">
        <v>41661</v>
      </c>
      <c r="B303" s="7" t="s">
        <v>33</v>
      </c>
      <c r="C303">
        <v>31</v>
      </c>
      <c r="D303" t="s">
        <v>28</v>
      </c>
      <c r="E303">
        <v>324</v>
      </c>
      <c r="F303">
        <v>1.62</v>
      </c>
    </row>
    <row r="304" spans="1:6">
      <c r="A304" s="6">
        <v>41661</v>
      </c>
      <c r="B304" s="7" t="s">
        <v>33</v>
      </c>
      <c r="C304">
        <v>31</v>
      </c>
      <c r="D304" t="s">
        <v>28</v>
      </c>
      <c r="E304">
        <v>252</v>
      </c>
      <c r="F304">
        <v>1.1200000000000001</v>
      </c>
    </row>
    <row r="305" spans="1:6">
      <c r="A305" s="6">
        <v>41661</v>
      </c>
      <c r="B305" s="7" t="s">
        <v>33</v>
      </c>
      <c r="C305">
        <v>31</v>
      </c>
      <c r="D305" t="s">
        <v>28</v>
      </c>
      <c r="E305">
        <v>252</v>
      </c>
      <c r="F305">
        <v>1.87</v>
      </c>
    </row>
    <row r="306" spans="1:6">
      <c r="A306" s="6">
        <v>41661</v>
      </c>
      <c r="B306" s="7" t="s">
        <v>33</v>
      </c>
      <c r="C306">
        <v>31</v>
      </c>
      <c r="D306" t="s">
        <v>28</v>
      </c>
      <c r="E306">
        <v>184</v>
      </c>
      <c r="F306">
        <v>0.68</v>
      </c>
    </row>
    <row r="307" spans="1:6">
      <c r="A307" s="6">
        <v>41661</v>
      </c>
      <c r="B307" s="7" t="s">
        <v>33</v>
      </c>
      <c r="C307">
        <v>31</v>
      </c>
      <c r="D307" t="s">
        <v>28</v>
      </c>
      <c r="E307">
        <v>186</v>
      </c>
      <c r="F307">
        <v>0.69</v>
      </c>
    </row>
    <row r="308" spans="1:6">
      <c r="A308" s="6">
        <v>41661</v>
      </c>
      <c r="B308" s="7" t="s">
        <v>33</v>
      </c>
      <c r="C308">
        <v>31</v>
      </c>
      <c r="D308" t="s">
        <v>28</v>
      </c>
      <c r="E308">
        <v>291</v>
      </c>
      <c r="F308">
        <v>1.6</v>
      </c>
    </row>
    <row r="309" spans="1:6">
      <c r="A309" s="6">
        <v>41661</v>
      </c>
      <c r="B309" s="7" t="s">
        <v>33</v>
      </c>
      <c r="C309">
        <v>31</v>
      </c>
      <c r="D309" t="s">
        <v>28</v>
      </c>
      <c r="E309">
        <v>257</v>
      </c>
      <c r="F309">
        <v>1.1299999999999999</v>
      </c>
    </row>
    <row r="310" spans="1:6">
      <c r="A310" s="6">
        <v>41661</v>
      </c>
      <c r="B310" s="7" t="s">
        <v>33</v>
      </c>
      <c r="C310">
        <v>31</v>
      </c>
      <c r="D310" t="s">
        <v>28</v>
      </c>
      <c r="E310">
        <v>247</v>
      </c>
      <c r="F310">
        <v>0.95</v>
      </c>
    </row>
    <row r="311" spans="1:6">
      <c r="A311" s="6">
        <v>41661</v>
      </c>
      <c r="B311" s="7" t="s">
        <v>33</v>
      </c>
      <c r="C311">
        <v>31</v>
      </c>
      <c r="D311" t="s">
        <v>28</v>
      </c>
      <c r="E311">
        <v>286</v>
      </c>
      <c r="F311">
        <v>1.1499999999999999</v>
      </c>
    </row>
    <row r="312" spans="1:6">
      <c r="A312" s="6">
        <v>41661</v>
      </c>
      <c r="B312" s="7" t="s">
        <v>33</v>
      </c>
      <c r="C312">
        <v>31</v>
      </c>
      <c r="D312" t="s">
        <v>28</v>
      </c>
      <c r="E312">
        <v>299</v>
      </c>
      <c r="F312">
        <v>1.39</v>
      </c>
    </row>
    <row r="313" spans="1:6">
      <c r="A313" s="6">
        <v>41661</v>
      </c>
      <c r="B313" s="7" t="s">
        <v>33</v>
      </c>
      <c r="C313">
        <v>31</v>
      </c>
      <c r="D313" t="s">
        <v>28</v>
      </c>
      <c r="E313">
        <v>286</v>
      </c>
      <c r="F313">
        <v>1.42</v>
      </c>
    </row>
    <row r="314" spans="1:6">
      <c r="A314" s="6">
        <v>41661</v>
      </c>
      <c r="B314" s="7" t="s">
        <v>33</v>
      </c>
      <c r="C314">
        <v>13</v>
      </c>
      <c r="D314" t="s">
        <v>24</v>
      </c>
      <c r="E314">
        <v>240</v>
      </c>
      <c r="F314">
        <v>1.59</v>
      </c>
    </row>
    <row r="315" spans="1:6">
      <c r="A315" s="6">
        <v>41661</v>
      </c>
      <c r="B315" s="7" t="s">
        <v>33</v>
      </c>
      <c r="C315">
        <v>13</v>
      </c>
      <c r="D315" t="s">
        <v>24</v>
      </c>
      <c r="E315">
        <v>282</v>
      </c>
      <c r="F315">
        <v>2.04</v>
      </c>
    </row>
    <row r="316" spans="1:6">
      <c r="A316" s="6">
        <v>41661</v>
      </c>
      <c r="B316" s="7" t="s">
        <v>33</v>
      </c>
      <c r="C316">
        <v>13</v>
      </c>
      <c r="D316" t="s">
        <v>24</v>
      </c>
      <c r="E316">
        <v>230</v>
      </c>
      <c r="F316">
        <v>1.49</v>
      </c>
    </row>
    <row r="317" spans="1:6">
      <c r="A317" s="6">
        <v>41661</v>
      </c>
      <c r="B317" s="7" t="s">
        <v>33</v>
      </c>
      <c r="C317">
        <v>7</v>
      </c>
      <c r="D317" t="s">
        <v>24</v>
      </c>
      <c r="E317">
        <v>208</v>
      </c>
      <c r="F317">
        <v>1.62</v>
      </c>
    </row>
    <row r="318" spans="1:6">
      <c r="A318" s="6">
        <v>41661</v>
      </c>
      <c r="B318" s="7" t="s">
        <v>33</v>
      </c>
      <c r="C318">
        <v>7</v>
      </c>
      <c r="D318" t="s">
        <v>28</v>
      </c>
      <c r="E318">
        <v>331</v>
      </c>
      <c r="F318">
        <v>1.61</v>
      </c>
    </row>
    <row r="319" spans="1:6">
      <c r="A319" s="6">
        <v>41661</v>
      </c>
      <c r="B319" s="7" t="s">
        <v>33</v>
      </c>
      <c r="C319">
        <v>3</v>
      </c>
      <c r="D319" t="s">
        <v>24</v>
      </c>
      <c r="E319">
        <v>76</v>
      </c>
      <c r="F319">
        <v>0.95</v>
      </c>
    </row>
    <row r="320" spans="1:6">
      <c r="A320" s="6">
        <v>41661</v>
      </c>
      <c r="B320" s="7" t="s">
        <v>33</v>
      </c>
      <c r="C320">
        <v>3</v>
      </c>
      <c r="D320" t="s">
        <v>24</v>
      </c>
      <c r="E320">
        <v>42</v>
      </c>
      <c r="F320">
        <v>0.64</v>
      </c>
    </row>
    <row r="321" spans="1:6">
      <c r="A321" s="6">
        <v>41661</v>
      </c>
      <c r="B321" s="7" t="s">
        <v>33</v>
      </c>
      <c r="C321">
        <v>3</v>
      </c>
      <c r="D321" t="s">
        <v>24</v>
      </c>
      <c r="E321">
        <v>52</v>
      </c>
      <c r="F321">
        <v>0.64</v>
      </c>
    </row>
    <row r="322" spans="1:6">
      <c r="A322" s="6">
        <v>41661</v>
      </c>
      <c r="B322" s="7" t="s">
        <v>33</v>
      </c>
      <c r="C322">
        <v>3</v>
      </c>
      <c r="D322" t="s">
        <v>24</v>
      </c>
      <c r="E322">
        <v>33</v>
      </c>
      <c r="F322">
        <v>1.4</v>
      </c>
    </row>
    <row r="323" spans="1:6">
      <c r="A323" s="6">
        <v>41661</v>
      </c>
      <c r="B323" s="7" t="s">
        <v>33</v>
      </c>
      <c r="C323">
        <v>3</v>
      </c>
      <c r="D323" t="s">
        <v>24</v>
      </c>
      <c r="E323">
        <v>42</v>
      </c>
      <c r="F323">
        <v>0.91</v>
      </c>
    </row>
    <row r="324" spans="1:6">
      <c r="A324" s="6">
        <v>41661</v>
      </c>
      <c r="B324" s="7" t="s">
        <v>33</v>
      </c>
      <c r="C324">
        <v>3</v>
      </c>
      <c r="D324" t="s">
        <v>24</v>
      </c>
      <c r="E324">
        <v>81</v>
      </c>
      <c r="F324">
        <v>1.48</v>
      </c>
    </row>
    <row r="325" spans="1:6">
      <c r="A325" s="6">
        <v>41661</v>
      </c>
      <c r="B325" s="7" t="s">
        <v>33</v>
      </c>
      <c r="C325">
        <v>3</v>
      </c>
      <c r="D325" t="s">
        <v>24</v>
      </c>
      <c r="E325">
        <v>38</v>
      </c>
      <c r="F325">
        <v>0.64</v>
      </c>
    </row>
    <row r="326" spans="1:6">
      <c r="A326" s="6">
        <v>41661</v>
      </c>
      <c r="B326" s="7" t="s">
        <v>33</v>
      </c>
      <c r="C326">
        <v>3</v>
      </c>
      <c r="D326" t="s">
        <v>24</v>
      </c>
      <c r="E326">
        <v>178</v>
      </c>
      <c r="F326">
        <v>1.92</v>
      </c>
    </row>
    <row r="327" spans="1:6">
      <c r="A327" s="6">
        <v>41661</v>
      </c>
      <c r="B327" s="7" t="s">
        <v>33</v>
      </c>
      <c r="C327">
        <v>3</v>
      </c>
      <c r="D327" t="s">
        <v>24</v>
      </c>
      <c r="E327">
        <v>36</v>
      </c>
      <c r="F327">
        <v>0.49</v>
      </c>
    </row>
    <row r="328" spans="1:6">
      <c r="A328" s="6">
        <v>41661</v>
      </c>
      <c r="B328" s="7" t="s">
        <v>33</v>
      </c>
      <c r="C328">
        <v>3</v>
      </c>
      <c r="D328" t="s">
        <v>24</v>
      </c>
      <c r="E328">
        <v>256</v>
      </c>
      <c r="F328">
        <v>2.27</v>
      </c>
    </row>
    <row r="329" spans="1:6">
      <c r="A329" s="6">
        <v>41661</v>
      </c>
      <c r="B329" s="7" t="s">
        <v>33</v>
      </c>
      <c r="C329">
        <v>3</v>
      </c>
      <c r="D329" t="s">
        <v>24</v>
      </c>
      <c r="E329">
        <v>35</v>
      </c>
      <c r="F329">
        <v>1.46</v>
      </c>
    </row>
    <row r="330" spans="1:6">
      <c r="A330" s="6">
        <v>41661</v>
      </c>
      <c r="B330" s="7" t="s">
        <v>33</v>
      </c>
      <c r="C330">
        <v>3</v>
      </c>
      <c r="D330" t="s">
        <v>24</v>
      </c>
      <c r="E330">
        <v>43</v>
      </c>
      <c r="F330">
        <v>1.18</v>
      </c>
    </row>
    <row r="331" spans="1:6">
      <c r="A331" s="6">
        <v>41661</v>
      </c>
      <c r="B331" s="7" t="s">
        <v>33</v>
      </c>
      <c r="C331">
        <v>3</v>
      </c>
      <c r="D331" t="s">
        <v>24</v>
      </c>
      <c r="E331">
        <v>167</v>
      </c>
      <c r="F331">
        <v>1.49</v>
      </c>
    </row>
    <row r="332" spans="1:6">
      <c r="A332" s="6">
        <v>41661</v>
      </c>
      <c r="B332" s="7" t="s">
        <v>33</v>
      </c>
      <c r="C332">
        <v>3</v>
      </c>
      <c r="D332" t="s">
        <v>24</v>
      </c>
      <c r="E332">
        <v>179</v>
      </c>
      <c r="F332">
        <v>1.41</v>
      </c>
    </row>
    <row r="333" spans="1:6">
      <c r="A333" s="6">
        <v>41661</v>
      </c>
      <c r="B333" s="7" t="s">
        <v>33</v>
      </c>
      <c r="C333">
        <v>3</v>
      </c>
      <c r="D333" t="s">
        <v>24</v>
      </c>
      <c r="E333">
        <v>39</v>
      </c>
      <c r="F333">
        <v>1.62</v>
      </c>
    </row>
    <row r="334" spans="1:6">
      <c r="A334" s="6">
        <v>41661</v>
      </c>
      <c r="B334" s="7" t="s">
        <v>33</v>
      </c>
      <c r="C334">
        <v>3</v>
      </c>
      <c r="D334" t="s">
        <v>24</v>
      </c>
      <c r="E334">
        <v>80</v>
      </c>
      <c r="F334">
        <v>2</v>
      </c>
    </row>
    <row r="335" spans="1:6">
      <c r="A335" s="6">
        <v>41661</v>
      </c>
      <c r="B335" s="7" t="s">
        <v>33</v>
      </c>
      <c r="C335">
        <v>3</v>
      </c>
      <c r="D335" t="s">
        <v>24</v>
      </c>
      <c r="E335">
        <v>106</v>
      </c>
      <c r="F335">
        <v>1.45</v>
      </c>
    </row>
    <row r="336" spans="1:6">
      <c r="A336" s="6">
        <v>41661</v>
      </c>
      <c r="B336" s="7" t="s">
        <v>33</v>
      </c>
      <c r="C336">
        <v>3</v>
      </c>
      <c r="D336" t="s">
        <v>24</v>
      </c>
      <c r="E336">
        <v>116</v>
      </c>
      <c r="F336">
        <v>2.16</v>
      </c>
    </row>
    <row r="337" spans="1:12">
      <c r="A337" s="6">
        <v>41661</v>
      </c>
      <c r="B337" s="7" t="s">
        <v>33</v>
      </c>
      <c r="C337">
        <v>3</v>
      </c>
      <c r="D337" t="s">
        <v>24</v>
      </c>
      <c r="E337">
        <v>40</v>
      </c>
      <c r="F337">
        <v>1.76</v>
      </c>
    </row>
    <row r="338" spans="1:12">
      <c r="A338" s="6">
        <v>41661</v>
      </c>
      <c r="B338" s="7" t="s">
        <v>33</v>
      </c>
      <c r="C338">
        <v>3</v>
      </c>
      <c r="D338" t="s">
        <v>24</v>
      </c>
      <c r="E338">
        <v>110</v>
      </c>
      <c r="F338">
        <v>1.44</v>
      </c>
    </row>
    <row r="339" spans="1:12">
      <c r="A339" s="6">
        <v>41661</v>
      </c>
      <c r="B339" s="7" t="s">
        <v>33</v>
      </c>
      <c r="C339">
        <v>3</v>
      </c>
      <c r="D339" t="s">
        <v>24</v>
      </c>
      <c r="E339">
        <v>50</v>
      </c>
      <c r="F339">
        <v>1.5</v>
      </c>
    </row>
    <row r="340" spans="1:12">
      <c r="A340" s="6">
        <v>41661</v>
      </c>
      <c r="B340" s="7" t="s">
        <v>33</v>
      </c>
      <c r="C340">
        <v>3</v>
      </c>
      <c r="D340" t="s">
        <v>24</v>
      </c>
      <c r="E340">
        <v>59</v>
      </c>
      <c r="F340">
        <v>0.87</v>
      </c>
    </row>
    <row r="341" spans="1:12">
      <c r="A341" s="6">
        <v>41661</v>
      </c>
      <c r="B341" s="7" t="s">
        <v>29</v>
      </c>
      <c r="C341">
        <v>40</v>
      </c>
      <c r="D341" t="s">
        <v>19</v>
      </c>
      <c r="F341">
        <v>7.63</v>
      </c>
      <c r="J341">
        <f>99+170+185+224+285+279</f>
        <v>1242</v>
      </c>
      <c r="K341">
        <v>6</v>
      </c>
      <c r="L341">
        <v>285</v>
      </c>
    </row>
    <row r="342" spans="1:12">
      <c r="A342" s="6">
        <v>41661</v>
      </c>
      <c r="B342" s="7" t="s">
        <v>29</v>
      </c>
      <c r="C342">
        <v>40</v>
      </c>
      <c r="D342" t="s">
        <v>19</v>
      </c>
      <c r="F342">
        <v>3.17</v>
      </c>
      <c r="J342">
        <f>19+100+136+143+188+119</f>
        <v>705</v>
      </c>
      <c r="K342">
        <v>6</v>
      </c>
      <c r="L342">
        <v>188</v>
      </c>
    </row>
    <row r="343" spans="1:12">
      <c r="A343" s="6">
        <v>41661</v>
      </c>
      <c r="B343" s="7" t="s">
        <v>29</v>
      </c>
      <c r="C343">
        <v>40</v>
      </c>
      <c r="D343" t="s">
        <v>19</v>
      </c>
      <c r="F343">
        <v>8.09</v>
      </c>
      <c r="J343">
        <f>178+209+219+221+250+264</f>
        <v>1341</v>
      </c>
      <c r="K343">
        <v>6</v>
      </c>
      <c r="L343">
        <v>264</v>
      </c>
    </row>
    <row r="344" spans="1:12">
      <c r="A344" s="6">
        <v>41661</v>
      </c>
      <c r="B344" s="7" t="s">
        <v>29</v>
      </c>
      <c r="C344">
        <v>40</v>
      </c>
      <c r="D344" t="s">
        <v>19</v>
      </c>
      <c r="F344">
        <v>1.64</v>
      </c>
      <c r="J344">
        <f>237</f>
        <v>237</v>
      </c>
      <c r="K344">
        <v>1</v>
      </c>
      <c r="L344">
        <v>237</v>
      </c>
    </row>
    <row r="345" spans="1:12">
      <c r="A345" s="6">
        <v>41661</v>
      </c>
      <c r="B345" s="7" t="s">
        <v>29</v>
      </c>
      <c r="C345">
        <v>41</v>
      </c>
      <c r="D345" t="s">
        <v>19</v>
      </c>
      <c r="F345">
        <v>1.0900000000000001</v>
      </c>
      <c r="J345">
        <f>33+42+49</f>
        <v>124</v>
      </c>
      <c r="K345">
        <v>3</v>
      </c>
      <c r="L345">
        <v>49</v>
      </c>
    </row>
    <row r="346" spans="1:12">
      <c r="A346" s="6">
        <v>41661</v>
      </c>
      <c r="B346" s="7" t="s">
        <v>29</v>
      </c>
      <c r="C346">
        <v>41</v>
      </c>
      <c r="D346" t="s">
        <v>19</v>
      </c>
      <c r="F346">
        <v>5.13</v>
      </c>
      <c r="J346">
        <f>67+120+228+254+257+245</f>
        <v>1171</v>
      </c>
      <c r="K346">
        <v>6</v>
      </c>
      <c r="L346">
        <v>257</v>
      </c>
    </row>
    <row r="347" spans="1:12">
      <c r="A347" s="6">
        <v>41661</v>
      </c>
      <c r="B347" s="7" t="s">
        <v>29</v>
      </c>
      <c r="C347">
        <v>41</v>
      </c>
      <c r="D347" t="s">
        <v>19</v>
      </c>
      <c r="F347">
        <v>8.1999999999999993</v>
      </c>
      <c r="J347">
        <f>54+100+220+227+291+309+317</f>
        <v>1518</v>
      </c>
      <c r="K347">
        <v>7</v>
      </c>
      <c r="L347">
        <v>317</v>
      </c>
    </row>
    <row r="348" spans="1:12">
      <c r="A348" s="6">
        <v>41661</v>
      </c>
      <c r="B348" s="7" t="s">
        <v>29</v>
      </c>
      <c r="C348">
        <v>41</v>
      </c>
      <c r="D348" t="s">
        <v>19</v>
      </c>
      <c r="F348">
        <v>12.35</v>
      </c>
      <c r="J348">
        <f>81+101+277</f>
        <v>459</v>
      </c>
      <c r="K348">
        <v>3</v>
      </c>
      <c r="L348">
        <v>277</v>
      </c>
    </row>
    <row r="349" spans="1:12">
      <c r="A349" s="6">
        <v>41661</v>
      </c>
      <c r="B349" s="7" t="s">
        <v>29</v>
      </c>
      <c r="C349">
        <v>41</v>
      </c>
      <c r="D349" t="s">
        <v>19</v>
      </c>
      <c r="F349">
        <v>10.45</v>
      </c>
      <c r="J349">
        <f>82</f>
        <v>82</v>
      </c>
      <c r="K349">
        <v>1</v>
      </c>
      <c r="L349">
        <v>82</v>
      </c>
    </row>
    <row r="350" spans="1:12">
      <c r="A350" s="6">
        <v>41661</v>
      </c>
      <c r="B350" s="7" t="s">
        <v>29</v>
      </c>
      <c r="C350">
        <v>41</v>
      </c>
      <c r="D350" t="s">
        <v>19</v>
      </c>
      <c r="F350">
        <v>2.16</v>
      </c>
      <c r="J350">
        <f>164+188+194</f>
        <v>546</v>
      </c>
      <c r="K350">
        <v>3</v>
      </c>
      <c r="L350">
        <v>194</v>
      </c>
    </row>
    <row r="351" spans="1:12">
      <c r="A351" s="6"/>
    </row>
    <row r="352" spans="1:12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</sheetData>
  <sortState ref="A4:Q771">
    <sortCondition ref="B4:B771"/>
    <sortCondition ref="C4:C771"/>
    <sortCondition ref="D4:D771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2014-04-04T22:28:58Z</dcterms:modified>
</cp:coreProperties>
</file>