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380" yWindow="740" windowWidth="33760" windowHeight="2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1" i="1" l="1"/>
  <c r="J530" i="1"/>
  <c r="J529" i="1"/>
  <c r="J528" i="1"/>
  <c r="J527" i="1"/>
  <c r="J526" i="1"/>
  <c r="J525" i="1"/>
  <c r="J524" i="1"/>
  <c r="J521" i="1"/>
  <c r="J519" i="1"/>
  <c r="J518" i="1"/>
  <c r="J517" i="1"/>
  <c r="J516" i="1"/>
  <c r="J515" i="1"/>
  <c r="J506" i="1"/>
  <c r="J474" i="1"/>
  <c r="J473" i="1"/>
  <c r="J472" i="1"/>
  <c r="J471" i="1"/>
  <c r="J470" i="1"/>
  <c r="J468" i="1"/>
  <c r="J467" i="1"/>
  <c r="J456" i="1"/>
  <c r="J447" i="1"/>
  <c r="J446" i="1"/>
  <c r="J441" i="1"/>
  <c r="J431" i="1"/>
  <c r="J430" i="1"/>
  <c r="J425" i="1"/>
  <c r="J424" i="1"/>
  <c r="J423" i="1"/>
  <c r="J422" i="1"/>
  <c r="J419" i="1"/>
  <c r="J406" i="1"/>
  <c r="J405" i="1"/>
  <c r="J402" i="1"/>
  <c r="J400" i="1"/>
  <c r="J399" i="1"/>
  <c r="J395" i="1"/>
  <c r="J384" i="1"/>
  <c r="J382" i="1"/>
  <c r="J377" i="1"/>
  <c r="J376" i="1"/>
  <c r="J375" i="1"/>
  <c r="J374" i="1"/>
  <c r="J373" i="1"/>
  <c r="J372" i="1"/>
  <c r="J371" i="1"/>
  <c r="J345" i="1"/>
  <c r="J341" i="1"/>
  <c r="J334" i="1"/>
  <c r="J320" i="1"/>
  <c r="J317" i="1"/>
  <c r="J314" i="1"/>
  <c r="J313" i="1"/>
  <c r="J312" i="1"/>
  <c r="J310" i="1"/>
  <c r="J309" i="1"/>
  <c r="J308" i="1"/>
  <c r="J307" i="1"/>
  <c r="J306" i="1"/>
  <c r="J305" i="1"/>
  <c r="J303" i="1"/>
  <c r="J302" i="1"/>
  <c r="J301" i="1"/>
  <c r="J300" i="1"/>
  <c r="J299" i="1"/>
  <c r="J296" i="1"/>
  <c r="J295" i="1"/>
  <c r="J293" i="1"/>
  <c r="J292" i="1"/>
  <c r="J291" i="1"/>
  <c r="J290" i="1"/>
  <c r="J289" i="1"/>
  <c r="J288" i="1"/>
  <c r="J287" i="1"/>
  <c r="J286" i="1"/>
  <c r="J285" i="1"/>
  <c r="J284" i="1"/>
  <c r="J283" i="1"/>
  <c r="J281" i="1"/>
  <c r="J279" i="1"/>
  <c r="J276" i="1"/>
  <c r="J271" i="1"/>
  <c r="J267" i="1"/>
  <c r="J264" i="1"/>
  <c r="J262" i="1"/>
  <c r="J261" i="1"/>
  <c r="J259" i="1"/>
  <c r="J258" i="1"/>
  <c r="J254" i="1"/>
  <c r="J250" i="1"/>
  <c r="J249" i="1"/>
  <c r="J248" i="1"/>
  <c r="J247" i="1"/>
  <c r="J246" i="1"/>
  <c r="J245" i="1"/>
  <c r="J244" i="1"/>
  <c r="J243" i="1"/>
  <c r="J242" i="1"/>
  <c r="J239" i="1"/>
  <c r="J238" i="1"/>
  <c r="J237" i="1"/>
  <c r="J234" i="1"/>
  <c r="J233" i="1"/>
  <c r="J205" i="1"/>
  <c r="J197" i="1"/>
  <c r="J187" i="1"/>
  <c r="J185" i="1"/>
  <c r="J184" i="1"/>
  <c r="J183" i="1"/>
  <c r="J182" i="1"/>
  <c r="J180" i="1"/>
  <c r="J179" i="1"/>
  <c r="J178" i="1"/>
  <c r="J176" i="1"/>
  <c r="J175" i="1"/>
  <c r="J174" i="1"/>
  <c r="J173" i="1"/>
  <c r="J172" i="1"/>
  <c r="J171" i="1"/>
  <c r="J170" i="1"/>
  <c r="J169" i="1"/>
  <c r="J168" i="1"/>
  <c r="J167" i="1"/>
  <c r="J166" i="1"/>
  <c r="J164" i="1"/>
  <c r="J163" i="1"/>
  <c r="J162" i="1"/>
  <c r="J161" i="1"/>
  <c r="J160" i="1"/>
  <c r="J159" i="1"/>
  <c r="J153" i="1"/>
  <c r="J150" i="1"/>
  <c r="J149" i="1"/>
  <c r="J148" i="1"/>
  <c r="J147" i="1"/>
  <c r="J146" i="1"/>
  <c r="J145" i="1"/>
  <c r="J144" i="1"/>
  <c r="J143" i="1"/>
  <c r="J141" i="1"/>
  <c r="J140" i="1"/>
  <c r="J139" i="1"/>
  <c r="J138" i="1"/>
  <c r="J137" i="1"/>
  <c r="J136" i="1"/>
  <c r="J135" i="1"/>
  <c r="J133" i="1"/>
  <c r="J132" i="1"/>
  <c r="J131" i="1"/>
  <c r="J130" i="1"/>
  <c r="J129" i="1"/>
  <c r="J128" i="1"/>
  <c r="J127" i="1"/>
  <c r="J123" i="1"/>
  <c r="J121" i="1"/>
  <c r="J114" i="1"/>
  <c r="J111" i="1"/>
  <c r="J107" i="1"/>
  <c r="J105" i="1"/>
  <c r="J103" i="1"/>
  <c r="J101" i="1"/>
  <c r="J100" i="1"/>
  <c r="J99" i="1"/>
  <c r="J98" i="1"/>
  <c r="J97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0" i="1"/>
  <c r="J78" i="1"/>
  <c r="J75" i="1"/>
  <c r="J74" i="1"/>
  <c r="J70" i="1"/>
  <c r="J68" i="1"/>
  <c r="J67" i="1"/>
  <c r="J65" i="1"/>
  <c r="J64" i="1"/>
  <c r="J63" i="1"/>
  <c r="J60" i="1"/>
  <c r="J59" i="1"/>
  <c r="J55" i="1"/>
  <c r="J54" i="1"/>
  <c r="J52" i="1"/>
  <c r="J51" i="1"/>
  <c r="J50" i="1"/>
  <c r="J49" i="1"/>
  <c r="J48" i="1"/>
  <c r="J47" i="1"/>
  <c r="J46" i="1"/>
  <c r="J44" i="1"/>
  <c r="J43" i="1"/>
  <c r="J41" i="1"/>
  <c r="J40" i="1"/>
  <c r="J39" i="1"/>
  <c r="J38" i="1"/>
  <c r="J37" i="1"/>
  <c r="J36" i="1"/>
  <c r="J35" i="1"/>
  <c r="J33" i="1"/>
  <c r="J29" i="1"/>
  <c r="J27" i="1"/>
  <c r="J26" i="1"/>
  <c r="J22" i="1"/>
  <c r="J21" i="1"/>
  <c r="J17" i="1"/>
  <c r="J15" i="1"/>
  <c r="J14" i="1"/>
  <c r="J10" i="1"/>
  <c r="J7" i="1"/>
  <c r="J6" i="1"/>
  <c r="J5" i="1"/>
</calcChain>
</file>

<file path=xl/sharedStrings.xml><?xml version="1.0" encoding="utf-8"?>
<sst xmlns="http://schemas.openxmlformats.org/spreadsheetml/2006/main" count="1166" uniqueCount="37">
  <si>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</si>
  <si>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</si>
  <si>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</si>
  <si>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</si>
  <si>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</si>
  <si>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</si>
  <si>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</si>
  <si>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</si>
  <si>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</si>
  <si>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</si>
  <si>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</si>
  <si>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</si>
  <si>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</si>
  <si>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</si>
  <si>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</si>
  <si>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</si>
  <si>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</si>
  <si>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</si>
  <si>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</si>
  <si>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</si>
  <si>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M-4-S</t>
  </si>
  <si>
    <t>Thatched</t>
  </si>
  <si>
    <t>M-3</t>
  </si>
  <si>
    <t>T. Domingensis</t>
  </si>
  <si>
    <t>S. Acutus</t>
  </si>
  <si>
    <t>S. Californicus</t>
  </si>
  <si>
    <t>C-2</t>
  </si>
  <si>
    <t>THATCHED</t>
  </si>
  <si>
    <t>M-1-W</t>
  </si>
  <si>
    <t>S. Americanus</t>
  </si>
  <si>
    <t>C-1</t>
  </si>
  <si>
    <t>M-2</t>
  </si>
  <si>
    <t>M-5</t>
  </si>
  <si>
    <t>M-1-E</t>
  </si>
  <si>
    <t>M-4-N</t>
  </si>
  <si>
    <t>M-4-C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</si>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</sst>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2"/>
  <sheetViews>
    <sheetView tabSelected="1" topLeftCell="A509" workbookViewId="0">
      <selection activeCell="B580" sqref="B580"/>
    </sheetView>
  </sheetViews>
  <sheetFormatPr baseColWidth="10" defaultRowHeight="15" x14ac:dyDescent="0"/>
  <cols>
    <col min="2" max="2" width="10.83203125" style="7"/>
    <col min="4" max="4" width="14.33203125" customWidth="1"/>
    <col min="13" max="13" width="36.83203125" customWidth="1"/>
  </cols>
  <sheetData>
    <row r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1"/>
      <c r="Q1" s="1"/>
    </row>
    <row r="2" spans="1:17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2"/>
      <c r="Q2" s="2"/>
    </row>
    <row r="3" spans="1:17" ht="6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6">
        <v>41523</v>
      </c>
      <c r="B4" s="7" t="s">
        <v>20</v>
      </c>
      <c r="C4">
        <v>42</v>
      </c>
      <c r="D4" t="s">
        <v>19</v>
      </c>
      <c r="E4">
        <v>302</v>
      </c>
      <c r="F4">
        <v>3.12</v>
      </c>
      <c r="H4">
        <v>29</v>
      </c>
      <c r="I4">
        <v>2.5</v>
      </c>
    </row>
    <row r="5" spans="1:17">
      <c r="A5" s="6">
        <v>41523</v>
      </c>
      <c r="B5" s="7" t="s">
        <v>20</v>
      </c>
      <c r="C5">
        <v>42</v>
      </c>
      <c r="D5" t="s">
        <v>19</v>
      </c>
      <c r="F5">
        <v>5.39</v>
      </c>
      <c r="J5">
        <f>104+161+221+246+251+283+304+171+317</f>
        <v>2058</v>
      </c>
      <c r="K5">
        <v>9</v>
      </c>
      <c r="L5">
        <v>317</v>
      </c>
    </row>
    <row r="6" spans="1:17">
      <c r="A6" s="6">
        <v>41523</v>
      </c>
      <c r="B6" s="7" t="s">
        <v>20</v>
      </c>
      <c r="C6">
        <v>42</v>
      </c>
      <c r="D6" t="s">
        <v>19</v>
      </c>
      <c r="F6">
        <v>1.97</v>
      </c>
      <c r="J6">
        <f>73+102+132+155+191+201</f>
        <v>854</v>
      </c>
      <c r="K6">
        <v>6</v>
      </c>
      <c r="L6">
        <v>201</v>
      </c>
    </row>
    <row r="7" spans="1:17">
      <c r="A7" s="6">
        <v>41523</v>
      </c>
      <c r="B7" s="7" t="s">
        <v>20</v>
      </c>
      <c r="C7">
        <v>42</v>
      </c>
      <c r="D7" t="s">
        <v>19</v>
      </c>
      <c r="F7">
        <v>1.33</v>
      </c>
      <c r="J7">
        <f>44+61+139+147+203+203</f>
        <v>797</v>
      </c>
      <c r="K7">
        <v>6</v>
      </c>
      <c r="L7">
        <v>203</v>
      </c>
    </row>
    <row r="8" spans="1:17">
      <c r="A8" s="6">
        <v>41523</v>
      </c>
      <c r="B8" s="7" t="s">
        <v>20</v>
      </c>
      <c r="C8">
        <v>42</v>
      </c>
      <c r="D8" t="s">
        <v>19</v>
      </c>
      <c r="E8">
        <v>229</v>
      </c>
      <c r="F8">
        <v>3.3</v>
      </c>
      <c r="H8">
        <v>29</v>
      </c>
      <c r="I8">
        <v>3</v>
      </c>
    </row>
    <row r="9" spans="1:17">
      <c r="A9" s="6">
        <v>41523</v>
      </c>
      <c r="B9" s="7" t="s">
        <v>20</v>
      </c>
      <c r="C9">
        <v>42</v>
      </c>
      <c r="D9" t="s">
        <v>19</v>
      </c>
      <c r="E9">
        <v>287</v>
      </c>
      <c r="F9">
        <v>3.5</v>
      </c>
      <c r="H9">
        <v>31</v>
      </c>
      <c r="I9">
        <v>2.5</v>
      </c>
    </row>
    <row r="10" spans="1:17">
      <c r="A10" s="6">
        <v>41523</v>
      </c>
      <c r="B10" s="7" t="s">
        <v>20</v>
      </c>
      <c r="C10">
        <v>42</v>
      </c>
      <c r="D10" t="s">
        <v>19</v>
      </c>
      <c r="F10">
        <v>1.65</v>
      </c>
      <c r="J10">
        <f>59+92+113+119</f>
        <v>383</v>
      </c>
      <c r="K10">
        <v>4</v>
      </c>
      <c r="L10">
        <v>119</v>
      </c>
    </row>
    <row r="11" spans="1:17">
      <c r="A11" s="6">
        <v>41523</v>
      </c>
      <c r="B11" s="7" t="s">
        <v>20</v>
      </c>
      <c r="C11">
        <v>42</v>
      </c>
      <c r="D11" t="s">
        <v>19</v>
      </c>
      <c r="E11">
        <v>291</v>
      </c>
      <c r="F11">
        <v>3.14</v>
      </c>
      <c r="H11">
        <v>35</v>
      </c>
      <c r="I11">
        <v>2.5</v>
      </c>
    </row>
    <row r="12" spans="1:17">
      <c r="A12" s="6">
        <v>41523</v>
      </c>
      <c r="B12" s="7" t="s">
        <v>20</v>
      </c>
      <c r="C12">
        <v>42</v>
      </c>
      <c r="D12" t="s">
        <v>19</v>
      </c>
      <c r="E12">
        <v>306</v>
      </c>
      <c r="F12">
        <v>2.75</v>
      </c>
      <c r="H12">
        <v>21</v>
      </c>
      <c r="I12">
        <v>2</v>
      </c>
    </row>
    <row r="13" spans="1:17">
      <c r="A13" s="6">
        <v>41523</v>
      </c>
      <c r="B13" s="7" t="s">
        <v>20</v>
      </c>
      <c r="C13">
        <v>28</v>
      </c>
      <c r="D13" t="s">
        <v>23</v>
      </c>
      <c r="E13">
        <v>229</v>
      </c>
      <c r="F13">
        <v>2.94</v>
      </c>
      <c r="H13">
        <v>31</v>
      </c>
      <c r="I13">
        <v>2.5</v>
      </c>
    </row>
    <row r="14" spans="1:17">
      <c r="A14" s="6">
        <v>41523</v>
      </c>
      <c r="B14" s="7" t="s">
        <v>20</v>
      </c>
      <c r="C14">
        <v>28</v>
      </c>
      <c r="D14" t="s">
        <v>19</v>
      </c>
      <c r="F14">
        <v>2.82</v>
      </c>
      <c r="J14">
        <f>231+258+285+276</f>
        <v>1050</v>
      </c>
      <c r="K14">
        <v>4</v>
      </c>
      <c r="L14">
        <v>285</v>
      </c>
    </row>
    <row r="15" spans="1:17">
      <c r="A15" s="6">
        <v>41523</v>
      </c>
      <c r="B15" s="7" t="s">
        <v>20</v>
      </c>
      <c r="C15">
        <v>28</v>
      </c>
      <c r="D15" t="s">
        <v>23</v>
      </c>
      <c r="F15">
        <v>2.09</v>
      </c>
      <c r="J15">
        <f>181+219+248+287+295+285+299</f>
        <v>1814</v>
      </c>
      <c r="K15">
        <v>7</v>
      </c>
      <c r="L15">
        <v>299</v>
      </c>
    </row>
    <row r="16" spans="1:17">
      <c r="A16" s="6">
        <v>41523</v>
      </c>
      <c r="B16" s="7" t="s">
        <v>20</v>
      </c>
      <c r="C16">
        <v>28</v>
      </c>
      <c r="D16" t="s">
        <v>23</v>
      </c>
      <c r="E16">
        <v>301</v>
      </c>
      <c r="F16">
        <v>2.56</v>
      </c>
      <c r="H16">
        <v>31</v>
      </c>
      <c r="I16">
        <v>2.5</v>
      </c>
    </row>
    <row r="17" spans="1:12">
      <c r="A17" s="6">
        <v>41523</v>
      </c>
      <c r="B17" s="7" t="s">
        <v>20</v>
      </c>
      <c r="C17">
        <v>28</v>
      </c>
      <c r="D17" t="s">
        <v>23</v>
      </c>
      <c r="F17">
        <v>1.5</v>
      </c>
      <c r="J17">
        <f>38+55+74+113+115+135</f>
        <v>530</v>
      </c>
      <c r="K17">
        <v>6</v>
      </c>
      <c r="L17">
        <v>135</v>
      </c>
    </row>
    <row r="18" spans="1:12">
      <c r="A18" s="6">
        <v>41523</v>
      </c>
      <c r="B18" s="7" t="s">
        <v>20</v>
      </c>
      <c r="C18">
        <v>28</v>
      </c>
      <c r="D18" t="s">
        <v>23</v>
      </c>
      <c r="E18">
        <v>289</v>
      </c>
      <c r="F18">
        <v>3.2</v>
      </c>
      <c r="H18">
        <v>29</v>
      </c>
      <c r="I18">
        <v>2</v>
      </c>
    </row>
    <row r="19" spans="1:12">
      <c r="A19" s="6">
        <v>41523</v>
      </c>
      <c r="B19" s="7" t="s">
        <v>20</v>
      </c>
      <c r="C19">
        <v>28</v>
      </c>
      <c r="D19" t="s">
        <v>23</v>
      </c>
      <c r="E19">
        <v>277</v>
      </c>
      <c r="F19">
        <v>2.2799999999999998</v>
      </c>
      <c r="H19">
        <v>26</v>
      </c>
      <c r="I19">
        <v>2.5</v>
      </c>
    </row>
    <row r="20" spans="1:12">
      <c r="A20" s="6">
        <v>41523</v>
      </c>
      <c r="B20" s="7" t="s">
        <v>20</v>
      </c>
      <c r="C20">
        <v>28</v>
      </c>
      <c r="D20" t="s">
        <v>23</v>
      </c>
      <c r="E20">
        <v>237</v>
      </c>
      <c r="F20">
        <v>2.0699999999999998</v>
      </c>
      <c r="H20">
        <v>24</v>
      </c>
      <c r="I20">
        <v>2</v>
      </c>
    </row>
    <row r="21" spans="1:12">
      <c r="A21" s="6">
        <v>41523</v>
      </c>
      <c r="B21" s="7" t="s">
        <v>20</v>
      </c>
      <c r="C21">
        <v>28</v>
      </c>
      <c r="D21" t="s">
        <v>19</v>
      </c>
      <c r="F21">
        <v>10.16</v>
      </c>
      <c r="J21">
        <f>256+283+297+329+340+350+341+349+358+349</f>
        <v>3252</v>
      </c>
      <c r="K21">
        <v>10</v>
      </c>
      <c r="L21">
        <v>358</v>
      </c>
    </row>
    <row r="22" spans="1:12">
      <c r="A22" s="6">
        <v>41523</v>
      </c>
      <c r="B22" s="7" t="s">
        <v>20</v>
      </c>
      <c r="C22">
        <v>28</v>
      </c>
      <c r="D22" t="s">
        <v>19</v>
      </c>
      <c r="F22">
        <v>3.8</v>
      </c>
      <c r="J22">
        <f>210+232+238+279+259</f>
        <v>1218</v>
      </c>
      <c r="K22">
        <v>5</v>
      </c>
      <c r="L22">
        <v>279</v>
      </c>
    </row>
    <row r="23" spans="1:12">
      <c r="A23" s="6">
        <v>41523</v>
      </c>
      <c r="B23" s="7" t="s">
        <v>20</v>
      </c>
      <c r="C23">
        <v>26</v>
      </c>
      <c r="D23" t="s">
        <v>23</v>
      </c>
      <c r="E23">
        <v>300</v>
      </c>
      <c r="F23">
        <v>3.6</v>
      </c>
      <c r="H23">
        <v>31</v>
      </c>
      <c r="I23">
        <v>2</v>
      </c>
    </row>
    <row r="24" spans="1:12">
      <c r="A24" s="6">
        <v>41523</v>
      </c>
      <c r="B24" s="7" t="s">
        <v>20</v>
      </c>
      <c r="C24">
        <v>26</v>
      </c>
      <c r="D24" t="s">
        <v>23</v>
      </c>
      <c r="E24">
        <v>254</v>
      </c>
      <c r="F24">
        <v>2.34</v>
      </c>
      <c r="H24">
        <v>27</v>
      </c>
      <c r="I24">
        <v>2</v>
      </c>
    </row>
    <row r="25" spans="1:12">
      <c r="A25" s="6">
        <v>41523</v>
      </c>
      <c r="B25" s="7" t="s">
        <v>20</v>
      </c>
      <c r="C25">
        <v>26</v>
      </c>
      <c r="D25" t="s">
        <v>23</v>
      </c>
      <c r="E25">
        <v>251</v>
      </c>
      <c r="F25">
        <v>2.6</v>
      </c>
      <c r="H25">
        <v>28</v>
      </c>
      <c r="I25">
        <v>3</v>
      </c>
    </row>
    <row r="26" spans="1:12">
      <c r="A26" s="6">
        <v>41523</v>
      </c>
      <c r="B26" s="7" t="s">
        <v>20</v>
      </c>
      <c r="C26">
        <v>26</v>
      </c>
      <c r="D26" t="s">
        <v>19</v>
      </c>
      <c r="F26">
        <v>9</v>
      </c>
      <c r="J26">
        <f>224+284+330+360+361+376+388+390</f>
        <v>2713</v>
      </c>
      <c r="K26">
        <v>8</v>
      </c>
      <c r="L26">
        <v>390</v>
      </c>
    </row>
    <row r="27" spans="1:12">
      <c r="A27" s="6">
        <v>41523</v>
      </c>
      <c r="B27" s="7" t="s">
        <v>20</v>
      </c>
      <c r="C27">
        <v>26</v>
      </c>
      <c r="D27" t="s">
        <v>23</v>
      </c>
      <c r="F27">
        <v>1.04</v>
      </c>
      <c r="J27">
        <f>43+68+85+118+129+155</f>
        <v>598</v>
      </c>
      <c r="K27">
        <v>6</v>
      </c>
      <c r="L27">
        <v>155</v>
      </c>
    </row>
    <row r="28" spans="1:12">
      <c r="A28" s="6">
        <v>41523</v>
      </c>
      <c r="B28" s="7" t="s">
        <v>20</v>
      </c>
      <c r="C28">
        <v>26</v>
      </c>
      <c r="D28" t="s">
        <v>23</v>
      </c>
      <c r="E28">
        <v>272</v>
      </c>
      <c r="F28">
        <v>3.02</v>
      </c>
      <c r="H28">
        <v>32</v>
      </c>
      <c r="I28">
        <v>2.5</v>
      </c>
    </row>
    <row r="29" spans="1:12">
      <c r="A29" s="6">
        <v>41523</v>
      </c>
      <c r="B29" s="7" t="s">
        <v>20</v>
      </c>
      <c r="C29">
        <v>26</v>
      </c>
      <c r="D29" t="s">
        <v>19</v>
      </c>
      <c r="F29">
        <v>6.9</v>
      </c>
      <c r="J29">
        <f>117+106+233+263+311+337+349+375+375</f>
        <v>2466</v>
      </c>
      <c r="K29">
        <v>9</v>
      </c>
      <c r="L29">
        <v>375</v>
      </c>
    </row>
    <row r="30" spans="1:12">
      <c r="A30" s="6">
        <v>41523</v>
      </c>
      <c r="B30" s="7" t="s">
        <v>20</v>
      </c>
      <c r="C30">
        <v>26</v>
      </c>
      <c r="D30" t="s">
        <v>23</v>
      </c>
      <c r="E30">
        <v>340</v>
      </c>
      <c r="F30">
        <v>4.7699999999999996</v>
      </c>
      <c r="H30">
        <v>44</v>
      </c>
      <c r="I30">
        <v>2.5</v>
      </c>
    </row>
    <row r="31" spans="1:12">
      <c r="A31" s="6">
        <v>41523</v>
      </c>
      <c r="B31" s="7" t="s">
        <v>20</v>
      </c>
      <c r="C31">
        <v>26</v>
      </c>
      <c r="D31" t="s">
        <v>23</v>
      </c>
      <c r="E31">
        <v>255</v>
      </c>
      <c r="F31">
        <v>3.19</v>
      </c>
      <c r="H31">
        <v>33</v>
      </c>
      <c r="I31">
        <v>2.5</v>
      </c>
    </row>
    <row r="32" spans="1:12">
      <c r="A32" s="6">
        <v>41523</v>
      </c>
      <c r="B32" s="7" t="s">
        <v>20</v>
      </c>
      <c r="C32">
        <v>26</v>
      </c>
      <c r="D32" t="s">
        <v>23</v>
      </c>
      <c r="E32">
        <v>317</v>
      </c>
      <c r="F32">
        <v>4.08</v>
      </c>
      <c r="H32">
        <v>35</v>
      </c>
      <c r="I32">
        <v>2</v>
      </c>
    </row>
    <row r="33" spans="1:12">
      <c r="A33" s="6">
        <v>41523</v>
      </c>
      <c r="B33" s="7" t="s">
        <v>20</v>
      </c>
      <c r="C33">
        <v>26</v>
      </c>
      <c r="D33" t="s">
        <v>19</v>
      </c>
      <c r="F33">
        <v>9.31</v>
      </c>
      <c r="J33">
        <f>116+133+182+223+233+269+271+294+324+314+347+397+373+389+382</f>
        <v>4247</v>
      </c>
      <c r="K33">
        <v>15</v>
      </c>
      <c r="L33">
        <v>389</v>
      </c>
    </row>
    <row r="34" spans="1:12">
      <c r="A34" s="6">
        <v>41523</v>
      </c>
      <c r="B34" s="7" t="s">
        <v>20</v>
      </c>
      <c r="C34">
        <v>22</v>
      </c>
      <c r="D34" t="s">
        <v>23</v>
      </c>
      <c r="E34">
        <v>301</v>
      </c>
      <c r="F34">
        <v>3.98</v>
      </c>
      <c r="H34">
        <v>33</v>
      </c>
      <c r="I34">
        <v>2</v>
      </c>
    </row>
    <row r="35" spans="1:12">
      <c r="A35" s="6">
        <v>41523</v>
      </c>
      <c r="B35" s="7" t="s">
        <v>20</v>
      </c>
      <c r="C35">
        <v>22</v>
      </c>
      <c r="D35" t="s">
        <v>23</v>
      </c>
      <c r="F35">
        <v>2.2400000000000002</v>
      </c>
      <c r="J35">
        <f>62+95+133+157+166+175</f>
        <v>788</v>
      </c>
      <c r="K35">
        <v>6</v>
      </c>
      <c r="L35">
        <v>175</v>
      </c>
    </row>
    <row r="36" spans="1:12">
      <c r="A36" s="6">
        <v>41523</v>
      </c>
      <c r="B36" s="7" t="s">
        <v>20</v>
      </c>
      <c r="C36">
        <v>22</v>
      </c>
      <c r="D36" t="s">
        <v>19</v>
      </c>
      <c r="F36">
        <v>1.86</v>
      </c>
      <c r="J36">
        <f>73+75+146+168+194</f>
        <v>656</v>
      </c>
      <c r="K36">
        <v>5</v>
      </c>
      <c r="L36">
        <v>194</v>
      </c>
    </row>
    <row r="37" spans="1:12">
      <c r="A37" s="6">
        <v>41523</v>
      </c>
      <c r="B37" s="7" t="s">
        <v>20</v>
      </c>
      <c r="C37">
        <v>22</v>
      </c>
      <c r="D37" t="s">
        <v>19</v>
      </c>
      <c r="F37">
        <v>4.88</v>
      </c>
      <c r="J37">
        <f>123+133+270+334</f>
        <v>860</v>
      </c>
      <c r="K37">
        <v>4</v>
      </c>
      <c r="L37">
        <v>334</v>
      </c>
    </row>
    <row r="38" spans="1:12">
      <c r="A38" s="6">
        <v>41523</v>
      </c>
      <c r="B38" s="7" t="s">
        <v>20</v>
      </c>
      <c r="C38">
        <v>22</v>
      </c>
      <c r="D38" t="s">
        <v>19</v>
      </c>
      <c r="F38">
        <v>5.53</v>
      </c>
      <c r="J38">
        <f>248+311+326+335</f>
        <v>1220</v>
      </c>
      <c r="K38">
        <v>4</v>
      </c>
      <c r="L38">
        <v>335</v>
      </c>
    </row>
    <row r="39" spans="1:12">
      <c r="A39" s="6">
        <v>41523</v>
      </c>
      <c r="B39" s="7" t="s">
        <v>20</v>
      </c>
      <c r="C39">
        <v>22</v>
      </c>
      <c r="D39" t="s">
        <v>19</v>
      </c>
      <c r="F39">
        <v>4.79</v>
      </c>
      <c r="J39">
        <f>235+282+300+310</f>
        <v>1127</v>
      </c>
      <c r="K39">
        <v>4</v>
      </c>
      <c r="L39">
        <v>310</v>
      </c>
    </row>
    <row r="40" spans="1:12">
      <c r="A40" s="6">
        <v>41523</v>
      </c>
      <c r="B40" s="7" t="s">
        <v>20</v>
      </c>
      <c r="C40">
        <v>22</v>
      </c>
      <c r="D40" t="s">
        <v>19</v>
      </c>
      <c r="F40">
        <v>1.53</v>
      </c>
      <c r="J40">
        <f>60+56+93+119+138+168</f>
        <v>634</v>
      </c>
      <c r="K40">
        <v>6</v>
      </c>
      <c r="L40">
        <v>168</v>
      </c>
    </row>
    <row r="41" spans="1:12">
      <c r="A41" s="6">
        <v>41523</v>
      </c>
      <c r="B41" s="7" t="s">
        <v>20</v>
      </c>
      <c r="C41">
        <v>20</v>
      </c>
      <c r="D41" t="s">
        <v>19</v>
      </c>
      <c r="F41">
        <v>0.94</v>
      </c>
      <c r="J41">
        <f>71+122+180+206</f>
        <v>579</v>
      </c>
      <c r="K41">
        <v>4</v>
      </c>
      <c r="L41">
        <v>206</v>
      </c>
    </row>
    <row r="42" spans="1:12">
      <c r="A42" s="6">
        <v>41523</v>
      </c>
      <c r="B42" s="7" t="s">
        <v>20</v>
      </c>
      <c r="C42">
        <v>20</v>
      </c>
      <c r="D42" t="s">
        <v>23</v>
      </c>
      <c r="E42">
        <v>290</v>
      </c>
      <c r="F42">
        <v>2.75</v>
      </c>
      <c r="H42">
        <v>31</v>
      </c>
      <c r="I42">
        <v>2.5</v>
      </c>
    </row>
    <row r="43" spans="1:12">
      <c r="A43" s="6">
        <v>41523</v>
      </c>
      <c r="B43" s="7" t="s">
        <v>20</v>
      </c>
      <c r="C43">
        <v>20</v>
      </c>
      <c r="D43" t="s">
        <v>19</v>
      </c>
      <c r="F43">
        <v>0.95</v>
      </c>
      <c r="J43">
        <f>155+164</f>
        <v>319</v>
      </c>
      <c r="K43">
        <v>2</v>
      </c>
      <c r="L43">
        <v>164</v>
      </c>
    </row>
    <row r="44" spans="1:12">
      <c r="A44" s="6">
        <v>41523</v>
      </c>
      <c r="B44" s="7" t="s">
        <v>20</v>
      </c>
      <c r="C44">
        <v>20</v>
      </c>
      <c r="D44" t="s">
        <v>19</v>
      </c>
      <c r="F44">
        <v>1.21</v>
      </c>
      <c r="J44">
        <f>220+277+242</f>
        <v>739</v>
      </c>
      <c r="K44">
        <v>3</v>
      </c>
      <c r="L44">
        <v>277</v>
      </c>
    </row>
    <row r="45" spans="1:12">
      <c r="A45" s="6">
        <v>41523</v>
      </c>
      <c r="B45" s="7" t="s">
        <v>20</v>
      </c>
      <c r="C45">
        <v>20</v>
      </c>
      <c r="D45" t="s">
        <v>23</v>
      </c>
      <c r="E45">
        <v>331</v>
      </c>
      <c r="F45">
        <v>3.73</v>
      </c>
      <c r="H45">
        <v>38</v>
      </c>
      <c r="I45">
        <v>2.5</v>
      </c>
    </row>
    <row r="46" spans="1:12">
      <c r="A46" s="6">
        <v>41523</v>
      </c>
      <c r="B46" s="7" t="s">
        <v>20</v>
      </c>
      <c r="C46">
        <v>20</v>
      </c>
      <c r="D46" t="s">
        <v>19</v>
      </c>
      <c r="F46">
        <v>0.85</v>
      </c>
      <c r="J46">
        <f>171+209+224+226</f>
        <v>830</v>
      </c>
      <c r="K46">
        <v>4</v>
      </c>
      <c r="L46">
        <v>226</v>
      </c>
    </row>
    <row r="47" spans="1:12">
      <c r="A47" s="6">
        <v>41523</v>
      </c>
      <c r="B47" s="7" t="s">
        <v>20</v>
      </c>
      <c r="C47">
        <v>20</v>
      </c>
      <c r="D47" t="s">
        <v>23</v>
      </c>
      <c r="F47">
        <v>3.31</v>
      </c>
      <c r="J47">
        <f>206+277+247+295</f>
        <v>1025</v>
      </c>
      <c r="K47">
        <v>4</v>
      </c>
      <c r="L47">
        <v>295</v>
      </c>
    </row>
    <row r="48" spans="1:12">
      <c r="A48" s="6">
        <v>41523</v>
      </c>
      <c r="B48" s="7" t="s">
        <v>20</v>
      </c>
      <c r="C48">
        <v>20</v>
      </c>
      <c r="D48" t="s">
        <v>23</v>
      </c>
      <c r="F48">
        <v>2.91</v>
      </c>
      <c r="J48">
        <f>273+257+278+281</f>
        <v>1089</v>
      </c>
      <c r="K48">
        <v>4</v>
      </c>
      <c r="L48">
        <v>281</v>
      </c>
    </row>
    <row r="49" spans="1:13">
      <c r="A49" s="6">
        <v>41523</v>
      </c>
      <c r="B49" s="7" t="s">
        <v>20</v>
      </c>
      <c r="C49">
        <v>20</v>
      </c>
      <c r="D49" t="s">
        <v>23</v>
      </c>
      <c r="F49">
        <v>2</v>
      </c>
      <c r="J49">
        <f>157+239+268+271+270</f>
        <v>1205</v>
      </c>
      <c r="K49">
        <v>5</v>
      </c>
      <c r="L49">
        <v>271</v>
      </c>
    </row>
    <row r="50" spans="1:13">
      <c r="A50" s="6">
        <v>41523</v>
      </c>
      <c r="B50" s="7" t="s">
        <v>20</v>
      </c>
      <c r="C50">
        <v>20</v>
      </c>
      <c r="D50" t="s">
        <v>23</v>
      </c>
      <c r="F50">
        <v>3.05</v>
      </c>
      <c r="J50">
        <f>214+267+288+291+301+320</f>
        <v>1681</v>
      </c>
      <c r="K50">
        <v>6</v>
      </c>
      <c r="L50">
        <v>320</v>
      </c>
    </row>
    <row r="51" spans="1:13">
      <c r="A51" s="6">
        <v>41523</v>
      </c>
      <c r="B51" s="7" t="s">
        <v>20</v>
      </c>
      <c r="C51">
        <v>20</v>
      </c>
      <c r="D51" t="s">
        <v>23</v>
      </c>
      <c r="F51">
        <v>1.72</v>
      </c>
      <c r="J51">
        <f>287+324+330+318</f>
        <v>1259</v>
      </c>
      <c r="K51">
        <v>4</v>
      </c>
      <c r="L51">
        <v>330</v>
      </c>
    </row>
    <row r="52" spans="1:13">
      <c r="A52" s="6">
        <v>41523</v>
      </c>
      <c r="B52" s="7" t="s">
        <v>20</v>
      </c>
      <c r="C52">
        <v>20</v>
      </c>
      <c r="D52" t="s">
        <v>23</v>
      </c>
      <c r="F52">
        <v>2.0499999999999998</v>
      </c>
      <c r="J52">
        <f>114+121+153+153+169</f>
        <v>710</v>
      </c>
      <c r="K52">
        <v>5</v>
      </c>
      <c r="L52">
        <v>169</v>
      </c>
    </row>
    <row r="53" spans="1:13">
      <c r="A53" s="6">
        <v>41523</v>
      </c>
      <c r="B53" s="7" t="s">
        <v>22</v>
      </c>
      <c r="C53">
        <v>53</v>
      </c>
      <c r="M53" t="s">
        <v>21</v>
      </c>
    </row>
    <row r="54" spans="1:13">
      <c r="A54" s="6">
        <v>41523</v>
      </c>
      <c r="B54" s="7" t="s">
        <v>22</v>
      </c>
      <c r="C54">
        <v>46</v>
      </c>
      <c r="D54" t="s">
        <v>19</v>
      </c>
      <c r="F54">
        <v>12.09</v>
      </c>
      <c r="J54">
        <f>239+272+265+299+319+332+324+322+318+317+330+325</f>
        <v>3662</v>
      </c>
      <c r="K54">
        <v>12</v>
      </c>
      <c r="L54">
        <v>330</v>
      </c>
    </row>
    <row r="55" spans="1:13">
      <c r="A55" s="6">
        <v>41523</v>
      </c>
      <c r="B55" s="7" t="s">
        <v>22</v>
      </c>
      <c r="C55">
        <v>45</v>
      </c>
      <c r="D55" t="s">
        <v>19</v>
      </c>
      <c r="F55">
        <v>2.34</v>
      </c>
      <c r="J55">
        <f>234+274</f>
        <v>508</v>
      </c>
      <c r="K55">
        <v>2</v>
      </c>
      <c r="L55">
        <v>274</v>
      </c>
    </row>
    <row r="56" spans="1:13">
      <c r="A56" s="6">
        <v>41523</v>
      </c>
      <c r="B56" s="7" t="s">
        <v>22</v>
      </c>
      <c r="C56">
        <v>29</v>
      </c>
      <c r="D56" t="s">
        <v>24</v>
      </c>
      <c r="E56">
        <v>234</v>
      </c>
      <c r="F56">
        <v>1.31</v>
      </c>
    </row>
    <row r="57" spans="1:13">
      <c r="A57" s="6">
        <v>41523</v>
      </c>
      <c r="B57" s="7" t="s">
        <v>22</v>
      </c>
      <c r="C57">
        <v>29</v>
      </c>
      <c r="D57" t="s">
        <v>23</v>
      </c>
      <c r="E57">
        <v>253</v>
      </c>
      <c r="F57">
        <v>1.87</v>
      </c>
      <c r="H57">
        <v>21</v>
      </c>
      <c r="I57">
        <v>2</v>
      </c>
    </row>
    <row r="58" spans="1:13">
      <c r="A58" s="6">
        <v>41523</v>
      </c>
      <c r="B58" s="7" t="s">
        <v>22</v>
      </c>
      <c r="C58">
        <v>29</v>
      </c>
      <c r="D58" t="s">
        <v>24</v>
      </c>
      <c r="E58">
        <v>249</v>
      </c>
      <c r="F58">
        <v>1.22</v>
      </c>
    </row>
    <row r="59" spans="1:13">
      <c r="A59" s="6">
        <v>41523</v>
      </c>
      <c r="B59" s="7" t="s">
        <v>22</v>
      </c>
      <c r="C59">
        <v>29</v>
      </c>
      <c r="D59" t="s">
        <v>19</v>
      </c>
      <c r="F59">
        <v>1.34</v>
      </c>
      <c r="J59">
        <f>206+253+264+274</f>
        <v>997</v>
      </c>
      <c r="K59">
        <v>4</v>
      </c>
      <c r="L59">
        <v>274</v>
      </c>
    </row>
    <row r="60" spans="1:13">
      <c r="A60" s="6">
        <v>41523</v>
      </c>
      <c r="B60" s="7" t="s">
        <v>22</v>
      </c>
      <c r="C60">
        <v>29</v>
      </c>
      <c r="D60" t="s">
        <v>19</v>
      </c>
      <c r="F60">
        <v>0.98</v>
      </c>
      <c r="J60">
        <f>80+162</f>
        <v>242</v>
      </c>
      <c r="K60">
        <v>2</v>
      </c>
      <c r="L60">
        <v>162</v>
      </c>
    </row>
    <row r="61" spans="1:13">
      <c r="A61" s="6">
        <v>41523</v>
      </c>
      <c r="B61" s="7" t="s">
        <v>22</v>
      </c>
      <c r="C61">
        <v>29</v>
      </c>
      <c r="D61" t="s">
        <v>24</v>
      </c>
      <c r="E61">
        <v>271</v>
      </c>
      <c r="F61">
        <v>1.07</v>
      </c>
    </row>
    <row r="62" spans="1:13">
      <c r="A62" s="6">
        <v>41523</v>
      </c>
      <c r="B62" s="7" t="s">
        <v>22</v>
      </c>
      <c r="C62">
        <v>29</v>
      </c>
      <c r="D62" t="s">
        <v>24</v>
      </c>
      <c r="E62">
        <v>127</v>
      </c>
      <c r="F62">
        <v>0.9</v>
      </c>
    </row>
    <row r="63" spans="1:13">
      <c r="A63" s="6">
        <v>41523</v>
      </c>
      <c r="B63" s="7" t="s">
        <v>22</v>
      </c>
      <c r="C63">
        <v>29</v>
      </c>
      <c r="D63" t="s">
        <v>19</v>
      </c>
      <c r="F63">
        <v>3.28</v>
      </c>
      <c r="J63">
        <f>87+172+158+228</f>
        <v>645</v>
      </c>
      <c r="K63">
        <v>4</v>
      </c>
      <c r="L63">
        <v>228</v>
      </c>
    </row>
    <row r="64" spans="1:13">
      <c r="A64" s="6">
        <v>41523</v>
      </c>
      <c r="B64" s="7" t="s">
        <v>22</v>
      </c>
      <c r="C64">
        <v>29</v>
      </c>
      <c r="D64" t="s">
        <v>23</v>
      </c>
      <c r="F64">
        <v>2.8</v>
      </c>
      <c r="J64">
        <f>175+206+205+230+266+289+334</f>
        <v>1705</v>
      </c>
      <c r="K64">
        <v>7</v>
      </c>
      <c r="L64">
        <v>334</v>
      </c>
    </row>
    <row r="65" spans="1:12">
      <c r="A65" s="6">
        <v>41523</v>
      </c>
      <c r="B65" s="7" t="s">
        <v>22</v>
      </c>
      <c r="C65">
        <v>29</v>
      </c>
      <c r="D65" t="s">
        <v>19</v>
      </c>
      <c r="F65">
        <v>2.66</v>
      </c>
      <c r="J65">
        <f>95+217+301+333+369</f>
        <v>1315</v>
      </c>
      <c r="K65">
        <v>5</v>
      </c>
      <c r="L65">
        <v>369</v>
      </c>
    </row>
    <row r="66" spans="1:12">
      <c r="A66" s="6">
        <v>41523</v>
      </c>
      <c r="B66" s="7" t="s">
        <v>22</v>
      </c>
      <c r="C66">
        <v>29</v>
      </c>
      <c r="D66" t="s">
        <v>24</v>
      </c>
      <c r="E66">
        <v>273</v>
      </c>
      <c r="F66">
        <v>1.17</v>
      </c>
    </row>
    <row r="67" spans="1:12">
      <c r="A67" s="6">
        <v>41523</v>
      </c>
      <c r="B67" s="7" t="s">
        <v>22</v>
      </c>
      <c r="C67">
        <v>29</v>
      </c>
      <c r="D67" t="s">
        <v>19</v>
      </c>
      <c r="F67">
        <v>2.93</v>
      </c>
      <c r="J67">
        <f>165+194+245+297</f>
        <v>901</v>
      </c>
      <c r="K67">
        <v>4</v>
      </c>
      <c r="L67">
        <v>297</v>
      </c>
    </row>
    <row r="68" spans="1:12">
      <c r="A68" s="6">
        <v>41523</v>
      </c>
      <c r="B68" s="7" t="s">
        <v>22</v>
      </c>
      <c r="C68">
        <v>29</v>
      </c>
      <c r="D68" t="s">
        <v>23</v>
      </c>
      <c r="F68">
        <v>1.21</v>
      </c>
      <c r="J68">
        <f>202+260+281</f>
        <v>743</v>
      </c>
      <c r="K68">
        <v>3</v>
      </c>
      <c r="L68">
        <v>281</v>
      </c>
    </row>
    <row r="69" spans="1:12">
      <c r="A69" s="6">
        <v>41523</v>
      </c>
      <c r="B69" s="7" t="s">
        <v>22</v>
      </c>
      <c r="C69">
        <v>29</v>
      </c>
      <c r="D69" t="s">
        <v>23</v>
      </c>
      <c r="E69">
        <v>229</v>
      </c>
      <c r="F69">
        <v>1.56</v>
      </c>
      <c r="H69">
        <v>14</v>
      </c>
      <c r="I69">
        <v>2.5</v>
      </c>
    </row>
    <row r="70" spans="1:12">
      <c r="A70" s="6">
        <v>41523</v>
      </c>
      <c r="B70" s="7" t="s">
        <v>22</v>
      </c>
      <c r="C70">
        <v>29</v>
      </c>
      <c r="D70" t="s">
        <v>19</v>
      </c>
      <c r="F70">
        <v>1.76</v>
      </c>
      <c r="J70">
        <f>198+236+279+327</f>
        <v>1040</v>
      </c>
      <c r="K70">
        <v>4</v>
      </c>
      <c r="L70">
        <v>327</v>
      </c>
    </row>
    <row r="71" spans="1:12">
      <c r="A71" s="6">
        <v>41523</v>
      </c>
      <c r="B71" s="7" t="s">
        <v>22</v>
      </c>
      <c r="C71">
        <v>3</v>
      </c>
      <c r="D71" t="s">
        <v>25</v>
      </c>
      <c r="E71">
        <v>228</v>
      </c>
      <c r="F71">
        <v>1.65</v>
      </c>
    </row>
    <row r="72" spans="1:12">
      <c r="A72" s="6">
        <v>41523</v>
      </c>
      <c r="B72" s="7" t="s">
        <v>22</v>
      </c>
      <c r="C72">
        <v>3</v>
      </c>
      <c r="D72" t="s">
        <v>25</v>
      </c>
      <c r="E72">
        <v>159</v>
      </c>
      <c r="F72">
        <v>1.38</v>
      </c>
    </row>
    <row r="73" spans="1:12">
      <c r="A73" s="6">
        <v>41523</v>
      </c>
      <c r="B73" s="7" t="s">
        <v>22</v>
      </c>
      <c r="C73">
        <v>3</v>
      </c>
      <c r="D73" t="s">
        <v>25</v>
      </c>
      <c r="E73">
        <v>188</v>
      </c>
      <c r="F73">
        <v>1.22</v>
      </c>
    </row>
    <row r="74" spans="1:12">
      <c r="A74" s="6">
        <v>41523</v>
      </c>
      <c r="B74" s="7" t="s">
        <v>22</v>
      </c>
      <c r="C74">
        <v>3</v>
      </c>
      <c r="D74" t="s">
        <v>19</v>
      </c>
      <c r="F74">
        <v>4</v>
      </c>
      <c r="J74">
        <f>105+163+178+189+211+229+219</f>
        <v>1294</v>
      </c>
      <c r="K74">
        <v>7</v>
      </c>
      <c r="L74">
        <v>229</v>
      </c>
    </row>
    <row r="75" spans="1:12">
      <c r="A75" s="6">
        <v>41523</v>
      </c>
      <c r="B75" s="7" t="s">
        <v>22</v>
      </c>
      <c r="C75">
        <v>3</v>
      </c>
      <c r="D75" t="s">
        <v>19</v>
      </c>
      <c r="F75">
        <v>4.2</v>
      </c>
      <c r="J75">
        <f>170+146+131+187+190+225+245</f>
        <v>1294</v>
      </c>
      <c r="K75">
        <v>7</v>
      </c>
      <c r="L75">
        <v>245</v>
      </c>
    </row>
    <row r="76" spans="1:12">
      <c r="A76" s="6">
        <v>41523</v>
      </c>
      <c r="B76" s="7" t="s">
        <v>22</v>
      </c>
      <c r="C76">
        <v>3</v>
      </c>
      <c r="D76" t="s">
        <v>25</v>
      </c>
      <c r="E76">
        <v>145</v>
      </c>
      <c r="F76">
        <v>2.3199999999999998</v>
      </c>
    </row>
    <row r="77" spans="1:12">
      <c r="A77" s="6">
        <v>41523</v>
      </c>
      <c r="B77" s="7" t="s">
        <v>22</v>
      </c>
      <c r="C77">
        <v>3</v>
      </c>
      <c r="D77" t="s">
        <v>25</v>
      </c>
      <c r="E77">
        <v>204</v>
      </c>
      <c r="F77">
        <v>1.96</v>
      </c>
    </row>
    <row r="78" spans="1:12">
      <c r="A78" s="6">
        <v>41523</v>
      </c>
      <c r="B78" s="7" t="s">
        <v>22</v>
      </c>
      <c r="C78">
        <v>3</v>
      </c>
      <c r="D78" t="s">
        <v>19</v>
      </c>
      <c r="F78">
        <v>4.72</v>
      </c>
      <c r="J78">
        <f>238+240+227+239+242</f>
        <v>1186</v>
      </c>
      <c r="K78">
        <v>5</v>
      </c>
      <c r="L78">
        <v>242</v>
      </c>
    </row>
    <row r="79" spans="1:12">
      <c r="A79" s="6">
        <v>41523</v>
      </c>
      <c r="B79" s="7" t="s">
        <v>22</v>
      </c>
      <c r="C79">
        <v>3</v>
      </c>
      <c r="D79" t="s">
        <v>25</v>
      </c>
      <c r="E79">
        <v>134</v>
      </c>
      <c r="F79">
        <v>1.05</v>
      </c>
    </row>
    <row r="80" spans="1:12">
      <c r="A80" s="6">
        <v>41523</v>
      </c>
      <c r="B80" s="7" t="s">
        <v>22</v>
      </c>
      <c r="C80">
        <v>3</v>
      </c>
      <c r="D80" t="s">
        <v>19</v>
      </c>
      <c r="F80">
        <v>1.58</v>
      </c>
      <c r="J80">
        <f>238+240+227+239+224</f>
        <v>1168</v>
      </c>
      <c r="K80">
        <v>5</v>
      </c>
      <c r="L80">
        <v>224</v>
      </c>
    </row>
    <row r="81" spans="1:12">
      <c r="A81" s="6">
        <v>41523</v>
      </c>
      <c r="B81" s="7" t="s">
        <v>22</v>
      </c>
      <c r="C81">
        <v>3</v>
      </c>
      <c r="D81" t="s">
        <v>25</v>
      </c>
      <c r="E81">
        <v>115</v>
      </c>
      <c r="F81">
        <v>1.22</v>
      </c>
    </row>
    <row r="82" spans="1:12">
      <c r="A82" s="6">
        <v>41523</v>
      </c>
      <c r="B82" s="7" t="s">
        <v>22</v>
      </c>
      <c r="C82">
        <v>3</v>
      </c>
      <c r="D82" t="s">
        <v>19</v>
      </c>
      <c r="F82">
        <v>5.89</v>
      </c>
      <c r="J82">
        <f>196+177+207+239+226+244+220</f>
        <v>1509</v>
      </c>
      <c r="K82">
        <v>7</v>
      </c>
      <c r="L82">
        <v>239</v>
      </c>
    </row>
    <row r="83" spans="1:12">
      <c r="A83" s="6">
        <v>41523</v>
      </c>
      <c r="B83" s="7" t="s">
        <v>22</v>
      </c>
      <c r="C83">
        <v>3</v>
      </c>
      <c r="D83" t="s">
        <v>19</v>
      </c>
      <c r="F83">
        <v>2.0499999999999998</v>
      </c>
      <c r="J83">
        <f>67+101+113+149+172+192+211</f>
        <v>1005</v>
      </c>
      <c r="K83">
        <v>7</v>
      </c>
      <c r="L83">
        <v>211</v>
      </c>
    </row>
    <row r="84" spans="1:12">
      <c r="A84" s="6">
        <v>41523</v>
      </c>
      <c r="B84" s="7" t="s">
        <v>22</v>
      </c>
      <c r="C84">
        <v>3</v>
      </c>
      <c r="D84" t="s">
        <v>19</v>
      </c>
      <c r="F84">
        <v>5.31</v>
      </c>
      <c r="J84">
        <f>99+198+219+217+254+225</f>
        <v>1212</v>
      </c>
      <c r="K84">
        <v>6</v>
      </c>
      <c r="L84">
        <v>254</v>
      </c>
    </row>
    <row r="85" spans="1:12">
      <c r="A85" s="6">
        <v>41523</v>
      </c>
      <c r="B85" s="7" t="s">
        <v>22</v>
      </c>
      <c r="C85">
        <v>3</v>
      </c>
      <c r="D85" t="s">
        <v>19</v>
      </c>
      <c r="F85">
        <v>0.85</v>
      </c>
      <c r="J85">
        <f>40+84+122</f>
        <v>246</v>
      </c>
      <c r="K85">
        <v>3</v>
      </c>
      <c r="L85">
        <v>122</v>
      </c>
    </row>
    <row r="86" spans="1:12">
      <c r="A86" s="6">
        <v>41523</v>
      </c>
      <c r="B86" s="7" t="s">
        <v>22</v>
      </c>
      <c r="C86">
        <v>3</v>
      </c>
      <c r="D86" t="s">
        <v>19</v>
      </c>
      <c r="F86">
        <v>3.62</v>
      </c>
      <c r="J86">
        <f>169+227+255+269+274</f>
        <v>1194</v>
      </c>
      <c r="K86">
        <v>5</v>
      </c>
      <c r="L86">
        <v>274</v>
      </c>
    </row>
    <row r="87" spans="1:12">
      <c r="A87" s="6">
        <v>41523</v>
      </c>
      <c r="B87" s="7" t="s">
        <v>22</v>
      </c>
      <c r="C87">
        <v>3</v>
      </c>
      <c r="D87" t="s">
        <v>19</v>
      </c>
      <c r="F87">
        <v>5.51</v>
      </c>
      <c r="J87">
        <f>142+147+153+140+174+191+275+246+252</f>
        <v>1720</v>
      </c>
      <c r="K87">
        <v>9</v>
      </c>
      <c r="L87">
        <v>275</v>
      </c>
    </row>
    <row r="88" spans="1:12">
      <c r="A88" s="6">
        <v>41523</v>
      </c>
      <c r="B88" s="7" t="s">
        <v>22</v>
      </c>
      <c r="C88">
        <v>3</v>
      </c>
      <c r="D88" t="s">
        <v>19</v>
      </c>
      <c r="F88">
        <v>0.79</v>
      </c>
      <c r="J88">
        <f>52+65+97+117+135</f>
        <v>466</v>
      </c>
      <c r="K88">
        <v>5</v>
      </c>
      <c r="L88">
        <v>135</v>
      </c>
    </row>
    <row r="89" spans="1:12">
      <c r="A89" s="6">
        <v>41523</v>
      </c>
      <c r="B89" s="7" t="s">
        <v>22</v>
      </c>
      <c r="C89">
        <v>3</v>
      </c>
      <c r="D89" t="s">
        <v>19</v>
      </c>
      <c r="F89">
        <v>0.75</v>
      </c>
      <c r="J89">
        <f>59+61+84</f>
        <v>204</v>
      </c>
      <c r="K89">
        <v>3</v>
      </c>
      <c r="L89">
        <v>84</v>
      </c>
    </row>
    <row r="90" spans="1:12">
      <c r="A90" s="6">
        <v>41523</v>
      </c>
      <c r="B90" s="7" t="s">
        <v>22</v>
      </c>
      <c r="C90">
        <v>3</v>
      </c>
      <c r="D90" t="s">
        <v>19</v>
      </c>
      <c r="F90">
        <v>6.08</v>
      </c>
      <c r="J90">
        <f>129+131+185+199+217+220+261+269+282</f>
        <v>1893</v>
      </c>
      <c r="K90">
        <v>9</v>
      </c>
      <c r="L90">
        <v>282</v>
      </c>
    </row>
    <row r="91" spans="1:12">
      <c r="A91" s="6">
        <v>41523</v>
      </c>
      <c r="B91" s="7" t="s">
        <v>26</v>
      </c>
      <c r="C91">
        <v>53</v>
      </c>
      <c r="D91" t="s">
        <v>19</v>
      </c>
      <c r="F91">
        <v>2.65</v>
      </c>
      <c r="J91">
        <f>281+290+283+296</f>
        <v>1150</v>
      </c>
      <c r="K91">
        <v>4</v>
      </c>
      <c r="L91">
        <v>296</v>
      </c>
    </row>
    <row r="92" spans="1:12">
      <c r="A92" s="6">
        <v>41523</v>
      </c>
      <c r="B92" s="7" t="s">
        <v>26</v>
      </c>
      <c r="C92">
        <v>53</v>
      </c>
      <c r="D92" t="s">
        <v>19</v>
      </c>
      <c r="F92">
        <v>3.51</v>
      </c>
      <c r="J92">
        <f>117+166+223+258+262+293+301</f>
        <v>1620</v>
      </c>
      <c r="K92">
        <v>7</v>
      </c>
      <c r="L92">
        <v>301</v>
      </c>
    </row>
    <row r="93" spans="1:12">
      <c r="A93" s="6">
        <v>41523</v>
      </c>
      <c r="B93" s="7" t="s">
        <v>26</v>
      </c>
      <c r="C93">
        <v>53</v>
      </c>
      <c r="D93" t="s">
        <v>19</v>
      </c>
      <c r="F93">
        <v>3.08</v>
      </c>
      <c r="J93">
        <f>263+267+226+229+317+329+343</f>
        <v>1974</v>
      </c>
      <c r="K93">
        <v>7</v>
      </c>
      <c r="L93">
        <v>343</v>
      </c>
    </row>
    <row r="94" spans="1:12">
      <c r="A94" s="6">
        <v>41523</v>
      </c>
      <c r="B94" s="7" t="s">
        <v>26</v>
      </c>
      <c r="C94">
        <v>53</v>
      </c>
      <c r="D94" t="s">
        <v>19</v>
      </c>
      <c r="F94">
        <v>2.67</v>
      </c>
      <c r="J94">
        <f>285+323</f>
        <v>608</v>
      </c>
      <c r="K94">
        <v>2</v>
      </c>
      <c r="L94">
        <v>323</v>
      </c>
    </row>
    <row r="95" spans="1:12">
      <c r="A95" s="6">
        <v>41523</v>
      </c>
      <c r="B95" s="7" t="s">
        <v>26</v>
      </c>
      <c r="C95">
        <v>53</v>
      </c>
      <c r="D95" t="s">
        <v>19</v>
      </c>
      <c r="F95">
        <v>2.5</v>
      </c>
      <c r="J95">
        <f>161+163+206+241+271+275+314+315+351</f>
        <v>2297</v>
      </c>
      <c r="K95">
        <v>9</v>
      </c>
      <c r="L95">
        <v>351</v>
      </c>
    </row>
    <row r="96" spans="1:12">
      <c r="A96" s="6">
        <v>41523</v>
      </c>
      <c r="B96" s="7" t="s">
        <v>26</v>
      </c>
      <c r="C96">
        <v>53</v>
      </c>
      <c r="D96" t="s">
        <v>23</v>
      </c>
      <c r="E96">
        <v>328</v>
      </c>
      <c r="F96">
        <v>3.97</v>
      </c>
      <c r="H96">
        <v>49</v>
      </c>
      <c r="I96">
        <v>3</v>
      </c>
    </row>
    <row r="97" spans="1:13">
      <c r="A97" s="6">
        <v>41523</v>
      </c>
      <c r="B97" s="7" t="s">
        <v>26</v>
      </c>
      <c r="C97">
        <v>48</v>
      </c>
      <c r="D97" t="s">
        <v>19</v>
      </c>
      <c r="F97">
        <v>1.97</v>
      </c>
      <c r="J97">
        <f>56+94+108+135+150+165</f>
        <v>708</v>
      </c>
      <c r="K97">
        <v>6</v>
      </c>
      <c r="L97">
        <v>165</v>
      </c>
    </row>
    <row r="98" spans="1:13">
      <c r="A98" s="6">
        <v>41523</v>
      </c>
      <c r="B98" s="7" t="s">
        <v>26</v>
      </c>
      <c r="C98">
        <v>48</v>
      </c>
      <c r="D98" t="s">
        <v>19</v>
      </c>
      <c r="F98">
        <v>1.77</v>
      </c>
      <c r="J98">
        <f>53+93+100+127+130+160</f>
        <v>663</v>
      </c>
      <c r="K98">
        <v>6</v>
      </c>
      <c r="L98">
        <v>160</v>
      </c>
    </row>
    <row r="99" spans="1:13">
      <c r="A99" s="6">
        <v>41523</v>
      </c>
      <c r="B99" s="7" t="s">
        <v>26</v>
      </c>
      <c r="C99">
        <v>48</v>
      </c>
      <c r="D99" t="s">
        <v>19</v>
      </c>
      <c r="F99">
        <v>2.4300000000000002</v>
      </c>
      <c r="J99">
        <f>78+92+121+172+173+208</f>
        <v>844</v>
      </c>
      <c r="K99">
        <v>6</v>
      </c>
      <c r="L99">
        <v>208</v>
      </c>
    </row>
    <row r="100" spans="1:13">
      <c r="A100" s="6">
        <v>41523</v>
      </c>
      <c r="B100" s="7" t="s">
        <v>26</v>
      </c>
      <c r="C100">
        <v>48</v>
      </c>
      <c r="D100" t="s">
        <v>19</v>
      </c>
      <c r="F100">
        <v>2.38</v>
      </c>
      <c r="J100">
        <f>270+348</f>
        <v>618</v>
      </c>
      <c r="K100">
        <v>2</v>
      </c>
      <c r="L100">
        <v>348</v>
      </c>
    </row>
    <row r="101" spans="1:13">
      <c r="A101" s="6">
        <v>41523</v>
      </c>
      <c r="B101" s="7" t="s">
        <v>26</v>
      </c>
      <c r="C101">
        <v>48</v>
      </c>
      <c r="D101" t="s">
        <v>19</v>
      </c>
      <c r="F101">
        <v>2.1</v>
      </c>
      <c r="J101">
        <f>231+255+267+282</f>
        <v>1035</v>
      </c>
      <c r="K101">
        <v>4</v>
      </c>
      <c r="L101">
        <v>282</v>
      </c>
    </row>
    <row r="102" spans="1:13">
      <c r="A102" s="6">
        <v>41523</v>
      </c>
      <c r="B102" s="7" t="s">
        <v>26</v>
      </c>
      <c r="C102">
        <v>48</v>
      </c>
      <c r="D102" t="s">
        <v>23</v>
      </c>
      <c r="E102">
        <v>268</v>
      </c>
      <c r="F102">
        <v>3.31</v>
      </c>
      <c r="H102">
        <v>35</v>
      </c>
      <c r="I102">
        <v>2</v>
      </c>
    </row>
    <row r="103" spans="1:13">
      <c r="A103" s="6">
        <v>41523</v>
      </c>
      <c r="B103" s="7" t="s">
        <v>26</v>
      </c>
      <c r="C103">
        <v>48</v>
      </c>
      <c r="D103" t="s">
        <v>23</v>
      </c>
      <c r="F103">
        <v>3.52</v>
      </c>
      <c r="J103">
        <f>133+136+260+304+326+340</f>
        <v>1499</v>
      </c>
      <c r="K103">
        <v>6</v>
      </c>
      <c r="L103">
        <v>340</v>
      </c>
    </row>
    <row r="104" spans="1:13">
      <c r="A104" s="6">
        <v>41523</v>
      </c>
      <c r="B104" s="7" t="s">
        <v>26</v>
      </c>
      <c r="C104">
        <v>42</v>
      </c>
      <c r="M104" t="s">
        <v>27</v>
      </c>
    </row>
    <row r="105" spans="1:13">
      <c r="A105" s="6">
        <v>41523</v>
      </c>
      <c r="B105" s="7" t="s">
        <v>26</v>
      </c>
      <c r="C105">
        <v>30</v>
      </c>
      <c r="D105" t="s">
        <v>19</v>
      </c>
      <c r="F105">
        <v>2.14</v>
      </c>
      <c r="J105">
        <f>134+168+192+165</f>
        <v>659</v>
      </c>
      <c r="K105">
        <v>4</v>
      </c>
      <c r="L105">
        <v>168</v>
      </c>
    </row>
    <row r="106" spans="1:13">
      <c r="A106" s="6">
        <v>41523</v>
      </c>
      <c r="B106" s="7" t="s">
        <v>26</v>
      </c>
      <c r="C106">
        <v>11</v>
      </c>
      <c r="D106" t="s">
        <v>24</v>
      </c>
      <c r="E106">
        <v>169</v>
      </c>
      <c r="F106">
        <v>1.01</v>
      </c>
    </row>
    <row r="107" spans="1:13">
      <c r="A107" s="6">
        <v>41523</v>
      </c>
      <c r="B107" s="7" t="s">
        <v>26</v>
      </c>
      <c r="C107">
        <v>11</v>
      </c>
      <c r="D107" t="s">
        <v>19</v>
      </c>
      <c r="F107">
        <v>4.7</v>
      </c>
      <c r="J107">
        <f>196+162+218+256+262+276+279+246</f>
        <v>1895</v>
      </c>
      <c r="K107">
        <v>8</v>
      </c>
      <c r="L107">
        <v>279</v>
      </c>
    </row>
    <row r="108" spans="1:13">
      <c r="A108" s="6">
        <v>41523</v>
      </c>
      <c r="B108" s="7" t="s">
        <v>26</v>
      </c>
      <c r="C108">
        <v>11</v>
      </c>
      <c r="D108" t="s">
        <v>24</v>
      </c>
      <c r="E108">
        <v>197</v>
      </c>
      <c r="F108">
        <v>0.88</v>
      </c>
    </row>
    <row r="109" spans="1:13">
      <c r="A109" s="6">
        <v>41523</v>
      </c>
      <c r="B109" s="7" t="s">
        <v>26</v>
      </c>
      <c r="C109">
        <v>11</v>
      </c>
      <c r="D109" t="s">
        <v>24</v>
      </c>
      <c r="E109">
        <v>132</v>
      </c>
      <c r="F109">
        <v>0.72</v>
      </c>
    </row>
    <row r="110" spans="1:13">
      <c r="A110" s="6">
        <v>41523</v>
      </c>
      <c r="B110" s="7" t="s">
        <v>26</v>
      </c>
      <c r="C110">
        <v>11</v>
      </c>
      <c r="D110" t="s">
        <v>24</v>
      </c>
      <c r="E110">
        <v>205</v>
      </c>
      <c r="F110">
        <v>1.22</v>
      </c>
    </row>
    <row r="111" spans="1:13">
      <c r="A111" s="6">
        <v>41523</v>
      </c>
      <c r="B111" s="7" t="s">
        <v>26</v>
      </c>
      <c r="C111">
        <v>11</v>
      </c>
      <c r="D111" t="s">
        <v>19</v>
      </c>
      <c r="F111">
        <v>2.08</v>
      </c>
      <c r="J111">
        <f>176+197+201+247</f>
        <v>821</v>
      </c>
      <c r="K111">
        <v>4</v>
      </c>
      <c r="L111">
        <v>247</v>
      </c>
    </row>
    <row r="112" spans="1:13">
      <c r="A112" s="6">
        <v>41523</v>
      </c>
      <c r="B112" s="7" t="s">
        <v>26</v>
      </c>
      <c r="C112">
        <v>11</v>
      </c>
      <c r="D112" t="s">
        <v>24</v>
      </c>
      <c r="E112">
        <v>254</v>
      </c>
      <c r="F112">
        <v>1.36</v>
      </c>
    </row>
    <row r="113" spans="1:12">
      <c r="A113" s="6">
        <v>41523</v>
      </c>
      <c r="B113" s="7" t="s">
        <v>26</v>
      </c>
      <c r="C113">
        <v>11</v>
      </c>
      <c r="D113" t="s">
        <v>24</v>
      </c>
      <c r="E113">
        <v>201</v>
      </c>
      <c r="F113">
        <v>1.28</v>
      </c>
    </row>
    <row r="114" spans="1:12">
      <c r="A114" s="6">
        <v>41523</v>
      </c>
      <c r="B114" s="7" t="s">
        <v>26</v>
      </c>
      <c r="C114">
        <v>11</v>
      </c>
      <c r="D114" t="s">
        <v>19</v>
      </c>
      <c r="F114">
        <v>0.83</v>
      </c>
      <c r="J114">
        <f>63+136+190+192</f>
        <v>581</v>
      </c>
      <c r="K114">
        <v>4</v>
      </c>
      <c r="L114">
        <v>192</v>
      </c>
    </row>
    <row r="115" spans="1:12">
      <c r="A115" s="6">
        <v>41523</v>
      </c>
      <c r="B115" s="7" t="s">
        <v>26</v>
      </c>
      <c r="C115">
        <v>11</v>
      </c>
      <c r="D115" t="s">
        <v>24</v>
      </c>
      <c r="E115">
        <v>200</v>
      </c>
      <c r="F115">
        <v>0.93</v>
      </c>
    </row>
    <row r="116" spans="1:12">
      <c r="A116" s="6">
        <v>41523</v>
      </c>
      <c r="B116" s="7" t="s">
        <v>26</v>
      </c>
      <c r="C116">
        <v>11</v>
      </c>
      <c r="D116" t="s">
        <v>24</v>
      </c>
      <c r="E116">
        <v>216</v>
      </c>
      <c r="F116">
        <v>0.9</v>
      </c>
    </row>
    <row r="117" spans="1:12">
      <c r="A117" s="6">
        <v>41523</v>
      </c>
      <c r="B117" s="7" t="s">
        <v>26</v>
      </c>
      <c r="C117">
        <v>11</v>
      </c>
      <c r="D117" t="s">
        <v>23</v>
      </c>
      <c r="E117">
        <v>225</v>
      </c>
      <c r="F117">
        <v>1.4</v>
      </c>
      <c r="H117">
        <v>15</v>
      </c>
      <c r="I117">
        <v>2</v>
      </c>
    </row>
    <row r="118" spans="1:12">
      <c r="A118" s="6">
        <v>41523</v>
      </c>
      <c r="B118" s="7" t="s">
        <v>26</v>
      </c>
      <c r="C118">
        <v>11</v>
      </c>
      <c r="D118" t="s">
        <v>24</v>
      </c>
      <c r="E118">
        <v>194</v>
      </c>
      <c r="F118">
        <v>1</v>
      </c>
    </row>
    <row r="119" spans="1:12">
      <c r="A119" s="6">
        <v>41523</v>
      </c>
      <c r="B119" s="7" t="s">
        <v>26</v>
      </c>
      <c r="C119">
        <v>11</v>
      </c>
      <c r="D119" t="s">
        <v>24</v>
      </c>
      <c r="E119">
        <v>196</v>
      </c>
      <c r="F119">
        <v>0.92</v>
      </c>
    </row>
    <row r="120" spans="1:12">
      <c r="A120" s="6">
        <v>41523</v>
      </c>
      <c r="B120" s="7" t="s">
        <v>26</v>
      </c>
      <c r="C120">
        <v>11</v>
      </c>
      <c r="D120" t="s">
        <v>23</v>
      </c>
      <c r="E120">
        <v>222</v>
      </c>
      <c r="F120">
        <v>2.87</v>
      </c>
      <c r="H120">
        <v>19</v>
      </c>
      <c r="I120">
        <v>18</v>
      </c>
    </row>
    <row r="121" spans="1:12">
      <c r="A121" s="6">
        <v>41523</v>
      </c>
      <c r="B121" s="7" t="s">
        <v>26</v>
      </c>
      <c r="C121">
        <v>11</v>
      </c>
      <c r="D121" t="s">
        <v>23</v>
      </c>
      <c r="F121">
        <v>0.86</v>
      </c>
      <c r="J121">
        <f>159+187</f>
        <v>346</v>
      </c>
      <c r="K121">
        <v>2</v>
      </c>
      <c r="L121">
        <v>187</v>
      </c>
    </row>
    <row r="122" spans="1:12">
      <c r="A122" s="6">
        <v>41523</v>
      </c>
      <c r="B122" s="7" t="s">
        <v>26</v>
      </c>
      <c r="C122">
        <v>11</v>
      </c>
      <c r="D122" t="s">
        <v>24</v>
      </c>
      <c r="E122">
        <v>105</v>
      </c>
      <c r="F122">
        <v>0.72</v>
      </c>
    </row>
    <row r="123" spans="1:12">
      <c r="A123" s="6">
        <v>41523</v>
      </c>
      <c r="B123" s="7" t="s">
        <v>26</v>
      </c>
      <c r="C123">
        <v>11</v>
      </c>
      <c r="D123" t="s">
        <v>19</v>
      </c>
      <c r="F123">
        <v>3.72</v>
      </c>
      <c r="J123">
        <f>187+203+212+238+252+253+260</f>
        <v>1605</v>
      </c>
      <c r="K123">
        <v>7</v>
      </c>
      <c r="L123">
        <v>260</v>
      </c>
    </row>
    <row r="124" spans="1:12">
      <c r="A124" s="6">
        <v>41523</v>
      </c>
      <c r="B124" s="7" t="s">
        <v>26</v>
      </c>
      <c r="C124">
        <v>11</v>
      </c>
      <c r="D124" t="s">
        <v>24</v>
      </c>
      <c r="E124">
        <v>247</v>
      </c>
      <c r="F124">
        <v>1.73</v>
      </c>
    </row>
    <row r="125" spans="1:12">
      <c r="A125" s="6">
        <v>41523</v>
      </c>
      <c r="B125" s="7" t="s">
        <v>26</v>
      </c>
      <c r="C125">
        <v>11</v>
      </c>
      <c r="D125" t="s">
        <v>24</v>
      </c>
      <c r="E125">
        <v>131</v>
      </c>
      <c r="F125">
        <v>0.8</v>
      </c>
    </row>
    <row r="126" spans="1:12">
      <c r="A126" s="6">
        <v>41523</v>
      </c>
      <c r="B126" s="7" t="s">
        <v>26</v>
      </c>
      <c r="C126">
        <v>11</v>
      </c>
      <c r="D126" t="s">
        <v>24</v>
      </c>
      <c r="E126">
        <v>56</v>
      </c>
      <c r="F126">
        <v>0.64</v>
      </c>
    </row>
    <row r="127" spans="1:12">
      <c r="A127" s="6">
        <v>41527</v>
      </c>
      <c r="B127" s="7" t="s">
        <v>28</v>
      </c>
      <c r="C127">
        <v>53</v>
      </c>
      <c r="D127" t="s">
        <v>19</v>
      </c>
      <c r="F127">
        <v>2.38</v>
      </c>
      <c r="J127">
        <f>88+101+116+159+175+161+213+223</f>
        <v>1236</v>
      </c>
      <c r="K127">
        <v>8</v>
      </c>
      <c r="L127">
        <v>223</v>
      </c>
    </row>
    <row r="128" spans="1:12">
      <c r="A128" s="6">
        <v>41527</v>
      </c>
      <c r="B128" s="7" t="s">
        <v>28</v>
      </c>
      <c r="C128">
        <v>53</v>
      </c>
      <c r="D128" t="s">
        <v>19</v>
      </c>
      <c r="F128">
        <v>4.1500000000000004</v>
      </c>
      <c r="J128">
        <f>103+151+152+197+221+253+252+259</f>
        <v>1588</v>
      </c>
      <c r="K128">
        <v>8</v>
      </c>
      <c r="L128">
        <v>259</v>
      </c>
    </row>
    <row r="129" spans="1:13">
      <c r="A129" s="6">
        <v>41527</v>
      </c>
      <c r="B129" s="7" t="s">
        <v>28</v>
      </c>
      <c r="C129">
        <v>53</v>
      </c>
      <c r="D129" t="s">
        <v>19</v>
      </c>
      <c r="F129">
        <v>4.22</v>
      </c>
      <c r="J129">
        <f>74+103+162+160+178+212+212</f>
        <v>1101</v>
      </c>
      <c r="K129">
        <v>7</v>
      </c>
      <c r="L129">
        <v>212</v>
      </c>
    </row>
    <row r="130" spans="1:13">
      <c r="A130" s="6">
        <v>41527</v>
      </c>
      <c r="B130" s="7" t="s">
        <v>28</v>
      </c>
      <c r="C130">
        <v>53</v>
      </c>
      <c r="D130" t="s">
        <v>19</v>
      </c>
      <c r="F130">
        <v>2.73</v>
      </c>
      <c r="J130">
        <f>88+116+127+141+182+183</f>
        <v>837</v>
      </c>
      <c r="K130">
        <v>6</v>
      </c>
      <c r="L130">
        <v>183</v>
      </c>
    </row>
    <row r="131" spans="1:13">
      <c r="A131" s="6">
        <v>41527</v>
      </c>
      <c r="B131" s="7" t="s">
        <v>28</v>
      </c>
      <c r="C131">
        <v>53</v>
      </c>
      <c r="D131" t="s">
        <v>19</v>
      </c>
      <c r="F131">
        <v>5.97</v>
      </c>
      <c r="J131">
        <f>77+79+105+157+193+194+199+209+258+226</f>
        <v>1697</v>
      </c>
      <c r="K131">
        <v>10</v>
      </c>
      <c r="L131">
        <v>258</v>
      </c>
    </row>
    <row r="132" spans="1:13">
      <c r="A132" s="6">
        <v>41527</v>
      </c>
      <c r="B132" s="7" t="s">
        <v>28</v>
      </c>
      <c r="C132">
        <v>53</v>
      </c>
      <c r="D132" t="s">
        <v>19</v>
      </c>
      <c r="F132">
        <v>6.78</v>
      </c>
      <c r="J132">
        <f>137+156+149+214+221+247+271+271+291+304+303</f>
        <v>2564</v>
      </c>
      <c r="K132">
        <v>11</v>
      </c>
      <c r="L132">
        <v>304</v>
      </c>
    </row>
    <row r="133" spans="1:13">
      <c r="A133" s="6">
        <v>41527</v>
      </c>
      <c r="B133" s="7" t="s">
        <v>28</v>
      </c>
      <c r="C133">
        <v>53</v>
      </c>
      <c r="D133" t="s">
        <v>23</v>
      </c>
      <c r="F133">
        <v>2.0499999999999998</v>
      </c>
      <c r="J133">
        <f>90+151+167+215+209</f>
        <v>832</v>
      </c>
      <c r="K133">
        <v>5</v>
      </c>
      <c r="L133">
        <v>215</v>
      </c>
    </row>
    <row r="134" spans="1:13">
      <c r="A134" s="6">
        <v>41527</v>
      </c>
      <c r="B134" s="7" t="s">
        <v>28</v>
      </c>
      <c r="C134">
        <v>48</v>
      </c>
      <c r="M134" t="s">
        <v>27</v>
      </c>
    </row>
    <row r="135" spans="1:13">
      <c r="A135" s="6">
        <v>41527</v>
      </c>
      <c r="B135" s="7" t="s">
        <v>28</v>
      </c>
      <c r="C135">
        <v>42</v>
      </c>
      <c r="D135" t="s">
        <v>19</v>
      </c>
      <c r="F135">
        <v>5.29</v>
      </c>
      <c r="J135">
        <f>196+144+252+252+287+316+307</f>
        <v>1754</v>
      </c>
      <c r="K135">
        <v>7</v>
      </c>
      <c r="L135">
        <v>316</v>
      </c>
    </row>
    <row r="136" spans="1:13">
      <c r="A136" s="6">
        <v>41527</v>
      </c>
      <c r="B136" s="7" t="s">
        <v>28</v>
      </c>
      <c r="C136">
        <v>42</v>
      </c>
      <c r="D136" t="s">
        <v>19</v>
      </c>
      <c r="F136">
        <v>2.58</v>
      </c>
      <c r="J136">
        <f>253+259+267+290+261</f>
        <v>1330</v>
      </c>
      <c r="K136">
        <v>5</v>
      </c>
      <c r="L136">
        <v>290</v>
      </c>
    </row>
    <row r="137" spans="1:13">
      <c r="A137" s="6">
        <v>41527</v>
      </c>
      <c r="B137" s="7" t="s">
        <v>28</v>
      </c>
      <c r="C137">
        <v>42</v>
      </c>
      <c r="D137" t="s">
        <v>19</v>
      </c>
      <c r="F137">
        <v>4.6399999999999997</v>
      </c>
      <c r="J137">
        <f>290+279+318+323+326+333+322</f>
        <v>2191</v>
      </c>
      <c r="K137">
        <v>7</v>
      </c>
      <c r="L137">
        <v>333</v>
      </c>
    </row>
    <row r="138" spans="1:13">
      <c r="A138" s="6">
        <v>41527</v>
      </c>
      <c r="B138" s="7" t="s">
        <v>28</v>
      </c>
      <c r="C138">
        <v>42</v>
      </c>
      <c r="D138" t="s">
        <v>19</v>
      </c>
      <c r="F138">
        <v>0.95</v>
      </c>
      <c r="J138">
        <f>82+111+125</f>
        <v>318</v>
      </c>
      <c r="K138">
        <v>3</v>
      </c>
      <c r="L138">
        <v>125</v>
      </c>
    </row>
    <row r="139" spans="1:13">
      <c r="A139" s="6">
        <v>41527</v>
      </c>
      <c r="B139" s="7" t="s">
        <v>28</v>
      </c>
      <c r="C139">
        <v>42</v>
      </c>
      <c r="D139" t="s">
        <v>19</v>
      </c>
      <c r="F139">
        <v>5.0999999999999996</v>
      </c>
      <c r="J139">
        <f>132+250+274+346+346+346+317</f>
        <v>2011</v>
      </c>
      <c r="K139">
        <v>7</v>
      </c>
      <c r="L139">
        <v>346</v>
      </c>
    </row>
    <row r="140" spans="1:13">
      <c r="A140" s="6">
        <v>41527</v>
      </c>
      <c r="B140" s="7" t="s">
        <v>28</v>
      </c>
      <c r="C140">
        <v>42</v>
      </c>
      <c r="D140" t="s">
        <v>23</v>
      </c>
      <c r="F140">
        <v>2.3199999999999998</v>
      </c>
      <c r="J140">
        <f>176+212+234+244+234</f>
        <v>1100</v>
      </c>
      <c r="K140">
        <v>5</v>
      </c>
      <c r="L140">
        <v>244</v>
      </c>
    </row>
    <row r="141" spans="1:13">
      <c r="A141" s="6">
        <v>41527</v>
      </c>
      <c r="B141" s="7" t="s">
        <v>28</v>
      </c>
      <c r="C141">
        <v>42</v>
      </c>
      <c r="D141" t="s">
        <v>19</v>
      </c>
      <c r="F141">
        <v>5.66</v>
      </c>
      <c r="J141">
        <f>226+271+301+312+340+328+348+345</f>
        <v>2471</v>
      </c>
      <c r="K141">
        <v>8</v>
      </c>
      <c r="L141">
        <v>348</v>
      </c>
    </row>
    <row r="142" spans="1:13">
      <c r="A142" s="6">
        <v>41527</v>
      </c>
      <c r="B142" s="7" t="s">
        <v>28</v>
      </c>
      <c r="C142">
        <v>42</v>
      </c>
      <c r="D142" t="s">
        <v>23</v>
      </c>
      <c r="E142">
        <v>305</v>
      </c>
      <c r="F142">
        <v>3.5</v>
      </c>
      <c r="H142">
        <v>44</v>
      </c>
      <c r="I142">
        <v>3</v>
      </c>
    </row>
    <row r="143" spans="1:13">
      <c r="A143" s="6">
        <v>41527</v>
      </c>
      <c r="B143" s="7" t="s">
        <v>28</v>
      </c>
      <c r="C143">
        <v>42</v>
      </c>
      <c r="D143" t="s">
        <v>19</v>
      </c>
      <c r="F143">
        <v>3.05</v>
      </c>
      <c r="J143">
        <f>65+94+132+133+164+193</f>
        <v>781</v>
      </c>
      <c r="K143">
        <v>6</v>
      </c>
      <c r="L143">
        <v>193</v>
      </c>
    </row>
    <row r="144" spans="1:13">
      <c r="A144" s="6">
        <v>41527</v>
      </c>
      <c r="B144" s="7" t="s">
        <v>28</v>
      </c>
      <c r="C144">
        <v>42</v>
      </c>
      <c r="D144" t="s">
        <v>23</v>
      </c>
      <c r="F144">
        <v>2.11</v>
      </c>
      <c r="J144">
        <f>278+239+226</f>
        <v>743</v>
      </c>
      <c r="K144">
        <v>3</v>
      </c>
      <c r="L144">
        <v>278</v>
      </c>
    </row>
    <row r="145" spans="1:12">
      <c r="A145" s="6">
        <v>41527</v>
      </c>
      <c r="B145" s="7" t="s">
        <v>28</v>
      </c>
      <c r="C145">
        <v>42</v>
      </c>
      <c r="D145" t="s">
        <v>19</v>
      </c>
      <c r="F145">
        <v>1.22</v>
      </c>
      <c r="J145">
        <f>103+160+145</f>
        <v>408</v>
      </c>
      <c r="K145">
        <v>3</v>
      </c>
      <c r="L145">
        <v>160</v>
      </c>
    </row>
    <row r="146" spans="1:12">
      <c r="A146" s="6">
        <v>41527</v>
      </c>
      <c r="B146" s="7" t="s">
        <v>28</v>
      </c>
      <c r="C146">
        <v>42</v>
      </c>
      <c r="D146" t="s">
        <v>19</v>
      </c>
      <c r="F146">
        <v>5.82</v>
      </c>
      <c r="J146">
        <f>180+227+288+324+340+350+359</f>
        <v>2068</v>
      </c>
      <c r="K146">
        <v>7</v>
      </c>
      <c r="L146">
        <v>359</v>
      </c>
    </row>
    <row r="147" spans="1:12">
      <c r="A147" s="6">
        <v>41527</v>
      </c>
      <c r="B147" s="7" t="s">
        <v>28</v>
      </c>
      <c r="C147">
        <v>42</v>
      </c>
      <c r="D147" t="s">
        <v>19</v>
      </c>
      <c r="F147">
        <v>3.55</v>
      </c>
      <c r="J147">
        <f>262+231+300+336+333+356</f>
        <v>1818</v>
      </c>
      <c r="K147">
        <v>6</v>
      </c>
      <c r="L147">
        <v>356</v>
      </c>
    </row>
    <row r="148" spans="1:12">
      <c r="A148" s="6">
        <v>41527</v>
      </c>
      <c r="B148" s="7" t="s">
        <v>28</v>
      </c>
      <c r="C148">
        <v>42</v>
      </c>
      <c r="D148" t="s">
        <v>19</v>
      </c>
      <c r="F148">
        <v>2.87</v>
      </c>
      <c r="J148">
        <f>302+333</f>
        <v>635</v>
      </c>
      <c r="K148">
        <v>2</v>
      </c>
      <c r="L148">
        <v>333</v>
      </c>
    </row>
    <row r="149" spans="1:12">
      <c r="A149" s="6">
        <v>41527</v>
      </c>
      <c r="B149" s="7" t="s">
        <v>28</v>
      </c>
      <c r="C149">
        <v>30</v>
      </c>
      <c r="D149" t="s">
        <v>23</v>
      </c>
      <c r="F149">
        <v>3.84</v>
      </c>
      <c r="J149">
        <f>93+67+74+83+208+225</f>
        <v>750</v>
      </c>
      <c r="K149">
        <v>6</v>
      </c>
      <c r="L149">
        <v>225</v>
      </c>
    </row>
    <row r="150" spans="1:12">
      <c r="A150" s="6">
        <v>41527</v>
      </c>
      <c r="B150" s="7" t="s">
        <v>28</v>
      </c>
      <c r="C150">
        <v>30</v>
      </c>
      <c r="D150" t="s">
        <v>19</v>
      </c>
      <c r="F150">
        <v>9.48</v>
      </c>
      <c r="J150">
        <f>42+103+173+207+241+264+281+294+306+313+323+325+326</f>
        <v>3198</v>
      </c>
      <c r="K150">
        <v>13</v>
      </c>
      <c r="L150">
        <v>326</v>
      </c>
    </row>
    <row r="151" spans="1:12">
      <c r="A151" s="6">
        <v>41527</v>
      </c>
      <c r="B151" s="7" t="s">
        <v>28</v>
      </c>
      <c r="C151">
        <v>30</v>
      </c>
      <c r="D151" t="s">
        <v>24</v>
      </c>
      <c r="E151">
        <v>258</v>
      </c>
      <c r="F151">
        <v>1.05</v>
      </c>
    </row>
    <row r="152" spans="1:12">
      <c r="A152" s="6">
        <v>41527</v>
      </c>
      <c r="B152" s="7" t="s">
        <v>28</v>
      </c>
      <c r="C152">
        <v>30</v>
      </c>
      <c r="D152" t="s">
        <v>24</v>
      </c>
      <c r="E152">
        <v>190</v>
      </c>
      <c r="F152">
        <v>1.74</v>
      </c>
    </row>
    <row r="153" spans="1:12">
      <c r="A153" s="6">
        <v>41527</v>
      </c>
      <c r="B153" s="7" t="s">
        <v>28</v>
      </c>
      <c r="C153">
        <v>30</v>
      </c>
      <c r="D153" t="s">
        <v>19</v>
      </c>
      <c r="F153">
        <v>9.3699999999999992</v>
      </c>
      <c r="J153">
        <f>93+275+298+325+333+348+352+359+340+349+357</f>
        <v>3429</v>
      </c>
      <c r="K153">
        <v>11</v>
      </c>
      <c r="L153">
        <v>357</v>
      </c>
    </row>
    <row r="154" spans="1:12">
      <c r="A154" s="6">
        <v>41527</v>
      </c>
      <c r="B154" s="7" t="s">
        <v>28</v>
      </c>
      <c r="C154">
        <v>30</v>
      </c>
      <c r="D154" t="s">
        <v>24</v>
      </c>
      <c r="E154">
        <v>220</v>
      </c>
      <c r="F154">
        <v>1.38</v>
      </c>
    </row>
    <row r="155" spans="1:12">
      <c r="A155" s="6">
        <v>41527</v>
      </c>
      <c r="B155" s="7" t="s">
        <v>28</v>
      </c>
      <c r="C155">
        <v>30</v>
      </c>
      <c r="D155" t="s">
        <v>29</v>
      </c>
      <c r="E155">
        <v>111</v>
      </c>
      <c r="F155">
        <v>0.55000000000000004</v>
      </c>
    </row>
    <row r="156" spans="1:12">
      <c r="A156" s="6">
        <v>41527</v>
      </c>
      <c r="B156" s="7" t="s">
        <v>28</v>
      </c>
      <c r="C156">
        <v>30</v>
      </c>
      <c r="D156" t="s">
        <v>24</v>
      </c>
      <c r="E156">
        <v>261</v>
      </c>
      <c r="F156">
        <v>1.52</v>
      </c>
    </row>
    <row r="157" spans="1:12">
      <c r="A157" s="6">
        <v>41527</v>
      </c>
      <c r="B157" s="7" t="s">
        <v>28</v>
      </c>
      <c r="C157">
        <v>30</v>
      </c>
      <c r="D157" t="s">
        <v>24</v>
      </c>
      <c r="E157">
        <v>256</v>
      </c>
      <c r="F157">
        <v>1.27</v>
      </c>
    </row>
    <row r="158" spans="1:12">
      <c r="A158" s="6">
        <v>41527</v>
      </c>
      <c r="B158" s="7" t="s">
        <v>28</v>
      </c>
      <c r="C158">
        <v>30</v>
      </c>
      <c r="D158" t="s">
        <v>29</v>
      </c>
      <c r="E158">
        <v>111</v>
      </c>
      <c r="F158">
        <v>0.65</v>
      </c>
    </row>
    <row r="159" spans="1:12">
      <c r="A159" s="6">
        <v>41527</v>
      </c>
      <c r="B159" s="7" t="s">
        <v>28</v>
      </c>
      <c r="C159">
        <v>30</v>
      </c>
      <c r="D159" t="s">
        <v>19</v>
      </c>
      <c r="F159">
        <v>5.8</v>
      </c>
      <c r="J159">
        <f>110+117+190+190+243+231+219+211</f>
        <v>1511</v>
      </c>
      <c r="K159">
        <v>8</v>
      </c>
      <c r="L159">
        <v>243</v>
      </c>
    </row>
    <row r="160" spans="1:12">
      <c r="A160" s="6">
        <v>41527</v>
      </c>
      <c r="B160" s="7" t="s">
        <v>28</v>
      </c>
      <c r="C160">
        <v>11</v>
      </c>
      <c r="D160" t="s">
        <v>19</v>
      </c>
      <c r="F160">
        <v>9.9600000000000009</v>
      </c>
      <c r="J160">
        <f>89+167+185+189+196+203+203+209+208+209+218+218+215</f>
        <v>2509</v>
      </c>
      <c r="K160">
        <v>13</v>
      </c>
      <c r="L160">
        <v>218</v>
      </c>
    </row>
    <row r="161" spans="1:13">
      <c r="A161" s="6">
        <v>41527</v>
      </c>
      <c r="B161" s="7" t="s">
        <v>28</v>
      </c>
      <c r="C161">
        <v>11</v>
      </c>
      <c r="D161" t="s">
        <v>19</v>
      </c>
      <c r="F161">
        <v>10.119999999999999</v>
      </c>
      <c r="J161">
        <f>101+165+169+179+197+209+235+231+238+224+220+221+215+225</f>
        <v>2829</v>
      </c>
      <c r="K161">
        <v>14</v>
      </c>
      <c r="L161">
        <v>238</v>
      </c>
    </row>
    <row r="162" spans="1:13">
      <c r="A162" s="6">
        <v>41527</v>
      </c>
      <c r="B162" s="7" t="s">
        <v>28</v>
      </c>
      <c r="C162">
        <v>11</v>
      </c>
      <c r="D162" t="s">
        <v>19</v>
      </c>
      <c r="F162">
        <v>1.5</v>
      </c>
      <c r="J162">
        <f>45+80+85+116+117</f>
        <v>443</v>
      </c>
      <c r="K162">
        <v>5</v>
      </c>
      <c r="L162">
        <v>117</v>
      </c>
    </row>
    <row r="163" spans="1:13">
      <c r="A163" s="6">
        <v>41527</v>
      </c>
      <c r="B163" s="7" t="s">
        <v>28</v>
      </c>
      <c r="C163">
        <v>11</v>
      </c>
      <c r="D163" t="s">
        <v>19</v>
      </c>
      <c r="F163">
        <v>0.84</v>
      </c>
      <c r="J163">
        <f>45+56+71+78+94</f>
        <v>344</v>
      </c>
      <c r="K163">
        <v>5</v>
      </c>
      <c r="L163">
        <v>94</v>
      </c>
    </row>
    <row r="164" spans="1:13">
      <c r="A164" s="6">
        <v>41527</v>
      </c>
      <c r="B164" s="7" t="s">
        <v>28</v>
      </c>
      <c r="C164">
        <v>11</v>
      </c>
      <c r="D164" t="s">
        <v>19</v>
      </c>
      <c r="F164">
        <v>1.04</v>
      </c>
      <c r="J164">
        <f>48+45+70+87+86</f>
        <v>336</v>
      </c>
      <c r="K164">
        <v>5</v>
      </c>
      <c r="L164">
        <v>87</v>
      </c>
    </row>
    <row r="165" spans="1:13">
      <c r="A165" s="6">
        <v>41527</v>
      </c>
      <c r="B165" s="7" t="s">
        <v>30</v>
      </c>
      <c r="C165">
        <v>49</v>
      </c>
      <c r="M165" t="s">
        <v>27</v>
      </c>
    </row>
    <row r="166" spans="1:13">
      <c r="A166" s="6">
        <v>41527</v>
      </c>
      <c r="B166" s="7" t="s">
        <v>30</v>
      </c>
      <c r="C166">
        <v>42</v>
      </c>
      <c r="D166" t="s">
        <v>19</v>
      </c>
      <c r="F166">
        <v>7.05</v>
      </c>
      <c r="J166">
        <f>74+113+156+161+212+265+224+298+312</f>
        <v>1815</v>
      </c>
      <c r="K166">
        <v>9</v>
      </c>
      <c r="L166">
        <v>312</v>
      </c>
    </row>
    <row r="167" spans="1:13">
      <c r="A167" s="6">
        <v>41527</v>
      </c>
      <c r="B167" s="7" t="s">
        <v>30</v>
      </c>
      <c r="C167">
        <v>42</v>
      </c>
      <c r="D167" t="s">
        <v>19</v>
      </c>
      <c r="F167">
        <v>1.51</v>
      </c>
      <c r="J167">
        <f>75+180+113+128+162+164</f>
        <v>822</v>
      </c>
      <c r="K167">
        <v>6</v>
      </c>
      <c r="L167">
        <v>164</v>
      </c>
    </row>
    <row r="168" spans="1:13">
      <c r="A168" s="6">
        <v>41527</v>
      </c>
      <c r="B168" s="7" t="s">
        <v>30</v>
      </c>
      <c r="C168">
        <v>42</v>
      </c>
      <c r="D168" t="s">
        <v>19</v>
      </c>
      <c r="F168">
        <v>1.07</v>
      </c>
      <c r="J168">
        <f>35+42+59+61</f>
        <v>197</v>
      </c>
      <c r="K168">
        <v>4</v>
      </c>
      <c r="L168">
        <v>61</v>
      </c>
    </row>
    <row r="169" spans="1:13">
      <c r="A169" s="6">
        <v>41527</v>
      </c>
      <c r="B169" s="7" t="s">
        <v>30</v>
      </c>
      <c r="C169">
        <v>42</v>
      </c>
      <c r="D169" t="s">
        <v>19</v>
      </c>
      <c r="F169">
        <v>0.42</v>
      </c>
      <c r="J169">
        <f>26+29</f>
        <v>55</v>
      </c>
      <c r="K169">
        <v>2</v>
      </c>
      <c r="L169">
        <v>29</v>
      </c>
    </row>
    <row r="170" spans="1:13">
      <c r="A170" s="6">
        <v>41527</v>
      </c>
      <c r="B170" s="7" t="s">
        <v>30</v>
      </c>
      <c r="C170">
        <v>42</v>
      </c>
      <c r="D170" t="s">
        <v>19</v>
      </c>
      <c r="F170">
        <v>4.9000000000000004</v>
      </c>
      <c r="J170">
        <f>140+172+234+347</f>
        <v>893</v>
      </c>
      <c r="K170">
        <v>4</v>
      </c>
      <c r="L170">
        <v>347</v>
      </c>
    </row>
    <row r="171" spans="1:13">
      <c r="A171" s="6">
        <v>41527</v>
      </c>
      <c r="B171" s="7" t="s">
        <v>30</v>
      </c>
      <c r="C171">
        <v>42</v>
      </c>
      <c r="D171" t="s">
        <v>19</v>
      </c>
      <c r="F171">
        <v>1.81</v>
      </c>
      <c r="J171">
        <f>51+60+61+68+88+208+243+88</f>
        <v>867</v>
      </c>
      <c r="K171">
        <v>8</v>
      </c>
      <c r="L171">
        <v>243</v>
      </c>
    </row>
    <row r="172" spans="1:13">
      <c r="A172" s="6">
        <v>41527</v>
      </c>
      <c r="B172" s="7" t="s">
        <v>30</v>
      </c>
      <c r="C172">
        <v>38</v>
      </c>
      <c r="D172" t="s">
        <v>19</v>
      </c>
      <c r="F172">
        <v>2.4900000000000002</v>
      </c>
      <c r="J172">
        <f>67+68+117+117+137</f>
        <v>506</v>
      </c>
      <c r="K172">
        <v>5</v>
      </c>
      <c r="L172">
        <v>137</v>
      </c>
    </row>
    <row r="173" spans="1:13">
      <c r="A173" s="6">
        <v>41527</v>
      </c>
      <c r="B173" s="7" t="s">
        <v>30</v>
      </c>
      <c r="C173">
        <v>38</v>
      </c>
      <c r="D173" t="s">
        <v>19</v>
      </c>
      <c r="F173">
        <v>2.2400000000000002</v>
      </c>
      <c r="J173">
        <f>80+84+113+119+141+159</f>
        <v>696</v>
      </c>
      <c r="K173">
        <v>6</v>
      </c>
      <c r="L173">
        <v>159</v>
      </c>
    </row>
    <row r="174" spans="1:13">
      <c r="A174" s="6">
        <v>41527</v>
      </c>
      <c r="B174" s="7" t="s">
        <v>30</v>
      </c>
      <c r="C174">
        <v>38</v>
      </c>
      <c r="D174" t="s">
        <v>19</v>
      </c>
      <c r="F174">
        <v>1.52</v>
      </c>
      <c r="J174">
        <f>59+106+115+136</f>
        <v>416</v>
      </c>
      <c r="K174">
        <v>4</v>
      </c>
      <c r="L174">
        <v>136</v>
      </c>
    </row>
    <row r="175" spans="1:13">
      <c r="A175" s="6">
        <v>41527</v>
      </c>
      <c r="B175" s="7" t="s">
        <v>30</v>
      </c>
      <c r="C175">
        <v>38</v>
      </c>
      <c r="D175" t="s">
        <v>19</v>
      </c>
      <c r="F175">
        <v>0.62</v>
      </c>
      <c r="J175">
        <f>31+44+52</f>
        <v>127</v>
      </c>
      <c r="K175">
        <v>3</v>
      </c>
      <c r="L175">
        <v>52</v>
      </c>
    </row>
    <row r="176" spans="1:13">
      <c r="A176" s="6">
        <v>41527</v>
      </c>
      <c r="B176" s="7" t="s">
        <v>30</v>
      </c>
      <c r="C176">
        <v>30</v>
      </c>
      <c r="D176" t="s">
        <v>19</v>
      </c>
      <c r="F176">
        <v>4.8600000000000003</v>
      </c>
      <c r="J176">
        <f>266+244+263+296+284</f>
        <v>1353</v>
      </c>
      <c r="K176">
        <v>5</v>
      </c>
      <c r="L176">
        <v>296</v>
      </c>
    </row>
    <row r="177" spans="1:12">
      <c r="A177" s="6">
        <v>41527</v>
      </c>
      <c r="B177" s="7" t="s">
        <v>30</v>
      </c>
      <c r="C177">
        <v>30</v>
      </c>
      <c r="D177" t="s">
        <v>23</v>
      </c>
      <c r="E177">
        <v>322</v>
      </c>
      <c r="F177">
        <v>2.5299999999999998</v>
      </c>
      <c r="H177">
        <v>26</v>
      </c>
      <c r="I177">
        <v>2.5</v>
      </c>
    </row>
    <row r="178" spans="1:12">
      <c r="A178" s="6">
        <v>41527</v>
      </c>
      <c r="B178" s="7" t="s">
        <v>30</v>
      </c>
      <c r="C178">
        <v>30</v>
      </c>
      <c r="D178" t="s">
        <v>23</v>
      </c>
      <c r="F178">
        <v>1.64</v>
      </c>
      <c r="J178">
        <f>269+315+325+337</f>
        <v>1246</v>
      </c>
      <c r="K178">
        <v>4</v>
      </c>
      <c r="L178">
        <v>337</v>
      </c>
    </row>
    <row r="179" spans="1:12">
      <c r="A179" s="6">
        <v>41527</v>
      </c>
      <c r="B179" s="7" t="s">
        <v>30</v>
      </c>
      <c r="C179">
        <v>30</v>
      </c>
      <c r="D179" t="s">
        <v>23</v>
      </c>
      <c r="F179">
        <v>1.82</v>
      </c>
      <c r="J179">
        <f>285+313+367</f>
        <v>965</v>
      </c>
      <c r="K179">
        <v>3</v>
      </c>
      <c r="L179">
        <v>367</v>
      </c>
    </row>
    <row r="180" spans="1:12">
      <c r="A180" s="6">
        <v>41527</v>
      </c>
      <c r="B180" s="7" t="s">
        <v>30</v>
      </c>
      <c r="C180">
        <v>30</v>
      </c>
      <c r="D180" t="s">
        <v>23</v>
      </c>
      <c r="F180">
        <v>1.5</v>
      </c>
      <c r="J180">
        <f>282+341+371+383</f>
        <v>1377</v>
      </c>
      <c r="K180">
        <v>4</v>
      </c>
      <c r="L180">
        <v>383</v>
      </c>
    </row>
    <row r="181" spans="1:12">
      <c r="A181" s="6">
        <v>41527</v>
      </c>
      <c r="B181" s="7" t="s">
        <v>30</v>
      </c>
      <c r="C181">
        <v>30</v>
      </c>
      <c r="D181" t="s">
        <v>23</v>
      </c>
      <c r="E181">
        <v>346</v>
      </c>
      <c r="F181">
        <v>2.68</v>
      </c>
      <c r="H181">
        <v>29</v>
      </c>
      <c r="I181">
        <v>2.75</v>
      </c>
    </row>
    <row r="182" spans="1:12">
      <c r="A182" s="6">
        <v>41527</v>
      </c>
      <c r="B182" s="7" t="s">
        <v>30</v>
      </c>
      <c r="C182">
        <v>30</v>
      </c>
      <c r="D182" t="s">
        <v>19</v>
      </c>
      <c r="F182">
        <v>4.6500000000000004</v>
      </c>
      <c r="J182">
        <f>233+236+254+289+387+355+390</f>
        <v>2144</v>
      </c>
      <c r="K182">
        <v>7</v>
      </c>
      <c r="L182">
        <v>390</v>
      </c>
    </row>
    <row r="183" spans="1:12">
      <c r="A183" s="6">
        <v>41527</v>
      </c>
      <c r="B183" s="7" t="s">
        <v>30</v>
      </c>
      <c r="C183">
        <v>30</v>
      </c>
      <c r="D183" t="s">
        <v>23</v>
      </c>
      <c r="F183">
        <v>1.1599999999999999</v>
      </c>
      <c r="J183">
        <f>255+310+335</f>
        <v>900</v>
      </c>
      <c r="K183">
        <v>3</v>
      </c>
      <c r="L183">
        <v>335</v>
      </c>
    </row>
    <row r="184" spans="1:12">
      <c r="A184" s="6">
        <v>41527</v>
      </c>
      <c r="B184" s="7" t="s">
        <v>30</v>
      </c>
      <c r="C184">
        <v>30</v>
      </c>
      <c r="D184" t="s">
        <v>23</v>
      </c>
      <c r="F184">
        <v>2.06</v>
      </c>
      <c r="J184">
        <f>257+318+350+363+364</f>
        <v>1652</v>
      </c>
      <c r="K184">
        <v>5</v>
      </c>
      <c r="L184">
        <v>364</v>
      </c>
    </row>
    <row r="185" spans="1:12">
      <c r="A185" s="6">
        <v>41527</v>
      </c>
      <c r="B185" s="7" t="s">
        <v>30</v>
      </c>
      <c r="C185">
        <v>30</v>
      </c>
      <c r="D185" t="s">
        <v>19</v>
      </c>
      <c r="F185">
        <v>3.58</v>
      </c>
      <c r="J185">
        <f>252+284+327+359+380+343</f>
        <v>1945</v>
      </c>
      <c r="K185">
        <v>6</v>
      </c>
      <c r="L185">
        <v>380</v>
      </c>
    </row>
    <row r="186" spans="1:12">
      <c r="A186" s="6">
        <v>41527</v>
      </c>
      <c r="B186" s="7" t="s">
        <v>30</v>
      </c>
      <c r="C186">
        <v>30</v>
      </c>
      <c r="D186" t="s">
        <v>23</v>
      </c>
      <c r="E186">
        <v>361</v>
      </c>
      <c r="F186">
        <v>2.95</v>
      </c>
      <c r="H186">
        <v>26.5</v>
      </c>
      <c r="I186">
        <v>2.5</v>
      </c>
    </row>
    <row r="187" spans="1:12">
      <c r="A187" s="6">
        <v>41527</v>
      </c>
      <c r="B187" s="7" t="s">
        <v>30</v>
      </c>
      <c r="C187">
        <v>21</v>
      </c>
      <c r="D187" t="s">
        <v>19</v>
      </c>
      <c r="F187">
        <v>1.37</v>
      </c>
      <c r="J187">
        <f>211+214+233+237</f>
        <v>895</v>
      </c>
      <c r="K187">
        <v>4</v>
      </c>
      <c r="L187">
        <v>237</v>
      </c>
    </row>
    <row r="188" spans="1:12">
      <c r="A188" s="6">
        <v>41527</v>
      </c>
      <c r="B188" s="7" t="s">
        <v>30</v>
      </c>
      <c r="C188">
        <v>21</v>
      </c>
      <c r="D188" t="s">
        <v>23</v>
      </c>
      <c r="E188">
        <v>321</v>
      </c>
      <c r="F188">
        <v>2.5099999999999998</v>
      </c>
      <c r="H188">
        <v>26</v>
      </c>
      <c r="I188">
        <v>2.25</v>
      </c>
    </row>
    <row r="189" spans="1:12">
      <c r="A189" s="6">
        <v>41527</v>
      </c>
      <c r="B189" s="7" t="s">
        <v>30</v>
      </c>
      <c r="C189">
        <v>21</v>
      </c>
      <c r="D189" t="s">
        <v>23</v>
      </c>
      <c r="E189">
        <v>298</v>
      </c>
      <c r="F189">
        <v>2.2000000000000002</v>
      </c>
      <c r="H189">
        <v>26</v>
      </c>
      <c r="I189">
        <v>2</v>
      </c>
    </row>
    <row r="190" spans="1:12">
      <c r="A190" s="6">
        <v>41527</v>
      </c>
      <c r="B190" s="7" t="s">
        <v>30</v>
      </c>
      <c r="C190">
        <v>21</v>
      </c>
      <c r="D190" t="s">
        <v>23</v>
      </c>
      <c r="E190">
        <v>305</v>
      </c>
      <c r="F190">
        <v>1.92</v>
      </c>
      <c r="H190">
        <v>21</v>
      </c>
      <c r="I190">
        <v>2.25</v>
      </c>
    </row>
    <row r="191" spans="1:12">
      <c r="A191" s="6">
        <v>41527</v>
      </c>
      <c r="B191" s="7" t="s">
        <v>30</v>
      </c>
      <c r="C191">
        <v>21</v>
      </c>
      <c r="D191" t="s">
        <v>29</v>
      </c>
      <c r="E191">
        <v>193</v>
      </c>
      <c r="F191">
        <v>0.48</v>
      </c>
    </row>
    <row r="192" spans="1:12">
      <c r="A192" s="6">
        <v>41527</v>
      </c>
      <c r="B192" s="7" t="s">
        <v>30</v>
      </c>
      <c r="C192">
        <v>21</v>
      </c>
      <c r="D192" t="s">
        <v>23</v>
      </c>
      <c r="E192">
        <v>310</v>
      </c>
      <c r="F192">
        <v>2.15</v>
      </c>
      <c r="H192">
        <v>21</v>
      </c>
      <c r="I192">
        <v>2</v>
      </c>
    </row>
    <row r="193" spans="1:12">
      <c r="A193" s="6">
        <v>41527</v>
      </c>
      <c r="B193" s="7" t="s">
        <v>30</v>
      </c>
      <c r="C193">
        <v>21</v>
      </c>
      <c r="D193" t="s">
        <v>29</v>
      </c>
      <c r="E193">
        <v>155</v>
      </c>
      <c r="F193">
        <v>0.82</v>
      </c>
    </row>
    <row r="194" spans="1:12">
      <c r="A194" s="6">
        <v>41527</v>
      </c>
      <c r="B194" s="7" t="s">
        <v>30</v>
      </c>
      <c r="C194">
        <v>21</v>
      </c>
      <c r="D194" t="s">
        <v>29</v>
      </c>
      <c r="E194">
        <v>70</v>
      </c>
      <c r="F194">
        <v>0.7</v>
      </c>
    </row>
    <row r="195" spans="1:12">
      <c r="A195" s="6">
        <v>41527</v>
      </c>
      <c r="B195" s="7" t="s">
        <v>30</v>
      </c>
      <c r="C195">
        <v>21</v>
      </c>
      <c r="D195" t="s">
        <v>29</v>
      </c>
      <c r="E195">
        <v>143</v>
      </c>
      <c r="F195">
        <v>0.51</v>
      </c>
    </row>
    <row r="196" spans="1:12">
      <c r="A196" s="6">
        <v>41527</v>
      </c>
      <c r="B196" s="7" t="s">
        <v>30</v>
      </c>
      <c r="C196">
        <v>21</v>
      </c>
      <c r="D196" t="s">
        <v>29</v>
      </c>
      <c r="E196">
        <v>231</v>
      </c>
      <c r="F196">
        <v>0.55000000000000004</v>
      </c>
    </row>
    <row r="197" spans="1:12">
      <c r="A197" s="6">
        <v>41527</v>
      </c>
      <c r="B197" s="7" t="s">
        <v>30</v>
      </c>
      <c r="C197">
        <v>21</v>
      </c>
      <c r="D197" t="s">
        <v>23</v>
      </c>
      <c r="F197">
        <v>1.75</v>
      </c>
      <c r="J197">
        <f>268+311+325</f>
        <v>904</v>
      </c>
      <c r="K197">
        <v>3</v>
      </c>
      <c r="L197">
        <v>325</v>
      </c>
    </row>
    <row r="198" spans="1:12">
      <c r="A198" s="6">
        <v>41527</v>
      </c>
      <c r="B198" s="7" t="s">
        <v>30</v>
      </c>
      <c r="C198">
        <v>21</v>
      </c>
      <c r="D198" t="s">
        <v>29</v>
      </c>
      <c r="E198">
        <v>273</v>
      </c>
      <c r="F198">
        <v>0.53</v>
      </c>
    </row>
    <row r="199" spans="1:12">
      <c r="A199" s="6">
        <v>41527</v>
      </c>
      <c r="B199" s="7" t="s">
        <v>30</v>
      </c>
      <c r="C199">
        <v>21</v>
      </c>
      <c r="D199" t="s">
        <v>29</v>
      </c>
      <c r="E199">
        <v>221</v>
      </c>
      <c r="F199">
        <v>0.64</v>
      </c>
    </row>
    <row r="200" spans="1:12">
      <c r="A200" s="6">
        <v>41527</v>
      </c>
      <c r="B200" s="7" t="s">
        <v>30</v>
      </c>
      <c r="C200">
        <v>21</v>
      </c>
      <c r="D200" t="s">
        <v>29</v>
      </c>
      <c r="E200">
        <v>185</v>
      </c>
      <c r="F200">
        <v>0.45</v>
      </c>
    </row>
    <row r="201" spans="1:12">
      <c r="A201" s="6">
        <v>41527</v>
      </c>
      <c r="B201" s="7" t="s">
        <v>30</v>
      </c>
      <c r="C201">
        <v>21</v>
      </c>
      <c r="D201" t="s">
        <v>29</v>
      </c>
      <c r="E201">
        <v>262</v>
      </c>
      <c r="F201">
        <v>0.55000000000000004</v>
      </c>
    </row>
    <row r="202" spans="1:12">
      <c r="A202" s="6">
        <v>41527</v>
      </c>
      <c r="B202" s="7" t="s">
        <v>30</v>
      </c>
      <c r="C202">
        <v>21</v>
      </c>
      <c r="D202" t="s">
        <v>29</v>
      </c>
      <c r="E202">
        <v>200</v>
      </c>
      <c r="F202">
        <v>0.49</v>
      </c>
    </row>
    <row r="203" spans="1:12">
      <c r="A203" s="6">
        <v>41527</v>
      </c>
      <c r="B203" s="7" t="s">
        <v>30</v>
      </c>
      <c r="C203">
        <v>21</v>
      </c>
      <c r="D203" t="s">
        <v>29</v>
      </c>
      <c r="E203">
        <v>139</v>
      </c>
      <c r="F203">
        <v>0.7</v>
      </c>
    </row>
    <row r="204" spans="1:12">
      <c r="A204" s="6">
        <v>41527</v>
      </c>
      <c r="B204" s="7" t="s">
        <v>30</v>
      </c>
      <c r="C204">
        <v>21</v>
      </c>
      <c r="D204" t="s">
        <v>23</v>
      </c>
      <c r="E204">
        <v>278</v>
      </c>
      <c r="F204">
        <v>1.04</v>
      </c>
      <c r="H204">
        <v>25</v>
      </c>
      <c r="I204">
        <v>2.5</v>
      </c>
    </row>
    <row r="205" spans="1:12">
      <c r="A205" s="6">
        <v>41527</v>
      </c>
      <c r="B205" s="7" t="s">
        <v>30</v>
      </c>
      <c r="C205">
        <v>21</v>
      </c>
      <c r="D205" t="s">
        <v>23</v>
      </c>
      <c r="F205">
        <v>1.18</v>
      </c>
      <c r="J205">
        <f>182+208+213</f>
        <v>603</v>
      </c>
      <c r="K205">
        <v>3</v>
      </c>
      <c r="L205">
        <v>213</v>
      </c>
    </row>
    <row r="206" spans="1:12">
      <c r="A206" s="6">
        <v>41527</v>
      </c>
      <c r="B206" s="7" t="s">
        <v>30</v>
      </c>
      <c r="C206">
        <v>21</v>
      </c>
      <c r="D206" t="s">
        <v>29</v>
      </c>
      <c r="E206">
        <v>297</v>
      </c>
      <c r="F206">
        <v>0.69</v>
      </c>
    </row>
    <row r="207" spans="1:12">
      <c r="A207" s="6">
        <v>41527</v>
      </c>
      <c r="B207" s="7" t="s">
        <v>30</v>
      </c>
      <c r="C207">
        <v>21</v>
      </c>
      <c r="D207" t="s">
        <v>29</v>
      </c>
      <c r="E207">
        <v>143</v>
      </c>
      <c r="F207">
        <v>0.36</v>
      </c>
    </row>
    <row r="208" spans="1:12">
      <c r="A208" s="6">
        <v>41527</v>
      </c>
      <c r="B208" s="7" t="s">
        <v>30</v>
      </c>
      <c r="C208">
        <v>21</v>
      </c>
      <c r="D208" t="s">
        <v>29</v>
      </c>
      <c r="E208">
        <v>220</v>
      </c>
      <c r="F208">
        <v>0.47</v>
      </c>
    </row>
    <row r="209" spans="1:9">
      <c r="A209" s="6">
        <v>41527</v>
      </c>
      <c r="B209" s="7" t="s">
        <v>30</v>
      </c>
      <c r="C209">
        <v>21</v>
      </c>
      <c r="D209" t="s">
        <v>29</v>
      </c>
      <c r="E209">
        <v>198</v>
      </c>
      <c r="F209">
        <v>0.48</v>
      </c>
    </row>
    <row r="210" spans="1:9">
      <c r="A210" s="6">
        <v>41527</v>
      </c>
      <c r="B210" s="7" t="s">
        <v>30</v>
      </c>
      <c r="C210">
        <v>21</v>
      </c>
      <c r="D210" t="s">
        <v>29</v>
      </c>
      <c r="E210">
        <v>228</v>
      </c>
      <c r="F210">
        <v>0.4</v>
      </c>
    </row>
    <row r="211" spans="1:9">
      <c r="A211" s="6">
        <v>41527</v>
      </c>
      <c r="B211" s="7" t="s">
        <v>30</v>
      </c>
      <c r="C211">
        <v>21</v>
      </c>
      <c r="D211" t="s">
        <v>23</v>
      </c>
      <c r="E211">
        <v>319</v>
      </c>
      <c r="F211">
        <v>2.09</v>
      </c>
      <c r="H211">
        <v>26</v>
      </c>
      <c r="I211">
        <v>2</v>
      </c>
    </row>
    <row r="212" spans="1:9">
      <c r="A212" s="6">
        <v>41527</v>
      </c>
      <c r="B212" s="7" t="s">
        <v>30</v>
      </c>
      <c r="C212">
        <v>21</v>
      </c>
      <c r="D212" t="s">
        <v>29</v>
      </c>
      <c r="E212">
        <v>151</v>
      </c>
      <c r="F212">
        <v>0.43</v>
      </c>
    </row>
    <row r="213" spans="1:9">
      <c r="A213" s="6">
        <v>41527</v>
      </c>
      <c r="B213" s="7" t="s">
        <v>30</v>
      </c>
      <c r="C213">
        <v>21</v>
      </c>
      <c r="D213" t="s">
        <v>29</v>
      </c>
      <c r="E213">
        <v>133</v>
      </c>
      <c r="F213">
        <v>0.67</v>
      </c>
    </row>
    <row r="214" spans="1:9">
      <c r="A214" s="6">
        <v>41527</v>
      </c>
      <c r="B214" s="7" t="s">
        <v>30</v>
      </c>
      <c r="C214">
        <v>21</v>
      </c>
      <c r="D214" t="s">
        <v>29</v>
      </c>
      <c r="E214">
        <v>217</v>
      </c>
      <c r="F214">
        <v>0.4</v>
      </c>
    </row>
    <row r="215" spans="1:9">
      <c r="A215" s="6">
        <v>41527</v>
      </c>
      <c r="B215" s="7" t="s">
        <v>30</v>
      </c>
      <c r="C215">
        <v>21</v>
      </c>
      <c r="D215" t="s">
        <v>29</v>
      </c>
      <c r="E215">
        <v>281</v>
      </c>
      <c r="F215">
        <v>0.83</v>
      </c>
    </row>
    <row r="216" spans="1:9">
      <c r="A216" s="6">
        <v>41527</v>
      </c>
      <c r="B216" s="7" t="s">
        <v>30</v>
      </c>
      <c r="C216">
        <v>21</v>
      </c>
      <c r="D216" t="s">
        <v>29</v>
      </c>
      <c r="E216">
        <v>171</v>
      </c>
      <c r="F216">
        <v>0.5</v>
      </c>
    </row>
    <row r="217" spans="1:9">
      <c r="A217" s="6">
        <v>41527</v>
      </c>
      <c r="B217" s="7" t="s">
        <v>30</v>
      </c>
      <c r="C217">
        <v>21</v>
      </c>
      <c r="D217" t="s">
        <v>29</v>
      </c>
      <c r="E217">
        <v>223</v>
      </c>
      <c r="F217">
        <v>0.64</v>
      </c>
    </row>
    <row r="218" spans="1:9">
      <c r="A218" s="6">
        <v>41527</v>
      </c>
      <c r="B218" s="7" t="s">
        <v>30</v>
      </c>
      <c r="C218">
        <v>21</v>
      </c>
      <c r="D218" t="s">
        <v>29</v>
      </c>
      <c r="E218">
        <v>247</v>
      </c>
      <c r="F218">
        <v>0.53</v>
      </c>
    </row>
    <row r="219" spans="1:9">
      <c r="A219" s="6">
        <v>41527</v>
      </c>
      <c r="B219" s="7" t="s">
        <v>30</v>
      </c>
      <c r="C219">
        <v>21</v>
      </c>
      <c r="D219" t="s">
        <v>29</v>
      </c>
      <c r="E219">
        <v>178</v>
      </c>
      <c r="F219">
        <v>0.49</v>
      </c>
    </row>
    <row r="220" spans="1:9">
      <c r="A220" s="6">
        <v>41527</v>
      </c>
      <c r="B220" s="7" t="s">
        <v>30</v>
      </c>
      <c r="C220">
        <v>21</v>
      </c>
      <c r="D220" t="s">
        <v>29</v>
      </c>
      <c r="E220">
        <v>199</v>
      </c>
      <c r="F220">
        <v>0.56999999999999995</v>
      </c>
    </row>
    <row r="221" spans="1:9">
      <c r="A221" s="6">
        <v>41527</v>
      </c>
      <c r="B221" s="7" t="s">
        <v>30</v>
      </c>
      <c r="C221">
        <v>21</v>
      </c>
      <c r="D221" t="s">
        <v>29</v>
      </c>
      <c r="E221">
        <v>243</v>
      </c>
      <c r="F221">
        <v>0.6</v>
      </c>
    </row>
    <row r="222" spans="1:9">
      <c r="A222" s="6">
        <v>41527</v>
      </c>
      <c r="B222" s="7" t="s">
        <v>30</v>
      </c>
      <c r="C222">
        <v>21</v>
      </c>
      <c r="D222" t="s">
        <v>29</v>
      </c>
      <c r="E222">
        <v>231</v>
      </c>
      <c r="F222">
        <v>0.5</v>
      </c>
    </row>
    <row r="223" spans="1:9">
      <c r="A223" s="6">
        <v>41527</v>
      </c>
      <c r="B223" s="7" t="s">
        <v>30</v>
      </c>
      <c r="C223">
        <v>21</v>
      </c>
      <c r="D223" t="s">
        <v>23</v>
      </c>
      <c r="E223">
        <v>299</v>
      </c>
      <c r="F223">
        <v>1.8</v>
      </c>
      <c r="H223">
        <v>18</v>
      </c>
      <c r="I223">
        <v>2.5</v>
      </c>
    </row>
    <row r="224" spans="1:9">
      <c r="A224" s="6">
        <v>41527</v>
      </c>
      <c r="B224" s="7" t="s">
        <v>30</v>
      </c>
      <c r="C224">
        <v>21</v>
      </c>
      <c r="D224" t="s">
        <v>29</v>
      </c>
      <c r="E224">
        <v>189</v>
      </c>
      <c r="F224">
        <v>0.38</v>
      </c>
    </row>
    <row r="225" spans="1:12">
      <c r="A225" s="6">
        <v>41527</v>
      </c>
      <c r="B225" s="7" t="s">
        <v>30</v>
      </c>
      <c r="C225">
        <v>21</v>
      </c>
      <c r="D225" t="s">
        <v>29</v>
      </c>
      <c r="E225">
        <v>285</v>
      </c>
      <c r="F225">
        <v>0.55000000000000004</v>
      </c>
    </row>
    <row r="226" spans="1:12">
      <c r="A226" s="6">
        <v>41527</v>
      </c>
      <c r="B226" s="7" t="s">
        <v>30</v>
      </c>
      <c r="C226">
        <v>21</v>
      </c>
      <c r="D226" t="s">
        <v>29</v>
      </c>
      <c r="E226">
        <v>199</v>
      </c>
      <c r="F226">
        <v>0.52</v>
      </c>
    </row>
    <row r="227" spans="1:12">
      <c r="A227" s="6">
        <v>41527</v>
      </c>
      <c r="B227" s="7" t="s">
        <v>30</v>
      </c>
      <c r="C227">
        <v>21</v>
      </c>
      <c r="D227" t="s">
        <v>29</v>
      </c>
      <c r="E227">
        <v>346</v>
      </c>
      <c r="F227">
        <v>0.65</v>
      </c>
    </row>
    <row r="228" spans="1:12">
      <c r="A228" s="6">
        <v>41527</v>
      </c>
      <c r="B228" s="7" t="s">
        <v>30</v>
      </c>
      <c r="C228">
        <v>21</v>
      </c>
      <c r="D228" t="s">
        <v>29</v>
      </c>
      <c r="E228">
        <v>147</v>
      </c>
      <c r="F228">
        <v>0.56999999999999995</v>
      </c>
    </row>
    <row r="229" spans="1:12">
      <c r="A229" s="6">
        <v>41527</v>
      </c>
      <c r="B229" s="7" t="s">
        <v>30</v>
      </c>
      <c r="C229">
        <v>21</v>
      </c>
      <c r="D229" t="s">
        <v>29</v>
      </c>
      <c r="E229">
        <v>242</v>
      </c>
      <c r="F229">
        <v>0.4</v>
      </c>
    </row>
    <row r="230" spans="1:12">
      <c r="A230" s="6">
        <v>41527</v>
      </c>
      <c r="B230" s="7" t="s">
        <v>30</v>
      </c>
      <c r="C230">
        <v>21</v>
      </c>
      <c r="D230" t="s">
        <v>29</v>
      </c>
      <c r="E230">
        <v>174</v>
      </c>
      <c r="F230">
        <v>0.49</v>
      </c>
    </row>
    <row r="231" spans="1:12">
      <c r="A231" s="6">
        <v>41527</v>
      </c>
      <c r="B231" s="7" t="s">
        <v>30</v>
      </c>
      <c r="C231">
        <v>21</v>
      </c>
      <c r="D231" t="s">
        <v>29</v>
      </c>
      <c r="E231">
        <v>175</v>
      </c>
      <c r="F231">
        <v>0.36</v>
      </c>
    </row>
    <row r="232" spans="1:12">
      <c r="A232" s="6">
        <v>41527</v>
      </c>
      <c r="B232" s="7" t="s">
        <v>30</v>
      </c>
      <c r="C232">
        <v>21</v>
      </c>
      <c r="D232" t="s">
        <v>23</v>
      </c>
      <c r="E232">
        <v>273</v>
      </c>
      <c r="F232">
        <v>2.12</v>
      </c>
      <c r="H232">
        <v>20</v>
      </c>
      <c r="I232">
        <v>2</v>
      </c>
    </row>
    <row r="233" spans="1:12">
      <c r="A233" s="6">
        <v>41527</v>
      </c>
      <c r="B233" s="7" t="s">
        <v>31</v>
      </c>
      <c r="C233">
        <v>43</v>
      </c>
      <c r="D233" t="s">
        <v>19</v>
      </c>
      <c r="F233">
        <v>2.5</v>
      </c>
      <c r="J233">
        <f>210+252+258+293+313+321</f>
        <v>1647</v>
      </c>
      <c r="K233">
        <v>6</v>
      </c>
      <c r="L233">
        <v>321</v>
      </c>
    </row>
    <row r="234" spans="1:12">
      <c r="A234" s="6">
        <v>41527</v>
      </c>
      <c r="B234" s="7" t="s">
        <v>31</v>
      </c>
      <c r="C234">
        <v>43</v>
      </c>
      <c r="D234" t="s">
        <v>19</v>
      </c>
      <c r="F234">
        <v>2.58</v>
      </c>
      <c r="J234">
        <f>207+239+254+255+273+326</f>
        <v>1554</v>
      </c>
      <c r="K234">
        <v>6</v>
      </c>
      <c r="L234">
        <v>326</v>
      </c>
    </row>
    <row r="235" spans="1:12">
      <c r="A235" s="6">
        <v>41527</v>
      </c>
      <c r="B235" s="7" t="s">
        <v>31</v>
      </c>
      <c r="C235">
        <v>43</v>
      </c>
      <c r="D235" t="s">
        <v>23</v>
      </c>
      <c r="E235">
        <v>282</v>
      </c>
      <c r="F235">
        <v>2.84</v>
      </c>
      <c r="H235">
        <v>37.5</v>
      </c>
      <c r="I235">
        <v>2.75</v>
      </c>
    </row>
    <row r="236" spans="1:12">
      <c r="A236" s="6">
        <v>41527</v>
      </c>
      <c r="B236" s="7" t="s">
        <v>31</v>
      </c>
      <c r="C236">
        <v>43</v>
      </c>
      <c r="D236" t="s">
        <v>23</v>
      </c>
      <c r="E236">
        <v>255</v>
      </c>
      <c r="F236">
        <v>2.42</v>
      </c>
      <c r="H236">
        <v>26</v>
      </c>
      <c r="I236">
        <v>2.5</v>
      </c>
    </row>
    <row r="237" spans="1:12">
      <c r="A237" s="6">
        <v>41527</v>
      </c>
      <c r="B237" s="7" t="s">
        <v>31</v>
      </c>
      <c r="C237">
        <v>43</v>
      </c>
      <c r="D237" t="s">
        <v>23</v>
      </c>
      <c r="F237">
        <v>3.36</v>
      </c>
      <c r="J237">
        <f>129+162+223+254+289+287</f>
        <v>1344</v>
      </c>
      <c r="K237">
        <v>6</v>
      </c>
      <c r="L237">
        <v>289</v>
      </c>
    </row>
    <row r="238" spans="1:12">
      <c r="A238" s="6">
        <v>41527</v>
      </c>
      <c r="B238" s="7" t="s">
        <v>31</v>
      </c>
      <c r="C238">
        <v>43</v>
      </c>
      <c r="D238" t="s">
        <v>19</v>
      </c>
      <c r="F238">
        <v>3.65</v>
      </c>
      <c r="J238">
        <f>232+269+298+348+333+349</f>
        <v>1829</v>
      </c>
      <c r="K238">
        <v>6</v>
      </c>
      <c r="L238">
        <v>349</v>
      </c>
    </row>
    <row r="239" spans="1:12">
      <c r="A239" s="6">
        <v>41527</v>
      </c>
      <c r="B239" s="7" t="s">
        <v>31</v>
      </c>
      <c r="C239">
        <v>43</v>
      </c>
      <c r="D239" t="s">
        <v>19</v>
      </c>
      <c r="F239">
        <v>1.18</v>
      </c>
      <c r="J239">
        <f>210+250+258</f>
        <v>718</v>
      </c>
      <c r="K239">
        <v>3</v>
      </c>
      <c r="L239">
        <v>258</v>
      </c>
    </row>
    <row r="240" spans="1:12">
      <c r="A240" s="6">
        <v>41527</v>
      </c>
      <c r="B240" s="7" t="s">
        <v>31</v>
      </c>
      <c r="C240">
        <v>35</v>
      </c>
      <c r="D240" t="s">
        <v>29</v>
      </c>
      <c r="E240">
        <v>188</v>
      </c>
      <c r="F240">
        <v>0.4</v>
      </c>
    </row>
    <row r="241" spans="1:12">
      <c r="A241" s="6">
        <v>41527</v>
      </c>
      <c r="B241" s="7" t="s">
        <v>31</v>
      </c>
      <c r="C241">
        <v>35</v>
      </c>
      <c r="D241" t="s">
        <v>29</v>
      </c>
      <c r="E241">
        <v>169</v>
      </c>
      <c r="F241">
        <v>0.4</v>
      </c>
    </row>
    <row r="242" spans="1:12">
      <c r="A242" s="6">
        <v>41527</v>
      </c>
      <c r="B242" s="7" t="s">
        <v>31</v>
      </c>
      <c r="C242">
        <v>35</v>
      </c>
      <c r="D242" t="s">
        <v>19</v>
      </c>
      <c r="F242">
        <v>2</v>
      </c>
      <c r="J242">
        <f>169+206+227+243</f>
        <v>845</v>
      </c>
      <c r="K242">
        <v>4</v>
      </c>
      <c r="L242">
        <v>243</v>
      </c>
    </row>
    <row r="243" spans="1:12">
      <c r="A243" s="6">
        <v>41527</v>
      </c>
      <c r="B243" s="7" t="s">
        <v>31</v>
      </c>
      <c r="C243">
        <v>35</v>
      </c>
      <c r="D243" t="s">
        <v>19</v>
      </c>
      <c r="F243">
        <v>1.9</v>
      </c>
      <c r="J243">
        <f>71+171+187+224+250+321</f>
        <v>1224</v>
      </c>
      <c r="K243">
        <v>6</v>
      </c>
      <c r="L243">
        <v>321</v>
      </c>
    </row>
    <row r="244" spans="1:12">
      <c r="A244" s="6">
        <v>41527</v>
      </c>
      <c r="B244" s="7" t="s">
        <v>31</v>
      </c>
      <c r="C244">
        <v>35</v>
      </c>
      <c r="D244" t="s">
        <v>19</v>
      </c>
      <c r="F244">
        <v>0.75</v>
      </c>
      <c r="J244">
        <f>117+158+141</f>
        <v>416</v>
      </c>
      <c r="K244">
        <v>3</v>
      </c>
      <c r="L244">
        <v>158</v>
      </c>
    </row>
    <row r="245" spans="1:12">
      <c r="A245" s="6">
        <v>41527</v>
      </c>
      <c r="B245" s="7" t="s">
        <v>31</v>
      </c>
      <c r="C245">
        <v>35</v>
      </c>
      <c r="D245" t="s">
        <v>19</v>
      </c>
      <c r="F245">
        <v>0.35</v>
      </c>
      <c r="J245">
        <f>29+33</f>
        <v>62</v>
      </c>
      <c r="K245">
        <v>2</v>
      </c>
      <c r="L245">
        <v>33</v>
      </c>
    </row>
    <row r="246" spans="1:12">
      <c r="A246" s="6">
        <v>41527</v>
      </c>
      <c r="B246" s="7" t="s">
        <v>31</v>
      </c>
      <c r="C246">
        <v>35</v>
      </c>
      <c r="D246" t="s">
        <v>19</v>
      </c>
      <c r="F246">
        <v>3.64</v>
      </c>
      <c r="J246">
        <f>180+238+271+349+356+356</f>
        <v>1750</v>
      </c>
      <c r="K246">
        <v>6</v>
      </c>
      <c r="L246">
        <v>356</v>
      </c>
    </row>
    <row r="247" spans="1:12">
      <c r="A247" s="6">
        <v>41527</v>
      </c>
      <c r="B247" s="7" t="s">
        <v>31</v>
      </c>
      <c r="C247">
        <v>35</v>
      </c>
      <c r="D247" t="s">
        <v>19</v>
      </c>
      <c r="F247">
        <v>4.57</v>
      </c>
      <c r="J247">
        <f>298+291+304+316+314+315+320</f>
        <v>2158</v>
      </c>
      <c r="K247">
        <v>7</v>
      </c>
      <c r="L247">
        <v>320</v>
      </c>
    </row>
    <row r="248" spans="1:12">
      <c r="A248" s="6">
        <v>41527</v>
      </c>
      <c r="B248" s="7" t="s">
        <v>31</v>
      </c>
      <c r="C248">
        <v>35</v>
      </c>
      <c r="D248" t="s">
        <v>19</v>
      </c>
      <c r="F248">
        <v>3.12</v>
      </c>
      <c r="J248">
        <f>251+293+320+345+357+367</f>
        <v>1933</v>
      </c>
      <c r="K248">
        <v>6</v>
      </c>
      <c r="L248">
        <v>367</v>
      </c>
    </row>
    <row r="249" spans="1:12">
      <c r="A249" s="6">
        <v>41527</v>
      </c>
      <c r="B249" s="7" t="s">
        <v>31</v>
      </c>
      <c r="C249">
        <v>35</v>
      </c>
      <c r="D249" t="s">
        <v>19</v>
      </c>
      <c r="F249">
        <v>5.0199999999999996</v>
      </c>
      <c r="J249">
        <f>197+283+248+312+346+345+353</f>
        <v>2084</v>
      </c>
      <c r="K249">
        <v>7</v>
      </c>
      <c r="L249">
        <v>353</v>
      </c>
    </row>
    <row r="250" spans="1:12">
      <c r="A250" s="6">
        <v>41527</v>
      </c>
      <c r="B250" s="7" t="s">
        <v>31</v>
      </c>
      <c r="C250">
        <v>35</v>
      </c>
      <c r="D250" t="s">
        <v>19</v>
      </c>
      <c r="F250">
        <v>3.18</v>
      </c>
      <c r="J250">
        <f>247+282+315+348+376+377</f>
        <v>1945</v>
      </c>
      <c r="K250">
        <v>6</v>
      </c>
      <c r="L250">
        <v>377</v>
      </c>
    </row>
    <row r="251" spans="1:12">
      <c r="A251" s="6">
        <v>41527</v>
      </c>
      <c r="B251" s="7" t="s">
        <v>31</v>
      </c>
      <c r="C251">
        <v>11</v>
      </c>
      <c r="D251" t="s">
        <v>23</v>
      </c>
      <c r="E251">
        <v>275</v>
      </c>
      <c r="F251">
        <v>3.14</v>
      </c>
      <c r="H251">
        <v>34</v>
      </c>
      <c r="I251">
        <v>2</v>
      </c>
    </row>
    <row r="252" spans="1:12">
      <c r="A252" s="6">
        <v>41527</v>
      </c>
      <c r="B252" s="7" t="s">
        <v>31</v>
      </c>
      <c r="C252">
        <v>11</v>
      </c>
      <c r="D252" t="s">
        <v>24</v>
      </c>
      <c r="E252">
        <v>273</v>
      </c>
      <c r="F252">
        <v>1.71</v>
      </c>
    </row>
    <row r="253" spans="1:12">
      <c r="A253" s="6">
        <v>41527</v>
      </c>
      <c r="B253" s="7" t="s">
        <v>31</v>
      </c>
      <c r="C253">
        <v>11</v>
      </c>
      <c r="D253" t="s">
        <v>24</v>
      </c>
      <c r="E253">
        <v>226</v>
      </c>
      <c r="F253">
        <v>1.1399999999999999</v>
      </c>
    </row>
    <row r="254" spans="1:12">
      <c r="A254" s="6">
        <v>41527</v>
      </c>
      <c r="B254" s="7" t="s">
        <v>31</v>
      </c>
      <c r="C254">
        <v>11</v>
      </c>
      <c r="D254" t="s">
        <v>19</v>
      </c>
      <c r="F254">
        <v>2.38</v>
      </c>
      <c r="J254">
        <f>191+208+221+230+218+225+261+266</f>
        <v>1820</v>
      </c>
      <c r="K254">
        <v>8</v>
      </c>
      <c r="L254">
        <v>266</v>
      </c>
    </row>
    <row r="255" spans="1:12">
      <c r="A255" s="6">
        <v>41527</v>
      </c>
      <c r="B255" s="7" t="s">
        <v>31</v>
      </c>
      <c r="C255">
        <v>11</v>
      </c>
      <c r="D255" t="s">
        <v>24</v>
      </c>
      <c r="E255">
        <v>300</v>
      </c>
      <c r="F255">
        <v>1.18</v>
      </c>
    </row>
    <row r="256" spans="1:12">
      <c r="A256" s="6">
        <v>41527</v>
      </c>
      <c r="B256" s="7" t="s">
        <v>31</v>
      </c>
      <c r="C256">
        <v>11</v>
      </c>
      <c r="D256" t="s">
        <v>24</v>
      </c>
      <c r="E256">
        <v>305</v>
      </c>
      <c r="F256">
        <v>1.8</v>
      </c>
    </row>
    <row r="257" spans="1:12">
      <c r="A257" s="6">
        <v>41527</v>
      </c>
      <c r="B257" s="7" t="s">
        <v>31</v>
      </c>
      <c r="C257">
        <v>11</v>
      </c>
      <c r="D257" t="s">
        <v>24</v>
      </c>
      <c r="E257">
        <v>323</v>
      </c>
      <c r="F257">
        <v>1.43</v>
      </c>
    </row>
    <row r="258" spans="1:12">
      <c r="A258" s="6">
        <v>41527</v>
      </c>
      <c r="B258" s="7" t="s">
        <v>31</v>
      </c>
      <c r="C258">
        <v>11</v>
      </c>
      <c r="D258" t="s">
        <v>19</v>
      </c>
      <c r="F258">
        <v>3.07</v>
      </c>
      <c r="J258">
        <f>160+227+272+228+340+338+318</f>
        <v>1883</v>
      </c>
      <c r="K258">
        <v>7</v>
      </c>
      <c r="L258">
        <v>340</v>
      </c>
    </row>
    <row r="259" spans="1:12">
      <c r="A259" s="6">
        <v>41527</v>
      </c>
      <c r="B259" s="7" t="s">
        <v>31</v>
      </c>
      <c r="C259">
        <v>11</v>
      </c>
      <c r="D259" t="s">
        <v>19</v>
      </c>
      <c r="F259">
        <v>3.75</v>
      </c>
      <c r="J259">
        <f>280+325+357+360+370+373</f>
        <v>2065</v>
      </c>
      <c r="K259">
        <v>6</v>
      </c>
      <c r="L259">
        <v>373</v>
      </c>
    </row>
    <row r="260" spans="1:12">
      <c r="A260" s="6">
        <v>41527</v>
      </c>
      <c r="B260" s="7" t="s">
        <v>31</v>
      </c>
      <c r="C260">
        <v>11</v>
      </c>
      <c r="D260" t="s">
        <v>24</v>
      </c>
      <c r="E260">
        <v>295</v>
      </c>
      <c r="F260">
        <v>1.42</v>
      </c>
    </row>
    <row r="261" spans="1:12">
      <c r="A261" s="6">
        <v>41527</v>
      </c>
      <c r="B261" s="7" t="s">
        <v>31</v>
      </c>
      <c r="C261">
        <v>11</v>
      </c>
      <c r="D261" t="s">
        <v>23</v>
      </c>
      <c r="F261">
        <v>3.18</v>
      </c>
      <c r="J261">
        <f>268+282+283+310</f>
        <v>1143</v>
      </c>
      <c r="K261">
        <v>4</v>
      </c>
      <c r="L261">
        <v>310</v>
      </c>
    </row>
    <row r="262" spans="1:12">
      <c r="A262" s="6">
        <v>41527</v>
      </c>
      <c r="B262" s="7" t="s">
        <v>31</v>
      </c>
      <c r="C262">
        <v>11</v>
      </c>
      <c r="D262" t="s">
        <v>19</v>
      </c>
      <c r="F262">
        <v>2.74</v>
      </c>
      <c r="J262">
        <f>173+213+231+246+275+305+316</f>
        <v>1759</v>
      </c>
      <c r="K262">
        <v>7</v>
      </c>
      <c r="L262">
        <v>316</v>
      </c>
    </row>
    <row r="263" spans="1:12">
      <c r="A263" s="6">
        <v>41527</v>
      </c>
      <c r="B263" s="7" t="s">
        <v>31</v>
      </c>
      <c r="C263">
        <v>11</v>
      </c>
      <c r="D263" t="s">
        <v>24</v>
      </c>
      <c r="E263">
        <v>250</v>
      </c>
      <c r="F263">
        <v>1.28</v>
      </c>
    </row>
    <row r="264" spans="1:12">
      <c r="A264" s="6">
        <v>41527</v>
      </c>
      <c r="B264" s="7" t="s">
        <v>31</v>
      </c>
      <c r="C264">
        <v>11</v>
      </c>
      <c r="D264" t="s">
        <v>19</v>
      </c>
      <c r="F264">
        <v>1.88</v>
      </c>
      <c r="J264">
        <f>172+254+254+276</f>
        <v>956</v>
      </c>
      <c r="K264">
        <v>4</v>
      </c>
      <c r="L264">
        <v>276</v>
      </c>
    </row>
    <row r="265" spans="1:12">
      <c r="A265" s="6">
        <v>41527</v>
      </c>
      <c r="B265" s="7" t="s">
        <v>31</v>
      </c>
      <c r="C265">
        <v>2</v>
      </c>
      <c r="D265" t="s">
        <v>25</v>
      </c>
      <c r="E265">
        <v>272</v>
      </c>
      <c r="F265">
        <v>1.42</v>
      </c>
      <c r="G265">
        <v>15</v>
      </c>
    </row>
    <row r="266" spans="1:12">
      <c r="A266" s="6">
        <v>41527</v>
      </c>
      <c r="B266" s="7" t="s">
        <v>31</v>
      </c>
      <c r="C266">
        <v>2</v>
      </c>
      <c r="D266" t="s">
        <v>25</v>
      </c>
      <c r="E266">
        <v>294</v>
      </c>
      <c r="F266">
        <v>1.48</v>
      </c>
    </row>
    <row r="267" spans="1:12">
      <c r="A267" s="6">
        <v>41527</v>
      </c>
      <c r="B267" s="7" t="s">
        <v>31</v>
      </c>
      <c r="C267">
        <v>2</v>
      </c>
      <c r="D267" t="s">
        <v>19</v>
      </c>
      <c r="F267">
        <v>3.18</v>
      </c>
      <c r="J267">
        <f>94+105+141+145+142+152+161</f>
        <v>940</v>
      </c>
      <c r="K267">
        <v>7</v>
      </c>
      <c r="L267">
        <v>161</v>
      </c>
    </row>
    <row r="268" spans="1:12">
      <c r="A268" s="6">
        <v>41527</v>
      </c>
      <c r="B268" s="7" t="s">
        <v>31</v>
      </c>
      <c r="C268">
        <v>2</v>
      </c>
      <c r="D268" t="s">
        <v>25</v>
      </c>
      <c r="E268">
        <v>196</v>
      </c>
      <c r="F268">
        <v>1.28</v>
      </c>
    </row>
    <row r="269" spans="1:12">
      <c r="A269" s="6">
        <v>41527</v>
      </c>
      <c r="B269" s="7" t="s">
        <v>31</v>
      </c>
      <c r="C269">
        <v>2</v>
      </c>
      <c r="D269" t="s">
        <v>25</v>
      </c>
      <c r="E269">
        <v>277</v>
      </c>
      <c r="F269">
        <v>1.28</v>
      </c>
      <c r="G269">
        <v>2</v>
      </c>
    </row>
    <row r="270" spans="1:12">
      <c r="A270" s="6">
        <v>41527</v>
      </c>
      <c r="B270" s="7" t="s">
        <v>31</v>
      </c>
      <c r="C270">
        <v>2</v>
      </c>
      <c r="D270" t="s">
        <v>25</v>
      </c>
      <c r="E270">
        <v>245</v>
      </c>
      <c r="F270">
        <v>1.4</v>
      </c>
    </row>
    <row r="271" spans="1:12">
      <c r="A271" s="6">
        <v>41527</v>
      </c>
      <c r="B271" s="7" t="s">
        <v>31</v>
      </c>
      <c r="C271">
        <v>2</v>
      </c>
      <c r="D271" t="s">
        <v>19</v>
      </c>
      <c r="F271">
        <v>1.22</v>
      </c>
      <c r="J271">
        <f>48+53+52+64+69+76</f>
        <v>362</v>
      </c>
      <c r="K271">
        <v>6</v>
      </c>
      <c r="L271">
        <v>76</v>
      </c>
    </row>
    <row r="272" spans="1:12">
      <c r="A272" s="6">
        <v>41527</v>
      </c>
      <c r="B272" s="7" t="s">
        <v>31</v>
      </c>
      <c r="C272">
        <v>2</v>
      </c>
      <c r="D272" t="s">
        <v>25</v>
      </c>
      <c r="E272">
        <v>251</v>
      </c>
      <c r="F272">
        <v>1.38</v>
      </c>
    </row>
    <row r="273" spans="1:12">
      <c r="A273" s="6">
        <v>41527</v>
      </c>
      <c r="B273" s="7" t="s">
        <v>31</v>
      </c>
      <c r="C273">
        <v>2</v>
      </c>
      <c r="D273" t="s">
        <v>25</v>
      </c>
      <c r="E273">
        <v>177</v>
      </c>
      <c r="F273">
        <v>1.27</v>
      </c>
    </row>
    <row r="274" spans="1:12">
      <c r="A274" s="6">
        <v>41527</v>
      </c>
      <c r="B274" s="7" t="s">
        <v>31</v>
      </c>
      <c r="C274">
        <v>2</v>
      </c>
      <c r="D274" t="s">
        <v>25</v>
      </c>
      <c r="E274">
        <v>317</v>
      </c>
      <c r="F274">
        <v>1.62</v>
      </c>
      <c r="G274">
        <v>2</v>
      </c>
    </row>
    <row r="275" spans="1:12">
      <c r="A275" s="6">
        <v>41527</v>
      </c>
      <c r="B275" s="7" t="s">
        <v>31</v>
      </c>
      <c r="C275">
        <v>2</v>
      </c>
      <c r="D275" t="s">
        <v>25</v>
      </c>
      <c r="E275">
        <v>148</v>
      </c>
      <c r="F275">
        <v>1.01</v>
      </c>
    </row>
    <row r="276" spans="1:12">
      <c r="A276" s="6">
        <v>41527</v>
      </c>
      <c r="B276" s="7" t="s">
        <v>31</v>
      </c>
      <c r="C276">
        <v>2</v>
      </c>
      <c r="D276" t="s">
        <v>19</v>
      </c>
      <c r="F276">
        <v>1.62</v>
      </c>
      <c r="J276">
        <f>125+133+144+141</f>
        <v>543</v>
      </c>
      <c r="K276">
        <v>4</v>
      </c>
      <c r="L276">
        <v>144</v>
      </c>
    </row>
    <row r="277" spans="1:12">
      <c r="A277" s="6">
        <v>41527</v>
      </c>
      <c r="B277" s="7" t="s">
        <v>31</v>
      </c>
      <c r="C277">
        <v>2</v>
      </c>
      <c r="D277" t="s">
        <v>25</v>
      </c>
      <c r="E277">
        <v>293</v>
      </c>
      <c r="F277">
        <v>1.5</v>
      </c>
    </row>
    <row r="278" spans="1:12">
      <c r="A278" s="6">
        <v>41527</v>
      </c>
      <c r="B278" s="7" t="s">
        <v>31</v>
      </c>
      <c r="C278">
        <v>2</v>
      </c>
      <c r="D278" t="s">
        <v>25</v>
      </c>
      <c r="E278">
        <v>181</v>
      </c>
      <c r="F278">
        <v>1.18</v>
      </c>
    </row>
    <row r="279" spans="1:12">
      <c r="A279" s="6">
        <v>41527</v>
      </c>
      <c r="B279" s="7" t="s">
        <v>31</v>
      </c>
      <c r="C279">
        <v>2</v>
      </c>
      <c r="D279" t="s">
        <v>19</v>
      </c>
      <c r="F279">
        <v>0.32</v>
      </c>
      <c r="J279">
        <f>33+41</f>
        <v>74</v>
      </c>
      <c r="K279">
        <v>2</v>
      </c>
      <c r="L279">
        <v>41</v>
      </c>
    </row>
    <row r="280" spans="1:12">
      <c r="A280" s="6">
        <v>41527</v>
      </c>
      <c r="B280" s="7" t="s">
        <v>31</v>
      </c>
      <c r="C280">
        <v>1</v>
      </c>
      <c r="D280" t="s">
        <v>24</v>
      </c>
      <c r="E280">
        <v>206</v>
      </c>
      <c r="F280">
        <v>1.38</v>
      </c>
    </row>
    <row r="281" spans="1:12">
      <c r="A281" s="6">
        <v>41527</v>
      </c>
      <c r="B281" s="7" t="s">
        <v>31</v>
      </c>
      <c r="C281">
        <v>1</v>
      </c>
      <c r="D281" t="s">
        <v>19</v>
      </c>
      <c r="F281">
        <v>1.9</v>
      </c>
      <c r="J281">
        <f>41+50+50+64+66+66</f>
        <v>337</v>
      </c>
      <c r="K281">
        <v>6</v>
      </c>
      <c r="L281">
        <v>66</v>
      </c>
    </row>
    <row r="282" spans="1:12">
      <c r="A282" s="6">
        <v>41527</v>
      </c>
      <c r="B282" s="7" t="s">
        <v>31</v>
      </c>
      <c r="C282">
        <v>1</v>
      </c>
      <c r="D282" t="s">
        <v>24</v>
      </c>
      <c r="E282">
        <v>177</v>
      </c>
      <c r="F282">
        <v>1.52</v>
      </c>
    </row>
    <row r="283" spans="1:12">
      <c r="A283" s="6">
        <v>41527</v>
      </c>
      <c r="B283" s="7" t="s">
        <v>31</v>
      </c>
      <c r="C283">
        <v>1</v>
      </c>
      <c r="D283" t="s">
        <v>19</v>
      </c>
      <c r="F283">
        <v>2</v>
      </c>
      <c r="J283">
        <f>46+94+116+119+127+128</f>
        <v>630</v>
      </c>
      <c r="K283">
        <v>6</v>
      </c>
      <c r="L283">
        <v>128</v>
      </c>
    </row>
    <row r="284" spans="1:12">
      <c r="A284" s="6">
        <v>41527</v>
      </c>
      <c r="B284" s="7" t="s">
        <v>31</v>
      </c>
      <c r="C284">
        <v>1</v>
      </c>
      <c r="D284" t="s">
        <v>19</v>
      </c>
      <c r="F284">
        <v>1.5</v>
      </c>
      <c r="J284">
        <f>95+100+113+122+121</f>
        <v>551</v>
      </c>
      <c r="K284">
        <v>5</v>
      </c>
      <c r="L284">
        <v>122</v>
      </c>
    </row>
    <row r="285" spans="1:12">
      <c r="A285" s="6">
        <v>41527</v>
      </c>
      <c r="B285" s="7" t="s">
        <v>31</v>
      </c>
      <c r="C285">
        <v>1</v>
      </c>
      <c r="D285" t="s">
        <v>19</v>
      </c>
      <c r="F285">
        <v>1.47</v>
      </c>
      <c r="J285">
        <f>123+120+114+111</f>
        <v>468</v>
      </c>
      <c r="K285">
        <v>4</v>
      </c>
      <c r="L285">
        <v>123</v>
      </c>
    </row>
    <row r="286" spans="1:12">
      <c r="A286" s="6">
        <v>41527</v>
      </c>
      <c r="B286" s="7" t="s">
        <v>31</v>
      </c>
      <c r="C286">
        <v>1</v>
      </c>
      <c r="D286" t="s">
        <v>19</v>
      </c>
      <c r="F286">
        <v>1.17</v>
      </c>
      <c r="J286">
        <f>81+85+94+108+111</f>
        <v>479</v>
      </c>
      <c r="K286">
        <v>5</v>
      </c>
      <c r="L286">
        <v>111</v>
      </c>
    </row>
    <row r="287" spans="1:12">
      <c r="A287" s="6">
        <v>41527</v>
      </c>
      <c r="B287" s="7" t="s">
        <v>31</v>
      </c>
      <c r="C287">
        <v>1</v>
      </c>
      <c r="D287" t="s">
        <v>19</v>
      </c>
      <c r="F287">
        <v>1.52</v>
      </c>
      <c r="J287">
        <f>89+94+108+117+116</f>
        <v>524</v>
      </c>
      <c r="K287">
        <v>5</v>
      </c>
      <c r="L287">
        <v>117</v>
      </c>
    </row>
    <row r="288" spans="1:12">
      <c r="A288" s="6">
        <v>41527</v>
      </c>
      <c r="B288" s="7" t="s">
        <v>31</v>
      </c>
      <c r="C288">
        <v>1</v>
      </c>
      <c r="D288" t="s">
        <v>19</v>
      </c>
      <c r="F288">
        <v>1.49</v>
      </c>
      <c r="J288">
        <f>86+96+103+115+118+122</f>
        <v>640</v>
      </c>
      <c r="K288">
        <v>6</v>
      </c>
      <c r="L288">
        <v>122</v>
      </c>
    </row>
    <row r="289" spans="1:12">
      <c r="A289" s="6">
        <v>41527</v>
      </c>
      <c r="B289" s="7" t="s">
        <v>31</v>
      </c>
      <c r="C289">
        <v>1</v>
      </c>
      <c r="D289" t="s">
        <v>19</v>
      </c>
      <c r="F289">
        <v>1.1000000000000001</v>
      </c>
      <c r="J289">
        <f>97+105</f>
        <v>202</v>
      </c>
      <c r="K289">
        <v>2</v>
      </c>
      <c r="L289">
        <v>105</v>
      </c>
    </row>
    <row r="290" spans="1:12">
      <c r="A290" s="6">
        <v>41527</v>
      </c>
      <c r="B290" s="7" t="s">
        <v>31</v>
      </c>
      <c r="C290">
        <v>1</v>
      </c>
      <c r="D290" t="s">
        <v>19</v>
      </c>
      <c r="F290">
        <v>0.89</v>
      </c>
      <c r="J290">
        <f>45+54+59</f>
        <v>158</v>
      </c>
      <c r="K290">
        <v>3</v>
      </c>
      <c r="L290">
        <v>59</v>
      </c>
    </row>
    <row r="291" spans="1:12">
      <c r="A291" s="6">
        <v>41527</v>
      </c>
      <c r="B291" s="7" t="s">
        <v>31</v>
      </c>
      <c r="C291">
        <v>1</v>
      </c>
      <c r="D291" t="s">
        <v>19</v>
      </c>
      <c r="F291">
        <v>1.69</v>
      </c>
      <c r="J291">
        <f>112+111+125+132+128</f>
        <v>608</v>
      </c>
      <c r="K291">
        <v>5</v>
      </c>
      <c r="L291">
        <v>132</v>
      </c>
    </row>
    <row r="292" spans="1:12">
      <c r="A292" s="6">
        <v>41527</v>
      </c>
      <c r="B292" s="7" t="s">
        <v>31</v>
      </c>
      <c r="C292">
        <v>1</v>
      </c>
      <c r="D292" t="s">
        <v>19</v>
      </c>
      <c r="F292">
        <v>0.87</v>
      </c>
      <c r="J292">
        <f>127+129+135</f>
        <v>391</v>
      </c>
      <c r="K292">
        <v>3</v>
      </c>
      <c r="L292">
        <v>135</v>
      </c>
    </row>
    <row r="293" spans="1:12">
      <c r="A293" s="6">
        <v>41527</v>
      </c>
      <c r="B293" s="7" t="s">
        <v>31</v>
      </c>
      <c r="C293">
        <v>1</v>
      </c>
      <c r="D293" t="s">
        <v>19</v>
      </c>
      <c r="F293">
        <v>2.5</v>
      </c>
      <c r="J293">
        <f>98+95+105+120+126+128</f>
        <v>672</v>
      </c>
      <c r="K293">
        <v>6</v>
      </c>
      <c r="L293">
        <v>128</v>
      </c>
    </row>
    <row r="294" spans="1:12">
      <c r="A294" s="6">
        <v>41527</v>
      </c>
      <c r="B294" s="7" t="s">
        <v>31</v>
      </c>
      <c r="C294">
        <v>1</v>
      </c>
      <c r="D294" t="s">
        <v>23</v>
      </c>
      <c r="E294">
        <v>228</v>
      </c>
      <c r="F294">
        <v>1.75</v>
      </c>
      <c r="H294">
        <v>25</v>
      </c>
      <c r="I294">
        <v>2.25</v>
      </c>
    </row>
    <row r="295" spans="1:12">
      <c r="A295" s="6">
        <v>41527</v>
      </c>
      <c r="B295" s="7" t="s">
        <v>31</v>
      </c>
      <c r="C295">
        <v>1</v>
      </c>
      <c r="D295" t="s">
        <v>19</v>
      </c>
      <c r="F295">
        <v>0.8</v>
      </c>
      <c r="J295">
        <f>90+103+104</f>
        <v>297</v>
      </c>
      <c r="K295">
        <v>3</v>
      </c>
      <c r="L295">
        <v>104</v>
      </c>
    </row>
    <row r="296" spans="1:12">
      <c r="A296" s="6">
        <v>41527</v>
      </c>
      <c r="B296" s="7" t="s">
        <v>31</v>
      </c>
      <c r="C296">
        <v>1</v>
      </c>
      <c r="D296" t="s">
        <v>19</v>
      </c>
      <c r="F296">
        <v>1.26</v>
      </c>
      <c r="J296">
        <f>48+95+107+112+117</f>
        <v>479</v>
      </c>
      <c r="K296">
        <v>5</v>
      </c>
      <c r="L296">
        <v>117</v>
      </c>
    </row>
    <row r="297" spans="1:12">
      <c r="A297" s="6">
        <v>41527</v>
      </c>
      <c r="B297" s="7" t="s">
        <v>31</v>
      </c>
      <c r="C297">
        <v>1</v>
      </c>
      <c r="D297" t="s">
        <v>24</v>
      </c>
      <c r="E297">
        <v>219</v>
      </c>
      <c r="F297">
        <v>1.25</v>
      </c>
    </row>
    <row r="298" spans="1:12">
      <c r="A298" s="6">
        <v>41527</v>
      </c>
      <c r="B298" s="7" t="s">
        <v>31</v>
      </c>
      <c r="C298">
        <v>1</v>
      </c>
      <c r="D298" t="s">
        <v>24</v>
      </c>
      <c r="E298">
        <v>217</v>
      </c>
      <c r="F298">
        <v>1.18</v>
      </c>
    </row>
    <row r="299" spans="1:12">
      <c r="A299" s="6">
        <v>41527</v>
      </c>
      <c r="B299" s="7" t="s">
        <v>31</v>
      </c>
      <c r="C299">
        <v>1</v>
      </c>
      <c r="D299" t="s">
        <v>19</v>
      </c>
      <c r="F299">
        <v>2.16</v>
      </c>
      <c r="J299">
        <f>66+100+125+126+138+139+144</f>
        <v>838</v>
      </c>
      <c r="K299">
        <v>7</v>
      </c>
      <c r="L299">
        <v>144</v>
      </c>
    </row>
    <row r="300" spans="1:12">
      <c r="A300" s="6">
        <v>41527</v>
      </c>
      <c r="B300" s="7" t="s">
        <v>31</v>
      </c>
      <c r="C300">
        <v>1</v>
      </c>
      <c r="D300" t="s">
        <v>19</v>
      </c>
      <c r="F300">
        <v>1.38</v>
      </c>
      <c r="J300">
        <f>95+112</f>
        <v>207</v>
      </c>
      <c r="K300">
        <v>2</v>
      </c>
      <c r="L300">
        <v>112</v>
      </c>
    </row>
    <row r="301" spans="1:12">
      <c r="A301" s="6">
        <v>41527</v>
      </c>
      <c r="B301" s="7" t="s">
        <v>31</v>
      </c>
      <c r="C301">
        <v>1</v>
      </c>
      <c r="D301" t="s">
        <v>19</v>
      </c>
      <c r="F301">
        <v>2.12</v>
      </c>
      <c r="J301">
        <f>79+92+103+104+111</f>
        <v>489</v>
      </c>
      <c r="K301">
        <v>5</v>
      </c>
      <c r="L301">
        <v>111</v>
      </c>
    </row>
    <row r="302" spans="1:12">
      <c r="A302" s="6">
        <v>41527</v>
      </c>
      <c r="B302" s="7" t="s">
        <v>31</v>
      </c>
      <c r="C302">
        <v>1</v>
      </c>
      <c r="D302" t="s">
        <v>19</v>
      </c>
      <c r="F302">
        <v>3.27</v>
      </c>
      <c r="J302">
        <f>87+89+107+130+131+123+118+120</f>
        <v>905</v>
      </c>
      <c r="K302">
        <v>8</v>
      </c>
      <c r="L302">
        <v>130</v>
      </c>
    </row>
    <row r="303" spans="1:12">
      <c r="A303" s="6">
        <v>41527</v>
      </c>
      <c r="B303" s="7" t="s">
        <v>31</v>
      </c>
      <c r="C303">
        <v>1</v>
      </c>
      <c r="D303" t="s">
        <v>19</v>
      </c>
      <c r="F303">
        <v>2.6</v>
      </c>
      <c r="J303">
        <f>73+118+123+133+137</f>
        <v>584</v>
      </c>
      <c r="K303">
        <v>5</v>
      </c>
      <c r="L303">
        <v>137</v>
      </c>
    </row>
    <row r="304" spans="1:12">
      <c r="A304" s="6">
        <v>41527</v>
      </c>
      <c r="B304" s="7" t="s">
        <v>31</v>
      </c>
      <c r="C304">
        <v>1</v>
      </c>
      <c r="D304" t="s">
        <v>24</v>
      </c>
      <c r="E304">
        <v>152</v>
      </c>
      <c r="F304">
        <v>1.59</v>
      </c>
    </row>
    <row r="305" spans="1:13">
      <c r="A305" s="6">
        <v>41527</v>
      </c>
      <c r="B305" s="7" t="s">
        <v>31</v>
      </c>
      <c r="C305">
        <v>1</v>
      </c>
      <c r="D305" t="s">
        <v>19</v>
      </c>
      <c r="F305">
        <v>1.26</v>
      </c>
      <c r="J305">
        <f>106+107+119+122</f>
        <v>454</v>
      </c>
      <c r="K305">
        <v>4</v>
      </c>
      <c r="L305">
        <v>122</v>
      </c>
    </row>
    <row r="306" spans="1:13">
      <c r="A306" s="6">
        <v>41527</v>
      </c>
      <c r="B306" s="7" t="s">
        <v>31</v>
      </c>
      <c r="C306">
        <v>1</v>
      </c>
      <c r="D306" t="s">
        <v>19</v>
      </c>
      <c r="F306">
        <v>0.74</v>
      </c>
      <c r="J306">
        <f>37+42+59</f>
        <v>138</v>
      </c>
      <c r="K306">
        <v>3</v>
      </c>
      <c r="L306">
        <v>59</v>
      </c>
    </row>
    <row r="307" spans="1:13">
      <c r="A307" s="6">
        <v>41527</v>
      </c>
      <c r="B307" s="7" t="s">
        <v>31</v>
      </c>
      <c r="C307">
        <v>1</v>
      </c>
      <c r="D307" t="s">
        <v>19</v>
      </c>
      <c r="F307">
        <v>0.55000000000000004</v>
      </c>
      <c r="J307">
        <f>24+30</f>
        <v>54</v>
      </c>
      <c r="K307">
        <v>2</v>
      </c>
      <c r="L307">
        <v>30</v>
      </c>
    </row>
    <row r="308" spans="1:13">
      <c r="A308" s="6">
        <v>41527</v>
      </c>
      <c r="B308" s="7" t="s">
        <v>31</v>
      </c>
      <c r="C308">
        <v>1</v>
      </c>
      <c r="D308" t="s">
        <v>19</v>
      </c>
      <c r="F308">
        <v>2.02</v>
      </c>
      <c r="J308">
        <f>110+117+132+137+131</f>
        <v>627</v>
      </c>
      <c r="K308">
        <v>5</v>
      </c>
      <c r="L308">
        <v>137</v>
      </c>
    </row>
    <row r="309" spans="1:13">
      <c r="A309" s="6">
        <v>41527</v>
      </c>
      <c r="B309" s="7" t="s">
        <v>31</v>
      </c>
      <c r="C309">
        <v>1</v>
      </c>
      <c r="D309" t="s">
        <v>19</v>
      </c>
      <c r="F309">
        <v>0.18</v>
      </c>
      <c r="J309">
        <f>71</f>
        <v>71</v>
      </c>
      <c r="K309">
        <v>1</v>
      </c>
      <c r="L309">
        <v>71</v>
      </c>
    </row>
    <row r="310" spans="1:13">
      <c r="A310" s="6">
        <v>41527</v>
      </c>
      <c r="B310" s="7" t="s">
        <v>31</v>
      </c>
      <c r="C310">
        <v>1</v>
      </c>
      <c r="D310" t="s">
        <v>19</v>
      </c>
      <c r="F310">
        <v>0.45</v>
      </c>
      <c r="J310">
        <f>70+80</f>
        <v>150</v>
      </c>
      <c r="K310">
        <v>2</v>
      </c>
      <c r="L310">
        <v>80</v>
      </c>
    </row>
    <row r="311" spans="1:13">
      <c r="A311" s="6">
        <v>41527</v>
      </c>
      <c r="B311" s="7" t="s">
        <v>31</v>
      </c>
      <c r="C311">
        <v>1</v>
      </c>
      <c r="D311" t="s">
        <v>25</v>
      </c>
      <c r="E311">
        <v>84</v>
      </c>
      <c r="F311">
        <v>0.95</v>
      </c>
    </row>
    <row r="312" spans="1:13">
      <c r="A312" s="6">
        <v>41527</v>
      </c>
      <c r="B312" s="7" t="s">
        <v>31</v>
      </c>
      <c r="C312">
        <v>1</v>
      </c>
      <c r="D312" t="s">
        <v>19</v>
      </c>
      <c r="F312">
        <v>2.0499999999999998</v>
      </c>
      <c r="J312">
        <f>54+101+115+122+128+130</f>
        <v>650</v>
      </c>
      <c r="K312">
        <v>6</v>
      </c>
      <c r="L312">
        <v>130</v>
      </c>
    </row>
    <row r="313" spans="1:13">
      <c r="A313" s="6">
        <v>41527</v>
      </c>
      <c r="B313" s="7" t="s">
        <v>31</v>
      </c>
      <c r="C313">
        <v>1</v>
      </c>
      <c r="D313" t="s">
        <v>19</v>
      </c>
      <c r="F313">
        <v>0.85</v>
      </c>
      <c r="J313">
        <f>117</f>
        <v>117</v>
      </c>
      <c r="K313">
        <v>1</v>
      </c>
      <c r="L313">
        <v>117</v>
      </c>
    </row>
    <row r="314" spans="1:13">
      <c r="A314" s="6">
        <v>41527</v>
      </c>
      <c r="B314" s="7" t="s">
        <v>31</v>
      </c>
      <c r="C314">
        <v>1</v>
      </c>
      <c r="D314" t="s">
        <v>19</v>
      </c>
      <c r="F314">
        <v>1.33</v>
      </c>
      <c r="J314">
        <f>198+115+116+105</f>
        <v>534</v>
      </c>
      <c r="K314">
        <v>4</v>
      </c>
      <c r="L314">
        <v>116</v>
      </c>
    </row>
    <row r="315" spans="1:13">
      <c r="A315" s="6">
        <v>41527</v>
      </c>
      <c r="B315" s="7" t="s">
        <v>31</v>
      </c>
      <c r="C315">
        <v>1</v>
      </c>
      <c r="D315" t="s">
        <v>25</v>
      </c>
      <c r="E315">
        <v>188</v>
      </c>
      <c r="F315">
        <v>1.37</v>
      </c>
    </row>
    <row r="316" spans="1:13">
      <c r="A316" s="6">
        <v>41527</v>
      </c>
      <c r="B316" s="7" t="s">
        <v>31</v>
      </c>
      <c r="C316">
        <v>1</v>
      </c>
      <c r="D316" t="s">
        <v>25</v>
      </c>
      <c r="E316">
        <v>175</v>
      </c>
      <c r="F316">
        <v>1.52</v>
      </c>
    </row>
    <row r="317" spans="1:13">
      <c r="A317" s="6">
        <v>41527</v>
      </c>
      <c r="B317" s="7" t="s">
        <v>31</v>
      </c>
      <c r="C317">
        <v>1</v>
      </c>
      <c r="D317" t="s">
        <v>19</v>
      </c>
      <c r="F317">
        <v>0.4</v>
      </c>
      <c r="J317">
        <f>28+46+51</f>
        <v>125</v>
      </c>
      <c r="K317">
        <v>3</v>
      </c>
      <c r="L317">
        <v>51</v>
      </c>
    </row>
    <row r="318" spans="1:13">
      <c r="A318" s="6">
        <v>41534</v>
      </c>
      <c r="B318" s="7" t="s">
        <v>32</v>
      </c>
      <c r="C318">
        <v>54</v>
      </c>
      <c r="M318" t="s">
        <v>21</v>
      </c>
    </row>
    <row r="319" spans="1:13">
      <c r="A319" s="6">
        <v>41534</v>
      </c>
      <c r="B319" s="7" t="s">
        <v>32</v>
      </c>
      <c r="C319">
        <v>32</v>
      </c>
      <c r="D319" t="s">
        <v>23</v>
      </c>
      <c r="E319">
        <v>323</v>
      </c>
      <c r="F319">
        <v>2.96</v>
      </c>
      <c r="H319">
        <v>44</v>
      </c>
      <c r="I319">
        <v>2.4</v>
      </c>
    </row>
    <row r="320" spans="1:13">
      <c r="A320" s="6">
        <v>41534</v>
      </c>
      <c r="B320" s="7" t="s">
        <v>32</v>
      </c>
      <c r="C320">
        <v>32</v>
      </c>
      <c r="D320" t="s">
        <v>23</v>
      </c>
      <c r="F320">
        <v>2.87</v>
      </c>
      <c r="J320">
        <f>172+240+298+307+317</f>
        <v>1334</v>
      </c>
      <c r="K320">
        <v>5</v>
      </c>
      <c r="L320">
        <v>317</v>
      </c>
    </row>
    <row r="321" spans="1:12">
      <c r="A321" s="6">
        <v>41534</v>
      </c>
      <c r="B321" s="7" t="s">
        <v>32</v>
      </c>
      <c r="C321">
        <v>32</v>
      </c>
      <c r="D321" t="s">
        <v>29</v>
      </c>
      <c r="E321">
        <v>187</v>
      </c>
      <c r="F321">
        <v>0.57999999999999996</v>
      </c>
    </row>
    <row r="322" spans="1:12">
      <c r="A322" s="6">
        <v>41534</v>
      </c>
      <c r="B322" s="7" t="s">
        <v>32</v>
      </c>
      <c r="C322">
        <v>32</v>
      </c>
      <c r="D322" t="s">
        <v>23</v>
      </c>
      <c r="E322">
        <v>329</v>
      </c>
      <c r="F322">
        <v>2.94</v>
      </c>
      <c r="H322">
        <v>46</v>
      </c>
      <c r="I322">
        <v>2.9</v>
      </c>
    </row>
    <row r="323" spans="1:12">
      <c r="A323" s="6">
        <v>41534</v>
      </c>
      <c r="B323" s="7" t="s">
        <v>32</v>
      </c>
      <c r="C323">
        <v>32</v>
      </c>
      <c r="D323" t="s">
        <v>29</v>
      </c>
      <c r="E323">
        <v>272</v>
      </c>
      <c r="F323">
        <v>0.85</v>
      </c>
    </row>
    <row r="324" spans="1:12">
      <c r="A324" s="6">
        <v>41534</v>
      </c>
      <c r="B324" s="7" t="s">
        <v>32</v>
      </c>
      <c r="C324">
        <v>32</v>
      </c>
      <c r="D324" t="s">
        <v>29</v>
      </c>
      <c r="E324">
        <v>213</v>
      </c>
      <c r="F324">
        <v>0.57999999999999996</v>
      </c>
    </row>
    <row r="325" spans="1:12">
      <c r="A325" s="6">
        <v>41534</v>
      </c>
      <c r="B325" s="7" t="s">
        <v>32</v>
      </c>
      <c r="C325">
        <v>32</v>
      </c>
      <c r="D325" t="s">
        <v>29</v>
      </c>
      <c r="E325">
        <v>178</v>
      </c>
      <c r="F325">
        <v>0.53</v>
      </c>
    </row>
    <row r="326" spans="1:12">
      <c r="A326" s="6">
        <v>41534</v>
      </c>
      <c r="B326" s="7" t="s">
        <v>32</v>
      </c>
      <c r="C326">
        <v>32</v>
      </c>
      <c r="D326" t="s">
        <v>29</v>
      </c>
      <c r="E326">
        <v>159</v>
      </c>
      <c r="F326">
        <v>0.6</v>
      </c>
    </row>
    <row r="327" spans="1:12">
      <c r="A327" s="6">
        <v>41534</v>
      </c>
      <c r="B327" s="7" t="s">
        <v>32</v>
      </c>
      <c r="C327">
        <v>32</v>
      </c>
      <c r="D327" t="s">
        <v>29</v>
      </c>
      <c r="E327">
        <v>213</v>
      </c>
      <c r="F327">
        <v>0.69</v>
      </c>
    </row>
    <row r="328" spans="1:12">
      <c r="A328" s="6">
        <v>41534</v>
      </c>
      <c r="B328" s="7" t="s">
        <v>32</v>
      </c>
      <c r="C328">
        <v>32</v>
      </c>
      <c r="D328" t="s">
        <v>29</v>
      </c>
      <c r="E328">
        <v>95</v>
      </c>
      <c r="F328">
        <v>0.72</v>
      </c>
    </row>
    <row r="329" spans="1:12">
      <c r="A329" s="6">
        <v>41534</v>
      </c>
      <c r="B329" s="7" t="s">
        <v>32</v>
      </c>
      <c r="C329">
        <v>32</v>
      </c>
      <c r="D329" t="s">
        <v>29</v>
      </c>
      <c r="E329">
        <v>227</v>
      </c>
      <c r="F329">
        <v>0.72</v>
      </c>
    </row>
    <row r="330" spans="1:12">
      <c r="A330" s="6">
        <v>41534</v>
      </c>
      <c r="B330" s="7" t="s">
        <v>32</v>
      </c>
      <c r="C330">
        <v>32</v>
      </c>
      <c r="D330" t="s">
        <v>29</v>
      </c>
      <c r="E330">
        <v>165</v>
      </c>
      <c r="F330">
        <v>0.7</v>
      </c>
    </row>
    <row r="331" spans="1:12">
      <c r="A331" s="6">
        <v>41534</v>
      </c>
      <c r="B331" s="7" t="s">
        <v>32</v>
      </c>
      <c r="C331">
        <v>30</v>
      </c>
      <c r="D331" t="s">
        <v>29</v>
      </c>
      <c r="E331">
        <v>136</v>
      </c>
      <c r="F331">
        <v>0.66</v>
      </c>
    </row>
    <row r="332" spans="1:12">
      <c r="A332" s="6">
        <v>41534</v>
      </c>
      <c r="B332" s="7" t="s">
        <v>32</v>
      </c>
      <c r="C332">
        <v>30</v>
      </c>
      <c r="D332" t="s">
        <v>23</v>
      </c>
      <c r="E332">
        <v>192</v>
      </c>
      <c r="F332">
        <v>2.5299999999999998</v>
      </c>
      <c r="H332">
        <v>24</v>
      </c>
      <c r="I332">
        <v>2.5</v>
      </c>
    </row>
    <row r="333" spans="1:12">
      <c r="A333" s="6">
        <v>41534</v>
      </c>
      <c r="B333" s="7" t="s">
        <v>32</v>
      </c>
      <c r="C333">
        <v>30</v>
      </c>
      <c r="D333" t="s">
        <v>29</v>
      </c>
      <c r="E333">
        <v>288</v>
      </c>
      <c r="F333">
        <v>0.69</v>
      </c>
    </row>
    <row r="334" spans="1:12">
      <c r="A334" s="6">
        <v>41534</v>
      </c>
      <c r="B334" s="7" t="s">
        <v>32</v>
      </c>
      <c r="C334">
        <v>30</v>
      </c>
      <c r="D334" t="s">
        <v>23</v>
      </c>
      <c r="F334">
        <v>2.71</v>
      </c>
      <c r="J334">
        <f>309+329+328+325+322</f>
        <v>1613</v>
      </c>
      <c r="K334">
        <v>5</v>
      </c>
      <c r="L334">
        <v>329</v>
      </c>
    </row>
    <row r="335" spans="1:12">
      <c r="A335" s="6">
        <v>41534</v>
      </c>
      <c r="B335" s="7" t="s">
        <v>32</v>
      </c>
      <c r="C335">
        <v>30</v>
      </c>
      <c r="D335" t="s">
        <v>29</v>
      </c>
      <c r="E335">
        <v>243</v>
      </c>
      <c r="F335">
        <v>0.57999999999999996</v>
      </c>
    </row>
    <row r="336" spans="1:12">
      <c r="A336" s="6">
        <v>41534</v>
      </c>
      <c r="B336" s="7" t="s">
        <v>32</v>
      </c>
      <c r="C336">
        <v>30</v>
      </c>
      <c r="D336" t="s">
        <v>29</v>
      </c>
      <c r="E336">
        <v>259</v>
      </c>
      <c r="F336">
        <v>0.61</v>
      </c>
    </row>
    <row r="337" spans="1:12">
      <c r="A337" s="6">
        <v>41534</v>
      </c>
      <c r="B337" s="7" t="s">
        <v>32</v>
      </c>
      <c r="C337">
        <v>30</v>
      </c>
      <c r="D337" t="s">
        <v>29</v>
      </c>
      <c r="E337">
        <v>258</v>
      </c>
      <c r="F337">
        <v>0.62</v>
      </c>
    </row>
    <row r="338" spans="1:12">
      <c r="A338" s="6">
        <v>41534</v>
      </c>
      <c r="B338" s="7" t="s">
        <v>32</v>
      </c>
      <c r="C338">
        <v>30</v>
      </c>
      <c r="D338" t="s">
        <v>29</v>
      </c>
      <c r="E338">
        <v>222</v>
      </c>
      <c r="F338">
        <v>0.68</v>
      </c>
    </row>
    <row r="339" spans="1:12">
      <c r="A339" s="6">
        <v>41534</v>
      </c>
      <c r="B339" s="7" t="s">
        <v>32</v>
      </c>
      <c r="C339">
        <v>30</v>
      </c>
      <c r="D339" t="s">
        <v>29</v>
      </c>
      <c r="E339">
        <v>118</v>
      </c>
      <c r="F339">
        <v>0.76</v>
      </c>
    </row>
    <row r="340" spans="1:12">
      <c r="A340" s="6">
        <v>41534</v>
      </c>
      <c r="B340" s="7" t="s">
        <v>32</v>
      </c>
      <c r="C340">
        <v>30</v>
      </c>
      <c r="D340" t="s">
        <v>29</v>
      </c>
      <c r="E340">
        <v>212</v>
      </c>
      <c r="F340">
        <v>0.57999999999999996</v>
      </c>
    </row>
    <row r="341" spans="1:12">
      <c r="A341" s="6">
        <v>41534</v>
      </c>
      <c r="B341" s="7" t="s">
        <v>32</v>
      </c>
      <c r="C341">
        <v>30</v>
      </c>
      <c r="D341" t="s">
        <v>23</v>
      </c>
      <c r="F341">
        <v>2.95</v>
      </c>
      <c r="J341">
        <f>296+316+322+318</f>
        <v>1252</v>
      </c>
      <c r="K341">
        <v>4</v>
      </c>
      <c r="L341">
        <v>322</v>
      </c>
    </row>
    <row r="342" spans="1:12">
      <c r="A342" s="6">
        <v>41534</v>
      </c>
      <c r="B342" s="7" t="s">
        <v>32</v>
      </c>
      <c r="C342">
        <v>30</v>
      </c>
      <c r="D342" t="s">
        <v>29</v>
      </c>
      <c r="E342">
        <v>77</v>
      </c>
      <c r="F342">
        <v>0.65</v>
      </c>
    </row>
    <row r="343" spans="1:12">
      <c r="A343" s="6">
        <v>41534</v>
      </c>
      <c r="B343" s="7" t="s">
        <v>32</v>
      </c>
      <c r="C343">
        <v>30</v>
      </c>
      <c r="D343" t="s">
        <v>29</v>
      </c>
      <c r="E343">
        <v>148</v>
      </c>
      <c r="F343">
        <v>0.67</v>
      </c>
    </row>
    <row r="344" spans="1:12">
      <c r="A344" s="6">
        <v>41534</v>
      </c>
      <c r="B344" s="7" t="s">
        <v>32</v>
      </c>
      <c r="C344">
        <v>30</v>
      </c>
      <c r="D344" t="s">
        <v>29</v>
      </c>
      <c r="E344">
        <v>265</v>
      </c>
      <c r="F344">
        <v>0.56000000000000005</v>
      </c>
    </row>
    <row r="345" spans="1:12">
      <c r="A345" s="6">
        <v>41534</v>
      </c>
      <c r="B345" s="7" t="s">
        <v>32</v>
      </c>
      <c r="C345">
        <v>30</v>
      </c>
      <c r="D345" t="s">
        <v>23</v>
      </c>
      <c r="F345">
        <v>1.75</v>
      </c>
      <c r="J345">
        <f>33+65+88+109+115</f>
        <v>410</v>
      </c>
      <c r="K345">
        <v>5</v>
      </c>
      <c r="L345">
        <v>115</v>
      </c>
    </row>
    <row r="346" spans="1:12">
      <c r="A346" s="6">
        <v>41534</v>
      </c>
      <c r="B346" s="7" t="s">
        <v>32</v>
      </c>
      <c r="C346">
        <v>30</v>
      </c>
      <c r="D346" t="s">
        <v>29</v>
      </c>
      <c r="E346">
        <v>280</v>
      </c>
      <c r="F346">
        <v>0.55000000000000004</v>
      </c>
    </row>
    <row r="347" spans="1:12">
      <c r="A347" s="6">
        <v>41534</v>
      </c>
      <c r="B347" s="7" t="s">
        <v>32</v>
      </c>
      <c r="C347">
        <v>30</v>
      </c>
      <c r="D347" t="s">
        <v>29</v>
      </c>
      <c r="E347">
        <v>178</v>
      </c>
      <c r="F347">
        <v>0.44</v>
      </c>
    </row>
    <row r="348" spans="1:12">
      <c r="A348" s="6">
        <v>41534</v>
      </c>
      <c r="B348" s="7" t="s">
        <v>32</v>
      </c>
      <c r="C348">
        <v>30</v>
      </c>
      <c r="D348" t="s">
        <v>29</v>
      </c>
      <c r="E348">
        <v>231</v>
      </c>
      <c r="F348">
        <v>0.65</v>
      </c>
    </row>
    <row r="349" spans="1:12">
      <c r="A349" s="6">
        <v>41534</v>
      </c>
      <c r="B349" s="7" t="s">
        <v>32</v>
      </c>
      <c r="C349">
        <v>30</v>
      </c>
      <c r="D349" t="s">
        <v>29</v>
      </c>
      <c r="E349">
        <v>190</v>
      </c>
      <c r="F349">
        <v>0.72</v>
      </c>
    </row>
    <row r="350" spans="1:12">
      <c r="A350" s="6">
        <v>41534</v>
      </c>
      <c r="B350" s="7" t="s">
        <v>32</v>
      </c>
      <c r="C350">
        <v>30</v>
      </c>
      <c r="D350" t="s">
        <v>29</v>
      </c>
      <c r="E350">
        <v>41</v>
      </c>
      <c r="F350">
        <v>0.55000000000000004</v>
      </c>
    </row>
    <row r="351" spans="1:12">
      <c r="A351" s="6">
        <v>41534</v>
      </c>
      <c r="B351" s="7" t="s">
        <v>32</v>
      </c>
      <c r="C351">
        <v>30</v>
      </c>
      <c r="D351" t="s">
        <v>29</v>
      </c>
      <c r="E351">
        <v>52</v>
      </c>
      <c r="F351">
        <v>0.54</v>
      </c>
    </row>
    <row r="352" spans="1:12">
      <c r="A352" s="6">
        <v>41534</v>
      </c>
      <c r="B352" s="7" t="s">
        <v>32</v>
      </c>
      <c r="C352">
        <v>30</v>
      </c>
      <c r="D352" t="s">
        <v>29</v>
      </c>
      <c r="E352">
        <v>216</v>
      </c>
      <c r="F352">
        <v>0.68</v>
      </c>
    </row>
    <row r="353" spans="1:6">
      <c r="A353" s="6">
        <v>41534</v>
      </c>
      <c r="B353" s="7" t="s">
        <v>32</v>
      </c>
      <c r="C353">
        <v>30</v>
      </c>
      <c r="D353" t="s">
        <v>29</v>
      </c>
      <c r="E353">
        <v>212</v>
      </c>
      <c r="F353">
        <v>0.6</v>
      </c>
    </row>
    <row r="354" spans="1:6">
      <c r="A354" s="6">
        <v>41534</v>
      </c>
      <c r="B354" s="7" t="s">
        <v>32</v>
      </c>
      <c r="C354">
        <v>30</v>
      </c>
      <c r="D354" t="s">
        <v>29</v>
      </c>
      <c r="E354">
        <v>245</v>
      </c>
      <c r="F354">
        <v>0.7</v>
      </c>
    </row>
    <row r="355" spans="1:6">
      <c r="A355" s="6">
        <v>41534</v>
      </c>
      <c r="B355" s="7" t="s">
        <v>32</v>
      </c>
      <c r="C355">
        <v>30</v>
      </c>
      <c r="D355" t="s">
        <v>29</v>
      </c>
      <c r="E355">
        <v>112</v>
      </c>
      <c r="F355">
        <v>0.79</v>
      </c>
    </row>
    <row r="356" spans="1:6">
      <c r="A356" s="6">
        <v>41534</v>
      </c>
      <c r="B356" s="7" t="s">
        <v>32</v>
      </c>
      <c r="C356">
        <v>30</v>
      </c>
      <c r="D356" t="s">
        <v>29</v>
      </c>
      <c r="E356">
        <v>159</v>
      </c>
      <c r="F356">
        <v>0.7</v>
      </c>
    </row>
    <row r="357" spans="1:6">
      <c r="A357" s="6">
        <v>41534</v>
      </c>
      <c r="B357" s="7" t="s">
        <v>32</v>
      </c>
      <c r="C357">
        <v>30</v>
      </c>
      <c r="D357" t="s">
        <v>29</v>
      </c>
      <c r="E357">
        <v>363</v>
      </c>
      <c r="F357">
        <v>0.8</v>
      </c>
    </row>
    <row r="358" spans="1:6">
      <c r="A358" s="6">
        <v>41534</v>
      </c>
      <c r="B358" s="7" t="s">
        <v>32</v>
      </c>
      <c r="C358">
        <v>30</v>
      </c>
      <c r="D358" t="s">
        <v>29</v>
      </c>
      <c r="E358">
        <v>115</v>
      </c>
      <c r="F358">
        <v>0.82</v>
      </c>
    </row>
    <row r="359" spans="1:6">
      <c r="A359" s="6">
        <v>41534</v>
      </c>
      <c r="B359" s="7" t="s">
        <v>32</v>
      </c>
      <c r="C359">
        <v>30</v>
      </c>
      <c r="D359" t="s">
        <v>29</v>
      </c>
      <c r="E359">
        <v>105</v>
      </c>
      <c r="F359">
        <v>0.95</v>
      </c>
    </row>
    <row r="360" spans="1:6">
      <c r="A360" s="6">
        <v>41534</v>
      </c>
      <c r="B360" s="7" t="s">
        <v>32</v>
      </c>
      <c r="C360">
        <v>30</v>
      </c>
      <c r="D360" t="s">
        <v>29</v>
      </c>
      <c r="E360">
        <v>250</v>
      </c>
      <c r="F360">
        <v>0.64</v>
      </c>
    </row>
    <row r="361" spans="1:6">
      <c r="A361" s="6">
        <v>41534</v>
      </c>
      <c r="B361" s="7" t="s">
        <v>32</v>
      </c>
      <c r="C361">
        <v>30</v>
      </c>
      <c r="D361" t="s">
        <v>29</v>
      </c>
      <c r="E361">
        <v>176</v>
      </c>
      <c r="F361">
        <v>0.65</v>
      </c>
    </row>
    <row r="362" spans="1:6">
      <c r="A362" s="6">
        <v>41534</v>
      </c>
      <c r="B362" s="7" t="s">
        <v>32</v>
      </c>
      <c r="C362">
        <v>30</v>
      </c>
      <c r="D362" t="s">
        <v>29</v>
      </c>
      <c r="E362">
        <v>59</v>
      </c>
      <c r="F362">
        <v>0.6</v>
      </c>
    </row>
    <row r="363" spans="1:6">
      <c r="A363" s="6">
        <v>41534</v>
      </c>
      <c r="B363" s="7" t="s">
        <v>32</v>
      </c>
      <c r="C363">
        <v>30</v>
      </c>
      <c r="D363" t="s">
        <v>29</v>
      </c>
      <c r="E363">
        <v>31</v>
      </c>
      <c r="F363">
        <v>0.4</v>
      </c>
    </row>
    <row r="364" spans="1:6">
      <c r="A364" s="6">
        <v>41534</v>
      </c>
      <c r="B364" s="7" t="s">
        <v>32</v>
      </c>
      <c r="C364">
        <v>30</v>
      </c>
      <c r="D364" t="s">
        <v>29</v>
      </c>
      <c r="E364">
        <v>404</v>
      </c>
      <c r="F364">
        <v>0.8</v>
      </c>
    </row>
    <row r="365" spans="1:6">
      <c r="A365" s="6">
        <v>41534</v>
      </c>
      <c r="B365" s="7" t="s">
        <v>32</v>
      </c>
      <c r="C365">
        <v>30</v>
      </c>
      <c r="D365" t="s">
        <v>29</v>
      </c>
      <c r="E365">
        <v>200</v>
      </c>
      <c r="F365">
        <v>0.65</v>
      </c>
    </row>
    <row r="366" spans="1:6">
      <c r="A366" s="6">
        <v>41534</v>
      </c>
      <c r="B366" s="7" t="s">
        <v>32</v>
      </c>
      <c r="C366">
        <v>30</v>
      </c>
      <c r="D366" t="s">
        <v>29</v>
      </c>
      <c r="E366">
        <v>26</v>
      </c>
      <c r="F366">
        <v>0.34</v>
      </c>
    </row>
    <row r="367" spans="1:6">
      <c r="A367" s="6">
        <v>41534</v>
      </c>
      <c r="B367" s="7" t="s">
        <v>32</v>
      </c>
      <c r="C367">
        <v>30</v>
      </c>
      <c r="D367" t="s">
        <v>29</v>
      </c>
      <c r="E367">
        <v>202</v>
      </c>
      <c r="F367">
        <v>0.36</v>
      </c>
    </row>
    <row r="368" spans="1:6">
      <c r="A368" s="6">
        <v>41534</v>
      </c>
      <c r="B368" s="7" t="s">
        <v>32</v>
      </c>
      <c r="C368">
        <v>30</v>
      </c>
      <c r="D368" t="s">
        <v>29</v>
      </c>
      <c r="E368">
        <v>406</v>
      </c>
      <c r="F368">
        <v>0.67</v>
      </c>
    </row>
    <row r="369" spans="1:12">
      <c r="A369" s="6">
        <v>41534</v>
      </c>
      <c r="B369" s="7" t="s">
        <v>32</v>
      </c>
      <c r="C369">
        <v>30</v>
      </c>
      <c r="D369" t="s">
        <v>29</v>
      </c>
      <c r="E369">
        <v>166</v>
      </c>
      <c r="F369">
        <v>1.01</v>
      </c>
    </row>
    <row r="370" spans="1:12">
      <c r="A370" s="6">
        <v>41534</v>
      </c>
      <c r="B370" s="7" t="s">
        <v>32</v>
      </c>
      <c r="C370">
        <v>30</v>
      </c>
      <c r="D370" t="s">
        <v>29</v>
      </c>
      <c r="E370">
        <v>26</v>
      </c>
      <c r="F370">
        <v>0.31</v>
      </c>
    </row>
    <row r="371" spans="1:12">
      <c r="A371" s="6">
        <v>41534</v>
      </c>
      <c r="B371" s="7" t="s">
        <v>32</v>
      </c>
      <c r="C371">
        <v>23</v>
      </c>
      <c r="D371" t="s">
        <v>19</v>
      </c>
      <c r="F371">
        <v>11.35</v>
      </c>
      <c r="J371">
        <f>271+297+313+276+326+337+56+173+196+231+123+181+190+241+282+322</f>
        <v>3815</v>
      </c>
      <c r="K371">
        <v>16</v>
      </c>
      <c r="L371">
        <v>337</v>
      </c>
    </row>
    <row r="372" spans="1:12">
      <c r="A372" s="6">
        <v>41534</v>
      </c>
      <c r="B372" s="7" t="s">
        <v>32</v>
      </c>
      <c r="C372">
        <v>23</v>
      </c>
      <c r="D372" t="s">
        <v>19</v>
      </c>
      <c r="F372">
        <v>9.8699999999999992</v>
      </c>
      <c r="J372">
        <f>179+194+184+178+209+277+287+282+293+305</f>
        <v>2388</v>
      </c>
      <c r="K372">
        <v>10</v>
      </c>
      <c r="L372">
        <v>305</v>
      </c>
    </row>
    <row r="373" spans="1:12">
      <c r="A373" s="6">
        <v>41534</v>
      </c>
      <c r="B373" s="7" t="s">
        <v>32</v>
      </c>
      <c r="C373">
        <v>23</v>
      </c>
      <c r="D373" t="s">
        <v>19</v>
      </c>
      <c r="F373">
        <v>0.34</v>
      </c>
      <c r="J373">
        <f>10+21+26+11</f>
        <v>68</v>
      </c>
      <c r="K373">
        <v>4</v>
      </c>
      <c r="L373">
        <v>26</v>
      </c>
    </row>
    <row r="374" spans="1:12">
      <c r="A374" s="6">
        <v>41534</v>
      </c>
      <c r="B374" s="7" t="s">
        <v>32</v>
      </c>
      <c r="C374">
        <v>23</v>
      </c>
      <c r="D374" t="s">
        <v>19</v>
      </c>
      <c r="F374">
        <v>1.64</v>
      </c>
      <c r="J374">
        <f>42+41+83+84+74+84+105</f>
        <v>513</v>
      </c>
      <c r="K374">
        <v>7</v>
      </c>
      <c r="L374">
        <v>105</v>
      </c>
    </row>
    <row r="375" spans="1:12">
      <c r="A375" s="6">
        <v>41534</v>
      </c>
      <c r="B375" s="7" t="s">
        <v>32</v>
      </c>
      <c r="C375">
        <v>23</v>
      </c>
      <c r="D375" t="s">
        <v>19</v>
      </c>
      <c r="F375">
        <v>2.0099999999999998</v>
      </c>
      <c r="J375">
        <f>19+47+53+74+81</f>
        <v>274</v>
      </c>
      <c r="K375">
        <v>5</v>
      </c>
      <c r="L375">
        <v>81</v>
      </c>
    </row>
    <row r="376" spans="1:12">
      <c r="A376" s="6">
        <v>41534</v>
      </c>
      <c r="B376" s="7" t="s">
        <v>32</v>
      </c>
      <c r="C376">
        <v>23</v>
      </c>
      <c r="D376" t="s">
        <v>19</v>
      </c>
      <c r="F376">
        <v>9.81</v>
      </c>
      <c r="J376">
        <f>119+199+202+220+246+241+281+293+304+311</f>
        <v>2416</v>
      </c>
      <c r="K376">
        <v>10</v>
      </c>
      <c r="L376">
        <v>311</v>
      </c>
    </row>
    <row r="377" spans="1:12">
      <c r="A377" s="6">
        <v>41534</v>
      </c>
      <c r="B377" s="7" t="s">
        <v>32</v>
      </c>
      <c r="C377">
        <v>23</v>
      </c>
      <c r="D377" t="s">
        <v>23</v>
      </c>
      <c r="F377">
        <v>1.1200000000000001</v>
      </c>
      <c r="J377">
        <f>33+50+58</f>
        <v>141</v>
      </c>
      <c r="K377">
        <v>3</v>
      </c>
      <c r="L377">
        <v>58</v>
      </c>
    </row>
    <row r="378" spans="1:12">
      <c r="A378" s="6">
        <v>41534</v>
      </c>
      <c r="B378" s="7" t="s">
        <v>32</v>
      </c>
      <c r="C378">
        <v>8</v>
      </c>
      <c r="D378" t="s">
        <v>25</v>
      </c>
      <c r="E378">
        <v>128</v>
      </c>
      <c r="F378">
        <v>1.06</v>
      </c>
    </row>
    <row r="379" spans="1:12">
      <c r="A379" s="6">
        <v>41534</v>
      </c>
      <c r="B379" s="7" t="s">
        <v>32</v>
      </c>
      <c r="C379">
        <v>8</v>
      </c>
      <c r="D379" t="s">
        <v>25</v>
      </c>
      <c r="E379">
        <v>127</v>
      </c>
      <c r="F379">
        <v>2.64</v>
      </c>
    </row>
    <row r="380" spans="1:12">
      <c r="A380" s="6">
        <v>41534</v>
      </c>
      <c r="B380" s="7" t="s">
        <v>32</v>
      </c>
      <c r="C380">
        <v>8</v>
      </c>
      <c r="D380" t="s">
        <v>25</v>
      </c>
      <c r="E380">
        <v>132</v>
      </c>
      <c r="F380">
        <v>1.1000000000000001</v>
      </c>
    </row>
    <row r="381" spans="1:12">
      <c r="A381" s="6">
        <v>41534</v>
      </c>
      <c r="B381" s="7" t="s">
        <v>32</v>
      </c>
      <c r="C381">
        <v>8</v>
      </c>
      <c r="D381" t="s">
        <v>23</v>
      </c>
      <c r="E381">
        <v>216</v>
      </c>
      <c r="F381">
        <v>2.42</v>
      </c>
      <c r="H381">
        <v>28</v>
      </c>
      <c r="I381">
        <v>2.5</v>
      </c>
    </row>
    <row r="382" spans="1:12">
      <c r="A382" s="6">
        <v>41534</v>
      </c>
      <c r="B382" s="7" t="s">
        <v>32</v>
      </c>
      <c r="C382">
        <v>8</v>
      </c>
      <c r="D382" t="s">
        <v>19</v>
      </c>
      <c r="F382">
        <v>7.8</v>
      </c>
      <c r="J382">
        <f>193+124+131+111+160+173+217+172+232+253</f>
        <v>1766</v>
      </c>
      <c r="K382">
        <v>10</v>
      </c>
      <c r="L382">
        <v>253</v>
      </c>
    </row>
    <row r="383" spans="1:12">
      <c r="A383" s="6">
        <v>41534</v>
      </c>
      <c r="B383" s="7" t="s">
        <v>32</v>
      </c>
      <c r="C383">
        <v>8</v>
      </c>
      <c r="D383" t="s">
        <v>25</v>
      </c>
      <c r="E383">
        <v>38</v>
      </c>
      <c r="F383">
        <v>0.6</v>
      </c>
    </row>
    <row r="384" spans="1:12">
      <c r="A384" s="6">
        <v>41534</v>
      </c>
      <c r="B384" s="7" t="s">
        <v>32</v>
      </c>
      <c r="C384">
        <v>8</v>
      </c>
      <c r="D384" t="s">
        <v>19</v>
      </c>
      <c r="F384">
        <v>5.3</v>
      </c>
      <c r="J384">
        <f>79+129+132+118+53+159+163+164+168</f>
        <v>1165</v>
      </c>
      <c r="K384">
        <v>9</v>
      </c>
      <c r="L384">
        <v>168</v>
      </c>
    </row>
    <row r="385" spans="1:12">
      <c r="A385" s="6">
        <v>41534</v>
      </c>
      <c r="B385" s="7" t="s">
        <v>32</v>
      </c>
      <c r="C385">
        <v>8</v>
      </c>
      <c r="D385" t="s">
        <v>25</v>
      </c>
      <c r="E385">
        <v>259</v>
      </c>
      <c r="F385">
        <v>1.87</v>
      </c>
    </row>
    <row r="386" spans="1:12">
      <c r="A386" s="6">
        <v>41534</v>
      </c>
      <c r="B386" s="7" t="s">
        <v>32</v>
      </c>
      <c r="C386">
        <v>8</v>
      </c>
      <c r="D386" t="s">
        <v>23</v>
      </c>
      <c r="E386">
        <v>200</v>
      </c>
      <c r="F386">
        <v>2.64</v>
      </c>
      <c r="H386">
        <v>24</v>
      </c>
      <c r="I386">
        <v>2.5</v>
      </c>
    </row>
    <row r="387" spans="1:12">
      <c r="A387" s="6">
        <v>41534</v>
      </c>
      <c r="B387" s="7" t="s">
        <v>32</v>
      </c>
      <c r="C387">
        <v>8</v>
      </c>
      <c r="D387" t="s">
        <v>23</v>
      </c>
      <c r="E387">
        <v>213</v>
      </c>
      <c r="F387">
        <v>3.81</v>
      </c>
      <c r="H387">
        <v>25</v>
      </c>
      <c r="I387">
        <v>2.4</v>
      </c>
    </row>
    <row r="388" spans="1:12">
      <c r="A388" s="6">
        <v>41534</v>
      </c>
      <c r="B388" s="7" t="s">
        <v>32</v>
      </c>
      <c r="C388">
        <v>8</v>
      </c>
      <c r="D388" t="s">
        <v>25</v>
      </c>
      <c r="E388">
        <v>194</v>
      </c>
      <c r="F388">
        <v>1.25</v>
      </c>
    </row>
    <row r="389" spans="1:12">
      <c r="A389" s="6">
        <v>41521</v>
      </c>
      <c r="B389" s="7" t="s">
        <v>33</v>
      </c>
      <c r="C389">
        <v>9</v>
      </c>
      <c r="D389" t="s">
        <v>25</v>
      </c>
      <c r="E389">
        <v>168</v>
      </c>
      <c r="F389">
        <v>1.59</v>
      </c>
    </row>
    <row r="390" spans="1:12">
      <c r="A390" s="6">
        <v>41521</v>
      </c>
      <c r="B390" s="7" t="s">
        <v>33</v>
      </c>
      <c r="C390">
        <v>9</v>
      </c>
      <c r="D390" t="s">
        <v>25</v>
      </c>
      <c r="E390">
        <v>268</v>
      </c>
      <c r="F390">
        <v>1</v>
      </c>
      <c r="G390">
        <v>5</v>
      </c>
    </row>
    <row r="391" spans="1:12">
      <c r="A391" s="6">
        <v>41521</v>
      </c>
      <c r="B391" s="7" t="s">
        <v>33</v>
      </c>
      <c r="C391">
        <v>9</v>
      </c>
      <c r="D391" t="s">
        <v>25</v>
      </c>
      <c r="E391">
        <v>137</v>
      </c>
      <c r="F391">
        <v>1.35</v>
      </c>
    </row>
    <row r="392" spans="1:12">
      <c r="A392" s="6">
        <v>41521</v>
      </c>
      <c r="B392" s="7" t="s">
        <v>33</v>
      </c>
      <c r="C392">
        <v>9</v>
      </c>
      <c r="D392" t="s">
        <v>25</v>
      </c>
      <c r="E392">
        <v>118</v>
      </c>
      <c r="F392">
        <v>1.1499999999999999</v>
      </c>
    </row>
    <row r="393" spans="1:12">
      <c r="A393" s="6">
        <v>41521</v>
      </c>
      <c r="B393" s="7" t="s">
        <v>33</v>
      </c>
      <c r="C393">
        <v>9</v>
      </c>
      <c r="D393" t="s">
        <v>25</v>
      </c>
      <c r="E393">
        <v>200</v>
      </c>
      <c r="F393">
        <v>1.1000000000000001</v>
      </c>
    </row>
    <row r="394" spans="1:12">
      <c r="A394" s="6">
        <v>41521</v>
      </c>
      <c r="B394" s="7" t="s">
        <v>33</v>
      </c>
      <c r="C394">
        <v>9</v>
      </c>
      <c r="D394" t="s">
        <v>25</v>
      </c>
      <c r="E394">
        <v>138</v>
      </c>
      <c r="F394">
        <v>0.59</v>
      </c>
    </row>
    <row r="395" spans="1:12">
      <c r="A395" s="6">
        <v>41521</v>
      </c>
      <c r="B395" s="7" t="s">
        <v>33</v>
      </c>
      <c r="C395">
        <v>9</v>
      </c>
      <c r="D395" t="s">
        <v>19</v>
      </c>
      <c r="F395">
        <v>2.5099999999999998</v>
      </c>
      <c r="J395">
        <f>142+134+183+191+211+232</f>
        <v>1093</v>
      </c>
      <c r="K395">
        <v>6</v>
      </c>
      <c r="L395">
        <v>232</v>
      </c>
    </row>
    <row r="396" spans="1:12">
      <c r="A396" s="6">
        <v>41521</v>
      </c>
      <c r="B396" s="7" t="s">
        <v>33</v>
      </c>
      <c r="C396">
        <v>9</v>
      </c>
      <c r="D396" t="s">
        <v>25</v>
      </c>
      <c r="E396">
        <v>239</v>
      </c>
      <c r="F396">
        <v>1.26</v>
      </c>
      <c r="G396">
        <v>8</v>
      </c>
    </row>
    <row r="397" spans="1:12">
      <c r="A397" s="6">
        <v>41521</v>
      </c>
      <c r="B397" s="7" t="s">
        <v>33</v>
      </c>
      <c r="C397">
        <v>9</v>
      </c>
      <c r="D397" t="s">
        <v>25</v>
      </c>
      <c r="E397">
        <v>260</v>
      </c>
      <c r="F397">
        <v>1.76</v>
      </c>
      <c r="G397">
        <v>4</v>
      </c>
    </row>
    <row r="398" spans="1:12">
      <c r="A398" s="6">
        <v>41521</v>
      </c>
      <c r="B398" s="7" t="s">
        <v>33</v>
      </c>
      <c r="C398">
        <v>9</v>
      </c>
      <c r="D398" t="s">
        <v>25</v>
      </c>
      <c r="E398">
        <v>219</v>
      </c>
      <c r="F398">
        <v>1.27</v>
      </c>
    </row>
    <row r="399" spans="1:12">
      <c r="A399" s="6">
        <v>41521</v>
      </c>
      <c r="B399" s="7" t="s">
        <v>33</v>
      </c>
      <c r="C399">
        <v>22</v>
      </c>
      <c r="D399" t="s">
        <v>23</v>
      </c>
      <c r="F399">
        <v>3</v>
      </c>
      <c r="J399">
        <f>179+212+225+244+257</f>
        <v>1117</v>
      </c>
      <c r="K399">
        <v>5</v>
      </c>
      <c r="L399">
        <v>257</v>
      </c>
    </row>
    <row r="400" spans="1:12">
      <c r="A400" s="6">
        <v>41521</v>
      </c>
      <c r="B400" s="7" t="s">
        <v>33</v>
      </c>
      <c r="C400">
        <v>22</v>
      </c>
      <c r="D400" t="s">
        <v>23</v>
      </c>
      <c r="F400">
        <v>6</v>
      </c>
      <c r="J400">
        <f>258+221+230+236+240+253</f>
        <v>1438</v>
      </c>
      <c r="K400">
        <v>6</v>
      </c>
      <c r="L400">
        <v>253</v>
      </c>
    </row>
    <row r="401" spans="1:12">
      <c r="A401" s="6">
        <v>41521</v>
      </c>
      <c r="B401" s="7" t="s">
        <v>33</v>
      </c>
      <c r="C401">
        <v>22</v>
      </c>
      <c r="D401" t="s">
        <v>24</v>
      </c>
      <c r="E401">
        <v>310</v>
      </c>
      <c r="F401">
        <v>1.54</v>
      </c>
    </row>
    <row r="402" spans="1:12">
      <c r="A402" s="6">
        <v>41521</v>
      </c>
      <c r="B402" s="7" t="s">
        <v>33</v>
      </c>
      <c r="C402">
        <v>22</v>
      </c>
      <c r="D402" t="s">
        <v>23</v>
      </c>
      <c r="F402">
        <v>5.15</v>
      </c>
      <c r="J402">
        <f>269+297+296+346+346+344+345+308</f>
        <v>2551</v>
      </c>
      <c r="K402">
        <v>8</v>
      </c>
      <c r="L402">
        <v>346</v>
      </c>
    </row>
    <row r="403" spans="1:12">
      <c r="A403" s="6">
        <v>41521</v>
      </c>
      <c r="B403" s="7" t="s">
        <v>33</v>
      </c>
      <c r="C403">
        <v>22</v>
      </c>
      <c r="D403" t="s">
        <v>24</v>
      </c>
      <c r="E403">
        <v>259</v>
      </c>
      <c r="F403">
        <v>1.47</v>
      </c>
    </row>
    <row r="404" spans="1:12">
      <c r="A404" s="6">
        <v>41521</v>
      </c>
      <c r="B404" s="7" t="s">
        <v>33</v>
      </c>
      <c r="C404">
        <v>22</v>
      </c>
      <c r="D404" t="s">
        <v>24</v>
      </c>
      <c r="E404">
        <v>373</v>
      </c>
      <c r="F404">
        <v>1.37</v>
      </c>
    </row>
    <row r="405" spans="1:12">
      <c r="A405" s="6">
        <v>41521</v>
      </c>
      <c r="B405" s="7" t="s">
        <v>33</v>
      </c>
      <c r="C405">
        <v>22</v>
      </c>
      <c r="D405" t="s">
        <v>19</v>
      </c>
      <c r="F405">
        <v>6.33</v>
      </c>
      <c r="J405">
        <f>255+281+309+317+335+335+350</f>
        <v>2182</v>
      </c>
      <c r="K405">
        <v>7</v>
      </c>
      <c r="L405">
        <v>350</v>
      </c>
    </row>
    <row r="406" spans="1:12">
      <c r="A406" s="6">
        <v>41521</v>
      </c>
      <c r="B406" s="7" t="s">
        <v>33</v>
      </c>
      <c r="C406">
        <v>22</v>
      </c>
      <c r="D406" t="s">
        <v>23</v>
      </c>
      <c r="F406">
        <v>2.65</v>
      </c>
      <c r="J406">
        <f>232+299+311+347+360</f>
        <v>1549</v>
      </c>
      <c r="K406">
        <v>5</v>
      </c>
      <c r="L406">
        <v>360</v>
      </c>
    </row>
    <row r="407" spans="1:12">
      <c r="A407" s="6">
        <v>41521</v>
      </c>
      <c r="B407" s="7" t="s">
        <v>33</v>
      </c>
      <c r="C407">
        <v>22</v>
      </c>
      <c r="D407" t="s">
        <v>24</v>
      </c>
      <c r="E407">
        <v>365</v>
      </c>
      <c r="F407">
        <v>1.77</v>
      </c>
    </row>
    <row r="408" spans="1:12">
      <c r="A408" s="6">
        <v>41521</v>
      </c>
      <c r="B408" s="7" t="s">
        <v>33</v>
      </c>
      <c r="C408">
        <v>22</v>
      </c>
      <c r="D408" t="s">
        <v>24</v>
      </c>
      <c r="E408">
        <v>196</v>
      </c>
      <c r="F408">
        <v>1.91</v>
      </c>
    </row>
    <row r="409" spans="1:12">
      <c r="A409" s="6">
        <v>41521</v>
      </c>
      <c r="B409" s="7" t="s">
        <v>33</v>
      </c>
      <c r="C409">
        <v>22</v>
      </c>
      <c r="D409" t="s">
        <v>24</v>
      </c>
      <c r="E409">
        <v>289</v>
      </c>
      <c r="F409">
        <v>1.96</v>
      </c>
    </row>
    <row r="410" spans="1:12">
      <c r="A410" s="6">
        <v>41521</v>
      </c>
      <c r="B410" s="7" t="s">
        <v>33</v>
      </c>
      <c r="C410">
        <v>22</v>
      </c>
      <c r="D410" t="s">
        <v>24</v>
      </c>
      <c r="E410">
        <v>307</v>
      </c>
      <c r="F410">
        <v>1.8</v>
      </c>
    </row>
    <row r="411" spans="1:12">
      <c r="A411" s="6">
        <v>41521</v>
      </c>
      <c r="B411" s="7" t="s">
        <v>33</v>
      </c>
      <c r="C411">
        <v>22</v>
      </c>
      <c r="D411" t="s">
        <v>24</v>
      </c>
      <c r="E411">
        <v>249</v>
      </c>
      <c r="F411">
        <v>1.64</v>
      </c>
    </row>
    <row r="412" spans="1:12">
      <c r="A412" s="6">
        <v>41521</v>
      </c>
      <c r="B412" s="7" t="s">
        <v>33</v>
      </c>
      <c r="C412">
        <v>22</v>
      </c>
      <c r="D412" t="s">
        <v>23</v>
      </c>
      <c r="F412">
        <v>1.87</v>
      </c>
      <c r="J412">
        <v>75</v>
      </c>
      <c r="K412">
        <v>1</v>
      </c>
      <c r="L412">
        <v>75</v>
      </c>
    </row>
    <row r="413" spans="1:12">
      <c r="A413" s="6">
        <v>41521</v>
      </c>
      <c r="B413" s="7" t="s">
        <v>33</v>
      </c>
      <c r="C413">
        <v>22</v>
      </c>
      <c r="D413" t="s">
        <v>24</v>
      </c>
      <c r="E413">
        <v>234</v>
      </c>
      <c r="F413">
        <v>1.67</v>
      </c>
    </row>
    <row r="414" spans="1:12">
      <c r="A414" s="6">
        <v>41521</v>
      </c>
      <c r="B414" s="7" t="s">
        <v>33</v>
      </c>
      <c r="C414">
        <v>22</v>
      </c>
      <c r="D414" t="s">
        <v>24</v>
      </c>
      <c r="E414">
        <v>227</v>
      </c>
      <c r="F414">
        <v>1.64</v>
      </c>
    </row>
    <row r="415" spans="1:12">
      <c r="A415" s="6">
        <v>41521</v>
      </c>
      <c r="B415" s="7" t="s">
        <v>33</v>
      </c>
      <c r="C415">
        <v>22</v>
      </c>
      <c r="D415" t="s">
        <v>24</v>
      </c>
      <c r="E415">
        <v>166</v>
      </c>
      <c r="F415">
        <v>1.18</v>
      </c>
    </row>
    <row r="416" spans="1:12">
      <c r="A416" s="6">
        <v>41521</v>
      </c>
      <c r="B416" s="7" t="s">
        <v>33</v>
      </c>
      <c r="C416">
        <v>22</v>
      </c>
      <c r="D416" t="s">
        <v>24</v>
      </c>
      <c r="E416">
        <v>257</v>
      </c>
      <c r="F416">
        <v>1.8</v>
      </c>
    </row>
    <row r="417" spans="1:12">
      <c r="A417" s="6">
        <v>41521</v>
      </c>
      <c r="B417" s="7" t="s">
        <v>33</v>
      </c>
      <c r="C417">
        <v>22</v>
      </c>
      <c r="D417" t="s">
        <v>24</v>
      </c>
      <c r="E417">
        <v>217</v>
      </c>
      <c r="F417">
        <v>1.98</v>
      </c>
    </row>
    <row r="418" spans="1:12">
      <c r="A418" s="6">
        <v>41521</v>
      </c>
      <c r="B418" s="7" t="s">
        <v>33</v>
      </c>
      <c r="C418">
        <v>22</v>
      </c>
      <c r="D418" t="s">
        <v>24</v>
      </c>
      <c r="E418">
        <v>178</v>
      </c>
      <c r="F418">
        <v>1.72</v>
      </c>
    </row>
    <row r="419" spans="1:12">
      <c r="A419" s="6">
        <v>41521</v>
      </c>
      <c r="B419" s="7" t="s">
        <v>33</v>
      </c>
      <c r="C419">
        <v>22</v>
      </c>
      <c r="D419" t="s">
        <v>23</v>
      </c>
      <c r="F419">
        <v>3.28</v>
      </c>
      <c r="J419">
        <f>210+247+316+328</f>
        <v>1101</v>
      </c>
      <c r="K419">
        <v>4</v>
      </c>
      <c r="L419">
        <v>328</v>
      </c>
    </row>
    <row r="420" spans="1:12">
      <c r="A420" s="6">
        <v>41521</v>
      </c>
      <c r="B420" s="7" t="s">
        <v>33</v>
      </c>
      <c r="C420">
        <v>22</v>
      </c>
      <c r="D420" t="s">
        <v>24</v>
      </c>
      <c r="E420">
        <v>341</v>
      </c>
      <c r="F420">
        <v>1.82</v>
      </c>
    </row>
    <row r="421" spans="1:12">
      <c r="A421" s="6">
        <v>41521</v>
      </c>
      <c r="B421" s="7" t="s">
        <v>33</v>
      </c>
      <c r="C421">
        <v>22</v>
      </c>
      <c r="D421" t="s">
        <v>24</v>
      </c>
      <c r="E421">
        <v>263</v>
      </c>
      <c r="F421">
        <v>1.65</v>
      </c>
    </row>
    <row r="422" spans="1:12">
      <c r="A422" s="6">
        <v>41521</v>
      </c>
      <c r="B422" s="7" t="s">
        <v>33</v>
      </c>
      <c r="C422">
        <v>22</v>
      </c>
      <c r="D422" t="s">
        <v>23</v>
      </c>
      <c r="F422">
        <v>2.91</v>
      </c>
      <c r="J422">
        <f>260+305+331+349+351+380</f>
        <v>1976</v>
      </c>
      <c r="K422">
        <v>6</v>
      </c>
      <c r="L422">
        <v>380</v>
      </c>
    </row>
    <row r="423" spans="1:12">
      <c r="A423" s="6">
        <v>41521</v>
      </c>
      <c r="B423" s="7" t="s">
        <v>33</v>
      </c>
      <c r="C423">
        <v>31</v>
      </c>
      <c r="D423" t="s">
        <v>23</v>
      </c>
      <c r="F423">
        <v>4.93</v>
      </c>
      <c r="J423">
        <f>126+150+174+240+236+284+313</f>
        <v>1523</v>
      </c>
      <c r="K423">
        <v>7</v>
      </c>
      <c r="L423">
        <v>313</v>
      </c>
    </row>
    <row r="424" spans="1:12">
      <c r="A424" s="6">
        <v>41521</v>
      </c>
      <c r="B424" s="7" t="s">
        <v>33</v>
      </c>
      <c r="C424">
        <v>31</v>
      </c>
      <c r="D424" t="s">
        <v>19</v>
      </c>
      <c r="F424">
        <v>5.63</v>
      </c>
      <c r="J424">
        <f>110+167+237+270+271+319+343</f>
        <v>1717</v>
      </c>
      <c r="K424">
        <v>7</v>
      </c>
      <c r="L424">
        <v>343</v>
      </c>
    </row>
    <row r="425" spans="1:12">
      <c r="A425" s="6">
        <v>41521</v>
      </c>
      <c r="B425" s="7" t="s">
        <v>33</v>
      </c>
      <c r="C425">
        <v>31</v>
      </c>
      <c r="D425" t="s">
        <v>23</v>
      </c>
      <c r="F425">
        <v>1.1000000000000001</v>
      </c>
      <c r="J425">
        <f>238+250</f>
        <v>488</v>
      </c>
      <c r="K425">
        <v>2</v>
      </c>
      <c r="L425">
        <v>250</v>
      </c>
    </row>
    <row r="426" spans="1:12">
      <c r="A426" s="6">
        <v>41521</v>
      </c>
      <c r="B426" s="7" t="s">
        <v>33</v>
      </c>
      <c r="C426">
        <v>31</v>
      </c>
      <c r="D426" t="s">
        <v>24</v>
      </c>
      <c r="E426">
        <v>293</v>
      </c>
      <c r="F426">
        <v>2.13</v>
      </c>
      <c r="G426">
        <v>8</v>
      </c>
    </row>
    <row r="427" spans="1:12">
      <c r="A427" s="6">
        <v>41521</v>
      </c>
      <c r="B427" s="7" t="s">
        <v>33</v>
      </c>
      <c r="C427">
        <v>31</v>
      </c>
      <c r="D427" t="s">
        <v>24</v>
      </c>
      <c r="E427">
        <v>341</v>
      </c>
      <c r="F427">
        <v>1.39</v>
      </c>
      <c r="G427">
        <v>10</v>
      </c>
    </row>
    <row r="428" spans="1:12">
      <c r="A428" s="6">
        <v>41521</v>
      </c>
      <c r="B428" s="7" t="s">
        <v>33</v>
      </c>
      <c r="C428">
        <v>31</v>
      </c>
      <c r="D428" t="s">
        <v>24</v>
      </c>
      <c r="E428">
        <v>303</v>
      </c>
      <c r="F428">
        <v>1.4</v>
      </c>
    </row>
    <row r="429" spans="1:12">
      <c r="A429" s="6">
        <v>41521</v>
      </c>
      <c r="B429" s="7" t="s">
        <v>33</v>
      </c>
      <c r="C429">
        <v>31</v>
      </c>
      <c r="D429" t="s">
        <v>24</v>
      </c>
      <c r="E429">
        <v>270</v>
      </c>
      <c r="F429">
        <v>1.39</v>
      </c>
    </row>
    <row r="430" spans="1:12">
      <c r="A430" s="6">
        <v>41521</v>
      </c>
      <c r="B430" s="7" t="s">
        <v>33</v>
      </c>
      <c r="C430">
        <v>31</v>
      </c>
      <c r="D430" t="s">
        <v>19</v>
      </c>
      <c r="F430">
        <v>3.33</v>
      </c>
      <c r="J430">
        <f>272+278+294+332+333</f>
        <v>1509</v>
      </c>
      <c r="K430">
        <v>5</v>
      </c>
      <c r="L430">
        <v>333</v>
      </c>
    </row>
    <row r="431" spans="1:12">
      <c r="A431" s="6">
        <v>41521</v>
      </c>
      <c r="B431" s="7" t="s">
        <v>33</v>
      </c>
      <c r="C431">
        <v>31</v>
      </c>
      <c r="D431" t="s">
        <v>19</v>
      </c>
      <c r="F431">
        <v>1.75</v>
      </c>
      <c r="J431">
        <f>256+295</f>
        <v>551</v>
      </c>
      <c r="K431">
        <v>2</v>
      </c>
      <c r="L431">
        <v>295</v>
      </c>
    </row>
    <row r="432" spans="1:12">
      <c r="A432" s="6">
        <v>41521</v>
      </c>
      <c r="B432" s="7" t="s">
        <v>33</v>
      </c>
      <c r="C432">
        <v>31</v>
      </c>
      <c r="D432" t="s">
        <v>24</v>
      </c>
      <c r="E432">
        <v>300</v>
      </c>
      <c r="F432">
        <v>1.55</v>
      </c>
    </row>
    <row r="433" spans="1:13">
      <c r="A433" s="6">
        <v>41521</v>
      </c>
      <c r="B433" s="7" t="s">
        <v>33</v>
      </c>
      <c r="C433">
        <v>31</v>
      </c>
      <c r="D433" t="s">
        <v>24</v>
      </c>
      <c r="E433">
        <v>281</v>
      </c>
      <c r="F433">
        <v>1.79</v>
      </c>
    </row>
    <row r="434" spans="1:13">
      <c r="A434" s="6">
        <v>41521</v>
      </c>
      <c r="B434" s="7" t="s">
        <v>33</v>
      </c>
      <c r="C434">
        <v>31</v>
      </c>
      <c r="D434" t="s">
        <v>24</v>
      </c>
      <c r="E434">
        <v>350</v>
      </c>
      <c r="F434">
        <v>2.52</v>
      </c>
      <c r="G434">
        <v>5</v>
      </c>
    </row>
    <row r="435" spans="1:13">
      <c r="A435" s="6">
        <v>41521</v>
      </c>
      <c r="B435" s="7" t="s">
        <v>33</v>
      </c>
      <c r="C435">
        <v>31</v>
      </c>
      <c r="D435" t="s">
        <v>24</v>
      </c>
      <c r="E435">
        <v>329</v>
      </c>
      <c r="F435">
        <v>1.67</v>
      </c>
      <c r="G435">
        <v>6</v>
      </c>
    </row>
    <row r="436" spans="1:13">
      <c r="A436" s="6">
        <v>41521</v>
      </c>
      <c r="B436" s="7" t="s">
        <v>33</v>
      </c>
      <c r="C436">
        <v>31</v>
      </c>
      <c r="D436" t="s">
        <v>24</v>
      </c>
      <c r="E436">
        <v>323</v>
      </c>
      <c r="F436">
        <v>1.7</v>
      </c>
    </row>
    <row r="437" spans="1:13">
      <c r="A437" s="6">
        <v>41521</v>
      </c>
      <c r="B437" s="7" t="s">
        <v>33</v>
      </c>
      <c r="C437">
        <v>31</v>
      </c>
      <c r="D437" t="s">
        <v>24</v>
      </c>
      <c r="E437">
        <v>289</v>
      </c>
      <c r="F437">
        <v>2.57</v>
      </c>
    </row>
    <row r="438" spans="1:13">
      <c r="A438" s="6">
        <v>41521</v>
      </c>
      <c r="B438" s="7" t="s">
        <v>33</v>
      </c>
      <c r="C438">
        <v>31</v>
      </c>
      <c r="D438" t="s">
        <v>24</v>
      </c>
      <c r="E438">
        <v>365</v>
      </c>
      <c r="F438">
        <v>1.74</v>
      </c>
      <c r="G438">
        <v>4</v>
      </c>
    </row>
    <row r="439" spans="1:13">
      <c r="A439" s="6">
        <v>41521</v>
      </c>
      <c r="B439" s="7" t="s">
        <v>33</v>
      </c>
      <c r="C439">
        <v>31</v>
      </c>
      <c r="D439" t="s">
        <v>24</v>
      </c>
      <c r="E439">
        <v>300</v>
      </c>
      <c r="F439">
        <v>1.71</v>
      </c>
      <c r="G439">
        <v>4</v>
      </c>
    </row>
    <row r="440" spans="1:13">
      <c r="A440" s="6">
        <v>41521</v>
      </c>
      <c r="B440" s="7" t="s">
        <v>33</v>
      </c>
      <c r="C440">
        <v>32</v>
      </c>
      <c r="D440" t="s">
        <v>24</v>
      </c>
      <c r="E440">
        <v>214</v>
      </c>
      <c r="F440">
        <v>1.6</v>
      </c>
    </row>
    <row r="441" spans="1:13">
      <c r="A441" s="6">
        <v>41521</v>
      </c>
      <c r="B441" s="7" t="s">
        <v>33</v>
      </c>
      <c r="C441">
        <v>32</v>
      </c>
      <c r="D441" t="s">
        <v>23</v>
      </c>
      <c r="F441">
        <v>7.88</v>
      </c>
      <c r="J441">
        <f>159+196+236+262+263+300+315+329</f>
        <v>2060</v>
      </c>
      <c r="K441">
        <v>8</v>
      </c>
      <c r="L441">
        <v>329</v>
      </c>
    </row>
    <row r="442" spans="1:13">
      <c r="A442" s="6">
        <v>41521</v>
      </c>
      <c r="B442" s="7" t="s">
        <v>33</v>
      </c>
      <c r="C442">
        <v>32</v>
      </c>
      <c r="D442" t="s">
        <v>24</v>
      </c>
      <c r="E442">
        <v>244</v>
      </c>
      <c r="F442">
        <v>1.26</v>
      </c>
    </row>
    <row r="443" spans="1:13">
      <c r="A443" s="6">
        <v>41521</v>
      </c>
      <c r="B443" s="7" t="s">
        <v>33</v>
      </c>
      <c r="C443">
        <v>32</v>
      </c>
      <c r="D443" t="s">
        <v>24</v>
      </c>
      <c r="E443">
        <v>322</v>
      </c>
      <c r="F443">
        <v>1.5</v>
      </c>
    </row>
    <row r="444" spans="1:13">
      <c r="A444" s="6">
        <v>41521</v>
      </c>
      <c r="B444" s="7" t="s">
        <v>33</v>
      </c>
      <c r="C444">
        <v>4</v>
      </c>
      <c r="M444" t="s">
        <v>27</v>
      </c>
    </row>
    <row r="445" spans="1:13">
      <c r="A445" s="6">
        <v>41534</v>
      </c>
      <c r="B445" s="7" t="s">
        <v>34</v>
      </c>
      <c r="C445">
        <v>51</v>
      </c>
      <c r="D445" t="s">
        <v>24</v>
      </c>
      <c r="E445">
        <v>364</v>
      </c>
      <c r="F445">
        <v>2.7</v>
      </c>
    </row>
    <row r="446" spans="1:13">
      <c r="A446" s="6">
        <v>41534</v>
      </c>
      <c r="B446" s="7" t="s">
        <v>34</v>
      </c>
      <c r="C446">
        <v>51</v>
      </c>
      <c r="D446" t="s">
        <v>19</v>
      </c>
      <c r="F446">
        <v>5.82</v>
      </c>
      <c r="J446">
        <f>261+296+302+313+316+325+334</f>
        <v>2147</v>
      </c>
      <c r="K446">
        <v>7</v>
      </c>
      <c r="L446">
        <v>334</v>
      </c>
    </row>
    <row r="447" spans="1:13">
      <c r="A447" s="6">
        <v>41534</v>
      </c>
      <c r="B447" s="7" t="s">
        <v>34</v>
      </c>
      <c r="C447">
        <v>51</v>
      </c>
      <c r="D447" t="s">
        <v>19</v>
      </c>
      <c r="F447">
        <v>2.98</v>
      </c>
      <c r="J447">
        <f>254+322</f>
        <v>576</v>
      </c>
      <c r="K447">
        <v>2</v>
      </c>
      <c r="L447">
        <v>322</v>
      </c>
    </row>
    <row r="448" spans="1:13">
      <c r="A448" s="6">
        <v>41534</v>
      </c>
      <c r="B448" s="7" t="s">
        <v>34</v>
      </c>
      <c r="C448">
        <v>51</v>
      </c>
      <c r="D448" t="s">
        <v>24</v>
      </c>
      <c r="E448">
        <v>332</v>
      </c>
      <c r="F448">
        <v>2.14</v>
      </c>
    </row>
    <row r="449" spans="1:12">
      <c r="A449" s="6">
        <v>41534</v>
      </c>
      <c r="B449" s="7" t="s">
        <v>34</v>
      </c>
      <c r="C449">
        <v>51</v>
      </c>
      <c r="D449" t="s">
        <v>24</v>
      </c>
      <c r="E449">
        <v>330</v>
      </c>
      <c r="F449">
        <v>1.75</v>
      </c>
    </row>
    <row r="450" spans="1:12">
      <c r="A450" s="6">
        <v>41534</v>
      </c>
      <c r="B450" s="7" t="s">
        <v>34</v>
      </c>
      <c r="C450">
        <v>51</v>
      </c>
      <c r="D450" t="s">
        <v>25</v>
      </c>
      <c r="E450">
        <v>304</v>
      </c>
      <c r="F450">
        <v>1.53</v>
      </c>
    </row>
    <row r="451" spans="1:12">
      <c r="A451" s="6">
        <v>41534</v>
      </c>
      <c r="B451" s="7" t="s">
        <v>34</v>
      </c>
      <c r="C451">
        <v>23</v>
      </c>
      <c r="D451" t="s">
        <v>24</v>
      </c>
      <c r="E451">
        <v>263</v>
      </c>
      <c r="F451">
        <v>2.0499999999999998</v>
      </c>
      <c r="G451">
        <v>13</v>
      </c>
    </row>
    <row r="452" spans="1:12">
      <c r="A452" s="6">
        <v>41534</v>
      </c>
      <c r="B452" s="7" t="s">
        <v>34</v>
      </c>
      <c r="C452">
        <v>23</v>
      </c>
      <c r="D452" t="s">
        <v>25</v>
      </c>
      <c r="E452">
        <v>134</v>
      </c>
      <c r="F452">
        <v>0.9</v>
      </c>
    </row>
    <row r="453" spans="1:12">
      <c r="A453" s="6">
        <v>41534</v>
      </c>
      <c r="B453" s="7" t="s">
        <v>34</v>
      </c>
      <c r="C453">
        <v>23</v>
      </c>
      <c r="D453" t="s">
        <v>24</v>
      </c>
      <c r="E453">
        <v>151</v>
      </c>
      <c r="F453">
        <v>1.3</v>
      </c>
    </row>
    <row r="454" spans="1:12">
      <c r="A454" s="6">
        <v>41534</v>
      </c>
      <c r="B454" s="7" t="s">
        <v>34</v>
      </c>
      <c r="C454">
        <v>23</v>
      </c>
      <c r="D454" t="s">
        <v>24</v>
      </c>
      <c r="E454">
        <v>247</v>
      </c>
      <c r="F454">
        <v>1.23</v>
      </c>
    </row>
    <row r="455" spans="1:12">
      <c r="A455" s="6">
        <v>41534</v>
      </c>
      <c r="B455" s="7" t="s">
        <v>34</v>
      </c>
      <c r="C455">
        <v>23</v>
      </c>
      <c r="D455" t="s">
        <v>24</v>
      </c>
      <c r="E455">
        <v>321</v>
      </c>
      <c r="F455">
        <v>2.2799999999999998</v>
      </c>
      <c r="G455">
        <v>22</v>
      </c>
    </row>
    <row r="456" spans="1:12">
      <c r="A456" s="6">
        <v>41534</v>
      </c>
      <c r="B456" s="7" t="s">
        <v>34</v>
      </c>
      <c r="C456">
        <v>23</v>
      </c>
      <c r="D456" t="s">
        <v>19</v>
      </c>
      <c r="F456">
        <v>1.82</v>
      </c>
      <c r="J456">
        <f>74+100+99</f>
        <v>273</v>
      </c>
      <c r="K456">
        <v>3</v>
      </c>
      <c r="L456">
        <v>100</v>
      </c>
    </row>
    <row r="457" spans="1:12">
      <c r="A457" s="6">
        <v>41534</v>
      </c>
      <c r="B457" s="7" t="s">
        <v>34</v>
      </c>
      <c r="C457">
        <v>23</v>
      </c>
      <c r="D457" t="s">
        <v>24</v>
      </c>
      <c r="E457">
        <v>226</v>
      </c>
      <c r="F457">
        <v>2.0099999999999998</v>
      </c>
    </row>
    <row r="458" spans="1:12">
      <c r="A458" s="6">
        <v>41534</v>
      </c>
      <c r="B458" s="7" t="s">
        <v>34</v>
      </c>
      <c r="C458">
        <v>23</v>
      </c>
      <c r="D458" t="s">
        <v>24</v>
      </c>
      <c r="E458">
        <v>270</v>
      </c>
      <c r="F458">
        <v>2.4</v>
      </c>
    </row>
    <row r="459" spans="1:12">
      <c r="A459" s="6">
        <v>41534</v>
      </c>
      <c r="B459" s="7" t="s">
        <v>34</v>
      </c>
      <c r="C459">
        <v>23</v>
      </c>
      <c r="D459" t="s">
        <v>24</v>
      </c>
      <c r="E459">
        <v>282</v>
      </c>
      <c r="F459">
        <v>2.29</v>
      </c>
      <c r="G459">
        <v>17</v>
      </c>
    </row>
    <row r="460" spans="1:12">
      <c r="A460" s="6">
        <v>41534</v>
      </c>
      <c r="B460" s="7" t="s">
        <v>34</v>
      </c>
      <c r="C460">
        <v>23</v>
      </c>
      <c r="D460" t="s">
        <v>24</v>
      </c>
      <c r="E460">
        <v>227</v>
      </c>
      <c r="F460">
        <v>1.69</v>
      </c>
    </row>
    <row r="461" spans="1:12">
      <c r="A461" s="6">
        <v>41534</v>
      </c>
      <c r="B461" s="7" t="s">
        <v>34</v>
      </c>
      <c r="C461">
        <v>23</v>
      </c>
      <c r="D461" t="s">
        <v>24</v>
      </c>
      <c r="E461">
        <v>280</v>
      </c>
      <c r="F461">
        <v>2.34</v>
      </c>
    </row>
    <row r="462" spans="1:12">
      <c r="A462" s="6">
        <v>41534</v>
      </c>
      <c r="B462" s="7" t="s">
        <v>34</v>
      </c>
      <c r="C462">
        <v>23</v>
      </c>
      <c r="D462" t="s">
        <v>24</v>
      </c>
      <c r="E462">
        <v>253</v>
      </c>
      <c r="F462">
        <v>1.58</v>
      </c>
    </row>
    <row r="463" spans="1:12">
      <c r="A463" s="6">
        <v>41534</v>
      </c>
      <c r="B463" s="7" t="s">
        <v>34</v>
      </c>
      <c r="C463">
        <v>23</v>
      </c>
      <c r="D463" t="s">
        <v>24</v>
      </c>
      <c r="E463">
        <v>207</v>
      </c>
      <c r="F463">
        <v>0.78</v>
      </c>
    </row>
    <row r="464" spans="1:12">
      <c r="A464" s="6">
        <v>41534</v>
      </c>
      <c r="B464" s="7" t="s">
        <v>34</v>
      </c>
      <c r="C464">
        <v>23</v>
      </c>
      <c r="D464" t="s">
        <v>24</v>
      </c>
      <c r="E464">
        <v>271</v>
      </c>
      <c r="F464">
        <v>1.45</v>
      </c>
    </row>
    <row r="465" spans="1:12">
      <c r="A465" s="6">
        <v>41534</v>
      </c>
      <c r="B465" s="7" t="s">
        <v>34</v>
      </c>
      <c r="C465">
        <v>19</v>
      </c>
      <c r="D465" t="s">
        <v>24</v>
      </c>
      <c r="E465">
        <v>182</v>
      </c>
      <c r="F465">
        <v>1.77</v>
      </c>
    </row>
    <row r="466" spans="1:12">
      <c r="A466" s="6">
        <v>41534</v>
      </c>
      <c r="B466" s="7" t="s">
        <v>34</v>
      </c>
      <c r="C466">
        <v>19</v>
      </c>
      <c r="D466" t="s">
        <v>24</v>
      </c>
      <c r="E466">
        <v>123</v>
      </c>
      <c r="F466">
        <v>1.3</v>
      </c>
    </row>
    <row r="467" spans="1:12">
      <c r="A467" s="6">
        <v>41534</v>
      </c>
      <c r="B467" s="7" t="s">
        <v>34</v>
      </c>
      <c r="C467">
        <v>19</v>
      </c>
      <c r="D467" t="s">
        <v>19</v>
      </c>
      <c r="F467">
        <v>2.39</v>
      </c>
      <c r="J467">
        <f>167+170+181+184</f>
        <v>702</v>
      </c>
      <c r="K467">
        <v>4</v>
      </c>
      <c r="L467">
        <v>184</v>
      </c>
    </row>
    <row r="468" spans="1:12">
      <c r="A468" s="6">
        <v>41534</v>
      </c>
      <c r="B468" s="7" t="s">
        <v>34</v>
      </c>
      <c r="C468">
        <v>19</v>
      </c>
      <c r="D468" t="s">
        <v>19</v>
      </c>
      <c r="F468">
        <v>10.11</v>
      </c>
      <c r="J468">
        <f>189+296+225+241+250+257+252+225+227+248+246+247+260+258</f>
        <v>3421</v>
      </c>
      <c r="K468">
        <v>14</v>
      </c>
      <c r="L468">
        <v>296</v>
      </c>
    </row>
    <row r="469" spans="1:12">
      <c r="A469" s="6">
        <v>41534</v>
      </c>
      <c r="B469" s="7" t="s">
        <v>34</v>
      </c>
      <c r="C469">
        <v>19</v>
      </c>
      <c r="D469" t="s">
        <v>24</v>
      </c>
      <c r="E469">
        <v>93</v>
      </c>
      <c r="F469">
        <v>1.2</v>
      </c>
    </row>
    <row r="470" spans="1:12">
      <c r="A470" s="6">
        <v>41534</v>
      </c>
      <c r="B470" s="7" t="s">
        <v>34</v>
      </c>
      <c r="C470">
        <v>19</v>
      </c>
      <c r="D470" t="s">
        <v>19</v>
      </c>
      <c r="F470">
        <v>8.67</v>
      </c>
      <c r="J470">
        <f>90+133+151+191+212+262+278+292+293+301</f>
        <v>2203</v>
      </c>
      <c r="K470">
        <v>10</v>
      </c>
      <c r="L470">
        <v>301</v>
      </c>
    </row>
    <row r="471" spans="1:12">
      <c r="A471" s="6">
        <v>41534</v>
      </c>
      <c r="B471" s="7" t="s">
        <v>34</v>
      </c>
      <c r="C471">
        <v>17</v>
      </c>
      <c r="D471" t="s">
        <v>19</v>
      </c>
      <c r="F471">
        <v>1.31</v>
      </c>
      <c r="J471">
        <f>49+84+90+106</f>
        <v>329</v>
      </c>
      <c r="K471">
        <v>4</v>
      </c>
      <c r="L471">
        <v>106</v>
      </c>
    </row>
    <row r="472" spans="1:12">
      <c r="A472" s="6">
        <v>41534</v>
      </c>
      <c r="B472" s="7" t="s">
        <v>34</v>
      </c>
      <c r="C472">
        <v>17</v>
      </c>
      <c r="D472" t="s">
        <v>19</v>
      </c>
      <c r="F472">
        <v>10.88</v>
      </c>
      <c r="J472">
        <f>59+140+129+283+301+350+390+394+390+382+371</f>
        <v>3189</v>
      </c>
      <c r="K472">
        <v>11</v>
      </c>
      <c r="L472">
        <v>394</v>
      </c>
    </row>
    <row r="473" spans="1:12">
      <c r="A473" s="6">
        <v>41534</v>
      </c>
      <c r="B473" s="7" t="s">
        <v>34</v>
      </c>
      <c r="C473">
        <v>17</v>
      </c>
      <c r="D473" t="s">
        <v>19</v>
      </c>
      <c r="F473">
        <v>6.25</v>
      </c>
      <c r="J473">
        <f>101+136+158+181+192+208+225+243+248</f>
        <v>1692</v>
      </c>
      <c r="K473">
        <v>9</v>
      </c>
      <c r="L473">
        <v>248</v>
      </c>
    </row>
    <row r="474" spans="1:12">
      <c r="A474" s="6">
        <v>41534</v>
      </c>
      <c r="B474" s="7" t="s">
        <v>34</v>
      </c>
      <c r="C474">
        <v>17</v>
      </c>
      <c r="D474" t="s">
        <v>19</v>
      </c>
      <c r="F474">
        <v>7.65</v>
      </c>
      <c r="J474">
        <f>109+161+165+220+238+270+267+276</f>
        <v>1706</v>
      </c>
      <c r="K474">
        <v>8</v>
      </c>
      <c r="L474">
        <v>276</v>
      </c>
    </row>
    <row r="475" spans="1:12">
      <c r="A475" s="6">
        <v>41534</v>
      </c>
      <c r="B475" s="7" t="s">
        <v>34</v>
      </c>
      <c r="C475">
        <v>7</v>
      </c>
      <c r="D475" t="s">
        <v>24</v>
      </c>
      <c r="E475">
        <v>1.87</v>
      </c>
      <c r="F475">
        <v>1.84</v>
      </c>
    </row>
    <row r="476" spans="1:12">
      <c r="A476" s="6">
        <v>41534</v>
      </c>
      <c r="B476" s="7" t="s">
        <v>34</v>
      </c>
      <c r="C476">
        <v>7</v>
      </c>
      <c r="D476" t="s">
        <v>24</v>
      </c>
      <c r="E476">
        <v>1.92</v>
      </c>
      <c r="F476">
        <v>1.92</v>
      </c>
      <c r="G476">
        <v>10</v>
      </c>
    </row>
    <row r="477" spans="1:12">
      <c r="A477" s="6">
        <v>41534</v>
      </c>
      <c r="B477" s="7" t="s">
        <v>34</v>
      </c>
      <c r="C477">
        <v>7</v>
      </c>
      <c r="D477" t="s">
        <v>24</v>
      </c>
      <c r="E477">
        <v>2.0499999999999998</v>
      </c>
      <c r="F477">
        <v>2.0499999999999998</v>
      </c>
    </row>
    <row r="478" spans="1:12">
      <c r="A478" s="6">
        <v>41534</v>
      </c>
      <c r="B478" s="7" t="s">
        <v>34</v>
      </c>
      <c r="C478">
        <v>7</v>
      </c>
      <c r="D478" t="s">
        <v>25</v>
      </c>
      <c r="E478">
        <v>1.22</v>
      </c>
      <c r="F478">
        <v>1.22</v>
      </c>
    </row>
    <row r="479" spans="1:12">
      <c r="A479" s="6">
        <v>41534</v>
      </c>
      <c r="B479" s="7" t="s">
        <v>34</v>
      </c>
      <c r="C479">
        <v>7</v>
      </c>
      <c r="D479" t="s">
        <v>24</v>
      </c>
      <c r="E479">
        <v>2.12</v>
      </c>
      <c r="F479">
        <v>2.12</v>
      </c>
      <c r="G479">
        <v>13</v>
      </c>
    </row>
    <row r="480" spans="1:12">
      <c r="A480" s="6">
        <v>41534</v>
      </c>
      <c r="B480" s="7" t="s">
        <v>34</v>
      </c>
      <c r="C480">
        <v>7</v>
      </c>
      <c r="D480" t="s">
        <v>25</v>
      </c>
      <c r="E480">
        <v>1.27</v>
      </c>
      <c r="F480">
        <v>1.27</v>
      </c>
    </row>
    <row r="481" spans="1:7">
      <c r="A481" s="6">
        <v>41534</v>
      </c>
      <c r="B481" s="7" t="s">
        <v>34</v>
      </c>
      <c r="C481">
        <v>7</v>
      </c>
      <c r="D481" t="s">
        <v>24</v>
      </c>
      <c r="E481">
        <v>1.47</v>
      </c>
      <c r="F481">
        <v>1.47</v>
      </c>
    </row>
    <row r="482" spans="1:7">
      <c r="A482" s="6">
        <v>41534</v>
      </c>
      <c r="B482" s="7" t="s">
        <v>34</v>
      </c>
      <c r="C482">
        <v>7</v>
      </c>
      <c r="D482" t="s">
        <v>25</v>
      </c>
      <c r="E482">
        <v>1.7</v>
      </c>
      <c r="F482">
        <v>1.7</v>
      </c>
      <c r="G482">
        <v>1</v>
      </c>
    </row>
    <row r="483" spans="1:7">
      <c r="A483" s="6">
        <v>41534</v>
      </c>
      <c r="B483" s="7" t="s">
        <v>34</v>
      </c>
      <c r="C483">
        <v>7</v>
      </c>
      <c r="D483" t="s">
        <v>24</v>
      </c>
      <c r="E483">
        <v>2.5</v>
      </c>
      <c r="F483">
        <v>2.5</v>
      </c>
      <c r="G483">
        <v>8</v>
      </c>
    </row>
    <row r="484" spans="1:7">
      <c r="A484" s="6">
        <v>41534</v>
      </c>
      <c r="B484" s="7" t="s">
        <v>34</v>
      </c>
      <c r="C484">
        <v>7</v>
      </c>
      <c r="D484" t="s">
        <v>25</v>
      </c>
      <c r="E484">
        <v>1.6</v>
      </c>
      <c r="F484">
        <v>1.6</v>
      </c>
      <c r="G484">
        <v>7</v>
      </c>
    </row>
    <row r="485" spans="1:7">
      <c r="A485" s="6">
        <v>41534</v>
      </c>
      <c r="B485" s="7" t="s">
        <v>34</v>
      </c>
      <c r="C485">
        <v>7</v>
      </c>
      <c r="D485" t="s">
        <v>24</v>
      </c>
      <c r="E485">
        <v>1.57</v>
      </c>
      <c r="F485">
        <v>1.57</v>
      </c>
      <c r="G485">
        <v>4</v>
      </c>
    </row>
    <row r="486" spans="1:7">
      <c r="A486" s="6">
        <v>41534</v>
      </c>
      <c r="B486" s="7" t="s">
        <v>34</v>
      </c>
      <c r="C486">
        <v>7</v>
      </c>
      <c r="D486" t="s">
        <v>24</v>
      </c>
      <c r="E486">
        <v>1</v>
      </c>
      <c r="F486">
        <v>1</v>
      </c>
    </row>
    <row r="487" spans="1:7">
      <c r="A487" s="6">
        <v>41534</v>
      </c>
      <c r="B487" s="7" t="s">
        <v>34</v>
      </c>
      <c r="C487">
        <v>7</v>
      </c>
      <c r="D487" t="s">
        <v>24</v>
      </c>
      <c r="E487">
        <v>2.9</v>
      </c>
      <c r="F487">
        <v>2.9</v>
      </c>
      <c r="G487">
        <v>12</v>
      </c>
    </row>
    <row r="488" spans="1:7">
      <c r="A488" s="6">
        <v>41534</v>
      </c>
      <c r="B488" s="7" t="s">
        <v>34</v>
      </c>
      <c r="C488">
        <v>7</v>
      </c>
      <c r="D488" t="s">
        <v>25</v>
      </c>
      <c r="E488">
        <v>1.38</v>
      </c>
      <c r="F488">
        <v>1.38</v>
      </c>
    </row>
    <row r="489" spans="1:7">
      <c r="A489" s="6">
        <v>41534</v>
      </c>
      <c r="B489" s="7" t="s">
        <v>34</v>
      </c>
      <c r="C489">
        <v>7</v>
      </c>
      <c r="D489" t="s">
        <v>24</v>
      </c>
      <c r="E489">
        <v>2.5</v>
      </c>
      <c r="F489">
        <v>2.5</v>
      </c>
    </row>
    <row r="490" spans="1:7">
      <c r="A490" s="6">
        <v>41534</v>
      </c>
      <c r="B490" s="7" t="s">
        <v>34</v>
      </c>
      <c r="C490">
        <v>7</v>
      </c>
      <c r="D490" t="s">
        <v>25</v>
      </c>
      <c r="E490">
        <v>1.98</v>
      </c>
      <c r="F490">
        <v>1.98</v>
      </c>
      <c r="G490">
        <v>3</v>
      </c>
    </row>
    <row r="491" spans="1:7">
      <c r="A491" s="6">
        <v>41534</v>
      </c>
      <c r="B491" s="7" t="s">
        <v>34</v>
      </c>
      <c r="C491">
        <v>7</v>
      </c>
      <c r="D491" t="s">
        <v>24</v>
      </c>
      <c r="E491">
        <v>1.35</v>
      </c>
      <c r="F491">
        <v>1.35</v>
      </c>
    </row>
    <row r="492" spans="1:7">
      <c r="A492" s="6">
        <v>41534</v>
      </c>
      <c r="B492" s="7" t="s">
        <v>34</v>
      </c>
      <c r="C492">
        <v>7</v>
      </c>
      <c r="D492" t="s">
        <v>25</v>
      </c>
      <c r="E492">
        <v>1.58</v>
      </c>
      <c r="F492">
        <v>1.58</v>
      </c>
    </row>
    <row r="493" spans="1:7">
      <c r="A493" s="6">
        <v>41534</v>
      </c>
      <c r="B493" s="7" t="s">
        <v>34</v>
      </c>
      <c r="C493">
        <v>7</v>
      </c>
      <c r="D493" t="s">
        <v>25</v>
      </c>
      <c r="E493">
        <v>1.82</v>
      </c>
      <c r="F493">
        <v>1.82</v>
      </c>
    </row>
    <row r="494" spans="1:7">
      <c r="A494" s="6">
        <v>41534</v>
      </c>
      <c r="B494" s="7" t="s">
        <v>34</v>
      </c>
      <c r="C494">
        <v>7</v>
      </c>
      <c r="D494" t="s">
        <v>24</v>
      </c>
      <c r="E494">
        <v>2.02</v>
      </c>
      <c r="F494">
        <v>2.02</v>
      </c>
    </row>
    <row r="495" spans="1:7">
      <c r="A495" s="6">
        <v>41534</v>
      </c>
      <c r="B495" s="7" t="s">
        <v>34</v>
      </c>
      <c r="C495">
        <v>7</v>
      </c>
      <c r="D495" t="s">
        <v>25</v>
      </c>
      <c r="E495">
        <v>219</v>
      </c>
      <c r="F495">
        <v>1.32</v>
      </c>
    </row>
    <row r="496" spans="1:7">
      <c r="A496" s="6">
        <v>41534</v>
      </c>
      <c r="B496" s="7" t="s">
        <v>34</v>
      </c>
      <c r="C496">
        <v>7</v>
      </c>
      <c r="D496" t="s">
        <v>25</v>
      </c>
      <c r="E496">
        <v>334</v>
      </c>
      <c r="F496">
        <v>2.3199999999999998</v>
      </c>
      <c r="G496">
        <v>3</v>
      </c>
    </row>
    <row r="497" spans="1:12">
      <c r="A497" s="6">
        <v>41534</v>
      </c>
      <c r="B497" s="7" t="s">
        <v>34</v>
      </c>
      <c r="C497">
        <v>7</v>
      </c>
      <c r="D497" t="s">
        <v>25</v>
      </c>
      <c r="E497">
        <v>294</v>
      </c>
      <c r="F497">
        <v>1.9</v>
      </c>
      <c r="G497">
        <v>6</v>
      </c>
    </row>
    <row r="498" spans="1:12">
      <c r="A498" s="6">
        <v>41534</v>
      </c>
      <c r="B498" s="7" t="s">
        <v>34</v>
      </c>
      <c r="C498">
        <v>7</v>
      </c>
      <c r="D498" t="s">
        <v>25</v>
      </c>
      <c r="E498">
        <v>141</v>
      </c>
      <c r="F498">
        <v>1.2</v>
      </c>
    </row>
    <row r="499" spans="1:12">
      <c r="A499" s="6">
        <v>41534</v>
      </c>
      <c r="B499" s="7" t="s">
        <v>34</v>
      </c>
      <c r="C499">
        <v>7</v>
      </c>
      <c r="D499" t="s">
        <v>24</v>
      </c>
      <c r="E499">
        <v>308</v>
      </c>
      <c r="F499">
        <v>2.42</v>
      </c>
    </row>
    <row r="500" spans="1:12">
      <c r="A500" s="6">
        <v>41534</v>
      </c>
      <c r="B500" s="7" t="s">
        <v>34</v>
      </c>
      <c r="C500">
        <v>7</v>
      </c>
      <c r="D500" t="s">
        <v>25</v>
      </c>
      <c r="E500">
        <v>206</v>
      </c>
      <c r="F500">
        <v>1.3</v>
      </c>
    </row>
    <row r="501" spans="1:12">
      <c r="A501" s="6">
        <v>41534</v>
      </c>
      <c r="B501" s="7" t="s">
        <v>34</v>
      </c>
      <c r="C501">
        <v>7</v>
      </c>
      <c r="D501" t="s">
        <v>25</v>
      </c>
      <c r="E501">
        <v>248</v>
      </c>
      <c r="F501">
        <v>1.2</v>
      </c>
    </row>
    <row r="502" spans="1:12">
      <c r="A502" s="6">
        <v>41534</v>
      </c>
      <c r="B502" s="7" t="s">
        <v>34</v>
      </c>
      <c r="C502">
        <v>7</v>
      </c>
      <c r="D502" t="s">
        <v>24</v>
      </c>
      <c r="E502">
        <v>192</v>
      </c>
      <c r="F502">
        <v>1.68</v>
      </c>
      <c r="G502">
        <v>7</v>
      </c>
    </row>
    <row r="503" spans="1:12">
      <c r="A503" s="6">
        <v>41534</v>
      </c>
      <c r="B503" s="7" t="s">
        <v>34</v>
      </c>
      <c r="C503">
        <v>7</v>
      </c>
      <c r="D503" t="s">
        <v>25</v>
      </c>
      <c r="E503">
        <v>230</v>
      </c>
      <c r="F503">
        <v>2.36</v>
      </c>
    </row>
    <row r="504" spans="1:12">
      <c r="A504" s="6">
        <v>41534</v>
      </c>
      <c r="B504" s="7" t="s">
        <v>34</v>
      </c>
      <c r="C504">
        <v>7</v>
      </c>
      <c r="D504" t="s">
        <v>24</v>
      </c>
      <c r="E504">
        <v>137</v>
      </c>
      <c r="F504">
        <v>0.8</v>
      </c>
    </row>
    <row r="505" spans="1:12">
      <c r="A505" s="6">
        <v>41534</v>
      </c>
      <c r="B505" s="7" t="s">
        <v>34</v>
      </c>
      <c r="C505">
        <v>7</v>
      </c>
      <c r="D505" t="s">
        <v>24</v>
      </c>
      <c r="E505">
        <v>186</v>
      </c>
      <c r="F505">
        <v>1.65</v>
      </c>
      <c r="G505">
        <v>6</v>
      </c>
    </row>
    <row r="506" spans="1:12">
      <c r="A506" s="6">
        <v>41534</v>
      </c>
      <c r="B506" s="7" t="s">
        <v>34</v>
      </c>
      <c r="C506">
        <v>7</v>
      </c>
      <c r="D506" t="s">
        <v>19</v>
      </c>
      <c r="F506">
        <v>0.7</v>
      </c>
      <c r="J506">
        <f>39+42</f>
        <v>81</v>
      </c>
      <c r="K506">
        <v>2</v>
      </c>
      <c r="L506">
        <v>42</v>
      </c>
    </row>
    <row r="507" spans="1:12">
      <c r="A507" s="6">
        <v>41534</v>
      </c>
      <c r="B507" s="7" t="s">
        <v>34</v>
      </c>
      <c r="C507">
        <v>7</v>
      </c>
      <c r="D507" t="s">
        <v>24</v>
      </c>
      <c r="E507">
        <v>253</v>
      </c>
      <c r="F507">
        <v>2.19</v>
      </c>
      <c r="G507">
        <v>11</v>
      </c>
    </row>
    <row r="508" spans="1:12">
      <c r="A508" s="6">
        <v>41534</v>
      </c>
      <c r="B508" s="7" t="s">
        <v>34</v>
      </c>
      <c r="C508">
        <v>7</v>
      </c>
      <c r="D508" t="s">
        <v>25</v>
      </c>
      <c r="E508">
        <v>90</v>
      </c>
      <c r="F508">
        <v>0.66</v>
      </c>
    </row>
    <row r="509" spans="1:12">
      <c r="A509" s="6">
        <v>41534</v>
      </c>
      <c r="B509" s="7" t="s">
        <v>34</v>
      </c>
      <c r="C509">
        <v>7</v>
      </c>
      <c r="D509" t="s">
        <v>25</v>
      </c>
      <c r="E509">
        <v>185</v>
      </c>
      <c r="F509">
        <v>0.92</v>
      </c>
    </row>
    <row r="510" spans="1:12">
      <c r="A510" s="6">
        <v>41534</v>
      </c>
      <c r="B510" s="7" t="s">
        <v>34</v>
      </c>
      <c r="C510">
        <v>7</v>
      </c>
      <c r="D510" t="s">
        <v>24</v>
      </c>
      <c r="E510">
        <v>214</v>
      </c>
      <c r="F510">
        <v>1.8</v>
      </c>
      <c r="G510">
        <v>10</v>
      </c>
    </row>
    <row r="511" spans="1:12">
      <c r="A511" s="6">
        <v>41534</v>
      </c>
      <c r="B511" s="7" t="s">
        <v>34</v>
      </c>
      <c r="C511">
        <v>7</v>
      </c>
      <c r="D511" t="s">
        <v>24</v>
      </c>
      <c r="E511">
        <v>277</v>
      </c>
      <c r="F511">
        <v>1.92</v>
      </c>
    </row>
    <row r="512" spans="1:12">
      <c r="A512" s="6">
        <v>41534</v>
      </c>
      <c r="B512" s="7" t="s">
        <v>34</v>
      </c>
      <c r="C512">
        <v>7</v>
      </c>
      <c r="D512" t="s">
        <v>24</v>
      </c>
      <c r="E512">
        <v>211</v>
      </c>
      <c r="F512">
        <v>1.78</v>
      </c>
      <c r="G512">
        <v>7</v>
      </c>
    </row>
    <row r="513" spans="1:12">
      <c r="A513" s="6">
        <v>41534</v>
      </c>
      <c r="B513" s="7" t="s">
        <v>34</v>
      </c>
      <c r="C513">
        <v>7</v>
      </c>
      <c r="D513" t="s">
        <v>24</v>
      </c>
      <c r="E513">
        <v>265</v>
      </c>
      <c r="F513">
        <v>2.42</v>
      </c>
    </row>
    <row r="514" spans="1:12">
      <c r="A514" s="6">
        <v>41534</v>
      </c>
      <c r="B514" s="7" t="s">
        <v>34</v>
      </c>
      <c r="C514">
        <v>7</v>
      </c>
      <c r="D514" t="s">
        <v>24</v>
      </c>
      <c r="E514">
        <v>284</v>
      </c>
      <c r="F514">
        <v>2.2000000000000002</v>
      </c>
      <c r="G514">
        <v>17</v>
      </c>
    </row>
    <row r="515" spans="1:12">
      <c r="A515" s="6">
        <v>41534</v>
      </c>
      <c r="B515" s="7" t="s">
        <v>34</v>
      </c>
      <c r="C515">
        <v>7</v>
      </c>
      <c r="D515" t="s">
        <v>19</v>
      </c>
      <c r="F515">
        <v>10.24</v>
      </c>
      <c r="J515">
        <f>219+310+340+347+335+353+358+376+376+396+388</f>
        <v>3798</v>
      </c>
      <c r="K515">
        <v>11</v>
      </c>
      <c r="L515">
        <v>396</v>
      </c>
    </row>
    <row r="516" spans="1:12">
      <c r="A516" s="6">
        <v>41534</v>
      </c>
      <c r="B516" s="7" t="s">
        <v>35</v>
      </c>
      <c r="C516">
        <v>33</v>
      </c>
      <c r="D516" t="s">
        <v>19</v>
      </c>
      <c r="F516">
        <v>4.25</v>
      </c>
      <c r="J516">
        <f>184+175+199+222+240</f>
        <v>1020</v>
      </c>
      <c r="K516">
        <v>5</v>
      </c>
      <c r="L516">
        <v>240</v>
      </c>
    </row>
    <row r="517" spans="1:12">
      <c r="A517" s="6">
        <v>41534</v>
      </c>
      <c r="B517" s="7" t="s">
        <v>35</v>
      </c>
      <c r="C517">
        <v>33</v>
      </c>
      <c r="D517" t="s">
        <v>19</v>
      </c>
      <c r="F517">
        <v>1.8</v>
      </c>
      <c r="J517">
        <f>111+180+256+260</f>
        <v>807</v>
      </c>
      <c r="K517">
        <v>4</v>
      </c>
      <c r="L517">
        <v>260</v>
      </c>
    </row>
    <row r="518" spans="1:12">
      <c r="A518" s="6">
        <v>41534</v>
      </c>
      <c r="B518" s="7" t="s">
        <v>35</v>
      </c>
      <c r="C518">
        <v>33</v>
      </c>
      <c r="D518" t="s">
        <v>19</v>
      </c>
      <c r="F518">
        <v>1.41</v>
      </c>
      <c r="J518">
        <f>276+297+314</f>
        <v>887</v>
      </c>
      <c r="K518">
        <v>3</v>
      </c>
      <c r="L518">
        <v>314</v>
      </c>
    </row>
    <row r="519" spans="1:12">
      <c r="A519" s="6">
        <v>41534</v>
      </c>
      <c r="B519" s="7" t="s">
        <v>35</v>
      </c>
      <c r="C519">
        <v>33</v>
      </c>
      <c r="D519" t="s">
        <v>19</v>
      </c>
      <c r="F519">
        <v>1.25</v>
      </c>
      <c r="J519">
        <f>254+260+259</f>
        <v>773</v>
      </c>
      <c r="K519">
        <v>3</v>
      </c>
      <c r="L519">
        <v>260</v>
      </c>
    </row>
    <row r="520" spans="1:12">
      <c r="A520" s="6">
        <v>41534</v>
      </c>
      <c r="B520" s="7" t="s">
        <v>35</v>
      </c>
      <c r="C520">
        <v>33</v>
      </c>
      <c r="D520" t="s">
        <v>23</v>
      </c>
      <c r="E520">
        <v>331</v>
      </c>
      <c r="F520">
        <v>2.84</v>
      </c>
      <c r="H520">
        <v>37</v>
      </c>
      <c r="I520">
        <v>2.4</v>
      </c>
    </row>
    <row r="521" spans="1:12">
      <c r="A521" s="6">
        <v>41534</v>
      </c>
      <c r="B521" s="7" t="s">
        <v>35</v>
      </c>
      <c r="C521">
        <v>33</v>
      </c>
      <c r="D521" t="s">
        <v>19</v>
      </c>
      <c r="F521">
        <v>1.1299999999999999</v>
      </c>
      <c r="J521">
        <f>52+100+102+128</f>
        <v>382</v>
      </c>
      <c r="K521">
        <v>4</v>
      </c>
      <c r="L521">
        <v>128</v>
      </c>
    </row>
    <row r="522" spans="1:12">
      <c r="A522" s="6">
        <v>41534</v>
      </c>
      <c r="B522" s="7" t="s">
        <v>35</v>
      </c>
      <c r="C522">
        <v>33</v>
      </c>
      <c r="D522" t="s">
        <v>23</v>
      </c>
      <c r="E522">
        <v>318</v>
      </c>
      <c r="F522">
        <v>2.2400000000000002</v>
      </c>
      <c r="H522">
        <v>36</v>
      </c>
      <c r="I522">
        <v>2.2999999999999998</v>
      </c>
    </row>
    <row r="523" spans="1:12">
      <c r="A523" s="6">
        <v>41534</v>
      </c>
      <c r="B523" s="7" t="s">
        <v>35</v>
      </c>
      <c r="C523">
        <v>33</v>
      </c>
      <c r="D523" t="s">
        <v>23</v>
      </c>
      <c r="E523">
        <v>313</v>
      </c>
      <c r="F523">
        <v>2.4</v>
      </c>
      <c r="H523">
        <v>31</v>
      </c>
      <c r="I523">
        <v>2.4</v>
      </c>
    </row>
    <row r="524" spans="1:12">
      <c r="A524" s="6">
        <v>41534</v>
      </c>
      <c r="B524" s="7" t="s">
        <v>35</v>
      </c>
      <c r="C524">
        <v>26</v>
      </c>
      <c r="D524" t="s">
        <v>19</v>
      </c>
      <c r="F524">
        <v>2.2599999999999998</v>
      </c>
      <c r="J524">
        <f>195+151+137+166</f>
        <v>649</v>
      </c>
      <c r="K524">
        <v>4</v>
      </c>
      <c r="L524">
        <v>166</v>
      </c>
    </row>
    <row r="525" spans="1:12">
      <c r="A525" s="6">
        <v>41534</v>
      </c>
      <c r="B525" s="7" t="s">
        <v>35</v>
      </c>
      <c r="C525">
        <v>26</v>
      </c>
      <c r="D525" t="s">
        <v>19</v>
      </c>
      <c r="F525">
        <v>9.6300000000000008</v>
      </c>
      <c r="J525">
        <f>193+227+275+260+287+264+289+303</f>
        <v>2098</v>
      </c>
      <c r="K525">
        <v>8</v>
      </c>
      <c r="L525">
        <v>303</v>
      </c>
    </row>
    <row r="526" spans="1:12">
      <c r="A526" s="6">
        <v>41534</v>
      </c>
      <c r="B526" s="7" t="s">
        <v>35</v>
      </c>
      <c r="C526">
        <v>26</v>
      </c>
      <c r="D526" t="s">
        <v>19</v>
      </c>
      <c r="F526">
        <v>0.65</v>
      </c>
      <c r="J526">
        <f>20+48+52</f>
        <v>120</v>
      </c>
      <c r="K526">
        <v>3</v>
      </c>
      <c r="L526">
        <v>52</v>
      </c>
    </row>
    <row r="527" spans="1:12">
      <c r="A527" s="6">
        <v>41534</v>
      </c>
      <c r="B527" s="7" t="s">
        <v>35</v>
      </c>
      <c r="C527">
        <v>26</v>
      </c>
      <c r="D527" t="s">
        <v>19</v>
      </c>
      <c r="F527">
        <v>4.45</v>
      </c>
      <c r="J527">
        <f>193+229+218+211+252+275+295+304</f>
        <v>1977</v>
      </c>
      <c r="K527">
        <v>8</v>
      </c>
      <c r="L527">
        <v>304</v>
      </c>
    </row>
    <row r="528" spans="1:12">
      <c r="A528" s="6">
        <v>41534</v>
      </c>
      <c r="B528" s="7" t="s">
        <v>35</v>
      </c>
      <c r="C528">
        <v>26</v>
      </c>
      <c r="D528" t="s">
        <v>19</v>
      </c>
      <c r="F528">
        <v>1.45</v>
      </c>
      <c r="J528">
        <f>60+90+80+115</f>
        <v>345</v>
      </c>
      <c r="K528">
        <v>4</v>
      </c>
      <c r="L528">
        <v>115</v>
      </c>
    </row>
    <row r="529" spans="1:12">
      <c r="A529" s="6">
        <v>41534</v>
      </c>
      <c r="B529" s="7" t="s">
        <v>35</v>
      </c>
      <c r="C529">
        <v>26</v>
      </c>
      <c r="D529" t="s">
        <v>19</v>
      </c>
      <c r="F529">
        <v>4.8</v>
      </c>
      <c r="J529">
        <f>220+229+218+211+252+275+295+304</f>
        <v>2004</v>
      </c>
      <c r="K529">
        <v>8</v>
      </c>
      <c r="L529">
        <v>304</v>
      </c>
    </row>
    <row r="530" spans="1:12">
      <c r="A530" s="6">
        <v>41534</v>
      </c>
      <c r="B530" s="7" t="s">
        <v>35</v>
      </c>
      <c r="C530">
        <v>26</v>
      </c>
      <c r="D530" t="s">
        <v>19</v>
      </c>
      <c r="F530">
        <v>4.62</v>
      </c>
      <c r="J530">
        <f>180+234+250+270+276+267</f>
        <v>1477</v>
      </c>
      <c r="K530">
        <v>6</v>
      </c>
      <c r="L530">
        <v>276</v>
      </c>
    </row>
    <row r="531" spans="1:12">
      <c r="A531" s="6">
        <v>41534</v>
      </c>
      <c r="B531" s="7" t="s">
        <v>35</v>
      </c>
      <c r="C531">
        <v>26</v>
      </c>
      <c r="D531" t="s">
        <v>19</v>
      </c>
      <c r="F531">
        <v>7.5</v>
      </c>
      <c r="J531">
        <f>157+154+186+229+264+260+226+86+120+100+157+160+166+218+248</f>
        <v>2731</v>
      </c>
      <c r="K531">
        <v>15</v>
      </c>
      <c r="L531">
        <v>248</v>
      </c>
    </row>
    <row r="532" spans="1:12">
      <c r="A532" s="6">
        <v>41534</v>
      </c>
      <c r="B532" s="7" t="s">
        <v>35</v>
      </c>
      <c r="C532">
        <v>19</v>
      </c>
      <c r="D532" t="s">
        <v>23</v>
      </c>
      <c r="E532">
        <v>272</v>
      </c>
      <c r="F532">
        <v>3.4</v>
      </c>
      <c r="H532">
        <v>22</v>
      </c>
      <c r="I532">
        <v>2</v>
      </c>
    </row>
    <row r="533" spans="1:12">
      <c r="A533" s="6">
        <v>41534</v>
      </c>
      <c r="B533" s="7" t="s">
        <v>35</v>
      </c>
      <c r="C533">
        <v>19</v>
      </c>
      <c r="D533" t="s">
        <v>23</v>
      </c>
      <c r="E533">
        <v>243</v>
      </c>
      <c r="F533">
        <v>2.44</v>
      </c>
      <c r="H533">
        <v>27</v>
      </c>
      <c r="I533">
        <v>2.5</v>
      </c>
    </row>
    <row r="534" spans="1:12">
      <c r="A534" s="6">
        <v>41534</v>
      </c>
      <c r="B534" s="7" t="s">
        <v>35</v>
      </c>
      <c r="C534">
        <v>19</v>
      </c>
      <c r="D534" t="s">
        <v>23</v>
      </c>
      <c r="E534">
        <v>252</v>
      </c>
      <c r="F534">
        <v>3.37</v>
      </c>
      <c r="H534">
        <v>35</v>
      </c>
      <c r="I534">
        <v>3</v>
      </c>
    </row>
    <row r="535" spans="1:12">
      <c r="A535" s="6">
        <v>41534</v>
      </c>
      <c r="B535" s="7" t="s">
        <v>35</v>
      </c>
      <c r="C535">
        <v>19</v>
      </c>
      <c r="D535" t="s">
        <v>23</v>
      </c>
      <c r="E535">
        <v>266</v>
      </c>
      <c r="F535">
        <v>3.32</v>
      </c>
      <c r="H535">
        <v>20</v>
      </c>
      <c r="I535">
        <v>1.9</v>
      </c>
    </row>
    <row r="536" spans="1:12">
      <c r="A536" s="6">
        <v>41534</v>
      </c>
      <c r="B536" s="7" t="s">
        <v>35</v>
      </c>
      <c r="C536">
        <v>19</v>
      </c>
      <c r="D536" t="s">
        <v>23</v>
      </c>
      <c r="E536">
        <v>263</v>
      </c>
      <c r="F536">
        <v>2.67</v>
      </c>
      <c r="H536">
        <v>29</v>
      </c>
      <c r="I536">
        <v>2</v>
      </c>
    </row>
    <row r="537" spans="1:12">
      <c r="A537" s="6">
        <v>41534</v>
      </c>
      <c r="B537" s="7" t="s">
        <v>35</v>
      </c>
      <c r="C537">
        <v>19</v>
      </c>
      <c r="D537" t="s">
        <v>23</v>
      </c>
      <c r="E537">
        <v>272</v>
      </c>
      <c r="F537">
        <v>2.5299999999999998</v>
      </c>
      <c r="H537">
        <v>32</v>
      </c>
      <c r="I537">
        <v>2.7</v>
      </c>
    </row>
    <row r="538" spans="1:12">
      <c r="A538" s="6">
        <v>41534</v>
      </c>
      <c r="B538" s="7" t="s">
        <v>35</v>
      </c>
      <c r="C538">
        <v>19</v>
      </c>
      <c r="D538" t="s">
        <v>23</v>
      </c>
      <c r="E538">
        <v>262</v>
      </c>
      <c r="F538">
        <v>2.78</v>
      </c>
      <c r="H538">
        <v>22</v>
      </c>
      <c r="I538">
        <v>2.5</v>
      </c>
    </row>
    <row r="539" spans="1:12">
      <c r="A539" s="6">
        <v>41534</v>
      </c>
      <c r="B539" s="7" t="s">
        <v>35</v>
      </c>
      <c r="C539">
        <v>19</v>
      </c>
      <c r="D539" t="s">
        <v>23</v>
      </c>
      <c r="E539">
        <v>279</v>
      </c>
      <c r="F539">
        <v>3.05</v>
      </c>
      <c r="H539">
        <v>34</v>
      </c>
      <c r="I539">
        <v>2</v>
      </c>
    </row>
    <row r="540" spans="1:12">
      <c r="A540" s="6">
        <v>41534</v>
      </c>
      <c r="B540" s="7" t="s">
        <v>35</v>
      </c>
      <c r="C540">
        <v>19</v>
      </c>
      <c r="D540" t="s">
        <v>23</v>
      </c>
      <c r="E540">
        <v>291</v>
      </c>
      <c r="F540">
        <v>2.2999999999999998</v>
      </c>
      <c r="H540">
        <v>30</v>
      </c>
      <c r="I540">
        <v>2.8</v>
      </c>
    </row>
    <row r="541" spans="1:12">
      <c r="A541" s="6">
        <v>41534</v>
      </c>
      <c r="B541" s="7" t="s">
        <v>35</v>
      </c>
      <c r="C541">
        <v>18</v>
      </c>
      <c r="D541" t="s">
        <v>23</v>
      </c>
      <c r="E541">
        <v>242</v>
      </c>
      <c r="F541">
        <v>5.25</v>
      </c>
      <c r="H541">
        <v>29</v>
      </c>
      <c r="I541">
        <v>2.2000000000000002</v>
      </c>
    </row>
    <row r="542" spans="1:12">
      <c r="A542" s="6">
        <v>41534</v>
      </c>
      <c r="B542" s="7" t="s">
        <v>35</v>
      </c>
      <c r="C542">
        <v>18</v>
      </c>
      <c r="D542" t="s">
        <v>23</v>
      </c>
      <c r="E542">
        <v>280</v>
      </c>
      <c r="F542">
        <v>2.68</v>
      </c>
      <c r="H542">
        <v>31</v>
      </c>
      <c r="I542">
        <v>2.5</v>
      </c>
    </row>
    <row r="543" spans="1:12">
      <c r="A543" s="6">
        <v>41534</v>
      </c>
      <c r="B543" s="7" t="s">
        <v>35</v>
      </c>
      <c r="C543">
        <v>18</v>
      </c>
      <c r="D543" t="s">
        <v>23</v>
      </c>
      <c r="E543">
        <v>291</v>
      </c>
      <c r="F543">
        <v>3.58</v>
      </c>
      <c r="H543">
        <v>38</v>
      </c>
      <c r="I543">
        <v>2.5</v>
      </c>
    </row>
    <row r="544" spans="1:12">
      <c r="A544" s="6">
        <v>41534</v>
      </c>
      <c r="B544" s="7" t="s">
        <v>35</v>
      </c>
      <c r="C544">
        <v>18</v>
      </c>
      <c r="D544" t="s">
        <v>23</v>
      </c>
      <c r="E544">
        <v>294</v>
      </c>
      <c r="F544">
        <v>2.67</v>
      </c>
      <c r="H544">
        <v>35</v>
      </c>
      <c r="I544">
        <v>2.7</v>
      </c>
    </row>
    <row r="545" spans="1:7">
      <c r="A545" s="6">
        <v>41534</v>
      </c>
      <c r="B545" s="7" t="s">
        <v>35</v>
      </c>
      <c r="C545">
        <v>9</v>
      </c>
      <c r="D545" t="s">
        <v>24</v>
      </c>
      <c r="E545">
        <v>131</v>
      </c>
      <c r="F545">
        <v>0.8</v>
      </c>
    </row>
    <row r="546" spans="1:7">
      <c r="A546" s="6">
        <v>41534</v>
      </c>
      <c r="B546" s="7" t="s">
        <v>35</v>
      </c>
      <c r="C546">
        <v>9</v>
      </c>
      <c r="D546" t="s">
        <v>24</v>
      </c>
      <c r="E546">
        <v>271</v>
      </c>
      <c r="F546">
        <v>0.84</v>
      </c>
    </row>
    <row r="547" spans="1:7">
      <c r="A547" s="6">
        <v>41534</v>
      </c>
      <c r="B547" s="7" t="s">
        <v>35</v>
      </c>
      <c r="C547">
        <v>9</v>
      </c>
      <c r="D547" t="s">
        <v>24</v>
      </c>
      <c r="E547">
        <v>374</v>
      </c>
      <c r="F547">
        <v>2.04</v>
      </c>
    </row>
    <row r="548" spans="1:7">
      <c r="A548" s="6">
        <v>41534</v>
      </c>
      <c r="B548" s="7" t="s">
        <v>35</v>
      </c>
      <c r="C548">
        <v>9</v>
      </c>
      <c r="D548" t="s">
        <v>24</v>
      </c>
      <c r="E548">
        <v>109</v>
      </c>
      <c r="F548">
        <v>0.93</v>
      </c>
    </row>
    <row r="549" spans="1:7">
      <c r="A549" s="6">
        <v>41534</v>
      </c>
      <c r="B549" s="7" t="s">
        <v>35</v>
      </c>
      <c r="C549">
        <v>9</v>
      </c>
      <c r="D549" t="s">
        <v>24</v>
      </c>
      <c r="E549">
        <v>144</v>
      </c>
      <c r="F549">
        <v>1.36</v>
      </c>
    </row>
    <row r="550" spans="1:7">
      <c r="A550" s="6">
        <v>41534</v>
      </c>
      <c r="B550" s="7" t="s">
        <v>35</v>
      </c>
      <c r="C550">
        <v>9</v>
      </c>
      <c r="D550" t="s">
        <v>24</v>
      </c>
      <c r="E550">
        <v>294</v>
      </c>
      <c r="F550">
        <v>2.4500000000000002</v>
      </c>
    </row>
    <row r="551" spans="1:7">
      <c r="A551" s="6">
        <v>41534</v>
      </c>
      <c r="B551" s="7" t="s">
        <v>35</v>
      </c>
      <c r="C551">
        <v>9</v>
      </c>
      <c r="D551" t="s">
        <v>24</v>
      </c>
      <c r="E551">
        <v>167</v>
      </c>
      <c r="F551">
        <v>1.2</v>
      </c>
    </row>
    <row r="552" spans="1:7">
      <c r="A552" s="6">
        <v>41534</v>
      </c>
      <c r="B552" s="7" t="s">
        <v>35</v>
      </c>
      <c r="C552">
        <v>9</v>
      </c>
      <c r="D552" t="s">
        <v>24</v>
      </c>
      <c r="E552">
        <v>255</v>
      </c>
      <c r="F552">
        <v>1.95</v>
      </c>
    </row>
    <row r="553" spans="1:7">
      <c r="A553" s="6">
        <v>41534</v>
      </c>
      <c r="B553" s="7" t="s">
        <v>35</v>
      </c>
      <c r="C553">
        <v>9</v>
      </c>
      <c r="D553" t="s">
        <v>24</v>
      </c>
      <c r="E553">
        <v>122</v>
      </c>
      <c r="F553">
        <v>1.2</v>
      </c>
    </row>
    <row r="554" spans="1:7">
      <c r="A554" s="6">
        <v>41534</v>
      </c>
      <c r="B554" s="7" t="s">
        <v>35</v>
      </c>
      <c r="C554">
        <v>9</v>
      </c>
      <c r="D554" t="s">
        <v>24</v>
      </c>
      <c r="E554">
        <v>268</v>
      </c>
      <c r="F554">
        <v>1.9</v>
      </c>
    </row>
    <row r="555" spans="1:7">
      <c r="A555" s="6">
        <v>41534</v>
      </c>
      <c r="B555" s="7" t="s">
        <v>35</v>
      </c>
      <c r="C555">
        <v>9</v>
      </c>
      <c r="D555" t="s">
        <v>24</v>
      </c>
      <c r="E555">
        <v>122</v>
      </c>
      <c r="F555">
        <v>1.54</v>
      </c>
    </row>
    <row r="556" spans="1:7">
      <c r="A556" s="6">
        <v>41534</v>
      </c>
      <c r="B556" s="7" t="s">
        <v>35</v>
      </c>
      <c r="C556">
        <v>9</v>
      </c>
      <c r="D556" t="s">
        <v>24</v>
      </c>
      <c r="E556">
        <v>228</v>
      </c>
      <c r="F556">
        <v>0.74</v>
      </c>
    </row>
    <row r="557" spans="1:7">
      <c r="A557" s="6">
        <v>41534</v>
      </c>
      <c r="B557" s="7" t="s">
        <v>35</v>
      </c>
      <c r="C557">
        <v>9</v>
      </c>
      <c r="D557" t="s">
        <v>24</v>
      </c>
      <c r="E557">
        <v>273</v>
      </c>
      <c r="F557">
        <v>1.53</v>
      </c>
    </row>
    <row r="558" spans="1:7">
      <c r="A558" s="6">
        <v>41534</v>
      </c>
      <c r="B558" s="7" t="s">
        <v>35</v>
      </c>
      <c r="C558">
        <v>9</v>
      </c>
      <c r="D558" t="s">
        <v>24</v>
      </c>
      <c r="E558">
        <v>351</v>
      </c>
      <c r="F558">
        <v>2.2000000000000002</v>
      </c>
      <c r="G558">
        <v>15</v>
      </c>
    </row>
    <row r="559" spans="1:7">
      <c r="A559" s="6">
        <v>41534</v>
      </c>
      <c r="B559" s="7" t="s">
        <v>35</v>
      </c>
      <c r="C559">
        <v>9</v>
      </c>
      <c r="D559" t="s">
        <v>24</v>
      </c>
      <c r="E559">
        <v>167</v>
      </c>
      <c r="F559">
        <v>1.78</v>
      </c>
    </row>
    <row r="560" spans="1:7">
      <c r="A560" s="6">
        <v>41534</v>
      </c>
      <c r="B560" s="7" t="s">
        <v>35</v>
      </c>
      <c r="C560">
        <v>9</v>
      </c>
      <c r="D560" t="s">
        <v>24</v>
      </c>
      <c r="E560">
        <v>276</v>
      </c>
      <c r="F560">
        <v>1.92</v>
      </c>
      <c r="G560">
        <v>2</v>
      </c>
    </row>
    <row r="561" spans="1:7">
      <c r="A561" s="6">
        <v>41534</v>
      </c>
      <c r="B561" s="7" t="s">
        <v>35</v>
      </c>
      <c r="C561">
        <v>9</v>
      </c>
      <c r="D561" t="s">
        <v>24</v>
      </c>
      <c r="E561">
        <v>298</v>
      </c>
      <c r="F561">
        <v>2.73</v>
      </c>
    </row>
    <row r="562" spans="1:7">
      <c r="A562" s="6">
        <v>41534</v>
      </c>
      <c r="B562" s="7" t="s">
        <v>35</v>
      </c>
      <c r="C562">
        <v>9</v>
      </c>
      <c r="D562" t="s">
        <v>24</v>
      </c>
      <c r="E562">
        <v>350</v>
      </c>
      <c r="F562">
        <v>2.2200000000000002</v>
      </c>
      <c r="G562">
        <v>7</v>
      </c>
    </row>
    <row r="563" spans="1:7">
      <c r="A563" s="6">
        <v>41534</v>
      </c>
      <c r="B563" s="7" t="s">
        <v>35</v>
      </c>
      <c r="C563">
        <v>9</v>
      </c>
      <c r="D563" t="s">
        <v>24</v>
      </c>
      <c r="E563">
        <v>209</v>
      </c>
      <c r="F563">
        <v>0.7</v>
      </c>
    </row>
    <row r="564" spans="1:7">
      <c r="A564" s="6">
        <v>41534</v>
      </c>
      <c r="B564" s="7" t="s">
        <v>35</v>
      </c>
      <c r="C564">
        <v>9</v>
      </c>
      <c r="D564" t="s">
        <v>25</v>
      </c>
      <c r="E564">
        <v>318</v>
      </c>
      <c r="F564">
        <v>2.12</v>
      </c>
    </row>
    <row r="565" spans="1:7">
      <c r="A565" s="6">
        <v>41534</v>
      </c>
      <c r="B565" s="7" t="s">
        <v>35</v>
      </c>
      <c r="C565">
        <v>9</v>
      </c>
      <c r="D565" t="s">
        <v>24</v>
      </c>
      <c r="E565">
        <v>216</v>
      </c>
      <c r="F565">
        <v>2.08</v>
      </c>
      <c r="G565">
        <v>14</v>
      </c>
    </row>
    <row r="566" spans="1:7">
      <c r="A566" s="6">
        <v>41534</v>
      </c>
      <c r="B566" s="7" t="s">
        <v>35</v>
      </c>
      <c r="D566" t="s">
        <v>24</v>
      </c>
      <c r="E566">
        <v>245</v>
      </c>
      <c r="F566">
        <v>1.58</v>
      </c>
    </row>
    <row r="567" spans="1:7">
      <c r="A567" s="6">
        <v>41534</v>
      </c>
      <c r="B567" s="7" t="s">
        <v>35</v>
      </c>
      <c r="D567" t="s">
        <v>24</v>
      </c>
      <c r="E567">
        <v>213</v>
      </c>
      <c r="F567">
        <v>2.35</v>
      </c>
    </row>
    <row r="568" spans="1:7">
      <c r="A568" s="6">
        <v>41534</v>
      </c>
      <c r="B568" s="7" t="s">
        <v>35</v>
      </c>
      <c r="D568" t="s">
        <v>24</v>
      </c>
      <c r="E568">
        <v>234</v>
      </c>
      <c r="F568">
        <v>1.9</v>
      </c>
    </row>
    <row r="569" spans="1:7">
      <c r="A569" s="6">
        <v>41534</v>
      </c>
      <c r="B569" s="7" t="s">
        <v>35</v>
      </c>
      <c r="D569" t="s">
        <v>24</v>
      </c>
      <c r="E569">
        <v>250</v>
      </c>
      <c r="F569">
        <v>1.67</v>
      </c>
      <c r="G569">
        <v>4</v>
      </c>
    </row>
    <row r="570" spans="1:7">
      <c r="A570" s="6">
        <v>41534</v>
      </c>
      <c r="B570" s="7" t="s">
        <v>35</v>
      </c>
      <c r="D570" t="s">
        <v>24</v>
      </c>
      <c r="E570">
        <v>314</v>
      </c>
      <c r="F570">
        <v>2.16</v>
      </c>
      <c r="G570">
        <v>8</v>
      </c>
    </row>
    <row r="571" spans="1:7">
      <c r="A571" s="6">
        <v>41534</v>
      </c>
      <c r="B571" s="7" t="s">
        <v>35</v>
      </c>
      <c r="D571" t="s">
        <v>24</v>
      </c>
      <c r="E571">
        <v>303</v>
      </c>
      <c r="F571">
        <v>2</v>
      </c>
    </row>
    <row r="572" spans="1:7">
      <c r="A572" s="6">
        <v>41534</v>
      </c>
      <c r="B572" s="7" t="s">
        <v>35</v>
      </c>
      <c r="D572" t="s">
        <v>24</v>
      </c>
      <c r="E572">
        <v>300</v>
      </c>
      <c r="F572">
        <v>2.3199999999999998</v>
      </c>
      <c r="G572">
        <v>20</v>
      </c>
    </row>
    <row r="573" spans="1:7">
      <c r="A573" s="6">
        <v>41534</v>
      </c>
      <c r="B573" s="7" t="s">
        <v>35</v>
      </c>
      <c r="D573" t="s">
        <v>24</v>
      </c>
      <c r="E573">
        <v>320</v>
      </c>
      <c r="F573">
        <v>1.35</v>
      </c>
    </row>
    <row r="574" spans="1:7">
      <c r="A574" s="6">
        <v>41534</v>
      </c>
      <c r="B574" s="7" t="s">
        <v>35</v>
      </c>
      <c r="D574" t="s">
        <v>24</v>
      </c>
      <c r="E574">
        <v>390</v>
      </c>
      <c r="F574">
        <v>1.9</v>
      </c>
    </row>
    <row r="575" spans="1:7">
      <c r="A575" s="6">
        <v>41534</v>
      </c>
      <c r="B575" s="7" t="s">
        <v>35</v>
      </c>
      <c r="D575" t="s">
        <v>24</v>
      </c>
      <c r="E575">
        <v>257</v>
      </c>
      <c r="F575">
        <v>1</v>
      </c>
    </row>
    <row r="576" spans="1:7">
      <c r="A576" s="6">
        <v>41534</v>
      </c>
      <c r="B576" s="7" t="s">
        <v>35</v>
      </c>
      <c r="D576" t="s">
        <v>24</v>
      </c>
      <c r="E576">
        <v>252</v>
      </c>
      <c r="F576">
        <v>1.63</v>
      </c>
    </row>
    <row r="577" spans="1:2">
      <c r="A577" s="6"/>
    </row>
    <row r="578" spans="1:2">
      <c r="A578" s="6"/>
    </row>
    <row r="579" spans="1:2">
      <c r="A579" s="6"/>
    </row>
    <row r="580" spans="1:2">
      <c r="A580" s="6"/>
      <c r="B580" s="7" t="s">
        <v>36</v>
      </c>
    </row>
    <row r="581" spans="1:2">
      <c r="A581" s="6"/>
    </row>
    <row r="582" spans="1:2">
      <c r="A582" s="6"/>
    </row>
    <row r="583" spans="1:2">
      <c r="A583" s="6"/>
    </row>
    <row r="584" spans="1:2">
      <c r="A584" s="6"/>
    </row>
    <row r="585" spans="1:2">
      <c r="A585" s="6"/>
    </row>
    <row r="586" spans="1:2">
      <c r="A586" s="6"/>
    </row>
    <row r="587" spans="1:2">
      <c r="A587" s="6"/>
    </row>
    <row r="588" spans="1:2">
      <c r="A588" s="6"/>
    </row>
    <row r="589" spans="1:2">
      <c r="A589" s="6"/>
    </row>
    <row r="590" spans="1:2">
      <c r="A590" s="6"/>
    </row>
    <row r="591" spans="1:2">
      <c r="A591" s="6"/>
    </row>
    <row r="592" spans="1:2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</sheetData>
  <sortState ref="A4:Q771">
    <sortCondition ref="B4:B771"/>
    <sortCondition ref="C4:C771"/>
    <sortCondition ref="D4:D771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2014-01-15T20:54:03Z</dcterms:modified>
</cp:coreProperties>
</file>