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100" yWindow="1160" windowWidth="33300" windowHeight="19500" tabRatio="500"/>
  </bookViews>
  <sheets>
    <sheet name="Total aboveground biomass" sheetId="1" r:id="rId1"/>
    <sheet name="Relative abundance" sheetId="2" r:id="rId2"/>
    <sheet name="Below ground" sheetId="8" r:id="rId3"/>
    <sheet name="Quadrat vegetation density avgs" sheetId="3" r:id="rId4"/>
    <sheet name="SAC &amp; STAB density" sheetId="4" r:id="rId5"/>
    <sheet name="SAM density" sheetId="5" r:id="rId6"/>
    <sheet name="SCAL density" sheetId="6" r:id="rId7"/>
    <sheet name="SCAL STAB SAC density" sheetId="9" r:id="rId8"/>
    <sheet name="TDOM &amp; TLAT density" sheetId="7" r:id="rId9"/>
    <sheet name="All species densities" sheetId="1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" i="1" l="1"/>
  <c r="D58" i="1"/>
  <c r="E58" i="1"/>
  <c r="F58" i="1"/>
  <c r="G58" i="1"/>
  <c r="C59" i="1"/>
  <c r="D59" i="1"/>
  <c r="E59" i="1"/>
  <c r="F59" i="1"/>
  <c r="G59" i="1"/>
  <c r="C60" i="1"/>
  <c r="D60" i="1"/>
  <c r="E60" i="1"/>
  <c r="F60" i="1"/>
  <c r="G60" i="1"/>
  <c r="C38" i="1"/>
  <c r="D38" i="1"/>
  <c r="E38" i="1"/>
  <c r="F38" i="1"/>
  <c r="C39" i="1"/>
  <c r="D39" i="1"/>
  <c r="E39" i="1"/>
  <c r="F39" i="1"/>
  <c r="C40" i="1"/>
  <c r="D40" i="1"/>
  <c r="E40" i="1"/>
  <c r="F40" i="1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F20" i="2"/>
  <c r="E20" i="2"/>
  <c r="D20" i="2"/>
  <c r="C20" i="2"/>
  <c r="D19" i="1"/>
  <c r="C19" i="1"/>
  <c r="F19" i="2"/>
  <c r="E19" i="2"/>
  <c r="D19" i="2"/>
  <c r="C19" i="2"/>
  <c r="D18" i="1"/>
  <c r="C18" i="1"/>
  <c r="F18" i="2"/>
  <c r="E18" i="2"/>
  <c r="D18" i="2"/>
  <c r="C18" i="2"/>
  <c r="D17" i="1"/>
  <c r="C17" i="1"/>
  <c r="C37" i="2"/>
  <c r="D37" i="2"/>
  <c r="E37" i="2"/>
  <c r="F37" i="2"/>
  <c r="G37" i="2"/>
  <c r="C36" i="2"/>
  <c r="D36" i="2"/>
  <c r="E36" i="2"/>
  <c r="F36" i="2"/>
  <c r="G36" i="2"/>
  <c r="C17" i="2"/>
  <c r="C16" i="1"/>
  <c r="C37" i="1"/>
  <c r="C57" i="1"/>
  <c r="D17" i="2"/>
  <c r="D37" i="1"/>
  <c r="D57" i="1"/>
  <c r="E17" i="2"/>
  <c r="E37" i="1"/>
  <c r="E57" i="1"/>
  <c r="F17" i="2"/>
  <c r="F37" i="1"/>
  <c r="F57" i="1"/>
  <c r="G57" i="1"/>
  <c r="D16" i="1"/>
  <c r="C16" i="2"/>
  <c r="C15" i="1"/>
  <c r="C36" i="1"/>
  <c r="C56" i="1"/>
  <c r="D16" i="2"/>
  <c r="D36" i="1"/>
  <c r="D56" i="1"/>
  <c r="E16" i="2"/>
  <c r="E36" i="1"/>
  <c r="E56" i="1"/>
  <c r="F16" i="2"/>
  <c r="F36" i="1"/>
  <c r="F56" i="1"/>
  <c r="G56" i="1"/>
  <c r="D15" i="1"/>
  <c r="C11" i="1"/>
  <c r="C12" i="2"/>
  <c r="C32" i="1"/>
  <c r="C52" i="1"/>
  <c r="D12" i="2"/>
  <c r="D32" i="1"/>
  <c r="D52" i="1"/>
  <c r="E12" i="2"/>
  <c r="E32" i="1"/>
  <c r="E52" i="1"/>
  <c r="F12" i="2"/>
  <c r="F32" i="1"/>
  <c r="F52" i="1"/>
  <c r="G12" i="2"/>
  <c r="G32" i="1"/>
  <c r="G52" i="1"/>
  <c r="C12" i="1"/>
  <c r="C13" i="2"/>
  <c r="C33" i="1"/>
  <c r="C53" i="1"/>
  <c r="D13" i="2"/>
  <c r="D33" i="1"/>
  <c r="D53" i="1"/>
  <c r="E13" i="2"/>
  <c r="E33" i="1"/>
  <c r="E53" i="1"/>
  <c r="F13" i="2"/>
  <c r="F33" i="1"/>
  <c r="F53" i="1"/>
  <c r="G33" i="1"/>
  <c r="G53" i="1"/>
  <c r="C13" i="1"/>
  <c r="C14" i="2"/>
  <c r="C34" i="1"/>
  <c r="C54" i="1"/>
  <c r="D14" i="2"/>
  <c r="D34" i="1"/>
  <c r="D54" i="1"/>
  <c r="E14" i="2"/>
  <c r="E34" i="1"/>
  <c r="E54" i="1"/>
  <c r="F14" i="2"/>
  <c r="F34" i="1"/>
  <c r="F54" i="1"/>
  <c r="G34" i="1"/>
  <c r="G54" i="1"/>
  <c r="C14" i="1"/>
  <c r="C15" i="2"/>
  <c r="C35" i="1"/>
  <c r="C55" i="1"/>
  <c r="D15" i="2"/>
  <c r="D35" i="1"/>
  <c r="D55" i="1"/>
  <c r="E15" i="2"/>
  <c r="E35" i="1"/>
  <c r="E55" i="1"/>
  <c r="F15" i="2"/>
  <c r="F35" i="1"/>
  <c r="F55" i="1"/>
  <c r="G35" i="1"/>
  <c r="G55" i="1"/>
  <c r="D14" i="1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10" i="1"/>
  <c r="G11" i="2"/>
  <c r="F11" i="2"/>
  <c r="E11" i="2"/>
  <c r="D11" i="2"/>
  <c r="C11" i="2"/>
  <c r="C9" i="1"/>
  <c r="G10" i="2"/>
  <c r="F10" i="2"/>
  <c r="E10" i="2"/>
  <c r="D10" i="2"/>
  <c r="C10" i="2"/>
  <c r="C8" i="1"/>
  <c r="G9" i="2"/>
  <c r="F9" i="2"/>
  <c r="E9" i="2"/>
  <c r="D9" i="2"/>
  <c r="C9" i="2"/>
  <c r="C7" i="1"/>
  <c r="F8" i="2"/>
  <c r="E8" i="2"/>
  <c r="D8" i="2"/>
  <c r="C8" i="2"/>
  <c r="C6" i="1"/>
  <c r="F7" i="2"/>
  <c r="E7" i="2"/>
  <c r="D7" i="2"/>
  <c r="C7" i="2"/>
  <c r="C5" i="1"/>
  <c r="F6" i="2"/>
  <c r="E6" i="2"/>
  <c r="D6" i="2"/>
  <c r="C6" i="2"/>
  <c r="C4" i="1"/>
  <c r="F5" i="2"/>
  <c r="E5" i="2"/>
  <c r="D5" i="2"/>
  <c r="C5" i="2"/>
  <c r="C3" i="1"/>
  <c r="F4" i="2"/>
  <c r="E4" i="2"/>
  <c r="D4" i="2"/>
  <c r="C4" i="2"/>
  <c r="C2" i="1"/>
  <c r="G3" i="2"/>
  <c r="F3" i="2"/>
  <c r="E3" i="2"/>
  <c r="D3" i="2"/>
  <c r="C3" i="2"/>
  <c r="D13" i="1"/>
  <c r="D12" i="1"/>
  <c r="C32" i="2"/>
  <c r="D32" i="2"/>
  <c r="E32" i="2"/>
  <c r="F32" i="2"/>
  <c r="G32" i="2"/>
  <c r="D11" i="1"/>
  <c r="AY2" i="10"/>
  <c r="AY3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Y26" i="10"/>
  <c r="AY27" i="10"/>
  <c r="AY28" i="10"/>
  <c r="AY29" i="10"/>
  <c r="AY30" i="10"/>
  <c r="AY31" i="10"/>
  <c r="AY32" i="10"/>
  <c r="AY33" i="10"/>
  <c r="AY34" i="10"/>
  <c r="AY35" i="10"/>
  <c r="AY36" i="10"/>
  <c r="AY37" i="10"/>
  <c r="AY38" i="10"/>
  <c r="AY39" i="10"/>
  <c r="AY40" i="10"/>
  <c r="AY41" i="10"/>
  <c r="AY42" i="10"/>
  <c r="AY43" i="10"/>
  <c r="AY44" i="10"/>
  <c r="AY45" i="10"/>
  <c r="AY46" i="10"/>
  <c r="AY47" i="10"/>
  <c r="AY48" i="10"/>
  <c r="AY49" i="10"/>
  <c r="AY50" i="10"/>
  <c r="AY51" i="10"/>
  <c r="AS51" i="10"/>
  <c r="AS50" i="10"/>
  <c r="AS49" i="10"/>
  <c r="AS48" i="10"/>
  <c r="AS47" i="10"/>
  <c r="AS46" i="10"/>
  <c r="AS45" i="10"/>
  <c r="AS44" i="10"/>
  <c r="AS43" i="10"/>
  <c r="AS42" i="10"/>
  <c r="AS41" i="10"/>
  <c r="AS40" i="10"/>
  <c r="AS39" i="10"/>
  <c r="AS38" i="10"/>
  <c r="AS37" i="10"/>
  <c r="AS36" i="10"/>
  <c r="AS35" i="10"/>
  <c r="AS34" i="10"/>
  <c r="AS33" i="10"/>
  <c r="AS32" i="10"/>
  <c r="AS31" i="10"/>
  <c r="AS30" i="10"/>
  <c r="AS29" i="10"/>
  <c r="AS28" i="10"/>
  <c r="AS27" i="10"/>
  <c r="AS26" i="10"/>
  <c r="AS25" i="10"/>
  <c r="AS24" i="10"/>
  <c r="AS23" i="10"/>
  <c r="AS22" i="10"/>
  <c r="AS21" i="10"/>
  <c r="AS20" i="10"/>
  <c r="AS19" i="10"/>
  <c r="AS18" i="10"/>
  <c r="AS17" i="10"/>
  <c r="AS16" i="10"/>
  <c r="AS15" i="10"/>
  <c r="AS14" i="10"/>
  <c r="AS13" i="10"/>
  <c r="AS12" i="10"/>
  <c r="AS11" i="10"/>
  <c r="AS10" i="10"/>
  <c r="AS9" i="10"/>
  <c r="AS8" i="10"/>
  <c r="AS7" i="10"/>
  <c r="AS6" i="10"/>
  <c r="AS5" i="10"/>
  <c r="AS4" i="10"/>
  <c r="AS3" i="10"/>
  <c r="AS2" i="10"/>
  <c r="AM26" i="10"/>
  <c r="AN26" i="10"/>
  <c r="AO26" i="10"/>
  <c r="AP26" i="10"/>
  <c r="AQ26" i="10"/>
  <c r="AE51" i="10"/>
  <c r="AE50" i="10"/>
  <c r="AE49" i="10"/>
  <c r="AE48" i="10"/>
  <c r="AE47" i="10"/>
  <c r="AE46" i="10"/>
  <c r="AE45" i="10"/>
  <c r="AE44" i="10"/>
  <c r="AE43" i="10"/>
  <c r="AE42" i="10"/>
  <c r="AE41" i="10"/>
  <c r="AE40" i="10"/>
  <c r="AE39" i="10"/>
  <c r="AE38" i="10"/>
  <c r="AE37" i="10"/>
  <c r="AE36" i="10"/>
  <c r="AE35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E3" i="10"/>
  <c r="AE2" i="10"/>
  <c r="X51" i="10"/>
  <c r="X50" i="10"/>
  <c r="X49" i="10"/>
  <c r="X48" i="10"/>
  <c r="X47" i="10"/>
  <c r="X46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X3" i="10"/>
  <c r="X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R16" i="10"/>
  <c r="S16" i="10"/>
  <c r="T16" i="10"/>
  <c r="U16" i="10"/>
  <c r="V16" i="10"/>
  <c r="Q15" i="10"/>
  <c r="Q14" i="10"/>
  <c r="Q13" i="10"/>
  <c r="Q12" i="10"/>
  <c r="Q11" i="10"/>
  <c r="Q10" i="10"/>
  <c r="Q9" i="10"/>
  <c r="Q8" i="10"/>
  <c r="Q7" i="10"/>
  <c r="Q6" i="10"/>
  <c r="Q5" i="10"/>
  <c r="Q4" i="10"/>
  <c r="Q3" i="10"/>
  <c r="Q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2" i="10"/>
  <c r="I2" i="10"/>
  <c r="P2" i="10"/>
  <c r="W2" i="10"/>
  <c r="AD2" i="10"/>
  <c r="AK2" i="10"/>
  <c r="AR2" i="10"/>
  <c r="AR51" i="10"/>
  <c r="AK51" i="10"/>
  <c r="AD51" i="10"/>
  <c r="W51" i="10"/>
  <c r="P51" i="10"/>
  <c r="I51" i="10"/>
  <c r="B51" i="10"/>
  <c r="AR50" i="10"/>
  <c r="AK50" i="10"/>
  <c r="AD50" i="10"/>
  <c r="W50" i="10"/>
  <c r="P50" i="10"/>
  <c r="I50" i="10"/>
  <c r="B50" i="10"/>
  <c r="AR49" i="10"/>
  <c r="AK49" i="10"/>
  <c r="AD49" i="10"/>
  <c r="W49" i="10"/>
  <c r="P49" i="10"/>
  <c r="I49" i="10"/>
  <c r="B49" i="10"/>
  <c r="AR48" i="10"/>
  <c r="AK48" i="10"/>
  <c r="AD48" i="10"/>
  <c r="W48" i="10"/>
  <c r="P48" i="10"/>
  <c r="I48" i="10"/>
  <c r="B48" i="10"/>
  <c r="AR47" i="10"/>
  <c r="AK47" i="10"/>
  <c r="AD47" i="10"/>
  <c r="W47" i="10"/>
  <c r="P47" i="10"/>
  <c r="I47" i="10"/>
  <c r="B47" i="10"/>
  <c r="AR46" i="10"/>
  <c r="AK46" i="10"/>
  <c r="AD46" i="10"/>
  <c r="W46" i="10"/>
  <c r="P46" i="10"/>
  <c r="I46" i="10"/>
  <c r="B46" i="10"/>
  <c r="AR45" i="10"/>
  <c r="AK45" i="10"/>
  <c r="AD45" i="10"/>
  <c r="W45" i="10"/>
  <c r="P45" i="10"/>
  <c r="I45" i="10"/>
  <c r="B45" i="10"/>
  <c r="AR44" i="10"/>
  <c r="AK44" i="10"/>
  <c r="AD44" i="10"/>
  <c r="W44" i="10"/>
  <c r="P44" i="10"/>
  <c r="I44" i="10"/>
  <c r="B44" i="10"/>
  <c r="AR43" i="10"/>
  <c r="AK43" i="10"/>
  <c r="AD43" i="10"/>
  <c r="W43" i="10"/>
  <c r="P43" i="10"/>
  <c r="I43" i="10"/>
  <c r="B43" i="10"/>
  <c r="AR42" i="10"/>
  <c r="AK42" i="10"/>
  <c r="AD42" i="10"/>
  <c r="W42" i="10"/>
  <c r="P42" i="10"/>
  <c r="I42" i="10"/>
  <c r="B42" i="10"/>
  <c r="AR41" i="10"/>
  <c r="AK41" i="10"/>
  <c r="AD41" i="10"/>
  <c r="W41" i="10"/>
  <c r="P41" i="10"/>
  <c r="I41" i="10"/>
  <c r="B41" i="10"/>
  <c r="AR40" i="10"/>
  <c r="AK40" i="10"/>
  <c r="AD40" i="10"/>
  <c r="W40" i="10"/>
  <c r="P40" i="10"/>
  <c r="I40" i="10"/>
  <c r="B40" i="10"/>
  <c r="AR39" i="10"/>
  <c r="AK39" i="10"/>
  <c r="AD39" i="10"/>
  <c r="W39" i="10"/>
  <c r="P39" i="10"/>
  <c r="I39" i="10"/>
  <c r="B39" i="10"/>
  <c r="AR38" i="10"/>
  <c r="AK38" i="10"/>
  <c r="AD38" i="10"/>
  <c r="W38" i="10"/>
  <c r="P38" i="10"/>
  <c r="I38" i="10"/>
  <c r="B38" i="10"/>
  <c r="AR37" i="10"/>
  <c r="AK37" i="10"/>
  <c r="AD37" i="10"/>
  <c r="W37" i="10"/>
  <c r="P37" i="10"/>
  <c r="I37" i="10"/>
  <c r="B37" i="10"/>
  <c r="AR36" i="10"/>
  <c r="AK36" i="10"/>
  <c r="AD36" i="10"/>
  <c r="W36" i="10"/>
  <c r="P36" i="10"/>
  <c r="I36" i="10"/>
  <c r="B36" i="10"/>
  <c r="AR35" i="10"/>
  <c r="AK35" i="10"/>
  <c r="AD35" i="10"/>
  <c r="W35" i="10"/>
  <c r="P35" i="10"/>
  <c r="I35" i="10"/>
  <c r="B35" i="10"/>
  <c r="AR34" i="10"/>
  <c r="AK34" i="10"/>
  <c r="AD34" i="10"/>
  <c r="W34" i="10"/>
  <c r="P34" i="10"/>
  <c r="I34" i="10"/>
  <c r="B34" i="10"/>
  <c r="AR33" i="10"/>
  <c r="AK33" i="10"/>
  <c r="AD33" i="10"/>
  <c r="W33" i="10"/>
  <c r="P33" i="10"/>
  <c r="I33" i="10"/>
  <c r="B33" i="10"/>
  <c r="AR32" i="10"/>
  <c r="AK32" i="10"/>
  <c r="AD32" i="10"/>
  <c r="W32" i="10"/>
  <c r="P32" i="10"/>
  <c r="I32" i="10"/>
  <c r="B32" i="10"/>
  <c r="AR31" i="10"/>
  <c r="AK31" i="10"/>
  <c r="AD31" i="10"/>
  <c r="W31" i="10"/>
  <c r="P31" i="10"/>
  <c r="I31" i="10"/>
  <c r="B31" i="10"/>
  <c r="AR30" i="10"/>
  <c r="AK30" i="10"/>
  <c r="AD30" i="10"/>
  <c r="W30" i="10"/>
  <c r="P30" i="10"/>
  <c r="I30" i="10"/>
  <c r="B30" i="10"/>
  <c r="AR29" i="10"/>
  <c r="AK29" i="10"/>
  <c r="AD29" i="10"/>
  <c r="W29" i="10"/>
  <c r="P29" i="10"/>
  <c r="I29" i="10"/>
  <c r="B29" i="10"/>
  <c r="AR28" i="10"/>
  <c r="AK28" i="10"/>
  <c r="AD28" i="10"/>
  <c r="W28" i="10"/>
  <c r="P28" i="10"/>
  <c r="I28" i="10"/>
  <c r="B28" i="10"/>
  <c r="AR27" i="10"/>
  <c r="AK27" i="10"/>
  <c r="AD27" i="10"/>
  <c r="W27" i="10"/>
  <c r="P27" i="10"/>
  <c r="I27" i="10"/>
  <c r="B27" i="10"/>
  <c r="AR26" i="10"/>
  <c r="AK26" i="10"/>
  <c r="AD26" i="10"/>
  <c r="W26" i="10"/>
  <c r="P26" i="10"/>
  <c r="I26" i="10"/>
  <c r="B26" i="10"/>
  <c r="AR25" i="10"/>
  <c r="AK25" i="10"/>
  <c r="AD25" i="10"/>
  <c r="W25" i="10"/>
  <c r="P25" i="10"/>
  <c r="I25" i="10"/>
  <c r="B25" i="10"/>
  <c r="AR24" i="10"/>
  <c r="AK24" i="10"/>
  <c r="AD24" i="10"/>
  <c r="W24" i="10"/>
  <c r="P24" i="10"/>
  <c r="I24" i="10"/>
  <c r="B24" i="10"/>
  <c r="AR23" i="10"/>
  <c r="AK23" i="10"/>
  <c r="AD23" i="10"/>
  <c r="W23" i="10"/>
  <c r="P23" i="10"/>
  <c r="I23" i="10"/>
  <c r="B23" i="10"/>
  <c r="AR22" i="10"/>
  <c r="AK22" i="10"/>
  <c r="AD22" i="10"/>
  <c r="W22" i="10"/>
  <c r="P22" i="10"/>
  <c r="I22" i="10"/>
  <c r="B22" i="10"/>
  <c r="AR21" i="10"/>
  <c r="AK21" i="10"/>
  <c r="AD21" i="10"/>
  <c r="W21" i="10"/>
  <c r="P21" i="10"/>
  <c r="I21" i="10"/>
  <c r="B21" i="10"/>
  <c r="AR20" i="10"/>
  <c r="AK20" i="10"/>
  <c r="AD20" i="10"/>
  <c r="W20" i="10"/>
  <c r="P20" i="10"/>
  <c r="I20" i="10"/>
  <c r="B20" i="10"/>
  <c r="AR19" i="10"/>
  <c r="AK19" i="10"/>
  <c r="AD19" i="10"/>
  <c r="W19" i="10"/>
  <c r="P19" i="10"/>
  <c r="I19" i="10"/>
  <c r="B19" i="10"/>
  <c r="AR18" i="10"/>
  <c r="AK18" i="10"/>
  <c r="AD18" i="10"/>
  <c r="W18" i="10"/>
  <c r="P18" i="10"/>
  <c r="I18" i="10"/>
  <c r="B18" i="10"/>
  <c r="AR17" i="10"/>
  <c r="AK17" i="10"/>
  <c r="AD17" i="10"/>
  <c r="W17" i="10"/>
  <c r="P17" i="10"/>
  <c r="I17" i="10"/>
  <c r="B17" i="10"/>
  <c r="AR16" i="10"/>
  <c r="AK16" i="10"/>
  <c r="AD16" i="10"/>
  <c r="W16" i="10"/>
  <c r="P16" i="10"/>
  <c r="I16" i="10"/>
  <c r="B16" i="10"/>
  <c r="AR15" i="10"/>
  <c r="AK15" i="10"/>
  <c r="AD15" i="10"/>
  <c r="W15" i="10"/>
  <c r="P15" i="10"/>
  <c r="I15" i="10"/>
  <c r="B15" i="10"/>
  <c r="AR14" i="10"/>
  <c r="AK14" i="10"/>
  <c r="AD14" i="10"/>
  <c r="W14" i="10"/>
  <c r="P14" i="10"/>
  <c r="I14" i="10"/>
  <c r="B14" i="10"/>
  <c r="AR13" i="10"/>
  <c r="AK13" i="10"/>
  <c r="AD13" i="10"/>
  <c r="W13" i="10"/>
  <c r="P13" i="10"/>
  <c r="I13" i="10"/>
  <c r="B13" i="10"/>
  <c r="AR12" i="10"/>
  <c r="AK12" i="10"/>
  <c r="AD12" i="10"/>
  <c r="W12" i="10"/>
  <c r="P12" i="10"/>
  <c r="I12" i="10"/>
  <c r="B12" i="10"/>
  <c r="AR11" i="10"/>
  <c r="AK11" i="10"/>
  <c r="AD11" i="10"/>
  <c r="W11" i="10"/>
  <c r="P11" i="10"/>
  <c r="I11" i="10"/>
  <c r="B11" i="10"/>
  <c r="AR10" i="10"/>
  <c r="AK10" i="10"/>
  <c r="AD10" i="10"/>
  <c r="W10" i="10"/>
  <c r="P10" i="10"/>
  <c r="I10" i="10"/>
  <c r="B10" i="10"/>
  <c r="AR9" i="10"/>
  <c r="AK9" i="10"/>
  <c r="AD9" i="10"/>
  <c r="W9" i="10"/>
  <c r="P9" i="10"/>
  <c r="I9" i="10"/>
  <c r="B9" i="10"/>
  <c r="AR8" i="10"/>
  <c r="AK8" i="10"/>
  <c r="AD8" i="10"/>
  <c r="W8" i="10"/>
  <c r="P8" i="10"/>
  <c r="I8" i="10"/>
  <c r="B8" i="10"/>
  <c r="AR7" i="10"/>
  <c r="AK7" i="10"/>
  <c r="AD7" i="10"/>
  <c r="W7" i="10"/>
  <c r="P7" i="10"/>
  <c r="I7" i="10"/>
  <c r="B7" i="10"/>
  <c r="AR6" i="10"/>
  <c r="AK6" i="10"/>
  <c r="AD6" i="10"/>
  <c r="W6" i="10"/>
  <c r="P6" i="10"/>
  <c r="I6" i="10"/>
  <c r="B6" i="10"/>
  <c r="AR5" i="10"/>
  <c r="AK5" i="10"/>
  <c r="AD5" i="10"/>
  <c r="W5" i="10"/>
  <c r="P5" i="10"/>
  <c r="I5" i="10"/>
  <c r="B5" i="10"/>
  <c r="AR4" i="10"/>
  <c r="AK4" i="10"/>
  <c r="AD4" i="10"/>
  <c r="W4" i="10"/>
  <c r="P4" i="10"/>
  <c r="I4" i="10"/>
  <c r="B4" i="10"/>
  <c r="AR3" i="10"/>
  <c r="AK3" i="10"/>
  <c r="AD3" i="10"/>
  <c r="W3" i="10"/>
  <c r="P3" i="10"/>
  <c r="I3" i="10"/>
  <c r="B3" i="10"/>
  <c r="B2" i="10"/>
  <c r="S5" i="5"/>
  <c r="BH3" i="10"/>
  <c r="S5" i="4"/>
  <c r="BG3" i="10"/>
  <c r="S5" i="6"/>
  <c r="BI3" i="10"/>
  <c r="BJ3" i="10"/>
  <c r="S5" i="7"/>
  <c r="BK3" i="10"/>
  <c r="BL3" i="10"/>
  <c r="S6" i="5"/>
  <c r="BH4" i="10"/>
  <c r="S6" i="4"/>
  <c r="BG4" i="10"/>
  <c r="S6" i="6"/>
  <c r="BI4" i="10"/>
  <c r="BJ4" i="10"/>
  <c r="S6" i="7"/>
  <c r="BK4" i="10"/>
  <c r="BL4" i="10"/>
  <c r="S7" i="5"/>
  <c r="BH5" i="10"/>
  <c r="S7" i="4"/>
  <c r="BG5" i="10"/>
  <c r="S7" i="6"/>
  <c r="BI5" i="10"/>
  <c r="BJ5" i="10"/>
  <c r="S7" i="7"/>
  <c r="BK5" i="10"/>
  <c r="BL5" i="10"/>
  <c r="S8" i="5"/>
  <c r="BH6" i="10"/>
  <c r="S8" i="4"/>
  <c r="BG6" i="10"/>
  <c r="S8" i="6"/>
  <c r="BI6" i="10"/>
  <c r="BJ6" i="10"/>
  <c r="S8" i="7"/>
  <c r="BK6" i="10"/>
  <c r="BL6" i="10"/>
  <c r="S9" i="5"/>
  <c r="BH7" i="10"/>
  <c r="S9" i="4"/>
  <c r="BG7" i="10"/>
  <c r="S9" i="6"/>
  <c r="BI7" i="10"/>
  <c r="BJ7" i="10"/>
  <c r="S9" i="7"/>
  <c r="BK7" i="10"/>
  <c r="BL7" i="10"/>
  <c r="S10" i="5"/>
  <c r="BH8" i="10"/>
  <c r="S10" i="4"/>
  <c r="BG8" i="10"/>
  <c r="S10" i="6"/>
  <c r="BI8" i="10"/>
  <c r="BJ8" i="10"/>
  <c r="S10" i="7"/>
  <c r="BK8" i="10"/>
  <c r="BL8" i="10"/>
  <c r="S11" i="5"/>
  <c r="BH9" i="10"/>
  <c r="S11" i="4"/>
  <c r="BG9" i="10"/>
  <c r="S11" i="6"/>
  <c r="BI9" i="10"/>
  <c r="BJ9" i="10"/>
  <c r="S11" i="7"/>
  <c r="BK9" i="10"/>
  <c r="BL9" i="10"/>
  <c r="S12" i="5"/>
  <c r="BH10" i="10"/>
  <c r="S12" i="4"/>
  <c r="BG10" i="10"/>
  <c r="S12" i="6"/>
  <c r="BI10" i="10"/>
  <c r="BJ10" i="10"/>
  <c r="S12" i="7"/>
  <c r="BK10" i="10"/>
  <c r="BL10" i="10"/>
  <c r="S13" i="5"/>
  <c r="BH11" i="10"/>
  <c r="S13" i="4"/>
  <c r="BG11" i="10"/>
  <c r="S13" i="6"/>
  <c r="BI11" i="10"/>
  <c r="BJ11" i="10"/>
  <c r="S13" i="7"/>
  <c r="BK11" i="10"/>
  <c r="BL11" i="10"/>
  <c r="S14" i="5"/>
  <c r="BH12" i="10"/>
  <c r="S14" i="4"/>
  <c r="BG12" i="10"/>
  <c r="S14" i="6"/>
  <c r="BI12" i="10"/>
  <c r="BJ12" i="10"/>
  <c r="S14" i="7"/>
  <c r="BK12" i="10"/>
  <c r="BL12" i="10"/>
  <c r="S15" i="5"/>
  <c r="BH13" i="10"/>
  <c r="S15" i="4"/>
  <c r="BG13" i="10"/>
  <c r="S15" i="6"/>
  <c r="BI13" i="10"/>
  <c r="BJ13" i="10"/>
  <c r="S15" i="7"/>
  <c r="BK13" i="10"/>
  <c r="BL13" i="10"/>
  <c r="S16" i="5"/>
  <c r="BH14" i="10"/>
  <c r="S16" i="4"/>
  <c r="BG14" i="10"/>
  <c r="S16" i="6"/>
  <c r="BI14" i="10"/>
  <c r="BJ14" i="10"/>
  <c r="S16" i="7"/>
  <c r="BK14" i="10"/>
  <c r="BL14" i="10"/>
  <c r="S17" i="5"/>
  <c r="BH15" i="10"/>
  <c r="S17" i="4"/>
  <c r="BG15" i="10"/>
  <c r="S17" i="6"/>
  <c r="BI15" i="10"/>
  <c r="BJ15" i="10"/>
  <c r="S17" i="7"/>
  <c r="BK15" i="10"/>
  <c r="BL15" i="10"/>
  <c r="S18" i="5"/>
  <c r="BH16" i="10"/>
  <c r="S18" i="4"/>
  <c r="BG16" i="10"/>
  <c r="S18" i="6"/>
  <c r="BI16" i="10"/>
  <c r="BJ16" i="10"/>
  <c r="S18" i="7"/>
  <c r="BK16" i="10"/>
  <c r="BL16" i="10"/>
  <c r="S19" i="5"/>
  <c r="BH17" i="10"/>
  <c r="S19" i="4"/>
  <c r="BG17" i="10"/>
  <c r="S19" i="6"/>
  <c r="BI17" i="10"/>
  <c r="BJ17" i="10"/>
  <c r="S19" i="7"/>
  <c r="BK17" i="10"/>
  <c r="BL17" i="10"/>
  <c r="S20" i="5"/>
  <c r="BH18" i="10"/>
  <c r="S20" i="4"/>
  <c r="BG18" i="10"/>
  <c r="S20" i="6"/>
  <c r="BI18" i="10"/>
  <c r="BJ18" i="10"/>
  <c r="S20" i="7"/>
  <c r="BK18" i="10"/>
  <c r="BL18" i="10"/>
  <c r="S21" i="5"/>
  <c r="BH19" i="10"/>
  <c r="S21" i="4"/>
  <c r="BG19" i="10"/>
  <c r="S21" i="6"/>
  <c r="BI19" i="10"/>
  <c r="BJ19" i="10"/>
  <c r="S21" i="7"/>
  <c r="BK19" i="10"/>
  <c r="BL19" i="10"/>
  <c r="S22" i="5"/>
  <c r="BH20" i="10"/>
  <c r="S22" i="4"/>
  <c r="BG20" i="10"/>
  <c r="S22" i="6"/>
  <c r="BI20" i="10"/>
  <c r="BJ20" i="10"/>
  <c r="S22" i="7"/>
  <c r="BK20" i="10"/>
  <c r="BL20" i="10"/>
  <c r="S23" i="5"/>
  <c r="BH21" i="10"/>
  <c r="S23" i="4"/>
  <c r="BG21" i="10"/>
  <c r="S23" i="6"/>
  <c r="BI21" i="10"/>
  <c r="BJ21" i="10"/>
  <c r="S23" i="7"/>
  <c r="BK21" i="10"/>
  <c r="BL21" i="10"/>
  <c r="S24" i="5"/>
  <c r="BH22" i="10"/>
  <c r="S24" i="4"/>
  <c r="BG22" i="10"/>
  <c r="S24" i="6"/>
  <c r="BI22" i="10"/>
  <c r="BJ22" i="10"/>
  <c r="S24" i="7"/>
  <c r="BK22" i="10"/>
  <c r="BL22" i="10"/>
  <c r="S25" i="5"/>
  <c r="BH23" i="10"/>
  <c r="S25" i="4"/>
  <c r="BG23" i="10"/>
  <c r="S25" i="6"/>
  <c r="BI23" i="10"/>
  <c r="BJ23" i="10"/>
  <c r="S25" i="7"/>
  <c r="BK23" i="10"/>
  <c r="BL23" i="10"/>
  <c r="S26" i="5"/>
  <c r="BH24" i="10"/>
  <c r="S26" i="4"/>
  <c r="BG24" i="10"/>
  <c r="S26" i="6"/>
  <c r="BI24" i="10"/>
  <c r="BJ24" i="10"/>
  <c r="S26" i="7"/>
  <c r="BK24" i="10"/>
  <c r="BL24" i="10"/>
  <c r="S27" i="5"/>
  <c r="BH25" i="10"/>
  <c r="S27" i="4"/>
  <c r="BG25" i="10"/>
  <c r="S27" i="6"/>
  <c r="BI25" i="10"/>
  <c r="BJ25" i="10"/>
  <c r="S27" i="7"/>
  <c r="BK25" i="10"/>
  <c r="BL25" i="10"/>
  <c r="S28" i="5"/>
  <c r="BH26" i="10"/>
  <c r="S28" i="4"/>
  <c r="BG26" i="10"/>
  <c r="S28" i="6"/>
  <c r="BI26" i="10"/>
  <c r="BJ26" i="10"/>
  <c r="S28" i="7"/>
  <c r="BK26" i="10"/>
  <c r="BL26" i="10"/>
  <c r="S29" i="5"/>
  <c r="BH27" i="10"/>
  <c r="S29" i="4"/>
  <c r="BG27" i="10"/>
  <c r="S29" i="6"/>
  <c r="BI27" i="10"/>
  <c r="BJ27" i="10"/>
  <c r="S29" i="7"/>
  <c r="BK27" i="10"/>
  <c r="BL27" i="10"/>
  <c r="S30" i="5"/>
  <c r="BH28" i="10"/>
  <c r="S30" i="4"/>
  <c r="BG28" i="10"/>
  <c r="S30" i="6"/>
  <c r="BI28" i="10"/>
  <c r="BJ28" i="10"/>
  <c r="S30" i="7"/>
  <c r="BK28" i="10"/>
  <c r="BL28" i="10"/>
  <c r="S31" i="5"/>
  <c r="BH29" i="10"/>
  <c r="S31" i="4"/>
  <c r="BG29" i="10"/>
  <c r="S31" i="6"/>
  <c r="BI29" i="10"/>
  <c r="BJ29" i="10"/>
  <c r="S31" i="7"/>
  <c r="BK29" i="10"/>
  <c r="BL29" i="10"/>
  <c r="S32" i="5"/>
  <c r="BH30" i="10"/>
  <c r="S32" i="4"/>
  <c r="BG30" i="10"/>
  <c r="S32" i="6"/>
  <c r="BI30" i="10"/>
  <c r="BJ30" i="10"/>
  <c r="S32" i="7"/>
  <c r="BK30" i="10"/>
  <c r="BL30" i="10"/>
  <c r="S33" i="5"/>
  <c r="BH31" i="10"/>
  <c r="S33" i="4"/>
  <c r="BG31" i="10"/>
  <c r="S33" i="6"/>
  <c r="BI31" i="10"/>
  <c r="BJ31" i="10"/>
  <c r="S33" i="7"/>
  <c r="BK31" i="10"/>
  <c r="BL31" i="10"/>
  <c r="S34" i="5"/>
  <c r="BH32" i="10"/>
  <c r="S34" i="4"/>
  <c r="BG32" i="10"/>
  <c r="S34" i="6"/>
  <c r="BI32" i="10"/>
  <c r="BJ32" i="10"/>
  <c r="S34" i="7"/>
  <c r="BK32" i="10"/>
  <c r="BL32" i="10"/>
  <c r="S35" i="5"/>
  <c r="BH33" i="10"/>
  <c r="S35" i="4"/>
  <c r="BG33" i="10"/>
  <c r="S35" i="6"/>
  <c r="BI33" i="10"/>
  <c r="BJ33" i="10"/>
  <c r="S35" i="7"/>
  <c r="BK33" i="10"/>
  <c r="BL33" i="10"/>
  <c r="S36" i="5"/>
  <c r="BH34" i="10"/>
  <c r="S36" i="4"/>
  <c r="BG34" i="10"/>
  <c r="S36" i="6"/>
  <c r="BI34" i="10"/>
  <c r="BJ34" i="10"/>
  <c r="S36" i="7"/>
  <c r="BK34" i="10"/>
  <c r="BL34" i="10"/>
  <c r="S37" i="5"/>
  <c r="BH35" i="10"/>
  <c r="S37" i="4"/>
  <c r="BG35" i="10"/>
  <c r="S37" i="6"/>
  <c r="BI35" i="10"/>
  <c r="BJ35" i="10"/>
  <c r="S37" i="7"/>
  <c r="BK35" i="10"/>
  <c r="BL35" i="10"/>
  <c r="S38" i="5"/>
  <c r="BH36" i="10"/>
  <c r="S38" i="4"/>
  <c r="BG36" i="10"/>
  <c r="S38" i="6"/>
  <c r="BI36" i="10"/>
  <c r="BJ36" i="10"/>
  <c r="S38" i="7"/>
  <c r="BK36" i="10"/>
  <c r="BL36" i="10"/>
  <c r="S39" i="5"/>
  <c r="BH37" i="10"/>
  <c r="S39" i="4"/>
  <c r="BG37" i="10"/>
  <c r="S39" i="6"/>
  <c r="BI37" i="10"/>
  <c r="BJ37" i="10"/>
  <c r="S39" i="7"/>
  <c r="BK37" i="10"/>
  <c r="BL37" i="10"/>
  <c r="S40" i="5"/>
  <c r="BH38" i="10"/>
  <c r="S40" i="4"/>
  <c r="BG38" i="10"/>
  <c r="S40" i="6"/>
  <c r="BI38" i="10"/>
  <c r="BJ38" i="10"/>
  <c r="S40" i="7"/>
  <c r="BK38" i="10"/>
  <c r="BL38" i="10"/>
  <c r="S41" i="5"/>
  <c r="BH39" i="10"/>
  <c r="S41" i="4"/>
  <c r="BG39" i="10"/>
  <c r="S41" i="6"/>
  <c r="BI39" i="10"/>
  <c r="BJ39" i="10"/>
  <c r="S41" i="7"/>
  <c r="BK39" i="10"/>
  <c r="BL39" i="10"/>
  <c r="S42" i="5"/>
  <c r="BH40" i="10"/>
  <c r="S42" i="4"/>
  <c r="BG40" i="10"/>
  <c r="S42" i="6"/>
  <c r="BI40" i="10"/>
  <c r="BJ40" i="10"/>
  <c r="S42" i="7"/>
  <c r="BK40" i="10"/>
  <c r="BL40" i="10"/>
  <c r="S43" i="5"/>
  <c r="BH41" i="10"/>
  <c r="S43" i="4"/>
  <c r="BG41" i="10"/>
  <c r="S43" i="6"/>
  <c r="BI41" i="10"/>
  <c r="BJ41" i="10"/>
  <c r="S43" i="7"/>
  <c r="BK41" i="10"/>
  <c r="BL41" i="10"/>
  <c r="S44" i="5"/>
  <c r="BH42" i="10"/>
  <c r="S44" i="4"/>
  <c r="BG42" i="10"/>
  <c r="S44" i="6"/>
  <c r="BI42" i="10"/>
  <c r="BJ42" i="10"/>
  <c r="S44" i="7"/>
  <c r="BK42" i="10"/>
  <c r="BL42" i="10"/>
  <c r="S45" i="5"/>
  <c r="BH43" i="10"/>
  <c r="S45" i="4"/>
  <c r="BG43" i="10"/>
  <c r="S45" i="6"/>
  <c r="BI43" i="10"/>
  <c r="BJ43" i="10"/>
  <c r="S45" i="7"/>
  <c r="BK43" i="10"/>
  <c r="BL43" i="10"/>
  <c r="S46" i="5"/>
  <c r="BH44" i="10"/>
  <c r="S46" i="4"/>
  <c r="BG44" i="10"/>
  <c r="S46" i="6"/>
  <c r="BI44" i="10"/>
  <c r="BJ44" i="10"/>
  <c r="S46" i="7"/>
  <c r="BK44" i="10"/>
  <c r="BL44" i="10"/>
  <c r="S47" i="5"/>
  <c r="BH45" i="10"/>
  <c r="S47" i="4"/>
  <c r="BG45" i="10"/>
  <c r="S47" i="6"/>
  <c r="BI45" i="10"/>
  <c r="BJ45" i="10"/>
  <c r="S47" i="7"/>
  <c r="BK45" i="10"/>
  <c r="BL45" i="10"/>
  <c r="S48" i="5"/>
  <c r="BH46" i="10"/>
  <c r="S48" i="4"/>
  <c r="BG46" i="10"/>
  <c r="S48" i="6"/>
  <c r="BI46" i="10"/>
  <c r="BJ46" i="10"/>
  <c r="S48" i="7"/>
  <c r="BK46" i="10"/>
  <c r="BL46" i="10"/>
  <c r="S49" i="5"/>
  <c r="BH47" i="10"/>
  <c r="S49" i="4"/>
  <c r="BG47" i="10"/>
  <c r="S49" i="6"/>
  <c r="BI47" i="10"/>
  <c r="BJ47" i="10"/>
  <c r="S49" i="7"/>
  <c r="BK47" i="10"/>
  <c r="BL47" i="10"/>
  <c r="S50" i="5"/>
  <c r="BH48" i="10"/>
  <c r="S50" i="4"/>
  <c r="BG48" i="10"/>
  <c r="S50" i="6"/>
  <c r="BI48" i="10"/>
  <c r="BJ48" i="10"/>
  <c r="S50" i="7"/>
  <c r="BK48" i="10"/>
  <c r="BL48" i="10"/>
  <c r="S51" i="5"/>
  <c r="BH49" i="10"/>
  <c r="S51" i="4"/>
  <c r="BG49" i="10"/>
  <c r="S51" i="6"/>
  <c r="BI49" i="10"/>
  <c r="BJ49" i="10"/>
  <c r="S51" i="7"/>
  <c r="BK49" i="10"/>
  <c r="BL49" i="10"/>
  <c r="S52" i="5"/>
  <c r="BH50" i="10"/>
  <c r="S52" i="4"/>
  <c r="BG50" i="10"/>
  <c r="S52" i="6"/>
  <c r="BI50" i="10"/>
  <c r="BJ50" i="10"/>
  <c r="S52" i="7"/>
  <c r="BK50" i="10"/>
  <c r="BL50" i="10"/>
  <c r="S53" i="5"/>
  <c r="BH51" i="10"/>
  <c r="S53" i="4"/>
  <c r="BG51" i="10"/>
  <c r="S53" i="6"/>
  <c r="BI51" i="10"/>
  <c r="BJ51" i="10"/>
  <c r="S53" i="7"/>
  <c r="BK51" i="10"/>
  <c r="BL51" i="10"/>
  <c r="S4" i="4"/>
  <c r="BG2" i="10"/>
  <c r="S4" i="6"/>
  <c r="BI2" i="10"/>
  <c r="BJ2" i="10"/>
  <c r="S4" i="5"/>
  <c r="BH2" i="10"/>
  <c r="S4" i="7"/>
  <c r="BK2" i="10"/>
  <c r="BL2" i="10"/>
  <c r="B5" i="7"/>
  <c r="BF3" i="10"/>
  <c r="B6" i="7"/>
  <c r="BF4" i="10"/>
  <c r="B7" i="7"/>
  <c r="BF5" i="10"/>
  <c r="B8" i="7"/>
  <c r="BF6" i="10"/>
  <c r="B9" i="7"/>
  <c r="BF7" i="10"/>
  <c r="B10" i="7"/>
  <c r="BF8" i="10"/>
  <c r="B11" i="7"/>
  <c r="BF9" i="10"/>
  <c r="B12" i="7"/>
  <c r="BF10" i="10"/>
  <c r="B13" i="7"/>
  <c r="BF11" i="10"/>
  <c r="B14" i="7"/>
  <c r="BF12" i="10"/>
  <c r="B15" i="7"/>
  <c r="BF13" i="10"/>
  <c r="B16" i="7"/>
  <c r="BF14" i="10"/>
  <c r="B17" i="7"/>
  <c r="BF15" i="10"/>
  <c r="B18" i="7"/>
  <c r="BF16" i="10"/>
  <c r="B19" i="7"/>
  <c r="BF17" i="10"/>
  <c r="B20" i="7"/>
  <c r="BF18" i="10"/>
  <c r="B21" i="7"/>
  <c r="BF19" i="10"/>
  <c r="B22" i="7"/>
  <c r="BF20" i="10"/>
  <c r="B23" i="7"/>
  <c r="BF21" i="10"/>
  <c r="B24" i="7"/>
  <c r="BF22" i="10"/>
  <c r="B25" i="7"/>
  <c r="BF23" i="10"/>
  <c r="B26" i="7"/>
  <c r="BF24" i="10"/>
  <c r="B27" i="7"/>
  <c r="BF25" i="10"/>
  <c r="B28" i="7"/>
  <c r="BF26" i="10"/>
  <c r="B29" i="7"/>
  <c r="BF27" i="10"/>
  <c r="B30" i="7"/>
  <c r="BF28" i="10"/>
  <c r="B31" i="7"/>
  <c r="BF29" i="10"/>
  <c r="B32" i="7"/>
  <c r="BF30" i="10"/>
  <c r="B33" i="7"/>
  <c r="BF31" i="10"/>
  <c r="B34" i="7"/>
  <c r="BF32" i="10"/>
  <c r="B35" i="7"/>
  <c r="BF33" i="10"/>
  <c r="B36" i="7"/>
  <c r="BF34" i="10"/>
  <c r="B37" i="7"/>
  <c r="BF35" i="10"/>
  <c r="B38" i="7"/>
  <c r="BF36" i="10"/>
  <c r="B39" i="7"/>
  <c r="BF37" i="10"/>
  <c r="B40" i="7"/>
  <c r="BF38" i="10"/>
  <c r="B41" i="7"/>
  <c r="BF39" i="10"/>
  <c r="B42" i="7"/>
  <c r="BF40" i="10"/>
  <c r="B43" i="7"/>
  <c r="BF41" i="10"/>
  <c r="B44" i="7"/>
  <c r="BF42" i="10"/>
  <c r="B45" i="7"/>
  <c r="BF43" i="10"/>
  <c r="B46" i="7"/>
  <c r="BF44" i="10"/>
  <c r="B47" i="7"/>
  <c r="BF45" i="10"/>
  <c r="B48" i="7"/>
  <c r="BF46" i="10"/>
  <c r="B49" i="7"/>
  <c r="BF47" i="10"/>
  <c r="B50" i="7"/>
  <c r="BF48" i="10"/>
  <c r="B51" i="7"/>
  <c r="BF49" i="10"/>
  <c r="B52" i="7"/>
  <c r="BF50" i="10"/>
  <c r="B53" i="7"/>
  <c r="BF51" i="10"/>
  <c r="B4" i="7"/>
  <c r="BF2" i="10"/>
  <c r="Q5" i="4"/>
  <c r="AZ3" i="10"/>
  <c r="Q5" i="6"/>
  <c r="BB3" i="10"/>
  <c r="BC3" i="10"/>
  <c r="Q5" i="5"/>
  <c r="BA3" i="10"/>
  <c r="Q5" i="7"/>
  <c r="BD3" i="10"/>
  <c r="BE3" i="10"/>
  <c r="Q6" i="4"/>
  <c r="AZ4" i="10"/>
  <c r="Q6" i="6"/>
  <c r="BB4" i="10"/>
  <c r="BC4" i="10"/>
  <c r="Q6" i="5"/>
  <c r="BA4" i="10"/>
  <c r="Q6" i="7"/>
  <c r="BD4" i="10"/>
  <c r="BE4" i="10"/>
  <c r="Q7" i="4"/>
  <c r="AZ5" i="10"/>
  <c r="Q7" i="6"/>
  <c r="BB5" i="10"/>
  <c r="BC5" i="10"/>
  <c r="Q7" i="5"/>
  <c r="BA5" i="10"/>
  <c r="Q7" i="7"/>
  <c r="BD5" i="10"/>
  <c r="BE5" i="10"/>
  <c r="Q8" i="4"/>
  <c r="AZ6" i="10"/>
  <c r="Q8" i="6"/>
  <c r="BB6" i="10"/>
  <c r="BC6" i="10"/>
  <c r="Q8" i="5"/>
  <c r="BA6" i="10"/>
  <c r="Q8" i="7"/>
  <c r="BD6" i="10"/>
  <c r="BE6" i="10"/>
  <c r="Q9" i="4"/>
  <c r="AZ7" i="10"/>
  <c r="Q9" i="6"/>
  <c r="BB7" i="10"/>
  <c r="BC7" i="10"/>
  <c r="Q9" i="5"/>
  <c r="BA7" i="10"/>
  <c r="Q9" i="7"/>
  <c r="BD7" i="10"/>
  <c r="BE7" i="10"/>
  <c r="Q10" i="4"/>
  <c r="AZ8" i="10"/>
  <c r="Q10" i="6"/>
  <c r="BB8" i="10"/>
  <c r="BC8" i="10"/>
  <c r="Q10" i="5"/>
  <c r="BA8" i="10"/>
  <c r="Q10" i="7"/>
  <c r="BD8" i="10"/>
  <c r="BE8" i="10"/>
  <c r="Q11" i="4"/>
  <c r="AZ9" i="10"/>
  <c r="Q11" i="6"/>
  <c r="BB9" i="10"/>
  <c r="BC9" i="10"/>
  <c r="Q11" i="5"/>
  <c r="BA9" i="10"/>
  <c r="Q11" i="7"/>
  <c r="BD9" i="10"/>
  <c r="BE9" i="10"/>
  <c r="Q12" i="4"/>
  <c r="AZ10" i="10"/>
  <c r="Q12" i="6"/>
  <c r="BB10" i="10"/>
  <c r="BC10" i="10"/>
  <c r="Q12" i="5"/>
  <c r="BA10" i="10"/>
  <c r="Q12" i="7"/>
  <c r="BD10" i="10"/>
  <c r="BE10" i="10"/>
  <c r="Q13" i="4"/>
  <c r="AZ11" i="10"/>
  <c r="Q13" i="6"/>
  <c r="BB11" i="10"/>
  <c r="BC11" i="10"/>
  <c r="Q13" i="5"/>
  <c r="BA11" i="10"/>
  <c r="Q13" i="7"/>
  <c r="BD11" i="10"/>
  <c r="BE11" i="10"/>
  <c r="Q14" i="4"/>
  <c r="AZ12" i="10"/>
  <c r="Q14" i="6"/>
  <c r="BB12" i="10"/>
  <c r="BC12" i="10"/>
  <c r="Q14" i="5"/>
  <c r="BA12" i="10"/>
  <c r="Q14" i="7"/>
  <c r="BD12" i="10"/>
  <c r="BE12" i="10"/>
  <c r="Q15" i="4"/>
  <c r="AZ13" i="10"/>
  <c r="Q15" i="6"/>
  <c r="BB13" i="10"/>
  <c r="BC13" i="10"/>
  <c r="Q15" i="5"/>
  <c r="BA13" i="10"/>
  <c r="Q15" i="7"/>
  <c r="BD13" i="10"/>
  <c r="BE13" i="10"/>
  <c r="Q16" i="4"/>
  <c r="AZ14" i="10"/>
  <c r="Q16" i="6"/>
  <c r="BB14" i="10"/>
  <c r="BC14" i="10"/>
  <c r="Q16" i="5"/>
  <c r="BA14" i="10"/>
  <c r="Q16" i="7"/>
  <c r="BD14" i="10"/>
  <c r="BE14" i="10"/>
  <c r="Q17" i="4"/>
  <c r="AZ15" i="10"/>
  <c r="Q17" i="6"/>
  <c r="BB15" i="10"/>
  <c r="BC15" i="10"/>
  <c r="Q17" i="5"/>
  <c r="BA15" i="10"/>
  <c r="Q17" i="7"/>
  <c r="BD15" i="10"/>
  <c r="BE15" i="10"/>
  <c r="Q18" i="4"/>
  <c r="AZ16" i="10"/>
  <c r="Q18" i="6"/>
  <c r="BB16" i="10"/>
  <c r="BC16" i="10"/>
  <c r="Q18" i="5"/>
  <c r="BA16" i="10"/>
  <c r="Q18" i="7"/>
  <c r="BD16" i="10"/>
  <c r="BE16" i="10"/>
  <c r="Q19" i="4"/>
  <c r="AZ17" i="10"/>
  <c r="Q19" i="6"/>
  <c r="BB17" i="10"/>
  <c r="BC17" i="10"/>
  <c r="Q19" i="5"/>
  <c r="BA17" i="10"/>
  <c r="Q19" i="7"/>
  <c r="BD17" i="10"/>
  <c r="BE17" i="10"/>
  <c r="Q20" i="4"/>
  <c r="AZ18" i="10"/>
  <c r="Q20" i="6"/>
  <c r="BB18" i="10"/>
  <c r="BC18" i="10"/>
  <c r="Q20" i="5"/>
  <c r="BA18" i="10"/>
  <c r="Q20" i="7"/>
  <c r="BD18" i="10"/>
  <c r="BE18" i="10"/>
  <c r="Q21" i="4"/>
  <c r="AZ19" i="10"/>
  <c r="Q21" i="6"/>
  <c r="BB19" i="10"/>
  <c r="BC19" i="10"/>
  <c r="Q21" i="5"/>
  <c r="BA19" i="10"/>
  <c r="Q21" i="7"/>
  <c r="BD19" i="10"/>
  <c r="BE19" i="10"/>
  <c r="Q22" i="4"/>
  <c r="AZ20" i="10"/>
  <c r="Q22" i="6"/>
  <c r="BB20" i="10"/>
  <c r="BC20" i="10"/>
  <c r="Q22" i="5"/>
  <c r="BA20" i="10"/>
  <c r="Q22" i="7"/>
  <c r="BD20" i="10"/>
  <c r="BE20" i="10"/>
  <c r="Q23" i="4"/>
  <c r="AZ21" i="10"/>
  <c r="Q23" i="6"/>
  <c r="BB21" i="10"/>
  <c r="BC21" i="10"/>
  <c r="Q23" i="5"/>
  <c r="BA21" i="10"/>
  <c r="Q23" i="7"/>
  <c r="BD21" i="10"/>
  <c r="BE21" i="10"/>
  <c r="Q24" i="4"/>
  <c r="AZ22" i="10"/>
  <c r="Q24" i="6"/>
  <c r="BB22" i="10"/>
  <c r="BC22" i="10"/>
  <c r="Q24" i="5"/>
  <c r="BA22" i="10"/>
  <c r="Q24" i="7"/>
  <c r="BD22" i="10"/>
  <c r="BE22" i="10"/>
  <c r="Q25" i="4"/>
  <c r="AZ23" i="10"/>
  <c r="Q25" i="6"/>
  <c r="BB23" i="10"/>
  <c r="BC23" i="10"/>
  <c r="Q25" i="5"/>
  <c r="BA23" i="10"/>
  <c r="Q25" i="7"/>
  <c r="BD23" i="10"/>
  <c r="BE23" i="10"/>
  <c r="Q26" i="4"/>
  <c r="AZ24" i="10"/>
  <c r="Q26" i="6"/>
  <c r="BB24" i="10"/>
  <c r="BC24" i="10"/>
  <c r="Q26" i="5"/>
  <c r="BA24" i="10"/>
  <c r="Q26" i="7"/>
  <c r="BD24" i="10"/>
  <c r="BE24" i="10"/>
  <c r="Q27" i="4"/>
  <c r="AZ25" i="10"/>
  <c r="Q27" i="6"/>
  <c r="BB25" i="10"/>
  <c r="BC25" i="10"/>
  <c r="Q27" i="5"/>
  <c r="BA25" i="10"/>
  <c r="Q27" i="7"/>
  <c r="BD25" i="10"/>
  <c r="BE25" i="10"/>
  <c r="Q28" i="4"/>
  <c r="AZ26" i="10"/>
  <c r="Q28" i="6"/>
  <c r="BB26" i="10"/>
  <c r="BC26" i="10"/>
  <c r="Q28" i="5"/>
  <c r="BA26" i="10"/>
  <c r="Q28" i="7"/>
  <c r="BD26" i="10"/>
  <c r="BE26" i="10"/>
  <c r="Q29" i="4"/>
  <c r="AZ27" i="10"/>
  <c r="Q29" i="6"/>
  <c r="BB27" i="10"/>
  <c r="BC27" i="10"/>
  <c r="Q29" i="5"/>
  <c r="BA27" i="10"/>
  <c r="Q29" i="7"/>
  <c r="BD27" i="10"/>
  <c r="BE27" i="10"/>
  <c r="Q30" i="4"/>
  <c r="AZ28" i="10"/>
  <c r="Q30" i="6"/>
  <c r="BB28" i="10"/>
  <c r="BC28" i="10"/>
  <c r="Q30" i="5"/>
  <c r="BA28" i="10"/>
  <c r="Q30" i="7"/>
  <c r="BD28" i="10"/>
  <c r="BE28" i="10"/>
  <c r="Q31" i="4"/>
  <c r="AZ29" i="10"/>
  <c r="Q31" i="6"/>
  <c r="BB29" i="10"/>
  <c r="BC29" i="10"/>
  <c r="Q31" i="5"/>
  <c r="BA29" i="10"/>
  <c r="Q31" i="7"/>
  <c r="BD29" i="10"/>
  <c r="BE29" i="10"/>
  <c r="Q32" i="4"/>
  <c r="AZ30" i="10"/>
  <c r="Q32" i="6"/>
  <c r="BB30" i="10"/>
  <c r="BC30" i="10"/>
  <c r="Q32" i="5"/>
  <c r="BA30" i="10"/>
  <c r="Q32" i="7"/>
  <c r="BD30" i="10"/>
  <c r="BE30" i="10"/>
  <c r="Q33" i="4"/>
  <c r="AZ31" i="10"/>
  <c r="Q33" i="6"/>
  <c r="BB31" i="10"/>
  <c r="BC31" i="10"/>
  <c r="Q33" i="5"/>
  <c r="BA31" i="10"/>
  <c r="Q33" i="7"/>
  <c r="BD31" i="10"/>
  <c r="BE31" i="10"/>
  <c r="Q34" i="4"/>
  <c r="AZ32" i="10"/>
  <c r="Q34" i="6"/>
  <c r="BB32" i="10"/>
  <c r="BC32" i="10"/>
  <c r="Q34" i="5"/>
  <c r="BA32" i="10"/>
  <c r="Q34" i="7"/>
  <c r="BD32" i="10"/>
  <c r="BE32" i="10"/>
  <c r="Q35" i="4"/>
  <c r="AZ33" i="10"/>
  <c r="Q35" i="6"/>
  <c r="BB33" i="10"/>
  <c r="BC33" i="10"/>
  <c r="Q35" i="5"/>
  <c r="BA33" i="10"/>
  <c r="Q35" i="7"/>
  <c r="BD33" i="10"/>
  <c r="BE33" i="10"/>
  <c r="Q36" i="4"/>
  <c r="AZ34" i="10"/>
  <c r="Q36" i="6"/>
  <c r="BB34" i="10"/>
  <c r="BC34" i="10"/>
  <c r="Q36" i="5"/>
  <c r="BA34" i="10"/>
  <c r="Q36" i="7"/>
  <c r="BD34" i="10"/>
  <c r="BE34" i="10"/>
  <c r="Q37" i="4"/>
  <c r="AZ35" i="10"/>
  <c r="Q37" i="6"/>
  <c r="BB35" i="10"/>
  <c r="BC35" i="10"/>
  <c r="Q37" i="5"/>
  <c r="BA35" i="10"/>
  <c r="Q37" i="7"/>
  <c r="BD35" i="10"/>
  <c r="BE35" i="10"/>
  <c r="Q38" i="4"/>
  <c r="AZ36" i="10"/>
  <c r="Q38" i="6"/>
  <c r="BB36" i="10"/>
  <c r="BC36" i="10"/>
  <c r="Q38" i="5"/>
  <c r="BA36" i="10"/>
  <c r="Q38" i="7"/>
  <c r="BD36" i="10"/>
  <c r="BE36" i="10"/>
  <c r="Q39" i="4"/>
  <c r="AZ37" i="10"/>
  <c r="Q39" i="6"/>
  <c r="BB37" i="10"/>
  <c r="BC37" i="10"/>
  <c r="Q39" i="5"/>
  <c r="BA37" i="10"/>
  <c r="Q39" i="7"/>
  <c r="BD37" i="10"/>
  <c r="BE37" i="10"/>
  <c r="Q40" i="4"/>
  <c r="AZ38" i="10"/>
  <c r="Q40" i="6"/>
  <c r="BB38" i="10"/>
  <c r="BC38" i="10"/>
  <c r="Q40" i="5"/>
  <c r="BA38" i="10"/>
  <c r="Q40" i="7"/>
  <c r="BD38" i="10"/>
  <c r="BE38" i="10"/>
  <c r="Q41" i="4"/>
  <c r="AZ39" i="10"/>
  <c r="Q41" i="6"/>
  <c r="BB39" i="10"/>
  <c r="BC39" i="10"/>
  <c r="Q41" i="5"/>
  <c r="BA39" i="10"/>
  <c r="Q41" i="7"/>
  <c r="BD39" i="10"/>
  <c r="BE39" i="10"/>
  <c r="Q42" i="4"/>
  <c r="AZ40" i="10"/>
  <c r="Q42" i="6"/>
  <c r="BB40" i="10"/>
  <c r="BC40" i="10"/>
  <c r="Q42" i="5"/>
  <c r="BA40" i="10"/>
  <c r="Q42" i="7"/>
  <c r="BD40" i="10"/>
  <c r="BE40" i="10"/>
  <c r="Q43" i="4"/>
  <c r="AZ41" i="10"/>
  <c r="Q43" i="6"/>
  <c r="BB41" i="10"/>
  <c r="BC41" i="10"/>
  <c r="Q43" i="5"/>
  <c r="BA41" i="10"/>
  <c r="Q43" i="7"/>
  <c r="BD41" i="10"/>
  <c r="BE41" i="10"/>
  <c r="Q44" i="4"/>
  <c r="AZ42" i="10"/>
  <c r="Q44" i="6"/>
  <c r="BB42" i="10"/>
  <c r="BC42" i="10"/>
  <c r="Q44" i="5"/>
  <c r="BA42" i="10"/>
  <c r="Q44" i="7"/>
  <c r="BD42" i="10"/>
  <c r="BE42" i="10"/>
  <c r="Q45" i="4"/>
  <c r="AZ43" i="10"/>
  <c r="Q45" i="6"/>
  <c r="BB43" i="10"/>
  <c r="BC43" i="10"/>
  <c r="Q45" i="5"/>
  <c r="BA43" i="10"/>
  <c r="Q45" i="7"/>
  <c r="BD43" i="10"/>
  <c r="BE43" i="10"/>
  <c r="Q46" i="4"/>
  <c r="AZ44" i="10"/>
  <c r="Q46" i="6"/>
  <c r="BB44" i="10"/>
  <c r="BC44" i="10"/>
  <c r="Q46" i="5"/>
  <c r="BA44" i="10"/>
  <c r="Q46" i="7"/>
  <c r="BD44" i="10"/>
  <c r="BE44" i="10"/>
  <c r="Q47" i="4"/>
  <c r="AZ45" i="10"/>
  <c r="Q47" i="6"/>
  <c r="BB45" i="10"/>
  <c r="BC45" i="10"/>
  <c r="Q47" i="5"/>
  <c r="BA45" i="10"/>
  <c r="Q47" i="7"/>
  <c r="BD45" i="10"/>
  <c r="BE45" i="10"/>
  <c r="Q48" i="4"/>
  <c r="AZ46" i="10"/>
  <c r="Q48" i="6"/>
  <c r="BB46" i="10"/>
  <c r="BC46" i="10"/>
  <c r="Q48" i="5"/>
  <c r="BA46" i="10"/>
  <c r="Q48" i="7"/>
  <c r="BD46" i="10"/>
  <c r="BE46" i="10"/>
  <c r="Q49" i="4"/>
  <c r="AZ47" i="10"/>
  <c r="Q49" i="6"/>
  <c r="BB47" i="10"/>
  <c r="BC47" i="10"/>
  <c r="Q49" i="5"/>
  <c r="BA47" i="10"/>
  <c r="Q49" i="7"/>
  <c r="BD47" i="10"/>
  <c r="BE47" i="10"/>
  <c r="Q50" i="4"/>
  <c r="AZ48" i="10"/>
  <c r="Q50" i="6"/>
  <c r="BB48" i="10"/>
  <c r="BC48" i="10"/>
  <c r="Q50" i="5"/>
  <c r="BA48" i="10"/>
  <c r="Q50" i="7"/>
  <c r="BD48" i="10"/>
  <c r="BE48" i="10"/>
  <c r="Q51" i="4"/>
  <c r="AZ49" i="10"/>
  <c r="Q51" i="6"/>
  <c r="BB49" i="10"/>
  <c r="BC49" i="10"/>
  <c r="Q51" i="5"/>
  <c r="BA49" i="10"/>
  <c r="Q51" i="7"/>
  <c r="BD49" i="10"/>
  <c r="BE49" i="10"/>
  <c r="Q52" i="4"/>
  <c r="AZ50" i="10"/>
  <c r="Q52" i="6"/>
  <c r="BB50" i="10"/>
  <c r="BC50" i="10"/>
  <c r="Q52" i="5"/>
  <c r="BA50" i="10"/>
  <c r="Q52" i="7"/>
  <c r="BD50" i="10"/>
  <c r="BE50" i="10"/>
  <c r="Q53" i="4"/>
  <c r="AZ51" i="10"/>
  <c r="Q53" i="6"/>
  <c r="BB51" i="10"/>
  <c r="BC51" i="10"/>
  <c r="Q53" i="5"/>
  <c r="BA51" i="10"/>
  <c r="Q53" i="7"/>
  <c r="BD51" i="10"/>
  <c r="BE51" i="10"/>
  <c r="Q4" i="4"/>
  <c r="AZ2" i="10"/>
  <c r="Q4" i="6"/>
  <c r="BB2" i="10"/>
  <c r="BC2" i="10"/>
  <c r="Q4" i="5"/>
  <c r="BA2" i="10"/>
  <c r="Q4" i="7"/>
  <c r="BD2" i="10"/>
  <c r="BE2" i="10"/>
  <c r="O53" i="6"/>
  <c r="AU51" i="10"/>
  <c r="AV51" i="10"/>
  <c r="O53" i="7"/>
  <c r="AW51" i="10"/>
  <c r="O53" i="5"/>
  <c r="AT51" i="10"/>
  <c r="AX51" i="10"/>
  <c r="O52" i="6"/>
  <c r="AU50" i="10"/>
  <c r="AV50" i="10"/>
  <c r="O52" i="7"/>
  <c r="AW50" i="10"/>
  <c r="O52" i="5"/>
  <c r="AT50" i="10"/>
  <c r="AX50" i="10"/>
  <c r="O51" i="6"/>
  <c r="AU49" i="10"/>
  <c r="AV49" i="10"/>
  <c r="O51" i="7"/>
  <c r="AW49" i="10"/>
  <c r="O51" i="5"/>
  <c r="AT49" i="10"/>
  <c r="AX49" i="10"/>
  <c r="O50" i="6"/>
  <c r="AU48" i="10"/>
  <c r="AV48" i="10"/>
  <c r="O50" i="7"/>
  <c r="AW48" i="10"/>
  <c r="O50" i="5"/>
  <c r="AT48" i="10"/>
  <c r="AX48" i="10"/>
  <c r="O49" i="6"/>
  <c r="AU47" i="10"/>
  <c r="AV47" i="10"/>
  <c r="O49" i="7"/>
  <c r="AW47" i="10"/>
  <c r="O49" i="5"/>
  <c r="AT47" i="10"/>
  <c r="AX47" i="10"/>
  <c r="O48" i="6"/>
  <c r="AU46" i="10"/>
  <c r="AV46" i="10"/>
  <c r="O48" i="7"/>
  <c r="AW46" i="10"/>
  <c r="O48" i="5"/>
  <c r="AT46" i="10"/>
  <c r="AX46" i="10"/>
  <c r="O47" i="6"/>
  <c r="AU45" i="10"/>
  <c r="AV45" i="10"/>
  <c r="O47" i="7"/>
  <c r="AW45" i="10"/>
  <c r="O47" i="5"/>
  <c r="AT45" i="10"/>
  <c r="AX45" i="10"/>
  <c r="O46" i="6"/>
  <c r="AU44" i="10"/>
  <c r="AV44" i="10"/>
  <c r="O46" i="7"/>
  <c r="AW44" i="10"/>
  <c r="O46" i="5"/>
  <c r="AT44" i="10"/>
  <c r="AX44" i="10"/>
  <c r="O45" i="6"/>
  <c r="AU43" i="10"/>
  <c r="AV43" i="10"/>
  <c r="O45" i="7"/>
  <c r="AW43" i="10"/>
  <c r="O45" i="5"/>
  <c r="AT43" i="10"/>
  <c r="AX43" i="10"/>
  <c r="O44" i="6"/>
  <c r="AU42" i="10"/>
  <c r="AV42" i="10"/>
  <c r="O44" i="7"/>
  <c r="AW42" i="10"/>
  <c r="O44" i="5"/>
  <c r="AT42" i="10"/>
  <c r="AX42" i="10"/>
  <c r="O43" i="6"/>
  <c r="AU41" i="10"/>
  <c r="AV41" i="10"/>
  <c r="O43" i="7"/>
  <c r="AW41" i="10"/>
  <c r="O43" i="5"/>
  <c r="AT41" i="10"/>
  <c r="AX41" i="10"/>
  <c r="O42" i="6"/>
  <c r="AU40" i="10"/>
  <c r="AV40" i="10"/>
  <c r="O42" i="7"/>
  <c r="AW40" i="10"/>
  <c r="O42" i="5"/>
  <c r="AT40" i="10"/>
  <c r="AX40" i="10"/>
  <c r="O41" i="6"/>
  <c r="AU39" i="10"/>
  <c r="AV39" i="10"/>
  <c r="O41" i="7"/>
  <c r="AW39" i="10"/>
  <c r="O41" i="5"/>
  <c r="AT39" i="10"/>
  <c r="AX39" i="10"/>
  <c r="O40" i="6"/>
  <c r="AU38" i="10"/>
  <c r="AV38" i="10"/>
  <c r="O40" i="7"/>
  <c r="AW38" i="10"/>
  <c r="O40" i="5"/>
  <c r="AT38" i="10"/>
  <c r="AX38" i="10"/>
  <c r="O39" i="6"/>
  <c r="AU37" i="10"/>
  <c r="AV37" i="10"/>
  <c r="O39" i="7"/>
  <c r="AW37" i="10"/>
  <c r="O39" i="5"/>
  <c r="AT37" i="10"/>
  <c r="AX37" i="10"/>
  <c r="O38" i="6"/>
  <c r="AU36" i="10"/>
  <c r="AV36" i="10"/>
  <c r="O38" i="7"/>
  <c r="AW36" i="10"/>
  <c r="O38" i="5"/>
  <c r="AT36" i="10"/>
  <c r="AX36" i="10"/>
  <c r="O37" i="6"/>
  <c r="AU35" i="10"/>
  <c r="AV35" i="10"/>
  <c r="O37" i="7"/>
  <c r="AW35" i="10"/>
  <c r="O37" i="5"/>
  <c r="AT35" i="10"/>
  <c r="AX35" i="10"/>
  <c r="O36" i="6"/>
  <c r="AU34" i="10"/>
  <c r="AV34" i="10"/>
  <c r="O36" i="7"/>
  <c r="AW34" i="10"/>
  <c r="O36" i="5"/>
  <c r="AT34" i="10"/>
  <c r="AX34" i="10"/>
  <c r="O35" i="6"/>
  <c r="AU33" i="10"/>
  <c r="AV33" i="10"/>
  <c r="O35" i="7"/>
  <c r="AW33" i="10"/>
  <c r="O35" i="5"/>
  <c r="AT33" i="10"/>
  <c r="AX33" i="10"/>
  <c r="O34" i="6"/>
  <c r="AU32" i="10"/>
  <c r="AV32" i="10"/>
  <c r="O34" i="7"/>
  <c r="AW32" i="10"/>
  <c r="O34" i="5"/>
  <c r="AT32" i="10"/>
  <c r="AX32" i="10"/>
  <c r="O33" i="6"/>
  <c r="AU31" i="10"/>
  <c r="AV31" i="10"/>
  <c r="O33" i="7"/>
  <c r="AW31" i="10"/>
  <c r="O33" i="5"/>
  <c r="AT31" i="10"/>
  <c r="AX31" i="10"/>
  <c r="O32" i="6"/>
  <c r="AU30" i="10"/>
  <c r="AV30" i="10"/>
  <c r="O32" i="7"/>
  <c r="AW30" i="10"/>
  <c r="O32" i="5"/>
  <c r="AT30" i="10"/>
  <c r="AX30" i="10"/>
  <c r="O31" i="6"/>
  <c r="AU29" i="10"/>
  <c r="AV29" i="10"/>
  <c r="O31" i="7"/>
  <c r="AW29" i="10"/>
  <c r="O31" i="5"/>
  <c r="AT29" i="10"/>
  <c r="AX29" i="10"/>
  <c r="O30" i="6"/>
  <c r="AU28" i="10"/>
  <c r="AV28" i="10"/>
  <c r="O30" i="7"/>
  <c r="AW28" i="10"/>
  <c r="O30" i="5"/>
  <c r="AT28" i="10"/>
  <c r="AX28" i="10"/>
  <c r="O29" i="6"/>
  <c r="AU27" i="10"/>
  <c r="AV27" i="10"/>
  <c r="O29" i="7"/>
  <c r="AW27" i="10"/>
  <c r="O29" i="5"/>
  <c r="AT27" i="10"/>
  <c r="AX27" i="10"/>
  <c r="O28" i="6"/>
  <c r="AU26" i="10"/>
  <c r="AV26" i="10"/>
  <c r="O28" i="7"/>
  <c r="AW26" i="10"/>
  <c r="O28" i="5"/>
  <c r="AT26" i="10"/>
  <c r="AX26" i="10"/>
  <c r="O27" i="6"/>
  <c r="AU25" i="10"/>
  <c r="AV25" i="10"/>
  <c r="O27" i="7"/>
  <c r="AW25" i="10"/>
  <c r="O27" i="5"/>
  <c r="AT25" i="10"/>
  <c r="AX25" i="10"/>
  <c r="O26" i="6"/>
  <c r="AU24" i="10"/>
  <c r="AV24" i="10"/>
  <c r="O26" i="7"/>
  <c r="AW24" i="10"/>
  <c r="O26" i="5"/>
  <c r="AT24" i="10"/>
  <c r="AX24" i="10"/>
  <c r="O25" i="6"/>
  <c r="AU23" i="10"/>
  <c r="AV23" i="10"/>
  <c r="O25" i="7"/>
  <c r="AW23" i="10"/>
  <c r="O25" i="5"/>
  <c r="AT23" i="10"/>
  <c r="AX23" i="10"/>
  <c r="O24" i="6"/>
  <c r="AU22" i="10"/>
  <c r="AV22" i="10"/>
  <c r="O24" i="7"/>
  <c r="AW22" i="10"/>
  <c r="O24" i="5"/>
  <c r="AT22" i="10"/>
  <c r="AX22" i="10"/>
  <c r="O23" i="6"/>
  <c r="AU21" i="10"/>
  <c r="AV21" i="10"/>
  <c r="O23" i="7"/>
  <c r="AW21" i="10"/>
  <c r="O23" i="5"/>
  <c r="AT21" i="10"/>
  <c r="AX21" i="10"/>
  <c r="O22" i="6"/>
  <c r="AU20" i="10"/>
  <c r="AV20" i="10"/>
  <c r="O22" i="7"/>
  <c r="AW20" i="10"/>
  <c r="O22" i="5"/>
  <c r="AT20" i="10"/>
  <c r="AX20" i="10"/>
  <c r="O21" i="6"/>
  <c r="AU19" i="10"/>
  <c r="AV19" i="10"/>
  <c r="O21" i="7"/>
  <c r="AW19" i="10"/>
  <c r="O21" i="5"/>
  <c r="AT19" i="10"/>
  <c r="AX19" i="10"/>
  <c r="O20" i="6"/>
  <c r="AU18" i="10"/>
  <c r="AV18" i="10"/>
  <c r="O20" i="7"/>
  <c r="AW18" i="10"/>
  <c r="O20" i="5"/>
  <c r="AT18" i="10"/>
  <c r="AX18" i="10"/>
  <c r="O19" i="6"/>
  <c r="AU17" i="10"/>
  <c r="AV17" i="10"/>
  <c r="O19" i="7"/>
  <c r="AW17" i="10"/>
  <c r="O19" i="5"/>
  <c r="AT17" i="10"/>
  <c r="AX17" i="10"/>
  <c r="O18" i="6"/>
  <c r="AU16" i="10"/>
  <c r="AV16" i="10"/>
  <c r="O18" i="7"/>
  <c r="AW16" i="10"/>
  <c r="O18" i="5"/>
  <c r="AT16" i="10"/>
  <c r="AX16" i="10"/>
  <c r="O17" i="6"/>
  <c r="AU15" i="10"/>
  <c r="AV15" i="10"/>
  <c r="O17" i="7"/>
  <c r="AW15" i="10"/>
  <c r="O17" i="5"/>
  <c r="AT15" i="10"/>
  <c r="AX15" i="10"/>
  <c r="O16" i="6"/>
  <c r="AU14" i="10"/>
  <c r="AV14" i="10"/>
  <c r="O16" i="7"/>
  <c r="AW14" i="10"/>
  <c r="O16" i="5"/>
  <c r="AT14" i="10"/>
  <c r="AX14" i="10"/>
  <c r="O15" i="6"/>
  <c r="AU13" i="10"/>
  <c r="AV13" i="10"/>
  <c r="O15" i="7"/>
  <c r="AW13" i="10"/>
  <c r="O15" i="5"/>
  <c r="AT13" i="10"/>
  <c r="AX13" i="10"/>
  <c r="O14" i="6"/>
  <c r="AU12" i="10"/>
  <c r="AV12" i="10"/>
  <c r="O14" i="7"/>
  <c r="AW12" i="10"/>
  <c r="O14" i="5"/>
  <c r="AT12" i="10"/>
  <c r="AX12" i="10"/>
  <c r="O13" i="6"/>
  <c r="AU11" i="10"/>
  <c r="AV11" i="10"/>
  <c r="O13" i="7"/>
  <c r="AW11" i="10"/>
  <c r="O13" i="5"/>
  <c r="AT11" i="10"/>
  <c r="AX11" i="10"/>
  <c r="O12" i="6"/>
  <c r="AU10" i="10"/>
  <c r="AV10" i="10"/>
  <c r="O12" i="7"/>
  <c r="AW10" i="10"/>
  <c r="O12" i="5"/>
  <c r="AT10" i="10"/>
  <c r="AX10" i="10"/>
  <c r="O11" i="6"/>
  <c r="AU9" i="10"/>
  <c r="AV9" i="10"/>
  <c r="O11" i="7"/>
  <c r="AW9" i="10"/>
  <c r="O11" i="5"/>
  <c r="AT9" i="10"/>
  <c r="AX9" i="10"/>
  <c r="O10" i="6"/>
  <c r="AU8" i="10"/>
  <c r="AV8" i="10"/>
  <c r="O10" i="7"/>
  <c r="AW8" i="10"/>
  <c r="O10" i="5"/>
  <c r="AT8" i="10"/>
  <c r="AX8" i="10"/>
  <c r="O9" i="6"/>
  <c r="AU7" i="10"/>
  <c r="AV7" i="10"/>
  <c r="O9" i="7"/>
  <c r="AW7" i="10"/>
  <c r="O9" i="5"/>
  <c r="AT7" i="10"/>
  <c r="AX7" i="10"/>
  <c r="O8" i="6"/>
  <c r="AU6" i="10"/>
  <c r="AV6" i="10"/>
  <c r="O8" i="7"/>
  <c r="AW6" i="10"/>
  <c r="O8" i="5"/>
  <c r="AT6" i="10"/>
  <c r="AX6" i="10"/>
  <c r="O7" i="6"/>
  <c r="AU5" i="10"/>
  <c r="AV5" i="10"/>
  <c r="O7" i="7"/>
  <c r="AW5" i="10"/>
  <c r="O7" i="5"/>
  <c r="AT5" i="10"/>
  <c r="AX5" i="10"/>
  <c r="O6" i="6"/>
  <c r="AU4" i="10"/>
  <c r="AV4" i="10"/>
  <c r="O6" i="7"/>
  <c r="AW4" i="10"/>
  <c r="O6" i="5"/>
  <c r="AT4" i="10"/>
  <c r="AX4" i="10"/>
  <c r="O5" i="6"/>
  <c r="AU3" i="10"/>
  <c r="AV3" i="10"/>
  <c r="O5" i="7"/>
  <c r="AW3" i="10"/>
  <c r="O5" i="5"/>
  <c r="AT3" i="10"/>
  <c r="AX3" i="10"/>
  <c r="O4" i="6"/>
  <c r="AU2" i="10"/>
  <c r="AV2" i="10"/>
  <c r="O4" i="7"/>
  <c r="AW2" i="10"/>
  <c r="O4" i="5"/>
  <c r="AT2" i="10"/>
  <c r="AX2" i="10"/>
  <c r="M53" i="6"/>
  <c r="AN51" i="10"/>
  <c r="AO51" i="10"/>
  <c r="M53" i="7"/>
  <c r="AP51" i="10"/>
  <c r="M53" i="5"/>
  <c r="AM51" i="10"/>
  <c r="AQ51" i="10"/>
  <c r="M52" i="6"/>
  <c r="AN50" i="10"/>
  <c r="AO50" i="10"/>
  <c r="M52" i="7"/>
  <c r="AP50" i="10"/>
  <c r="M52" i="5"/>
  <c r="AM50" i="10"/>
  <c r="AQ50" i="10"/>
  <c r="M51" i="6"/>
  <c r="AN49" i="10"/>
  <c r="AO49" i="10"/>
  <c r="M51" i="7"/>
  <c r="AP49" i="10"/>
  <c r="M51" i="5"/>
  <c r="AM49" i="10"/>
  <c r="AQ49" i="10"/>
  <c r="M50" i="6"/>
  <c r="AN48" i="10"/>
  <c r="AO48" i="10"/>
  <c r="M50" i="7"/>
  <c r="AP48" i="10"/>
  <c r="M50" i="5"/>
  <c r="AM48" i="10"/>
  <c r="AQ48" i="10"/>
  <c r="M49" i="6"/>
  <c r="AN47" i="10"/>
  <c r="AO47" i="10"/>
  <c r="M49" i="7"/>
  <c r="AP47" i="10"/>
  <c r="M49" i="5"/>
  <c r="AM47" i="10"/>
  <c r="AQ47" i="10"/>
  <c r="M48" i="6"/>
  <c r="AN46" i="10"/>
  <c r="AO46" i="10"/>
  <c r="M48" i="7"/>
  <c r="AP46" i="10"/>
  <c r="M48" i="5"/>
  <c r="AM46" i="10"/>
  <c r="AQ46" i="10"/>
  <c r="M47" i="6"/>
  <c r="AN45" i="10"/>
  <c r="AO45" i="10"/>
  <c r="M47" i="7"/>
  <c r="AP45" i="10"/>
  <c r="M47" i="5"/>
  <c r="AM45" i="10"/>
  <c r="AQ45" i="10"/>
  <c r="M46" i="6"/>
  <c r="AN44" i="10"/>
  <c r="AO44" i="10"/>
  <c r="M46" i="7"/>
  <c r="AP44" i="10"/>
  <c r="M46" i="5"/>
  <c r="AM44" i="10"/>
  <c r="AQ44" i="10"/>
  <c r="M45" i="6"/>
  <c r="AN43" i="10"/>
  <c r="AO43" i="10"/>
  <c r="M45" i="7"/>
  <c r="AP43" i="10"/>
  <c r="M45" i="5"/>
  <c r="AM43" i="10"/>
  <c r="AQ43" i="10"/>
  <c r="M44" i="6"/>
  <c r="AN42" i="10"/>
  <c r="AO42" i="10"/>
  <c r="M44" i="7"/>
  <c r="AP42" i="10"/>
  <c r="M44" i="5"/>
  <c r="AM42" i="10"/>
  <c r="AQ42" i="10"/>
  <c r="M43" i="6"/>
  <c r="AN41" i="10"/>
  <c r="AO41" i="10"/>
  <c r="M43" i="7"/>
  <c r="AP41" i="10"/>
  <c r="M43" i="5"/>
  <c r="AM41" i="10"/>
  <c r="AQ41" i="10"/>
  <c r="M42" i="6"/>
  <c r="AN40" i="10"/>
  <c r="AO40" i="10"/>
  <c r="M42" i="7"/>
  <c r="AP40" i="10"/>
  <c r="M42" i="5"/>
  <c r="AM40" i="10"/>
  <c r="AQ40" i="10"/>
  <c r="M41" i="6"/>
  <c r="AN39" i="10"/>
  <c r="AO39" i="10"/>
  <c r="M41" i="7"/>
  <c r="AP39" i="10"/>
  <c r="M41" i="5"/>
  <c r="AM39" i="10"/>
  <c r="AQ39" i="10"/>
  <c r="M40" i="6"/>
  <c r="AN38" i="10"/>
  <c r="AO38" i="10"/>
  <c r="M40" i="7"/>
  <c r="AP38" i="10"/>
  <c r="M40" i="5"/>
  <c r="AM38" i="10"/>
  <c r="AQ38" i="10"/>
  <c r="M39" i="6"/>
  <c r="AN37" i="10"/>
  <c r="AO37" i="10"/>
  <c r="M39" i="7"/>
  <c r="AP37" i="10"/>
  <c r="M39" i="5"/>
  <c r="AM37" i="10"/>
  <c r="AQ37" i="10"/>
  <c r="M38" i="6"/>
  <c r="AN36" i="10"/>
  <c r="AO36" i="10"/>
  <c r="M38" i="7"/>
  <c r="AP36" i="10"/>
  <c r="M38" i="5"/>
  <c r="AM36" i="10"/>
  <c r="AQ36" i="10"/>
  <c r="M37" i="6"/>
  <c r="AN35" i="10"/>
  <c r="AO35" i="10"/>
  <c r="M37" i="7"/>
  <c r="AP35" i="10"/>
  <c r="M37" i="5"/>
  <c r="AM35" i="10"/>
  <c r="AQ35" i="10"/>
  <c r="M36" i="6"/>
  <c r="AN34" i="10"/>
  <c r="AO34" i="10"/>
  <c r="M36" i="7"/>
  <c r="AP34" i="10"/>
  <c r="M36" i="5"/>
  <c r="AM34" i="10"/>
  <c r="AQ34" i="10"/>
  <c r="M35" i="6"/>
  <c r="AN33" i="10"/>
  <c r="AO33" i="10"/>
  <c r="M35" i="7"/>
  <c r="AP33" i="10"/>
  <c r="M35" i="5"/>
  <c r="AM33" i="10"/>
  <c r="AQ33" i="10"/>
  <c r="M34" i="6"/>
  <c r="AN32" i="10"/>
  <c r="AO32" i="10"/>
  <c r="M34" i="7"/>
  <c r="AP32" i="10"/>
  <c r="M34" i="5"/>
  <c r="AM32" i="10"/>
  <c r="AQ32" i="10"/>
  <c r="M33" i="6"/>
  <c r="AN31" i="10"/>
  <c r="AO31" i="10"/>
  <c r="M33" i="7"/>
  <c r="AP31" i="10"/>
  <c r="M33" i="5"/>
  <c r="AM31" i="10"/>
  <c r="AQ31" i="10"/>
  <c r="M32" i="6"/>
  <c r="AN30" i="10"/>
  <c r="AO30" i="10"/>
  <c r="M32" i="7"/>
  <c r="AP30" i="10"/>
  <c r="M32" i="5"/>
  <c r="AM30" i="10"/>
  <c r="AQ30" i="10"/>
  <c r="M31" i="6"/>
  <c r="AN29" i="10"/>
  <c r="AO29" i="10"/>
  <c r="M31" i="7"/>
  <c r="AP29" i="10"/>
  <c r="M31" i="5"/>
  <c r="AM29" i="10"/>
  <c r="AQ29" i="10"/>
  <c r="M30" i="6"/>
  <c r="AN28" i="10"/>
  <c r="AO28" i="10"/>
  <c r="M30" i="7"/>
  <c r="AP28" i="10"/>
  <c r="M30" i="5"/>
  <c r="AM28" i="10"/>
  <c r="AQ28" i="10"/>
  <c r="M29" i="6"/>
  <c r="AN27" i="10"/>
  <c r="AO27" i="10"/>
  <c r="M29" i="7"/>
  <c r="AP27" i="10"/>
  <c r="M29" i="5"/>
  <c r="AM27" i="10"/>
  <c r="AQ27" i="10"/>
  <c r="M27" i="6"/>
  <c r="AN25" i="10"/>
  <c r="AO25" i="10"/>
  <c r="M27" i="7"/>
  <c r="AP25" i="10"/>
  <c r="M27" i="5"/>
  <c r="AM25" i="10"/>
  <c r="AQ25" i="10"/>
  <c r="M26" i="6"/>
  <c r="AN24" i="10"/>
  <c r="AO24" i="10"/>
  <c r="M26" i="7"/>
  <c r="AP24" i="10"/>
  <c r="M26" i="5"/>
  <c r="AM24" i="10"/>
  <c r="AQ24" i="10"/>
  <c r="M25" i="6"/>
  <c r="AN23" i="10"/>
  <c r="AO23" i="10"/>
  <c r="M25" i="7"/>
  <c r="AP23" i="10"/>
  <c r="M25" i="5"/>
  <c r="AM23" i="10"/>
  <c r="AQ23" i="10"/>
  <c r="M24" i="6"/>
  <c r="AN22" i="10"/>
  <c r="AO22" i="10"/>
  <c r="M24" i="7"/>
  <c r="AP22" i="10"/>
  <c r="M24" i="5"/>
  <c r="AM22" i="10"/>
  <c r="AQ22" i="10"/>
  <c r="M23" i="6"/>
  <c r="AN21" i="10"/>
  <c r="AO21" i="10"/>
  <c r="M23" i="7"/>
  <c r="AP21" i="10"/>
  <c r="M23" i="5"/>
  <c r="AM21" i="10"/>
  <c r="AQ21" i="10"/>
  <c r="M22" i="6"/>
  <c r="AN20" i="10"/>
  <c r="AO20" i="10"/>
  <c r="M22" i="7"/>
  <c r="AP20" i="10"/>
  <c r="M22" i="5"/>
  <c r="AM20" i="10"/>
  <c r="AQ20" i="10"/>
  <c r="M21" i="6"/>
  <c r="AN19" i="10"/>
  <c r="AO19" i="10"/>
  <c r="M21" i="7"/>
  <c r="AP19" i="10"/>
  <c r="M21" i="5"/>
  <c r="AM19" i="10"/>
  <c r="AQ19" i="10"/>
  <c r="M20" i="6"/>
  <c r="AN18" i="10"/>
  <c r="AO18" i="10"/>
  <c r="M20" i="7"/>
  <c r="AP18" i="10"/>
  <c r="M20" i="5"/>
  <c r="AM18" i="10"/>
  <c r="AQ18" i="10"/>
  <c r="M19" i="6"/>
  <c r="AN17" i="10"/>
  <c r="AO17" i="10"/>
  <c r="M19" i="7"/>
  <c r="AP17" i="10"/>
  <c r="M19" i="5"/>
  <c r="AM17" i="10"/>
  <c r="AQ17" i="10"/>
  <c r="M18" i="6"/>
  <c r="AN16" i="10"/>
  <c r="AO16" i="10"/>
  <c r="M18" i="7"/>
  <c r="AP16" i="10"/>
  <c r="M18" i="5"/>
  <c r="AM16" i="10"/>
  <c r="AQ16" i="10"/>
  <c r="M17" i="6"/>
  <c r="AN15" i="10"/>
  <c r="AO15" i="10"/>
  <c r="M17" i="7"/>
  <c r="AP15" i="10"/>
  <c r="M17" i="5"/>
  <c r="AM15" i="10"/>
  <c r="AQ15" i="10"/>
  <c r="M16" i="6"/>
  <c r="AN14" i="10"/>
  <c r="AO14" i="10"/>
  <c r="M16" i="7"/>
  <c r="AP14" i="10"/>
  <c r="M16" i="5"/>
  <c r="AM14" i="10"/>
  <c r="AQ14" i="10"/>
  <c r="M15" i="6"/>
  <c r="AN13" i="10"/>
  <c r="AO13" i="10"/>
  <c r="M15" i="7"/>
  <c r="AP13" i="10"/>
  <c r="M15" i="5"/>
  <c r="AM13" i="10"/>
  <c r="AQ13" i="10"/>
  <c r="M14" i="6"/>
  <c r="AN12" i="10"/>
  <c r="AO12" i="10"/>
  <c r="M14" i="7"/>
  <c r="AP12" i="10"/>
  <c r="M14" i="5"/>
  <c r="AM12" i="10"/>
  <c r="AQ12" i="10"/>
  <c r="M13" i="6"/>
  <c r="AN11" i="10"/>
  <c r="AO11" i="10"/>
  <c r="M13" i="7"/>
  <c r="AP11" i="10"/>
  <c r="M13" i="5"/>
  <c r="AM11" i="10"/>
  <c r="AQ11" i="10"/>
  <c r="M12" i="6"/>
  <c r="AN10" i="10"/>
  <c r="AO10" i="10"/>
  <c r="M12" i="7"/>
  <c r="AP10" i="10"/>
  <c r="M12" i="5"/>
  <c r="AM10" i="10"/>
  <c r="AQ10" i="10"/>
  <c r="M11" i="6"/>
  <c r="AN9" i="10"/>
  <c r="AO9" i="10"/>
  <c r="M11" i="7"/>
  <c r="AP9" i="10"/>
  <c r="M11" i="5"/>
  <c r="AM9" i="10"/>
  <c r="AQ9" i="10"/>
  <c r="M10" i="6"/>
  <c r="AN8" i="10"/>
  <c r="AO8" i="10"/>
  <c r="M10" i="7"/>
  <c r="AP8" i="10"/>
  <c r="M10" i="5"/>
  <c r="AM8" i="10"/>
  <c r="AQ8" i="10"/>
  <c r="M9" i="6"/>
  <c r="AN7" i="10"/>
  <c r="AO7" i="10"/>
  <c r="M9" i="7"/>
  <c r="AP7" i="10"/>
  <c r="M9" i="5"/>
  <c r="AM7" i="10"/>
  <c r="AQ7" i="10"/>
  <c r="M8" i="6"/>
  <c r="AN6" i="10"/>
  <c r="AO6" i="10"/>
  <c r="M8" i="7"/>
  <c r="AP6" i="10"/>
  <c r="M8" i="5"/>
  <c r="AM6" i="10"/>
  <c r="AQ6" i="10"/>
  <c r="M7" i="6"/>
  <c r="AN5" i="10"/>
  <c r="AO5" i="10"/>
  <c r="M7" i="7"/>
  <c r="AP5" i="10"/>
  <c r="M7" i="5"/>
  <c r="AM5" i="10"/>
  <c r="AQ5" i="10"/>
  <c r="M6" i="6"/>
  <c r="AN4" i="10"/>
  <c r="AO4" i="10"/>
  <c r="M6" i="7"/>
  <c r="AP4" i="10"/>
  <c r="M6" i="5"/>
  <c r="AM4" i="10"/>
  <c r="AQ4" i="10"/>
  <c r="M5" i="6"/>
  <c r="AN3" i="10"/>
  <c r="AO3" i="10"/>
  <c r="M5" i="7"/>
  <c r="AP3" i="10"/>
  <c r="M5" i="5"/>
  <c r="AM3" i="10"/>
  <c r="AQ3" i="10"/>
  <c r="M4" i="6"/>
  <c r="AN2" i="10"/>
  <c r="AO2" i="10"/>
  <c r="M4" i="7"/>
  <c r="AP2" i="10"/>
  <c r="M4" i="5"/>
  <c r="AM2" i="10"/>
  <c r="AQ2" i="10"/>
  <c r="K53" i="6"/>
  <c r="AG51" i="10"/>
  <c r="AH51" i="10"/>
  <c r="K53" i="7"/>
  <c r="AI51" i="10"/>
  <c r="K53" i="5"/>
  <c r="AF51" i="10"/>
  <c r="AJ51" i="10"/>
  <c r="K52" i="6"/>
  <c r="AG50" i="10"/>
  <c r="AH50" i="10"/>
  <c r="K52" i="7"/>
  <c r="AI50" i="10"/>
  <c r="K52" i="5"/>
  <c r="AF50" i="10"/>
  <c r="AJ50" i="10"/>
  <c r="K51" i="6"/>
  <c r="AG49" i="10"/>
  <c r="AH49" i="10"/>
  <c r="K51" i="7"/>
  <c r="AI49" i="10"/>
  <c r="K51" i="5"/>
  <c r="AF49" i="10"/>
  <c r="AJ49" i="10"/>
  <c r="K50" i="6"/>
  <c r="AG48" i="10"/>
  <c r="AH48" i="10"/>
  <c r="K50" i="7"/>
  <c r="AI48" i="10"/>
  <c r="K50" i="5"/>
  <c r="AF48" i="10"/>
  <c r="AJ48" i="10"/>
  <c r="K49" i="6"/>
  <c r="AG47" i="10"/>
  <c r="AH47" i="10"/>
  <c r="K49" i="7"/>
  <c r="AI47" i="10"/>
  <c r="K49" i="5"/>
  <c r="AF47" i="10"/>
  <c r="AJ47" i="10"/>
  <c r="K48" i="6"/>
  <c r="AG46" i="10"/>
  <c r="AH46" i="10"/>
  <c r="K48" i="7"/>
  <c r="AI46" i="10"/>
  <c r="K48" i="5"/>
  <c r="AF46" i="10"/>
  <c r="AJ46" i="10"/>
  <c r="K47" i="6"/>
  <c r="AG45" i="10"/>
  <c r="AH45" i="10"/>
  <c r="K47" i="7"/>
  <c r="AI45" i="10"/>
  <c r="K47" i="5"/>
  <c r="AF45" i="10"/>
  <c r="AJ45" i="10"/>
  <c r="K46" i="6"/>
  <c r="AG44" i="10"/>
  <c r="AH44" i="10"/>
  <c r="K46" i="7"/>
  <c r="AI44" i="10"/>
  <c r="K46" i="5"/>
  <c r="AF44" i="10"/>
  <c r="AJ44" i="10"/>
  <c r="K45" i="6"/>
  <c r="AG43" i="10"/>
  <c r="AH43" i="10"/>
  <c r="K45" i="7"/>
  <c r="AI43" i="10"/>
  <c r="K45" i="5"/>
  <c r="AF43" i="10"/>
  <c r="AJ43" i="10"/>
  <c r="K44" i="6"/>
  <c r="AG42" i="10"/>
  <c r="AH42" i="10"/>
  <c r="K44" i="7"/>
  <c r="AI42" i="10"/>
  <c r="K44" i="5"/>
  <c r="AF42" i="10"/>
  <c r="AJ42" i="10"/>
  <c r="K43" i="6"/>
  <c r="AG41" i="10"/>
  <c r="AH41" i="10"/>
  <c r="K43" i="7"/>
  <c r="AI41" i="10"/>
  <c r="K43" i="5"/>
  <c r="AF41" i="10"/>
  <c r="AJ41" i="10"/>
  <c r="K42" i="6"/>
  <c r="AG40" i="10"/>
  <c r="AH40" i="10"/>
  <c r="K42" i="7"/>
  <c r="AI40" i="10"/>
  <c r="K42" i="5"/>
  <c r="AF40" i="10"/>
  <c r="AJ40" i="10"/>
  <c r="K41" i="6"/>
  <c r="AG39" i="10"/>
  <c r="AH39" i="10"/>
  <c r="K41" i="7"/>
  <c r="AI39" i="10"/>
  <c r="K41" i="5"/>
  <c r="AF39" i="10"/>
  <c r="AJ39" i="10"/>
  <c r="K40" i="6"/>
  <c r="AG38" i="10"/>
  <c r="AH38" i="10"/>
  <c r="K40" i="7"/>
  <c r="AI38" i="10"/>
  <c r="K40" i="5"/>
  <c r="AF38" i="10"/>
  <c r="AJ38" i="10"/>
  <c r="K39" i="6"/>
  <c r="AG37" i="10"/>
  <c r="AH37" i="10"/>
  <c r="K39" i="7"/>
  <c r="AI37" i="10"/>
  <c r="K39" i="5"/>
  <c r="AF37" i="10"/>
  <c r="AJ37" i="10"/>
  <c r="K38" i="6"/>
  <c r="AG36" i="10"/>
  <c r="AH36" i="10"/>
  <c r="K38" i="7"/>
  <c r="AI36" i="10"/>
  <c r="K38" i="5"/>
  <c r="AF36" i="10"/>
  <c r="AJ36" i="10"/>
  <c r="K37" i="6"/>
  <c r="AG35" i="10"/>
  <c r="AH35" i="10"/>
  <c r="K37" i="7"/>
  <c r="AI35" i="10"/>
  <c r="K37" i="5"/>
  <c r="AF35" i="10"/>
  <c r="AJ35" i="10"/>
  <c r="K36" i="6"/>
  <c r="AG34" i="10"/>
  <c r="AH34" i="10"/>
  <c r="K36" i="7"/>
  <c r="AI34" i="10"/>
  <c r="K36" i="5"/>
  <c r="AF34" i="10"/>
  <c r="AJ34" i="10"/>
  <c r="K35" i="6"/>
  <c r="AG33" i="10"/>
  <c r="AH33" i="10"/>
  <c r="K35" i="7"/>
  <c r="AI33" i="10"/>
  <c r="K35" i="5"/>
  <c r="AF33" i="10"/>
  <c r="AJ33" i="10"/>
  <c r="K34" i="6"/>
  <c r="AG32" i="10"/>
  <c r="AH32" i="10"/>
  <c r="K34" i="7"/>
  <c r="AI32" i="10"/>
  <c r="K34" i="5"/>
  <c r="AF32" i="10"/>
  <c r="AJ32" i="10"/>
  <c r="K33" i="6"/>
  <c r="AG31" i="10"/>
  <c r="AH31" i="10"/>
  <c r="K33" i="7"/>
  <c r="AI31" i="10"/>
  <c r="K33" i="5"/>
  <c r="AF31" i="10"/>
  <c r="AJ31" i="10"/>
  <c r="K32" i="6"/>
  <c r="AG30" i="10"/>
  <c r="AH30" i="10"/>
  <c r="K32" i="7"/>
  <c r="AI30" i="10"/>
  <c r="K32" i="5"/>
  <c r="AF30" i="10"/>
  <c r="AJ30" i="10"/>
  <c r="K31" i="6"/>
  <c r="AG29" i="10"/>
  <c r="AH29" i="10"/>
  <c r="K31" i="7"/>
  <c r="AI29" i="10"/>
  <c r="K31" i="5"/>
  <c r="AF29" i="10"/>
  <c r="AJ29" i="10"/>
  <c r="K30" i="6"/>
  <c r="AG28" i="10"/>
  <c r="AH28" i="10"/>
  <c r="K30" i="7"/>
  <c r="AI28" i="10"/>
  <c r="K30" i="5"/>
  <c r="AF28" i="10"/>
  <c r="AJ28" i="10"/>
  <c r="K29" i="6"/>
  <c r="AG27" i="10"/>
  <c r="AH27" i="10"/>
  <c r="K29" i="7"/>
  <c r="AI27" i="10"/>
  <c r="K29" i="5"/>
  <c r="AF27" i="10"/>
  <c r="AJ27" i="10"/>
  <c r="K28" i="6"/>
  <c r="AG26" i="10"/>
  <c r="AH26" i="10"/>
  <c r="K28" i="7"/>
  <c r="AI26" i="10"/>
  <c r="K28" i="5"/>
  <c r="AF26" i="10"/>
  <c r="AJ26" i="10"/>
  <c r="K27" i="6"/>
  <c r="AG25" i="10"/>
  <c r="AH25" i="10"/>
  <c r="K27" i="7"/>
  <c r="AI25" i="10"/>
  <c r="K27" i="5"/>
  <c r="AF25" i="10"/>
  <c r="AJ25" i="10"/>
  <c r="K26" i="6"/>
  <c r="AG24" i="10"/>
  <c r="AH24" i="10"/>
  <c r="K26" i="7"/>
  <c r="AI24" i="10"/>
  <c r="K26" i="5"/>
  <c r="AF24" i="10"/>
  <c r="AJ24" i="10"/>
  <c r="K25" i="6"/>
  <c r="AG23" i="10"/>
  <c r="AH23" i="10"/>
  <c r="K25" i="7"/>
  <c r="AI23" i="10"/>
  <c r="K25" i="5"/>
  <c r="AF23" i="10"/>
  <c r="AJ23" i="10"/>
  <c r="K24" i="6"/>
  <c r="AG22" i="10"/>
  <c r="AH22" i="10"/>
  <c r="K24" i="7"/>
  <c r="AI22" i="10"/>
  <c r="K24" i="5"/>
  <c r="AF22" i="10"/>
  <c r="AJ22" i="10"/>
  <c r="K23" i="6"/>
  <c r="AG21" i="10"/>
  <c r="AH21" i="10"/>
  <c r="K23" i="7"/>
  <c r="AI21" i="10"/>
  <c r="K23" i="5"/>
  <c r="AF21" i="10"/>
  <c r="AJ21" i="10"/>
  <c r="K22" i="6"/>
  <c r="AG20" i="10"/>
  <c r="AH20" i="10"/>
  <c r="K22" i="7"/>
  <c r="AI20" i="10"/>
  <c r="K22" i="5"/>
  <c r="AF20" i="10"/>
  <c r="AJ20" i="10"/>
  <c r="K21" i="6"/>
  <c r="AG19" i="10"/>
  <c r="AH19" i="10"/>
  <c r="K21" i="7"/>
  <c r="AI19" i="10"/>
  <c r="K21" i="5"/>
  <c r="AF19" i="10"/>
  <c r="AJ19" i="10"/>
  <c r="K20" i="6"/>
  <c r="AG18" i="10"/>
  <c r="AH18" i="10"/>
  <c r="K20" i="7"/>
  <c r="AI18" i="10"/>
  <c r="K20" i="5"/>
  <c r="AF18" i="10"/>
  <c r="AJ18" i="10"/>
  <c r="K19" i="6"/>
  <c r="AG17" i="10"/>
  <c r="AH17" i="10"/>
  <c r="K19" i="7"/>
  <c r="AI17" i="10"/>
  <c r="K19" i="5"/>
  <c r="AF17" i="10"/>
  <c r="AJ17" i="10"/>
  <c r="K18" i="6"/>
  <c r="AG16" i="10"/>
  <c r="AH16" i="10"/>
  <c r="K18" i="7"/>
  <c r="AI16" i="10"/>
  <c r="K18" i="5"/>
  <c r="AF16" i="10"/>
  <c r="AJ16" i="10"/>
  <c r="K17" i="6"/>
  <c r="AG15" i="10"/>
  <c r="AH15" i="10"/>
  <c r="K17" i="7"/>
  <c r="AI15" i="10"/>
  <c r="K17" i="5"/>
  <c r="AF15" i="10"/>
  <c r="AJ15" i="10"/>
  <c r="K16" i="6"/>
  <c r="AG14" i="10"/>
  <c r="AH14" i="10"/>
  <c r="K16" i="7"/>
  <c r="AI14" i="10"/>
  <c r="K16" i="5"/>
  <c r="AF14" i="10"/>
  <c r="AJ14" i="10"/>
  <c r="K15" i="6"/>
  <c r="AG13" i="10"/>
  <c r="AH13" i="10"/>
  <c r="K15" i="7"/>
  <c r="AI13" i="10"/>
  <c r="K15" i="5"/>
  <c r="AF13" i="10"/>
  <c r="AJ13" i="10"/>
  <c r="K14" i="6"/>
  <c r="AG12" i="10"/>
  <c r="AH12" i="10"/>
  <c r="K14" i="7"/>
  <c r="AI12" i="10"/>
  <c r="K14" i="5"/>
  <c r="AF12" i="10"/>
  <c r="AJ12" i="10"/>
  <c r="K13" i="6"/>
  <c r="AG11" i="10"/>
  <c r="AH11" i="10"/>
  <c r="K13" i="7"/>
  <c r="AI11" i="10"/>
  <c r="K13" i="5"/>
  <c r="AF11" i="10"/>
  <c r="AJ11" i="10"/>
  <c r="K12" i="6"/>
  <c r="AG10" i="10"/>
  <c r="AH10" i="10"/>
  <c r="K12" i="7"/>
  <c r="AI10" i="10"/>
  <c r="K12" i="5"/>
  <c r="AF10" i="10"/>
  <c r="AJ10" i="10"/>
  <c r="K11" i="6"/>
  <c r="AG9" i="10"/>
  <c r="AH9" i="10"/>
  <c r="K11" i="7"/>
  <c r="AI9" i="10"/>
  <c r="K11" i="5"/>
  <c r="AF9" i="10"/>
  <c r="AJ9" i="10"/>
  <c r="K10" i="6"/>
  <c r="AG8" i="10"/>
  <c r="AH8" i="10"/>
  <c r="K10" i="7"/>
  <c r="AI8" i="10"/>
  <c r="K10" i="5"/>
  <c r="AF8" i="10"/>
  <c r="AJ8" i="10"/>
  <c r="K9" i="6"/>
  <c r="AG7" i="10"/>
  <c r="AH7" i="10"/>
  <c r="K9" i="7"/>
  <c r="AI7" i="10"/>
  <c r="K9" i="5"/>
  <c r="AF7" i="10"/>
  <c r="AJ7" i="10"/>
  <c r="K8" i="6"/>
  <c r="AG6" i="10"/>
  <c r="AH6" i="10"/>
  <c r="K8" i="7"/>
  <c r="AI6" i="10"/>
  <c r="K8" i="5"/>
  <c r="AF6" i="10"/>
  <c r="AJ6" i="10"/>
  <c r="K7" i="6"/>
  <c r="AG5" i="10"/>
  <c r="AH5" i="10"/>
  <c r="K7" i="7"/>
  <c r="AI5" i="10"/>
  <c r="K7" i="5"/>
  <c r="AF5" i="10"/>
  <c r="AJ5" i="10"/>
  <c r="K6" i="6"/>
  <c r="AG4" i="10"/>
  <c r="AH4" i="10"/>
  <c r="K6" i="7"/>
  <c r="AI4" i="10"/>
  <c r="K6" i="5"/>
  <c r="AF4" i="10"/>
  <c r="AJ4" i="10"/>
  <c r="K5" i="6"/>
  <c r="AG3" i="10"/>
  <c r="AH3" i="10"/>
  <c r="K5" i="7"/>
  <c r="AI3" i="10"/>
  <c r="K5" i="5"/>
  <c r="AF3" i="10"/>
  <c r="AJ3" i="10"/>
  <c r="K4" i="6"/>
  <c r="AG2" i="10"/>
  <c r="AH2" i="10"/>
  <c r="K4" i="7"/>
  <c r="AI2" i="10"/>
  <c r="K4" i="5"/>
  <c r="AF2" i="10"/>
  <c r="AJ2" i="10"/>
  <c r="I53" i="6"/>
  <c r="Z51" i="10"/>
  <c r="AA51" i="10"/>
  <c r="I53" i="7"/>
  <c r="AB51" i="10"/>
  <c r="I53" i="5"/>
  <c r="Y51" i="10"/>
  <c r="AC51" i="10"/>
  <c r="I52" i="6"/>
  <c r="Z50" i="10"/>
  <c r="AA50" i="10"/>
  <c r="I52" i="7"/>
  <c r="AB50" i="10"/>
  <c r="I52" i="5"/>
  <c r="Y50" i="10"/>
  <c r="AC50" i="10"/>
  <c r="I51" i="6"/>
  <c r="Z49" i="10"/>
  <c r="AA49" i="10"/>
  <c r="I51" i="7"/>
  <c r="AB49" i="10"/>
  <c r="I51" i="5"/>
  <c r="Y49" i="10"/>
  <c r="AC49" i="10"/>
  <c r="I50" i="6"/>
  <c r="Z48" i="10"/>
  <c r="AA48" i="10"/>
  <c r="I50" i="7"/>
  <c r="AB48" i="10"/>
  <c r="I50" i="5"/>
  <c r="Y48" i="10"/>
  <c r="AC48" i="10"/>
  <c r="I49" i="6"/>
  <c r="Z47" i="10"/>
  <c r="AA47" i="10"/>
  <c r="I49" i="7"/>
  <c r="AB47" i="10"/>
  <c r="I49" i="5"/>
  <c r="Y47" i="10"/>
  <c r="AC47" i="10"/>
  <c r="I48" i="6"/>
  <c r="Z46" i="10"/>
  <c r="AA46" i="10"/>
  <c r="I48" i="7"/>
  <c r="AB46" i="10"/>
  <c r="I48" i="5"/>
  <c r="Y46" i="10"/>
  <c r="AC46" i="10"/>
  <c r="I47" i="6"/>
  <c r="Z45" i="10"/>
  <c r="AA45" i="10"/>
  <c r="I47" i="7"/>
  <c r="AB45" i="10"/>
  <c r="I47" i="5"/>
  <c r="Y45" i="10"/>
  <c r="AC45" i="10"/>
  <c r="I46" i="6"/>
  <c r="Z44" i="10"/>
  <c r="AA44" i="10"/>
  <c r="I46" i="7"/>
  <c r="AB44" i="10"/>
  <c r="I46" i="5"/>
  <c r="Y44" i="10"/>
  <c r="AC44" i="10"/>
  <c r="I45" i="6"/>
  <c r="Z43" i="10"/>
  <c r="AA43" i="10"/>
  <c r="I45" i="7"/>
  <c r="AB43" i="10"/>
  <c r="I45" i="5"/>
  <c r="Y43" i="10"/>
  <c r="AC43" i="10"/>
  <c r="I44" i="6"/>
  <c r="Z42" i="10"/>
  <c r="AA42" i="10"/>
  <c r="I44" i="7"/>
  <c r="AB42" i="10"/>
  <c r="I44" i="5"/>
  <c r="Y42" i="10"/>
  <c r="AC42" i="10"/>
  <c r="I43" i="6"/>
  <c r="Z41" i="10"/>
  <c r="AA41" i="10"/>
  <c r="I43" i="7"/>
  <c r="AB41" i="10"/>
  <c r="I43" i="5"/>
  <c r="Y41" i="10"/>
  <c r="AC41" i="10"/>
  <c r="I42" i="6"/>
  <c r="Z40" i="10"/>
  <c r="AA40" i="10"/>
  <c r="I42" i="7"/>
  <c r="AB40" i="10"/>
  <c r="I42" i="5"/>
  <c r="Y40" i="10"/>
  <c r="AC40" i="10"/>
  <c r="I41" i="6"/>
  <c r="Z39" i="10"/>
  <c r="AA39" i="10"/>
  <c r="I41" i="7"/>
  <c r="AB39" i="10"/>
  <c r="I41" i="5"/>
  <c r="Y39" i="10"/>
  <c r="AC39" i="10"/>
  <c r="I40" i="6"/>
  <c r="Z38" i="10"/>
  <c r="AA38" i="10"/>
  <c r="I40" i="7"/>
  <c r="AB38" i="10"/>
  <c r="I40" i="5"/>
  <c r="Y38" i="10"/>
  <c r="AC38" i="10"/>
  <c r="I39" i="6"/>
  <c r="Z37" i="10"/>
  <c r="AA37" i="10"/>
  <c r="I39" i="7"/>
  <c r="AB37" i="10"/>
  <c r="I39" i="5"/>
  <c r="Y37" i="10"/>
  <c r="AC37" i="10"/>
  <c r="I38" i="6"/>
  <c r="Z36" i="10"/>
  <c r="AA36" i="10"/>
  <c r="I38" i="7"/>
  <c r="AB36" i="10"/>
  <c r="I38" i="5"/>
  <c r="Y36" i="10"/>
  <c r="AC36" i="10"/>
  <c r="I37" i="6"/>
  <c r="Z35" i="10"/>
  <c r="AA35" i="10"/>
  <c r="I37" i="7"/>
  <c r="AB35" i="10"/>
  <c r="I37" i="5"/>
  <c r="Y35" i="10"/>
  <c r="AC35" i="10"/>
  <c r="I36" i="6"/>
  <c r="Z34" i="10"/>
  <c r="AA34" i="10"/>
  <c r="I36" i="7"/>
  <c r="AB34" i="10"/>
  <c r="I36" i="5"/>
  <c r="Y34" i="10"/>
  <c r="AC34" i="10"/>
  <c r="I35" i="6"/>
  <c r="Z33" i="10"/>
  <c r="AA33" i="10"/>
  <c r="I35" i="7"/>
  <c r="AB33" i="10"/>
  <c r="I35" i="5"/>
  <c r="Y33" i="10"/>
  <c r="AC33" i="10"/>
  <c r="I34" i="6"/>
  <c r="Z32" i="10"/>
  <c r="AA32" i="10"/>
  <c r="I34" i="7"/>
  <c r="AB32" i="10"/>
  <c r="I34" i="5"/>
  <c r="Y32" i="10"/>
  <c r="AC32" i="10"/>
  <c r="I33" i="6"/>
  <c r="Z31" i="10"/>
  <c r="AA31" i="10"/>
  <c r="I33" i="7"/>
  <c r="AB31" i="10"/>
  <c r="I33" i="5"/>
  <c r="Y31" i="10"/>
  <c r="AC31" i="10"/>
  <c r="I32" i="6"/>
  <c r="Z30" i="10"/>
  <c r="AA30" i="10"/>
  <c r="I32" i="7"/>
  <c r="AB30" i="10"/>
  <c r="I32" i="5"/>
  <c r="Y30" i="10"/>
  <c r="AC30" i="10"/>
  <c r="I31" i="6"/>
  <c r="Z29" i="10"/>
  <c r="AA29" i="10"/>
  <c r="I31" i="7"/>
  <c r="AB29" i="10"/>
  <c r="I31" i="5"/>
  <c r="Y29" i="10"/>
  <c r="AC29" i="10"/>
  <c r="I30" i="6"/>
  <c r="Z28" i="10"/>
  <c r="AA28" i="10"/>
  <c r="I30" i="7"/>
  <c r="AB28" i="10"/>
  <c r="I30" i="5"/>
  <c r="Y28" i="10"/>
  <c r="AC28" i="10"/>
  <c r="I29" i="6"/>
  <c r="Z27" i="10"/>
  <c r="AA27" i="10"/>
  <c r="I29" i="7"/>
  <c r="AB27" i="10"/>
  <c r="I29" i="5"/>
  <c r="Y27" i="10"/>
  <c r="AC27" i="10"/>
  <c r="I28" i="6"/>
  <c r="Z26" i="10"/>
  <c r="AA26" i="10"/>
  <c r="I28" i="7"/>
  <c r="AB26" i="10"/>
  <c r="I28" i="5"/>
  <c r="Y26" i="10"/>
  <c r="AC26" i="10"/>
  <c r="I27" i="6"/>
  <c r="Z25" i="10"/>
  <c r="AA25" i="10"/>
  <c r="I27" i="7"/>
  <c r="AB25" i="10"/>
  <c r="I27" i="5"/>
  <c r="Y25" i="10"/>
  <c r="AC25" i="10"/>
  <c r="I26" i="6"/>
  <c r="Z24" i="10"/>
  <c r="AA24" i="10"/>
  <c r="I26" i="7"/>
  <c r="AB24" i="10"/>
  <c r="I26" i="5"/>
  <c r="Y24" i="10"/>
  <c r="AC24" i="10"/>
  <c r="I25" i="6"/>
  <c r="Z23" i="10"/>
  <c r="AA23" i="10"/>
  <c r="I25" i="7"/>
  <c r="AB23" i="10"/>
  <c r="I25" i="5"/>
  <c r="Y23" i="10"/>
  <c r="AC23" i="10"/>
  <c r="I24" i="6"/>
  <c r="Z22" i="10"/>
  <c r="AA22" i="10"/>
  <c r="I24" i="7"/>
  <c r="AB22" i="10"/>
  <c r="I24" i="5"/>
  <c r="Y22" i="10"/>
  <c r="AC22" i="10"/>
  <c r="I23" i="6"/>
  <c r="Z21" i="10"/>
  <c r="AA21" i="10"/>
  <c r="I23" i="7"/>
  <c r="AB21" i="10"/>
  <c r="I23" i="5"/>
  <c r="Y21" i="10"/>
  <c r="AC21" i="10"/>
  <c r="I22" i="6"/>
  <c r="Z20" i="10"/>
  <c r="AA20" i="10"/>
  <c r="I22" i="7"/>
  <c r="AB20" i="10"/>
  <c r="I22" i="5"/>
  <c r="Y20" i="10"/>
  <c r="AC20" i="10"/>
  <c r="I21" i="6"/>
  <c r="Z19" i="10"/>
  <c r="AA19" i="10"/>
  <c r="I21" i="7"/>
  <c r="AB19" i="10"/>
  <c r="I21" i="5"/>
  <c r="Y19" i="10"/>
  <c r="AC19" i="10"/>
  <c r="I20" i="6"/>
  <c r="Z18" i="10"/>
  <c r="AA18" i="10"/>
  <c r="I20" i="7"/>
  <c r="AB18" i="10"/>
  <c r="I20" i="5"/>
  <c r="Y18" i="10"/>
  <c r="AC18" i="10"/>
  <c r="I19" i="6"/>
  <c r="Z17" i="10"/>
  <c r="AA17" i="10"/>
  <c r="I19" i="7"/>
  <c r="AB17" i="10"/>
  <c r="I19" i="5"/>
  <c r="Y17" i="10"/>
  <c r="AC17" i="10"/>
  <c r="I18" i="6"/>
  <c r="Z16" i="10"/>
  <c r="AA16" i="10"/>
  <c r="I18" i="7"/>
  <c r="AB16" i="10"/>
  <c r="I18" i="5"/>
  <c r="Y16" i="10"/>
  <c r="AC16" i="10"/>
  <c r="I17" i="6"/>
  <c r="Z15" i="10"/>
  <c r="AA15" i="10"/>
  <c r="I17" i="7"/>
  <c r="AB15" i="10"/>
  <c r="I17" i="5"/>
  <c r="Y15" i="10"/>
  <c r="AC15" i="10"/>
  <c r="I16" i="6"/>
  <c r="Z14" i="10"/>
  <c r="AA14" i="10"/>
  <c r="I16" i="7"/>
  <c r="AB14" i="10"/>
  <c r="I16" i="5"/>
  <c r="Y14" i="10"/>
  <c r="AC14" i="10"/>
  <c r="I15" i="6"/>
  <c r="Z13" i="10"/>
  <c r="AA13" i="10"/>
  <c r="I15" i="7"/>
  <c r="AB13" i="10"/>
  <c r="I15" i="5"/>
  <c r="Y13" i="10"/>
  <c r="AC13" i="10"/>
  <c r="I14" i="6"/>
  <c r="Z12" i="10"/>
  <c r="AA12" i="10"/>
  <c r="I14" i="7"/>
  <c r="AB12" i="10"/>
  <c r="I14" i="5"/>
  <c r="Y12" i="10"/>
  <c r="AC12" i="10"/>
  <c r="I13" i="6"/>
  <c r="Z11" i="10"/>
  <c r="AA11" i="10"/>
  <c r="I13" i="7"/>
  <c r="AB11" i="10"/>
  <c r="I13" i="5"/>
  <c r="Y11" i="10"/>
  <c r="AC11" i="10"/>
  <c r="I12" i="6"/>
  <c r="Z10" i="10"/>
  <c r="AA10" i="10"/>
  <c r="I12" i="7"/>
  <c r="AB10" i="10"/>
  <c r="I12" i="5"/>
  <c r="Y10" i="10"/>
  <c r="AC10" i="10"/>
  <c r="I11" i="6"/>
  <c r="Z9" i="10"/>
  <c r="AA9" i="10"/>
  <c r="I11" i="7"/>
  <c r="AB9" i="10"/>
  <c r="I11" i="5"/>
  <c r="Y9" i="10"/>
  <c r="AC9" i="10"/>
  <c r="I10" i="6"/>
  <c r="Z8" i="10"/>
  <c r="AA8" i="10"/>
  <c r="I10" i="7"/>
  <c r="AB8" i="10"/>
  <c r="I10" i="5"/>
  <c r="Y8" i="10"/>
  <c r="AC8" i="10"/>
  <c r="I9" i="6"/>
  <c r="Z7" i="10"/>
  <c r="AA7" i="10"/>
  <c r="I9" i="7"/>
  <c r="AB7" i="10"/>
  <c r="I9" i="5"/>
  <c r="Y7" i="10"/>
  <c r="AC7" i="10"/>
  <c r="I8" i="6"/>
  <c r="Z6" i="10"/>
  <c r="AA6" i="10"/>
  <c r="I8" i="7"/>
  <c r="AB6" i="10"/>
  <c r="I8" i="5"/>
  <c r="Y6" i="10"/>
  <c r="AC6" i="10"/>
  <c r="I7" i="6"/>
  <c r="Z5" i="10"/>
  <c r="AA5" i="10"/>
  <c r="I7" i="7"/>
  <c r="AB5" i="10"/>
  <c r="I7" i="5"/>
  <c r="Y5" i="10"/>
  <c r="AC5" i="10"/>
  <c r="I6" i="6"/>
  <c r="Z4" i="10"/>
  <c r="AA4" i="10"/>
  <c r="I6" i="7"/>
  <c r="AB4" i="10"/>
  <c r="I6" i="5"/>
  <c r="Y4" i="10"/>
  <c r="AC4" i="10"/>
  <c r="I5" i="6"/>
  <c r="Z3" i="10"/>
  <c r="AA3" i="10"/>
  <c r="I5" i="7"/>
  <c r="AB3" i="10"/>
  <c r="I5" i="5"/>
  <c r="Y3" i="10"/>
  <c r="AC3" i="10"/>
  <c r="I4" i="6"/>
  <c r="Z2" i="10"/>
  <c r="AA2" i="10"/>
  <c r="I4" i="7"/>
  <c r="AB2" i="10"/>
  <c r="I4" i="5"/>
  <c r="Y2" i="10"/>
  <c r="AC2" i="10"/>
  <c r="G53" i="6"/>
  <c r="S51" i="10"/>
  <c r="T51" i="10"/>
  <c r="G53" i="7"/>
  <c r="U51" i="10"/>
  <c r="G53" i="5"/>
  <c r="R51" i="10"/>
  <c r="V51" i="10"/>
  <c r="G52" i="6"/>
  <c r="S50" i="10"/>
  <c r="T50" i="10"/>
  <c r="G52" i="7"/>
  <c r="U50" i="10"/>
  <c r="G52" i="5"/>
  <c r="R50" i="10"/>
  <c r="V50" i="10"/>
  <c r="G51" i="6"/>
  <c r="S49" i="10"/>
  <c r="T49" i="10"/>
  <c r="G51" i="7"/>
  <c r="U49" i="10"/>
  <c r="G51" i="5"/>
  <c r="R49" i="10"/>
  <c r="V49" i="10"/>
  <c r="G50" i="6"/>
  <c r="S48" i="10"/>
  <c r="T48" i="10"/>
  <c r="G50" i="7"/>
  <c r="U48" i="10"/>
  <c r="G50" i="5"/>
  <c r="R48" i="10"/>
  <c r="V48" i="10"/>
  <c r="G49" i="6"/>
  <c r="S47" i="10"/>
  <c r="T47" i="10"/>
  <c r="G49" i="7"/>
  <c r="U47" i="10"/>
  <c r="G49" i="5"/>
  <c r="R47" i="10"/>
  <c r="V47" i="10"/>
  <c r="G48" i="6"/>
  <c r="S46" i="10"/>
  <c r="T46" i="10"/>
  <c r="G48" i="7"/>
  <c r="U46" i="10"/>
  <c r="G48" i="5"/>
  <c r="R46" i="10"/>
  <c r="V46" i="10"/>
  <c r="G47" i="6"/>
  <c r="S45" i="10"/>
  <c r="T45" i="10"/>
  <c r="G47" i="7"/>
  <c r="U45" i="10"/>
  <c r="G47" i="5"/>
  <c r="R45" i="10"/>
  <c r="V45" i="10"/>
  <c r="G46" i="6"/>
  <c r="S44" i="10"/>
  <c r="T44" i="10"/>
  <c r="G46" i="7"/>
  <c r="U44" i="10"/>
  <c r="G45" i="6"/>
  <c r="S43" i="10"/>
  <c r="T43" i="10"/>
  <c r="G45" i="7"/>
  <c r="U43" i="10"/>
  <c r="G45" i="5"/>
  <c r="R43" i="10"/>
  <c r="V43" i="10"/>
  <c r="G44" i="6"/>
  <c r="S42" i="10"/>
  <c r="T42" i="10"/>
  <c r="G44" i="7"/>
  <c r="U42" i="10"/>
  <c r="G44" i="5"/>
  <c r="R42" i="10"/>
  <c r="V42" i="10"/>
  <c r="G43" i="6"/>
  <c r="S41" i="10"/>
  <c r="T41" i="10"/>
  <c r="G43" i="7"/>
  <c r="U41" i="10"/>
  <c r="G43" i="5"/>
  <c r="R41" i="10"/>
  <c r="V41" i="10"/>
  <c r="G42" i="6"/>
  <c r="S40" i="10"/>
  <c r="T40" i="10"/>
  <c r="G42" i="7"/>
  <c r="U40" i="10"/>
  <c r="G42" i="5"/>
  <c r="R40" i="10"/>
  <c r="V40" i="10"/>
  <c r="G41" i="6"/>
  <c r="S39" i="10"/>
  <c r="T39" i="10"/>
  <c r="G41" i="7"/>
  <c r="U39" i="10"/>
  <c r="G41" i="5"/>
  <c r="R39" i="10"/>
  <c r="V39" i="10"/>
  <c r="G40" i="6"/>
  <c r="S38" i="10"/>
  <c r="T38" i="10"/>
  <c r="G40" i="7"/>
  <c r="U38" i="10"/>
  <c r="G40" i="5"/>
  <c r="R38" i="10"/>
  <c r="V38" i="10"/>
  <c r="G39" i="6"/>
  <c r="S37" i="10"/>
  <c r="T37" i="10"/>
  <c r="G39" i="7"/>
  <c r="U37" i="10"/>
  <c r="G39" i="5"/>
  <c r="R37" i="10"/>
  <c r="V37" i="10"/>
  <c r="G38" i="6"/>
  <c r="S36" i="10"/>
  <c r="T36" i="10"/>
  <c r="G38" i="7"/>
  <c r="U36" i="10"/>
  <c r="G38" i="5"/>
  <c r="R36" i="10"/>
  <c r="V36" i="10"/>
  <c r="G37" i="6"/>
  <c r="S35" i="10"/>
  <c r="T35" i="10"/>
  <c r="G37" i="7"/>
  <c r="U35" i="10"/>
  <c r="G37" i="5"/>
  <c r="R35" i="10"/>
  <c r="V35" i="10"/>
  <c r="G36" i="6"/>
  <c r="S34" i="10"/>
  <c r="T34" i="10"/>
  <c r="G36" i="7"/>
  <c r="U34" i="10"/>
  <c r="G36" i="5"/>
  <c r="R34" i="10"/>
  <c r="V34" i="10"/>
  <c r="G35" i="6"/>
  <c r="S33" i="10"/>
  <c r="T33" i="10"/>
  <c r="G35" i="7"/>
  <c r="U33" i="10"/>
  <c r="G35" i="5"/>
  <c r="R33" i="10"/>
  <c r="V33" i="10"/>
  <c r="G34" i="6"/>
  <c r="S32" i="10"/>
  <c r="T32" i="10"/>
  <c r="G34" i="7"/>
  <c r="U32" i="10"/>
  <c r="G34" i="5"/>
  <c r="R32" i="10"/>
  <c r="V32" i="10"/>
  <c r="G33" i="6"/>
  <c r="S31" i="10"/>
  <c r="T31" i="10"/>
  <c r="G33" i="7"/>
  <c r="U31" i="10"/>
  <c r="G33" i="5"/>
  <c r="R31" i="10"/>
  <c r="V31" i="10"/>
  <c r="G32" i="6"/>
  <c r="S30" i="10"/>
  <c r="T30" i="10"/>
  <c r="G32" i="7"/>
  <c r="U30" i="10"/>
  <c r="G32" i="5"/>
  <c r="R30" i="10"/>
  <c r="V30" i="10"/>
  <c r="G31" i="6"/>
  <c r="S29" i="10"/>
  <c r="T29" i="10"/>
  <c r="G31" i="7"/>
  <c r="U29" i="10"/>
  <c r="G31" i="5"/>
  <c r="R29" i="10"/>
  <c r="V29" i="10"/>
  <c r="G30" i="6"/>
  <c r="S28" i="10"/>
  <c r="T28" i="10"/>
  <c r="G30" i="7"/>
  <c r="U28" i="10"/>
  <c r="G30" i="5"/>
  <c r="R28" i="10"/>
  <c r="V28" i="10"/>
  <c r="G29" i="6"/>
  <c r="S27" i="10"/>
  <c r="T27" i="10"/>
  <c r="G29" i="7"/>
  <c r="U27" i="10"/>
  <c r="G29" i="5"/>
  <c r="R27" i="10"/>
  <c r="V27" i="10"/>
  <c r="G28" i="6"/>
  <c r="S26" i="10"/>
  <c r="T26" i="10"/>
  <c r="G28" i="7"/>
  <c r="U26" i="10"/>
  <c r="G28" i="5"/>
  <c r="R26" i="10"/>
  <c r="V26" i="10"/>
  <c r="G27" i="6"/>
  <c r="S25" i="10"/>
  <c r="T25" i="10"/>
  <c r="G27" i="7"/>
  <c r="U25" i="10"/>
  <c r="G27" i="5"/>
  <c r="R25" i="10"/>
  <c r="V25" i="10"/>
  <c r="G26" i="6"/>
  <c r="S24" i="10"/>
  <c r="T24" i="10"/>
  <c r="G26" i="7"/>
  <c r="U24" i="10"/>
  <c r="G26" i="5"/>
  <c r="R24" i="10"/>
  <c r="V24" i="10"/>
  <c r="G25" i="6"/>
  <c r="S23" i="10"/>
  <c r="T23" i="10"/>
  <c r="G25" i="7"/>
  <c r="U23" i="10"/>
  <c r="G25" i="5"/>
  <c r="R23" i="10"/>
  <c r="V23" i="10"/>
  <c r="G24" i="6"/>
  <c r="S22" i="10"/>
  <c r="T22" i="10"/>
  <c r="G24" i="7"/>
  <c r="U22" i="10"/>
  <c r="G24" i="5"/>
  <c r="R22" i="10"/>
  <c r="V22" i="10"/>
  <c r="G23" i="6"/>
  <c r="S21" i="10"/>
  <c r="T21" i="10"/>
  <c r="G23" i="7"/>
  <c r="U21" i="10"/>
  <c r="G23" i="5"/>
  <c r="R21" i="10"/>
  <c r="V21" i="10"/>
  <c r="G22" i="6"/>
  <c r="S20" i="10"/>
  <c r="T20" i="10"/>
  <c r="G22" i="7"/>
  <c r="U20" i="10"/>
  <c r="G22" i="5"/>
  <c r="R20" i="10"/>
  <c r="V20" i="10"/>
  <c r="G21" i="6"/>
  <c r="S19" i="10"/>
  <c r="T19" i="10"/>
  <c r="G21" i="7"/>
  <c r="U19" i="10"/>
  <c r="G21" i="5"/>
  <c r="R19" i="10"/>
  <c r="V19" i="10"/>
  <c r="G20" i="6"/>
  <c r="S18" i="10"/>
  <c r="T18" i="10"/>
  <c r="G20" i="7"/>
  <c r="U18" i="10"/>
  <c r="G20" i="5"/>
  <c r="R18" i="10"/>
  <c r="V18" i="10"/>
  <c r="G19" i="6"/>
  <c r="S17" i="10"/>
  <c r="T17" i="10"/>
  <c r="G19" i="7"/>
  <c r="U17" i="10"/>
  <c r="G19" i="5"/>
  <c r="R17" i="10"/>
  <c r="V17" i="10"/>
  <c r="G17" i="6"/>
  <c r="S15" i="10"/>
  <c r="T15" i="10"/>
  <c r="G17" i="7"/>
  <c r="U15" i="10"/>
  <c r="G17" i="5"/>
  <c r="R15" i="10"/>
  <c r="V15" i="10"/>
  <c r="G16" i="6"/>
  <c r="S14" i="10"/>
  <c r="T14" i="10"/>
  <c r="G16" i="7"/>
  <c r="U14" i="10"/>
  <c r="G16" i="5"/>
  <c r="R14" i="10"/>
  <c r="V14" i="10"/>
  <c r="G15" i="6"/>
  <c r="S13" i="10"/>
  <c r="T13" i="10"/>
  <c r="G15" i="7"/>
  <c r="U13" i="10"/>
  <c r="G15" i="5"/>
  <c r="R13" i="10"/>
  <c r="V13" i="10"/>
  <c r="G14" i="6"/>
  <c r="S12" i="10"/>
  <c r="T12" i="10"/>
  <c r="G14" i="7"/>
  <c r="U12" i="10"/>
  <c r="G14" i="5"/>
  <c r="R12" i="10"/>
  <c r="V12" i="10"/>
  <c r="G13" i="6"/>
  <c r="S11" i="10"/>
  <c r="T11" i="10"/>
  <c r="G13" i="7"/>
  <c r="U11" i="10"/>
  <c r="G13" i="5"/>
  <c r="R11" i="10"/>
  <c r="V11" i="10"/>
  <c r="G12" i="6"/>
  <c r="S10" i="10"/>
  <c r="T10" i="10"/>
  <c r="G12" i="7"/>
  <c r="U10" i="10"/>
  <c r="G12" i="5"/>
  <c r="R10" i="10"/>
  <c r="V10" i="10"/>
  <c r="G11" i="6"/>
  <c r="S9" i="10"/>
  <c r="T9" i="10"/>
  <c r="G11" i="7"/>
  <c r="U9" i="10"/>
  <c r="G11" i="5"/>
  <c r="R9" i="10"/>
  <c r="V9" i="10"/>
  <c r="G10" i="6"/>
  <c r="S8" i="10"/>
  <c r="T8" i="10"/>
  <c r="G10" i="7"/>
  <c r="U8" i="10"/>
  <c r="G10" i="5"/>
  <c r="R8" i="10"/>
  <c r="V8" i="10"/>
  <c r="G9" i="6"/>
  <c r="S7" i="10"/>
  <c r="T7" i="10"/>
  <c r="G9" i="7"/>
  <c r="U7" i="10"/>
  <c r="G9" i="5"/>
  <c r="R7" i="10"/>
  <c r="V7" i="10"/>
  <c r="G8" i="6"/>
  <c r="S6" i="10"/>
  <c r="T6" i="10"/>
  <c r="G8" i="7"/>
  <c r="U6" i="10"/>
  <c r="G8" i="5"/>
  <c r="R6" i="10"/>
  <c r="V6" i="10"/>
  <c r="G7" i="6"/>
  <c r="S5" i="10"/>
  <c r="T5" i="10"/>
  <c r="G7" i="7"/>
  <c r="U5" i="10"/>
  <c r="G7" i="5"/>
  <c r="R5" i="10"/>
  <c r="V5" i="10"/>
  <c r="G6" i="6"/>
  <c r="S4" i="10"/>
  <c r="T4" i="10"/>
  <c r="G6" i="7"/>
  <c r="U4" i="10"/>
  <c r="G6" i="5"/>
  <c r="R4" i="10"/>
  <c r="V4" i="10"/>
  <c r="G5" i="6"/>
  <c r="S3" i="10"/>
  <c r="T3" i="10"/>
  <c r="G5" i="7"/>
  <c r="U3" i="10"/>
  <c r="G5" i="5"/>
  <c r="R3" i="10"/>
  <c r="V3" i="10"/>
  <c r="G4" i="6"/>
  <c r="S2" i="10"/>
  <c r="T2" i="10"/>
  <c r="G4" i="7"/>
  <c r="U2" i="10"/>
  <c r="G4" i="5"/>
  <c r="R2" i="10"/>
  <c r="V2" i="10"/>
  <c r="E53" i="6"/>
  <c r="L51" i="10"/>
  <c r="M51" i="10"/>
  <c r="E53" i="7"/>
  <c r="N51" i="10"/>
  <c r="E53" i="5"/>
  <c r="K51" i="10"/>
  <c r="O51" i="10"/>
  <c r="E52" i="6"/>
  <c r="L50" i="10"/>
  <c r="M50" i="10"/>
  <c r="E52" i="7"/>
  <c r="N50" i="10"/>
  <c r="E52" i="5"/>
  <c r="K50" i="10"/>
  <c r="O50" i="10"/>
  <c r="E51" i="6"/>
  <c r="L49" i="10"/>
  <c r="M49" i="10"/>
  <c r="E51" i="7"/>
  <c r="N49" i="10"/>
  <c r="E51" i="5"/>
  <c r="K49" i="10"/>
  <c r="O49" i="10"/>
  <c r="E50" i="6"/>
  <c r="L48" i="10"/>
  <c r="M48" i="10"/>
  <c r="E50" i="7"/>
  <c r="N48" i="10"/>
  <c r="E50" i="5"/>
  <c r="K48" i="10"/>
  <c r="O48" i="10"/>
  <c r="E49" i="6"/>
  <c r="L47" i="10"/>
  <c r="M47" i="10"/>
  <c r="E49" i="7"/>
  <c r="N47" i="10"/>
  <c r="E49" i="5"/>
  <c r="K47" i="10"/>
  <c r="O47" i="10"/>
  <c r="E48" i="6"/>
  <c r="L46" i="10"/>
  <c r="M46" i="10"/>
  <c r="E48" i="7"/>
  <c r="N46" i="10"/>
  <c r="E48" i="5"/>
  <c r="K46" i="10"/>
  <c r="O46" i="10"/>
  <c r="E47" i="6"/>
  <c r="L45" i="10"/>
  <c r="M45" i="10"/>
  <c r="E47" i="7"/>
  <c r="N45" i="10"/>
  <c r="E47" i="5"/>
  <c r="K45" i="10"/>
  <c r="O45" i="10"/>
  <c r="E46" i="6"/>
  <c r="L44" i="10"/>
  <c r="M44" i="10"/>
  <c r="E46" i="7"/>
  <c r="N44" i="10"/>
  <c r="E46" i="5"/>
  <c r="K44" i="10"/>
  <c r="O44" i="10"/>
  <c r="E45" i="6"/>
  <c r="L43" i="10"/>
  <c r="M43" i="10"/>
  <c r="E45" i="7"/>
  <c r="N43" i="10"/>
  <c r="E45" i="5"/>
  <c r="K43" i="10"/>
  <c r="O43" i="10"/>
  <c r="E44" i="6"/>
  <c r="L42" i="10"/>
  <c r="M42" i="10"/>
  <c r="E44" i="7"/>
  <c r="N42" i="10"/>
  <c r="E44" i="5"/>
  <c r="K42" i="10"/>
  <c r="O42" i="10"/>
  <c r="E43" i="6"/>
  <c r="L41" i="10"/>
  <c r="M41" i="10"/>
  <c r="E43" i="7"/>
  <c r="N41" i="10"/>
  <c r="E43" i="5"/>
  <c r="K41" i="10"/>
  <c r="O41" i="10"/>
  <c r="E42" i="6"/>
  <c r="L40" i="10"/>
  <c r="M40" i="10"/>
  <c r="E42" i="7"/>
  <c r="N40" i="10"/>
  <c r="E42" i="5"/>
  <c r="K40" i="10"/>
  <c r="O40" i="10"/>
  <c r="E41" i="6"/>
  <c r="L39" i="10"/>
  <c r="M39" i="10"/>
  <c r="E41" i="7"/>
  <c r="N39" i="10"/>
  <c r="E41" i="5"/>
  <c r="K39" i="10"/>
  <c r="O39" i="10"/>
  <c r="E40" i="6"/>
  <c r="L38" i="10"/>
  <c r="M38" i="10"/>
  <c r="E40" i="7"/>
  <c r="N38" i="10"/>
  <c r="E40" i="5"/>
  <c r="K38" i="10"/>
  <c r="O38" i="10"/>
  <c r="E39" i="6"/>
  <c r="L37" i="10"/>
  <c r="M37" i="10"/>
  <c r="E39" i="7"/>
  <c r="N37" i="10"/>
  <c r="E39" i="5"/>
  <c r="K37" i="10"/>
  <c r="O37" i="10"/>
  <c r="E38" i="6"/>
  <c r="L36" i="10"/>
  <c r="M36" i="10"/>
  <c r="E38" i="7"/>
  <c r="N36" i="10"/>
  <c r="E38" i="5"/>
  <c r="K36" i="10"/>
  <c r="O36" i="10"/>
  <c r="E37" i="6"/>
  <c r="L35" i="10"/>
  <c r="M35" i="10"/>
  <c r="E37" i="7"/>
  <c r="N35" i="10"/>
  <c r="E37" i="5"/>
  <c r="K35" i="10"/>
  <c r="O35" i="10"/>
  <c r="E36" i="6"/>
  <c r="L34" i="10"/>
  <c r="M34" i="10"/>
  <c r="E36" i="7"/>
  <c r="N34" i="10"/>
  <c r="E36" i="5"/>
  <c r="K34" i="10"/>
  <c r="O34" i="10"/>
  <c r="E35" i="6"/>
  <c r="L33" i="10"/>
  <c r="M33" i="10"/>
  <c r="E35" i="7"/>
  <c r="N33" i="10"/>
  <c r="E35" i="5"/>
  <c r="K33" i="10"/>
  <c r="O33" i="10"/>
  <c r="E34" i="6"/>
  <c r="L32" i="10"/>
  <c r="M32" i="10"/>
  <c r="E34" i="7"/>
  <c r="N32" i="10"/>
  <c r="E34" i="5"/>
  <c r="K32" i="10"/>
  <c r="O32" i="10"/>
  <c r="E33" i="6"/>
  <c r="L31" i="10"/>
  <c r="M31" i="10"/>
  <c r="E33" i="7"/>
  <c r="N31" i="10"/>
  <c r="E33" i="5"/>
  <c r="K31" i="10"/>
  <c r="O31" i="10"/>
  <c r="E32" i="6"/>
  <c r="L30" i="10"/>
  <c r="M30" i="10"/>
  <c r="E32" i="7"/>
  <c r="N30" i="10"/>
  <c r="E32" i="5"/>
  <c r="K30" i="10"/>
  <c r="O30" i="10"/>
  <c r="E31" i="6"/>
  <c r="L29" i="10"/>
  <c r="M29" i="10"/>
  <c r="E31" i="7"/>
  <c r="N29" i="10"/>
  <c r="E31" i="5"/>
  <c r="K29" i="10"/>
  <c r="O29" i="10"/>
  <c r="E30" i="6"/>
  <c r="L28" i="10"/>
  <c r="M28" i="10"/>
  <c r="E30" i="7"/>
  <c r="N28" i="10"/>
  <c r="E30" i="5"/>
  <c r="K28" i="10"/>
  <c r="O28" i="10"/>
  <c r="E29" i="6"/>
  <c r="L27" i="10"/>
  <c r="M27" i="10"/>
  <c r="E29" i="7"/>
  <c r="N27" i="10"/>
  <c r="E29" i="5"/>
  <c r="K27" i="10"/>
  <c r="O27" i="10"/>
  <c r="E28" i="6"/>
  <c r="L26" i="10"/>
  <c r="M26" i="10"/>
  <c r="E28" i="7"/>
  <c r="N26" i="10"/>
  <c r="E28" i="5"/>
  <c r="K26" i="10"/>
  <c r="O26" i="10"/>
  <c r="E27" i="6"/>
  <c r="L25" i="10"/>
  <c r="M25" i="10"/>
  <c r="E27" i="7"/>
  <c r="N25" i="10"/>
  <c r="E27" i="5"/>
  <c r="K25" i="10"/>
  <c r="O25" i="10"/>
  <c r="E26" i="6"/>
  <c r="L24" i="10"/>
  <c r="M24" i="10"/>
  <c r="E26" i="7"/>
  <c r="N24" i="10"/>
  <c r="E26" i="5"/>
  <c r="K24" i="10"/>
  <c r="O24" i="10"/>
  <c r="E25" i="6"/>
  <c r="L23" i="10"/>
  <c r="M23" i="10"/>
  <c r="E25" i="7"/>
  <c r="N23" i="10"/>
  <c r="E25" i="5"/>
  <c r="K23" i="10"/>
  <c r="O23" i="10"/>
  <c r="E24" i="6"/>
  <c r="L22" i="10"/>
  <c r="M22" i="10"/>
  <c r="E24" i="7"/>
  <c r="N22" i="10"/>
  <c r="E24" i="5"/>
  <c r="K22" i="10"/>
  <c r="O22" i="10"/>
  <c r="E23" i="6"/>
  <c r="L21" i="10"/>
  <c r="M21" i="10"/>
  <c r="E23" i="7"/>
  <c r="N21" i="10"/>
  <c r="E23" i="5"/>
  <c r="K21" i="10"/>
  <c r="O21" i="10"/>
  <c r="E22" i="6"/>
  <c r="L20" i="10"/>
  <c r="M20" i="10"/>
  <c r="E22" i="7"/>
  <c r="N20" i="10"/>
  <c r="E22" i="5"/>
  <c r="K20" i="10"/>
  <c r="O20" i="10"/>
  <c r="E21" i="6"/>
  <c r="L19" i="10"/>
  <c r="M19" i="10"/>
  <c r="E21" i="7"/>
  <c r="N19" i="10"/>
  <c r="E21" i="5"/>
  <c r="K19" i="10"/>
  <c r="O19" i="10"/>
  <c r="E20" i="6"/>
  <c r="L18" i="10"/>
  <c r="M18" i="10"/>
  <c r="E20" i="7"/>
  <c r="N18" i="10"/>
  <c r="E20" i="5"/>
  <c r="K18" i="10"/>
  <c r="O18" i="10"/>
  <c r="E19" i="6"/>
  <c r="L17" i="10"/>
  <c r="M17" i="10"/>
  <c r="E19" i="7"/>
  <c r="N17" i="10"/>
  <c r="E19" i="5"/>
  <c r="K17" i="10"/>
  <c r="O17" i="10"/>
  <c r="E18" i="6"/>
  <c r="L16" i="10"/>
  <c r="M16" i="10"/>
  <c r="E18" i="7"/>
  <c r="N16" i="10"/>
  <c r="E18" i="5"/>
  <c r="K16" i="10"/>
  <c r="O16" i="10"/>
  <c r="E17" i="6"/>
  <c r="L15" i="10"/>
  <c r="M15" i="10"/>
  <c r="E17" i="7"/>
  <c r="N15" i="10"/>
  <c r="E17" i="5"/>
  <c r="K15" i="10"/>
  <c r="O15" i="10"/>
  <c r="E16" i="6"/>
  <c r="L14" i="10"/>
  <c r="M14" i="10"/>
  <c r="E16" i="7"/>
  <c r="N14" i="10"/>
  <c r="E16" i="5"/>
  <c r="K14" i="10"/>
  <c r="O14" i="10"/>
  <c r="E15" i="6"/>
  <c r="L13" i="10"/>
  <c r="M13" i="10"/>
  <c r="E15" i="7"/>
  <c r="N13" i="10"/>
  <c r="E15" i="5"/>
  <c r="K13" i="10"/>
  <c r="O13" i="10"/>
  <c r="E14" i="6"/>
  <c r="L12" i="10"/>
  <c r="M12" i="10"/>
  <c r="E14" i="7"/>
  <c r="N12" i="10"/>
  <c r="E14" i="5"/>
  <c r="K12" i="10"/>
  <c r="O12" i="10"/>
  <c r="E13" i="6"/>
  <c r="L11" i="10"/>
  <c r="M11" i="10"/>
  <c r="E13" i="7"/>
  <c r="N11" i="10"/>
  <c r="E13" i="5"/>
  <c r="K11" i="10"/>
  <c r="O11" i="10"/>
  <c r="E12" i="6"/>
  <c r="L10" i="10"/>
  <c r="M10" i="10"/>
  <c r="E12" i="7"/>
  <c r="N10" i="10"/>
  <c r="E12" i="5"/>
  <c r="K10" i="10"/>
  <c r="O10" i="10"/>
  <c r="E11" i="6"/>
  <c r="L9" i="10"/>
  <c r="M9" i="10"/>
  <c r="E11" i="7"/>
  <c r="N9" i="10"/>
  <c r="E11" i="5"/>
  <c r="K9" i="10"/>
  <c r="O9" i="10"/>
  <c r="E10" i="6"/>
  <c r="L8" i="10"/>
  <c r="M8" i="10"/>
  <c r="E10" i="7"/>
  <c r="N8" i="10"/>
  <c r="E10" i="5"/>
  <c r="K8" i="10"/>
  <c r="O8" i="10"/>
  <c r="E9" i="6"/>
  <c r="L7" i="10"/>
  <c r="M7" i="10"/>
  <c r="E9" i="7"/>
  <c r="N7" i="10"/>
  <c r="E9" i="5"/>
  <c r="K7" i="10"/>
  <c r="O7" i="10"/>
  <c r="E8" i="6"/>
  <c r="L6" i="10"/>
  <c r="M6" i="10"/>
  <c r="E8" i="7"/>
  <c r="N6" i="10"/>
  <c r="E8" i="5"/>
  <c r="K6" i="10"/>
  <c r="O6" i="10"/>
  <c r="E7" i="6"/>
  <c r="L5" i="10"/>
  <c r="M5" i="10"/>
  <c r="E7" i="7"/>
  <c r="N5" i="10"/>
  <c r="E7" i="5"/>
  <c r="K5" i="10"/>
  <c r="O5" i="10"/>
  <c r="E6" i="6"/>
  <c r="L4" i="10"/>
  <c r="M4" i="10"/>
  <c r="E6" i="7"/>
  <c r="N4" i="10"/>
  <c r="E6" i="5"/>
  <c r="K4" i="10"/>
  <c r="O4" i="10"/>
  <c r="E5" i="6"/>
  <c r="L3" i="10"/>
  <c r="M3" i="10"/>
  <c r="E5" i="7"/>
  <c r="N3" i="10"/>
  <c r="E5" i="5"/>
  <c r="K3" i="10"/>
  <c r="O3" i="10"/>
  <c r="E4" i="6"/>
  <c r="L2" i="10"/>
  <c r="M2" i="10"/>
  <c r="E4" i="7"/>
  <c r="N2" i="10"/>
  <c r="E4" i="5"/>
  <c r="K2" i="10"/>
  <c r="O2" i="10"/>
  <c r="C5" i="6"/>
  <c r="E3" i="10"/>
  <c r="F3" i="10"/>
  <c r="C5" i="7"/>
  <c r="G3" i="10"/>
  <c r="C5" i="5"/>
  <c r="D3" i="10"/>
  <c r="H3" i="10"/>
  <c r="C6" i="6"/>
  <c r="E4" i="10"/>
  <c r="F4" i="10"/>
  <c r="C6" i="7"/>
  <c r="G4" i="10"/>
  <c r="C6" i="5"/>
  <c r="D4" i="10"/>
  <c r="H4" i="10"/>
  <c r="C7" i="6"/>
  <c r="E5" i="10"/>
  <c r="F5" i="10"/>
  <c r="C7" i="7"/>
  <c r="G5" i="10"/>
  <c r="C7" i="5"/>
  <c r="D5" i="10"/>
  <c r="H5" i="10"/>
  <c r="C8" i="6"/>
  <c r="E6" i="10"/>
  <c r="F6" i="10"/>
  <c r="C8" i="7"/>
  <c r="G6" i="10"/>
  <c r="C8" i="5"/>
  <c r="D6" i="10"/>
  <c r="H6" i="10"/>
  <c r="C9" i="6"/>
  <c r="E7" i="10"/>
  <c r="F7" i="10"/>
  <c r="C9" i="7"/>
  <c r="G7" i="10"/>
  <c r="C9" i="5"/>
  <c r="D7" i="10"/>
  <c r="H7" i="10"/>
  <c r="C10" i="6"/>
  <c r="E8" i="10"/>
  <c r="F8" i="10"/>
  <c r="C10" i="7"/>
  <c r="G8" i="10"/>
  <c r="C10" i="5"/>
  <c r="D8" i="10"/>
  <c r="H8" i="10"/>
  <c r="C11" i="6"/>
  <c r="E9" i="10"/>
  <c r="F9" i="10"/>
  <c r="C11" i="7"/>
  <c r="G9" i="10"/>
  <c r="C11" i="5"/>
  <c r="D9" i="10"/>
  <c r="H9" i="10"/>
  <c r="C12" i="6"/>
  <c r="E10" i="10"/>
  <c r="F10" i="10"/>
  <c r="C12" i="7"/>
  <c r="G10" i="10"/>
  <c r="C12" i="5"/>
  <c r="D10" i="10"/>
  <c r="H10" i="10"/>
  <c r="C13" i="6"/>
  <c r="E11" i="10"/>
  <c r="F11" i="10"/>
  <c r="C13" i="7"/>
  <c r="G11" i="10"/>
  <c r="C13" i="5"/>
  <c r="D11" i="10"/>
  <c r="H11" i="10"/>
  <c r="C14" i="6"/>
  <c r="E12" i="10"/>
  <c r="F12" i="10"/>
  <c r="C14" i="7"/>
  <c r="G12" i="10"/>
  <c r="C14" i="5"/>
  <c r="D12" i="10"/>
  <c r="H12" i="10"/>
  <c r="C15" i="6"/>
  <c r="E13" i="10"/>
  <c r="F13" i="10"/>
  <c r="C15" i="7"/>
  <c r="G13" i="10"/>
  <c r="C15" i="5"/>
  <c r="D13" i="10"/>
  <c r="H13" i="10"/>
  <c r="C16" i="6"/>
  <c r="E14" i="10"/>
  <c r="F14" i="10"/>
  <c r="C16" i="7"/>
  <c r="G14" i="10"/>
  <c r="C16" i="5"/>
  <c r="D14" i="10"/>
  <c r="H14" i="10"/>
  <c r="C17" i="6"/>
  <c r="E15" i="10"/>
  <c r="F15" i="10"/>
  <c r="C17" i="7"/>
  <c r="G15" i="10"/>
  <c r="C17" i="5"/>
  <c r="D15" i="10"/>
  <c r="H15" i="10"/>
  <c r="C18" i="6"/>
  <c r="E16" i="10"/>
  <c r="F16" i="10"/>
  <c r="C18" i="7"/>
  <c r="G16" i="10"/>
  <c r="C18" i="5"/>
  <c r="D16" i="10"/>
  <c r="H16" i="10"/>
  <c r="C19" i="6"/>
  <c r="E17" i="10"/>
  <c r="F17" i="10"/>
  <c r="C19" i="7"/>
  <c r="G17" i="10"/>
  <c r="C19" i="5"/>
  <c r="D17" i="10"/>
  <c r="H17" i="10"/>
  <c r="C20" i="6"/>
  <c r="E18" i="10"/>
  <c r="F18" i="10"/>
  <c r="C20" i="7"/>
  <c r="G18" i="10"/>
  <c r="C20" i="5"/>
  <c r="D18" i="10"/>
  <c r="H18" i="10"/>
  <c r="C21" i="6"/>
  <c r="E19" i="10"/>
  <c r="F19" i="10"/>
  <c r="C21" i="7"/>
  <c r="G19" i="10"/>
  <c r="C21" i="5"/>
  <c r="D19" i="10"/>
  <c r="H19" i="10"/>
  <c r="C22" i="6"/>
  <c r="E20" i="10"/>
  <c r="F20" i="10"/>
  <c r="C22" i="7"/>
  <c r="G20" i="10"/>
  <c r="C22" i="5"/>
  <c r="D20" i="10"/>
  <c r="H20" i="10"/>
  <c r="C23" i="6"/>
  <c r="E21" i="10"/>
  <c r="F21" i="10"/>
  <c r="C23" i="7"/>
  <c r="G21" i="10"/>
  <c r="C23" i="5"/>
  <c r="D21" i="10"/>
  <c r="H21" i="10"/>
  <c r="C24" i="6"/>
  <c r="E22" i="10"/>
  <c r="F22" i="10"/>
  <c r="C24" i="7"/>
  <c r="G22" i="10"/>
  <c r="C24" i="5"/>
  <c r="D22" i="10"/>
  <c r="H22" i="10"/>
  <c r="C25" i="6"/>
  <c r="E23" i="10"/>
  <c r="F23" i="10"/>
  <c r="C25" i="7"/>
  <c r="G23" i="10"/>
  <c r="C25" i="5"/>
  <c r="D23" i="10"/>
  <c r="H23" i="10"/>
  <c r="C26" i="6"/>
  <c r="E24" i="10"/>
  <c r="F24" i="10"/>
  <c r="C26" i="7"/>
  <c r="G24" i="10"/>
  <c r="C26" i="5"/>
  <c r="D24" i="10"/>
  <c r="H24" i="10"/>
  <c r="C27" i="6"/>
  <c r="E25" i="10"/>
  <c r="F25" i="10"/>
  <c r="C27" i="7"/>
  <c r="G25" i="10"/>
  <c r="C27" i="5"/>
  <c r="D25" i="10"/>
  <c r="H25" i="10"/>
  <c r="C28" i="6"/>
  <c r="E26" i="10"/>
  <c r="F26" i="10"/>
  <c r="C28" i="7"/>
  <c r="G26" i="10"/>
  <c r="C28" i="5"/>
  <c r="D26" i="10"/>
  <c r="H26" i="10"/>
  <c r="C29" i="6"/>
  <c r="E27" i="10"/>
  <c r="F27" i="10"/>
  <c r="C29" i="7"/>
  <c r="G27" i="10"/>
  <c r="C29" i="5"/>
  <c r="D27" i="10"/>
  <c r="H27" i="10"/>
  <c r="C30" i="6"/>
  <c r="E28" i="10"/>
  <c r="F28" i="10"/>
  <c r="C30" i="7"/>
  <c r="G28" i="10"/>
  <c r="C30" i="5"/>
  <c r="D28" i="10"/>
  <c r="H28" i="10"/>
  <c r="C31" i="6"/>
  <c r="E29" i="10"/>
  <c r="F29" i="10"/>
  <c r="C31" i="7"/>
  <c r="G29" i="10"/>
  <c r="C31" i="5"/>
  <c r="D29" i="10"/>
  <c r="H29" i="10"/>
  <c r="C32" i="6"/>
  <c r="E30" i="10"/>
  <c r="F30" i="10"/>
  <c r="C32" i="7"/>
  <c r="G30" i="10"/>
  <c r="C32" i="5"/>
  <c r="D30" i="10"/>
  <c r="H30" i="10"/>
  <c r="C33" i="6"/>
  <c r="E31" i="10"/>
  <c r="F31" i="10"/>
  <c r="C33" i="7"/>
  <c r="G31" i="10"/>
  <c r="C33" i="5"/>
  <c r="D31" i="10"/>
  <c r="H31" i="10"/>
  <c r="C34" i="6"/>
  <c r="E32" i="10"/>
  <c r="F32" i="10"/>
  <c r="C34" i="7"/>
  <c r="G32" i="10"/>
  <c r="C34" i="5"/>
  <c r="D32" i="10"/>
  <c r="H32" i="10"/>
  <c r="C35" i="6"/>
  <c r="E33" i="10"/>
  <c r="F33" i="10"/>
  <c r="C35" i="7"/>
  <c r="G33" i="10"/>
  <c r="C35" i="5"/>
  <c r="D33" i="10"/>
  <c r="H33" i="10"/>
  <c r="C36" i="6"/>
  <c r="E34" i="10"/>
  <c r="F34" i="10"/>
  <c r="C36" i="7"/>
  <c r="G34" i="10"/>
  <c r="C36" i="5"/>
  <c r="D34" i="10"/>
  <c r="H34" i="10"/>
  <c r="C37" i="6"/>
  <c r="E35" i="10"/>
  <c r="F35" i="10"/>
  <c r="C37" i="7"/>
  <c r="G35" i="10"/>
  <c r="C37" i="5"/>
  <c r="D35" i="10"/>
  <c r="H35" i="10"/>
  <c r="C38" i="6"/>
  <c r="E36" i="10"/>
  <c r="F36" i="10"/>
  <c r="C38" i="7"/>
  <c r="G36" i="10"/>
  <c r="C38" i="5"/>
  <c r="D36" i="10"/>
  <c r="H36" i="10"/>
  <c r="C39" i="6"/>
  <c r="E37" i="10"/>
  <c r="F37" i="10"/>
  <c r="C39" i="7"/>
  <c r="G37" i="10"/>
  <c r="C39" i="5"/>
  <c r="D37" i="10"/>
  <c r="H37" i="10"/>
  <c r="C40" i="6"/>
  <c r="E38" i="10"/>
  <c r="F38" i="10"/>
  <c r="C40" i="7"/>
  <c r="G38" i="10"/>
  <c r="C40" i="5"/>
  <c r="D38" i="10"/>
  <c r="H38" i="10"/>
  <c r="C41" i="6"/>
  <c r="E39" i="10"/>
  <c r="F39" i="10"/>
  <c r="C41" i="7"/>
  <c r="G39" i="10"/>
  <c r="C41" i="5"/>
  <c r="D39" i="10"/>
  <c r="H39" i="10"/>
  <c r="C42" i="6"/>
  <c r="E40" i="10"/>
  <c r="F40" i="10"/>
  <c r="C42" i="7"/>
  <c r="G40" i="10"/>
  <c r="C42" i="5"/>
  <c r="D40" i="10"/>
  <c r="H40" i="10"/>
  <c r="C43" i="6"/>
  <c r="E41" i="10"/>
  <c r="F41" i="10"/>
  <c r="C43" i="7"/>
  <c r="G41" i="10"/>
  <c r="C43" i="5"/>
  <c r="D41" i="10"/>
  <c r="H41" i="10"/>
  <c r="C44" i="6"/>
  <c r="E42" i="10"/>
  <c r="F42" i="10"/>
  <c r="C44" i="7"/>
  <c r="G42" i="10"/>
  <c r="C44" i="5"/>
  <c r="D42" i="10"/>
  <c r="H42" i="10"/>
  <c r="C45" i="6"/>
  <c r="E43" i="10"/>
  <c r="F43" i="10"/>
  <c r="C45" i="7"/>
  <c r="G43" i="10"/>
  <c r="C45" i="5"/>
  <c r="D43" i="10"/>
  <c r="H43" i="10"/>
  <c r="C46" i="6"/>
  <c r="E44" i="10"/>
  <c r="F44" i="10"/>
  <c r="C46" i="7"/>
  <c r="G44" i="10"/>
  <c r="C46" i="5"/>
  <c r="D44" i="10"/>
  <c r="H44" i="10"/>
  <c r="C47" i="6"/>
  <c r="E45" i="10"/>
  <c r="F45" i="10"/>
  <c r="C47" i="7"/>
  <c r="G45" i="10"/>
  <c r="C47" i="5"/>
  <c r="D45" i="10"/>
  <c r="H45" i="10"/>
  <c r="C48" i="6"/>
  <c r="E46" i="10"/>
  <c r="F46" i="10"/>
  <c r="C48" i="7"/>
  <c r="G46" i="10"/>
  <c r="C48" i="5"/>
  <c r="D46" i="10"/>
  <c r="H46" i="10"/>
  <c r="C49" i="6"/>
  <c r="E47" i="10"/>
  <c r="F47" i="10"/>
  <c r="C49" i="7"/>
  <c r="G47" i="10"/>
  <c r="C49" i="5"/>
  <c r="D47" i="10"/>
  <c r="H47" i="10"/>
  <c r="C50" i="6"/>
  <c r="E48" i="10"/>
  <c r="F48" i="10"/>
  <c r="C50" i="7"/>
  <c r="G48" i="10"/>
  <c r="C50" i="5"/>
  <c r="D48" i="10"/>
  <c r="H48" i="10"/>
  <c r="C51" i="6"/>
  <c r="E49" i="10"/>
  <c r="F49" i="10"/>
  <c r="C51" i="7"/>
  <c r="G49" i="10"/>
  <c r="C51" i="5"/>
  <c r="D49" i="10"/>
  <c r="H49" i="10"/>
  <c r="C52" i="6"/>
  <c r="E50" i="10"/>
  <c r="F50" i="10"/>
  <c r="C52" i="7"/>
  <c r="G50" i="10"/>
  <c r="C52" i="5"/>
  <c r="D50" i="10"/>
  <c r="H50" i="10"/>
  <c r="C53" i="6"/>
  <c r="E51" i="10"/>
  <c r="F51" i="10"/>
  <c r="C53" i="7"/>
  <c r="G51" i="10"/>
  <c r="C53" i="5"/>
  <c r="D51" i="10"/>
  <c r="H51" i="10"/>
  <c r="C4" i="6"/>
  <c r="E2" i="10"/>
  <c r="F2" i="10"/>
  <c r="C4" i="7"/>
  <c r="G2" i="10"/>
  <c r="C4" i="5"/>
  <c r="D2" i="10"/>
  <c r="H2" i="10"/>
  <c r="G46" i="5"/>
  <c r="R44" i="10"/>
  <c r="V44" i="10"/>
  <c r="B33" i="8"/>
  <c r="B5" i="8"/>
  <c r="B8" i="8"/>
  <c r="B7" i="8"/>
  <c r="B6" i="8"/>
  <c r="B4" i="8"/>
  <c r="B3" i="8"/>
  <c r="B15" i="8"/>
  <c r="C15" i="8"/>
  <c r="D15" i="8"/>
  <c r="E15" i="8"/>
  <c r="B14" i="8"/>
  <c r="B21" i="8"/>
  <c r="B23" i="8"/>
  <c r="B24" i="8"/>
  <c r="C14" i="8"/>
  <c r="C21" i="8"/>
  <c r="C23" i="8"/>
  <c r="C24" i="8"/>
  <c r="D14" i="8"/>
  <c r="D21" i="8"/>
  <c r="D23" i="8"/>
  <c r="D24" i="8"/>
  <c r="E14" i="8"/>
  <c r="E21" i="8"/>
  <c r="E23" i="8"/>
  <c r="E24" i="8"/>
  <c r="F23" i="8"/>
  <c r="F24" i="8"/>
  <c r="F21" i="8"/>
  <c r="F14" i="8"/>
  <c r="C16" i="8"/>
  <c r="D16" i="8"/>
  <c r="E16" i="8"/>
  <c r="B16" i="8"/>
  <c r="F16" i="8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W7" i="3" a="1"/>
  <c r="W7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T7" i="3" a="1"/>
  <c r="T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S7" i="3" a="1"/>
  <c r="S7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X20" i="3"/>
  <c r="W20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V20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U20" i="3"/>
  <c r="T20" i="3"/>
  <c r="S20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R20" i="3"/>
  <c r="X6" i="3"/>
  <c r="W6" i="3"/>
  <c r="V6" i="3"/>
  <c r="U6" i="3"/>
  <c r="T6" i="3"/>
  <c r="S6" i="3"/>
  <c r="R6" i="3"/>
  <c r="S22" i="3"/>
  <c r="S21" i="3"/>
  <c r="S27" i="3"/>
  <c r="T22" i="3"/>
  <c r="T21" i="3"/>
  <c r="T27" i="3"/>
  <c r="U22" i="3"/>
  <c r="U21" i="3"/>
  <c r="U27" i="3"/>
  <c r="V22" i="3"/>
  <c r="V21" i="3"/>
  <c r="V27" i="3"/>
  <c r="W22" i="3"/>
  <c r="W21" i="3"/>
  <c r="W27" i="3"/>
  <c r="X22" i="3"/>
  <c r="X21" i="3"/>
  <c r="X27" i="3"/>
  <c r="R22" i="3"/>
  <c r="R21" i="3"/>
  <c r="R27" i="3"/>
  <c r="S19" i="3"/>
  <c r="S18" i="3"/>
  <c r="S26" i="3"/>
  <c r="T19" i="3"/>
  <c r="T18" i="3"/>
  <c r="T26" i="3"/>
  <c r="U19" i="3"/>
  <c r="U18" i="3"/>
  <c r="U26" i="3"/>
  <c r="V19" i="3"/>
  <c r="V18" i="3"/>
  <c r="V26" i="3"/>
  <c r="W19" i="3"/>
  <c r="W18" i="3"/>
  <c r="W26" i="3"/>
  <c r="X19" i="3"/>
  <c r="X18" i="3"/>
  <c r="X26" i="3"/>
  <c r="R19" i="3"/>
  <c r="R18" i="3"/>
  <c r="R26" i="3"/>
  <c r="S25" i="3"/>
  <c r="T25" i="3"/>
  <c r="U25" i="3"/>
  <c r="V25" i="3"/>
  <c r="W25" i="3"/>
  <c r="X25" i="3"/>
  <c r="R25" i="3"/>
  <c r="S24" i="3"/>
  <c r="T24" i="3"/>
  <c r="U24" i="3"/>
  <c r="V24" i="3"/>
  <c r="W24" i="3"/>
  <c r="X24" i="3"/>
  <c r="R24" i="3"/>
  <c r="S23" i="3"/>
  <c r="T23" i="3"/>
  <c r="U23" i="3"/>
  <c r="V23" i="3"/>
  <c r="W23" i="3"/>
  <c r="X23" i="3"/>
  <c r="R23" i="3"/>
  <c r="X9" i="3"/>
  <c r="X10" i="3"/>
  <c r="X14" i="3"/>
  <c r="X4" i="3"/>
  <c r="X13" i="3"/>
  <c r="X12" i="3"/>
  <c r="X8" i="3"/>
  <c r="X5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S9" i="3"/>
  <c r="S10" i="3"/>
  <c r="S14" i="3"/>
  <c r="T9" i="3"/>
  <c r="T10" i="3"/>
  <c r="T14" i="3"/>
  <c r="U9" i="3"/>
  <c r="U10" i="3"/>
  <c r="U14" i="3"/>
  <c r="V9" i="3"/>
  <c r="V10" i="3"/>
  <c r="V14" i="3"/>
  <c r="W9" i="3"/>
  <c r="W10" i="3"/>
  <c r="W14" i="3"/>
  <c r="R9" i="3"/>
  <c r="R10" i="3"/>
  <c r="R14" i="3"/>
  <c r="S4" i="3"/>
  <c r="S12" i="3"/>
  <c r="T4" i="3"/>
  <c r="T12" i="3"/>
  <c r="U4" i="3"/>
  <c r="U12" i="3"/>
  <c r="V4" i="3"/>
  <c r="V12" i="3"/>
  <c r="W4" i="3"/>
  <c r="W12" i="3"/>
  <c r="R4" i="3"/>
  <c r="R12" i="3"/>
  <c r="S13" i="3"/>
  <c r="T13" i="3"/>
  <c r="U13" i="3"/>
  <c r="V13" i="3"/>
  <c r="W13" i="3"/>
  <c r="R13" i="3"/>
  <c r="W8" i="3"/>
  <c r="W5" i="3"/>
  <c r="V8" i="3"/>
  <c r="V5" i="3"/>
  <c r="U8" i="3"/>
  <c r="U5" i="3"/>
  <c r="S8" i="3"/>
  <c r="S5" i="3"/>
  <c r="T8" i="3"/>
  <c r="T5" i="3"/>
  <c r="R8" i="3"/>
  <c r="R5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R7" i="3" a="1"/>
  <c r="R7" i="3"/>
  <c r="U7" i="3" a="1"/>
  <c r="U7" i="3"/>
  <c r="V7" i="3" a="1"/>
  <c r="V7" i="3"/>
  <c r="X7" i="3" a="1"/>
  <c r="X7" i="3"/>
  <c r="M55" i="4" a="1"/>
  <c r="M55" i="4"/>
  <c r="AD22" i="3"/>
  <c r="M54" i="4"/>
  <c r="AD9" i="3"/>
  <c r="M55" i="7" a="1"/>
  <c r="M55" i="7"/>
  <c r="AE22" i="3"/>
  <c r="G55" i="7" a="1"/>
  <c r="G55" i="7"/>
  <c r="AE19" i="3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5" i="4" a="1"/>
  <c r="G55" i="4"/>
  <c r="AD19" i="3"/>
  <c r="M55" i="5" a="1"/>
  <c r="M55" i="5"/>
  <c r="AC22" i="3"/>
  <c r="M55" i="6" a="1"/>
  <c r="M55" i="6"/>
  <c r="AB22" i="3"/>
  <c r="G55" i="6" a="1"/>
  <c r="G55" i="6"/>
  <c r="AB19" i="3"/>
  <c r="O54" i="7"/>
  <c r="AE10" i="3"/>
  <c r="M54" i="7"/>
  <c r="AE9" i="3"/>
  <c r="K54" i="7"/>
  <c r="AE8" i="3"/>
  <c r="I54" i="7"/>
  <c r="AE7" i="3"/>
  <c r="G54" i="7"/>
  <c r="AE6" i="3"/>
  <c r="E54" i="7"/>
  <c r="AE5" i="3"/>
  <c r="C54" i="7"/>
  <c r="AE4" i="3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AD10" i="3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AD8" i="3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AD7" i="3"/>
  <c r="G54" i="4"/>
  <c r="AD6" i="3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AD5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AD4" i="3"/>
  <c r="O54" i="5"/>
  <c r="AC10" i="3"/>
  <c r="M54" i="5"/>
  <c r="AC9" i="3"/>
  <c r="K54" i="5"/>
  <c r="AC8" i="3"/>
  <c r="I54" i="5"/>
  <c r="AC7" i="3"/>
  <c r="E54" i="5"/>
  <c r="AC5" i="3"/>
  <c r="C54" i="5"/>
  <c r="AC4" i="3"/>
  <c r="O54" i="6"/>
  <c r="AB10" i="3"/>
  <c r="M54" i="6"/>
  <c r="AB9" i="3"/>
  <c r="K54" i="6"/>
  <c r="AB8" i="3"/>
  <c r="I54" i="6"/>
  <c r="AB7" i="3"/>
  <c r="G54" i="6"/>
  <c r="AB6" i="3"/>
  <c r="E54" i="6"/>
  <c r="AB5" i="3"/>
  <c r="C54" i="6"/>
  <c r="AB4" i="3"/>
  <c r="C55" i="4" a="1"/>
  <c r="C55" i="4"/>
  <c r="AD17" i="3"/>
  <c r="O55" i="7" a="1"/>
  <c r="O55" i="7"/>
  <c r="AE23" i="3"/>
  <c r="K55" i="7" a="1"/>
  <c r="K55" i="7"/>
  <c r="AE21" i="3"/>
  <c r="I55" i="7" a="1"/>
  <c r="I55" i="7"/>
  <c r="AE20" i="3"/>
  <c r="E55" i="7" a="1"/>
  <c r="E55" i="7"/>
  <c r="AE18" i="3"/>
  <c r="O55" i="4" a="1"/>
  <c r="O55" i="4"/>
  <c r="AD23" i="3"/>
  <c r="K55" i="4" a="1"/>
  <c r="K55" i="4"/>
  <c r="AD21" i="3"/>
  <c r="I55" i="4" a="1"/>
  <c r="I55" i="4"/>
  <c r="AD20" i="3"/>
  <c r="E55" i="4" a="1"/>
  <c r="E55" i="4"/>
  <c r="AD18" i="3"/>
  <c r="O55" i="5" a="1"/>
  <c r="O55" i="5"/>
  <c r="AC23" i="3"/>
  <c r="K55" i="5" a="1"/>
  <c r="K55" i="5"/>
  <c r="AC21" i="3"/>
  <c r="I55" i="5" a="1"/>
  <c r="I55" i="5"/>
  <c r="AC20" i="3"/>
  <c r="E55" i="5" a="1"/>
  <c r="E55" i="5"/>
  <c r="AC18" i="3"/>
  <c r="C55" i="5" a="1"/>
  <c r="C55" i="5"/>
  <c r="AC17" i="3"/>
  <c r="O55" i="6" a="1"/>
  <c r="O55" i="6"/>
  <c r="AB23" i="3"/>
  <c r="K55" i="6" a="1"/>
  <c r="K55" i="6"/>
  <c r="AB21" i="3"/>
  <c r="I55" i="6" a="1"/>
  <c r="I55" i="6"/>
  <c r="AB20" i="3"/>
  <c r="E55" i="6" a="1"/>
  <c r="E55" i="6"/>
  <c r="AB18" i="3"/>
  <c r="C55" i="6" a="1"/>
  <c r="C55" i="6"/>
  <c r="AB17" i="3"/>
  <c r="C55" i="7" a="1"/>
  <c r="C55" i="7"/>
  <c r="AE17" i="3"/>
  <c r="G55" i="5" a="1"/>
  <c r="G55" i="5"/>
  <c r="AC19" i="3"/>
  <c r="G54" i="5"/>
  <c r="AC6" i="3"/>
  <c r="Q55" i="7" a="1"/>
  <c r="Q55" i="7"/>
  <c r="AE24" i="3"/>
  <c r="Q55" i="4" a="1"/>
  <c r="Q55" i="4"/>
  <c r="AD24" i="3"/>
  <c r="Q55" i="5" a="1"/>
  <c r="Q55" i="5"/>
  <c r="AC24" i="3"/>
  <c r="Q55" i="6" a="1"/>
  <c r="Q55" i="6"/>
  <c r="AB24" i="3"/>
  <c r="Q54" i="6"/>
  <c r="AB11" i="3"/>
  <c r="Q54" i="5"/>
  <c r="AC11" i="3"/>
  <c r="Q54" i="4"/>
  <c r="AD11" i="3"/>
  <c r="Q54" i="7"/>
  <c r="AE11" i="3"/>
  <c r="C27" i="2"/>
  <c r="H22" i="2"/>
  <c r="H23" i="2"/>
  <c r="D23" i="2"/>
  <c r="E23" i="2"/>
  <c r="F23" i="2"/>
  <c r="G23" i="2"/>
  <c r="H11" i="2"/>
  <c r="D24" i="2"/>
  <c r="E24" i="2"/>
  <c r="F24" i="2"/>
  <c r="G24" i="2"/>
  <c r="H15" i="2"/>
  <c r="D25" i="2"/>
  <c r="E25" i="2"/>
  <c r="F25" i="2"/>
  <c r="G25" i="2"/>
  <c r="H16" i="2"/>
  <c r="D26" i="2"/>
  <c r="E26" i="2"/>
  <c r="F26" i="2"/>
  <c r="G26" i="2"/>
  <c r="H17" i="2"/>
  <c r="D27" i="2"/>
  <c r="E27" i="2"/>
  <c r="F27" i="2"/>
  <c r="G27" i="2"/>
  <c r="D28" i="2"/>
  <c r="E28" i="2"/>
  <c r="F28" i="2"/>
  <c r="G28" i="2"/>
  <c r="D29" i="2"/>
  <c r="E29" i="2"/>
  <c r="F29" i="2"/>
  <c r="G29" i="2"/>
  <c r="C24" i="2"/>
  <c r="C25" i="2"/>
  <c r="C26" i="2"/>
  <c r="C28" i="2"/>
  <c r="C29" i="2"/>
  <c r="C23" i="2"/>
  <c r="G31" i="2"/>
  <c r="F31" i="2"/>
  <c r="E31" i="2"/>
  <c r="D31" i="2"/>
  <c r="C31" i="2"/>
  <c r="C30" i="2"/>
  <c r="D30" i="2"/>
  <c r="E30" i="2"/>
  <c r="F30" i="2"/>
  <c r="G30" i="2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L53" i="5"/>
  <c r="J53" i="5"/>
  <c r="H53" i="5"/>
  <c r="F53" i="5"/>
  <c r="D53" i="5"/>
  <c r="B53" i="5"/>
  <c r="L52" i="5"/>
  <c r="J52" i="5"/>
  <c r="H52" i="5"/>
  <c r="F52" i="5"/>
  <c r="D52" i="5"/>
  <c r="B52" i="5"/>
  <c r="L51" i="5"/>
  <c r="J51" i="5"/>
  <c r="H51" i="5"/>
  <c r="F51" i="5"/>
  <c r="D51" i="5"/>
  <c r="B51" i="5"/>
  <c r="L50" i="5"/>
  <c r="J50" i="5"/>
  <c r="H50" i="5"/>
  <c r="F50" i="5"/>
  <c r="D50" i="5"/>
  <c r="B50" i="5"/>
  <c r="L49" i="5"/>
  <c r="J49" i="5"/>
  <c r="H49" i="5"/>
  <c r="F49" i="5"/>
  <c r="D49" i="5"/>
  <c r="B49" i="5"/>
  <c r="L48" i="5"/>
  <c r="J48" i="5"/>
  <c r="H48" i="5"/>
  <c r="F48" i="5"/>
  <c r="D48" i="5"/>
  <c r="B48" i="5"/>
  <c r="L47" i="5"/>
  <c r="J47" i="5"/>
  <c r="H47" i="5"/>
  <c r="F47" i="5"/>
  <c r="D47" i="5"/>
  <c r="B47" i="5"/>
  <c r="L46" i="5"/>
  <c r="J46" i="5"/>
  <c r="H46" i="5"/>
  <c r="F46" i="5"/>
  <c r="D46" i="5"/>
  <c r="B46" i="5"/>
  <c r="L45" i="5"/>
  <c r="J45" i="5"/>
  <c r="H45" i="5"/>
  <c r="F45" i="5"/>
  <c r="D45" i="5"/>
  <c r="B45" i="5"/>
  <c r="L44" i="5"/>
  <c r="J44" i="5"/>
  <c r="H44" i="5"/>
  <c r="F44" i="5"/>
  <c r="D44" i="5"/>
  <c r="B44" i="5"/>
  <c r="L43" i="5"/>
  <c r="J43" i="5"/>
  <c r="H43" i="5"/>
  <c r="F43" i="5"/>
  <c r="D43" i="5"/>
  <c r="B43" i="5"/>
  <c r="L42" i="5"/>
  <c r="J42" i="5"/>
  <c r="H42" i="5"/>
  <c r="F42" i="5"/>
  <c r="D42" i="5"/>
  <c r="B42" i="5"/>
  <c r="L41" i="5"/>
  <c r="J41" i="5"/>
  <c r="H41" i="5"/>
  <c r="F41" i="5"/>
  <c r="D41" i="5"/>
  <c r="B41" i="5"/>
  <c r="L40" i="5"/>
  <c r="J40" i="5"/>
  <c r="H40" i="5"/>
  <c r="F40" i="5"/>
  <c r="D40" i="5"/>
  <c r="B40" i="5"/>
  <c r="L39" i="5"/>
  <c r="J39" i="5"/>
  <c r="H39" i="5"/>
  <c r="F39" i="5"/>
  <c r="D39" i="5"/>
  <c r="B39" i="5"/>
  <c r="L38" i="5"/>
  <c r="J38" i="5"/>
  <c r="H38" i="5"/>
  <c r="F38" i="5"/>
  <c r="D38" i="5"/>
  <c r="B38" i="5"/>
  <c r="L37" i="5"/>
  <c r="J37" i="5"/>
  <c r="H37" i="5"/>
  <c r="F37" i="5"/>
  <c r="D37" i="5"/>
  <c r="B37" i="5"/>
  <c r="L36" i="5"/>
  <c r="J36" i="5"/>
  <c r="H36" i="5"/>
  <c r="F36" i="5"/>
  <c r="D36" i="5"/>
  <c r="B36" i="5"/>
  <c r="L35" i="5"/>
  <c r="J35" i="5"/>
  <c r="H35" i="5"/>
  <c r="F35" i="5"/>
  <c r="D35" i="5"/>
  <c r="B35" i="5"/>
  <c r="L34" i="5"/>
  <c r="J34" i="5"/>
  <c r="H34" i="5"/>
  <c r="F34" i="5"/>
  <c r="D34" i="5"/>
  <c r="B34" i="5"/>
  <c r="L33" i="5"/>
  <c r="J33" i="5"/>
  <c r="H33" i="5"/>
  <c r="F33" i="5"/>
  <c r="D33" i="5"/>
  <c r="B33" i="5"/>
  <c r="L32" i="5"/>
  <c r="J32" i="5"/>
  <c r="H32" i="5"/>
  <c r="F32" i="5"/>
  <c r="D32" i="5"/>
  <c r="B32" i="5"/>
  <c r="L31" i="5"/>
  <c r="J31" i="5"/>
  <c r="H31" i="5"/>
  <c r="F31" i="5"/>
  <c r="D31" i="5"/>
  <c r="B31" i="5"/>
  <c r="L30" i="5"/>
  <c r="J30" i="5"/>
  <c r="H30" i="5"/>
  <c r="F30" i="5"/>
  <c r="D30" i="5"/>
  <c r="B30" i="5"/>
  <c r="L29" i="5"/>
  <c r="J29" i="5"/>
  <c r="H29" i="5"/>
  <c r="F29" i="5"/>
  <c r="D29" i="5"/>
  <c r="B29" i="5"/>
  <c r="L28" i="5"/>
  <c r="J28" i="5"/>
  <c r="H28" i="5"/>
  <c r="F28" i="5"/>
  <c r="D28" i="5"/>
  <c r="B28" i="5"/>
  <c r="L27" i="5"/>
  <c r="J27" i="5"/>
  <c r="H27" i="5"/>
  <c r="F27" i="5"/>
  <c r="D27" i="5"/>
  <c r="B27" i="5"/>
  <c r="L26" i="5"/>
  <c r="J26" i="5"/>
  <c r="H26" i="5"/>
  <c r="F26" i="5"/>
  <c r="D26" i="5"/>
  <c r="B26" i="5"/>
  <c r="L25" i="5"/>
  <c r="J25" i="5"/>
  <c r="H25" i="5"/>
  <c r="F25" i="5"/>
  <c r="D25" i="5"/>
  <c r="B25" i="5"/>
  <c r="L24" i="5"/>
  <c r="J24" i="5"/>
  <c r="H24" i="5"/>
  <c r="F24" i="5"/>
  <c r="D24" i="5"/>
  <c r="B24" i="5"/>
  <c r="L23" i="5"/>
  <c r="J23" i="5"/>
  <c r="H23" i="5"/>
  <c r="F23" i="5"/>
  <c r="D23" i="5"/>
  <c r="B23" i="5"/>
  <c r="L22" i="5"/>
  <c r="J22" i="5"/>
  <c r="H22" i="5"/>
  <c r="F22" i="5"/>
  <c r="D22" i="5"/>
  <c r="B22" i="5"/>
  <c r="L21" i="5"/>
  <c r="J21" i="5"/>
  <c r="H21" i="5"/>
  <c r="F21" i="5"/>
  <c r="D21" i="5"/>
  <c r="B21" i="5"/>
  <c r="L20" i="5"/>
  <c r="J20" i="5"/>
  <c r="H20" i="5"/>
  <c r="F20" i="5"/>
  <c r="D20" i="5"/>
  <c r="B20" i="5"/>
  <c r="L19" i="5"/>
  <c r="J19" i="5"/>
  <c r="H19" i="5"/>
  <c r="F19" i="5"/>
  <c r="D19" i="5"/>
  <c r="B19" i="5"/>
  <c r="L18" i="5"/>
  <c r="J18" i="5"/>
  <c r="H18" i="5"/>
  <c r="F18" i="5"/>
  <c r="D18" i="5"/>
  <c r="B18" i="5"/>
  <c r="L17" i="5"/>
  <c r="J17" i="5"/>
  <c r="H17" i="5"/>
  <c r="F17" i="5"/>
  <c r="D17" i="5"/>
  <c r="B17" i="5"/>
  <c r="L16" i="5"/>
  <c r="J16" i="5"/>
  <c r="H16" i="5"/>
  <c r="F16" i="5"/>
  <c r="D16" i="5"/>
  <c r="B16" i="5"/>
  <c r="L15" i="5"/>
  <c r="J15" i="5"/>
  <c r="H15" i="5"/>
  <c r="F15" i="5"/>
  <c r="D15" i="5"/>
  <c r="B15" i="5"/>
  <c r="L14" i="5"/>
  <c r="J14" i="5"/>
  <c r="H14" i="5"/>
  <c r="F14" i="5"/>
  <c r="D14" i="5"/>
  <c r="B14" i="5"/>
  <c r="L13" i="5"/>
  <c r="J13" i="5"/>
  <c r="H13" i="5"/>
  <c r="F13" i="5"/>
  <c r="D13" i="5"/>
  <c r="B13" i="5"/>
  <c r="L12" i="5"/>
  <c r="J12" i="5"/>
  <c r="H12" i="5"/>
  <c r="F12" i="5"/>
  <c r="D12" i="5"/>
  <c r="B12" i="5"/>
  <c r="L11" i="5"/>
  <c r="J11" i="5"/>
  <c r="H11" i="5"/>
  <c r="F11" i="5"/>
  <c r="D11" i="5"/>
  <c r="B11" i="5"/>
  <c r="L10" i="5"/>
  <c r="J10" i="5"/>
  <c r="H10" i="5"/>
  <c r="F10" i="5"/>
  <c r="D10" i="5"/>
  <c r="B10" i="5"/>
  <c r="L9" i="5"/>
  <c r="J9" i="5"/>
  <c r="H9" i="5"/>
  <c r="F9" i="5"/>
  <c r="D9" i="5"/>
  <c r="B9" i="5"/>
  <c r="L8" i="5"/>
  <c r="J8" i="5"/>
  <c r="H8" i="5"/>
  <c r="F8" i="5"/>
  <c r="D8" i="5"/>
  <c r="B8" i="5"/>
  <c r="L7" i="5"/>
  <c r="J7" i="5"/>
  <c r="H7" i="5"/>
  <c r="F7" i="5"/>
  <c r="D7" i="5"/>
  <c r="B7" i="5"/>
  <c r="L6" i="5"/>
  <c r="J6" i="5"/>
  <c r="H6" i="5"/>
  <c r="F6" i="5"/>
  <c r="D6" i="5"/>
  <c r="B6" i="5"/>
  <c r="L5" i="5"/>
  <c r="J5" i="5"/>
  <c r="H5" i="5"/>
  <c r="F5" i="5"/>
  <c r="D5" i="5"/>
  <c r="B5" i="5"/>
  <c r="L4" i="5"/>
  <c r="J4" i="5"/>
  <c r="H4" i="5"/>
  <c r="F4" i="5"/>
  <c r="D4" i="5"/>
  <c r="B4" i="5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L53" i="6"/>
  <c r="J53" i="6"/>
  <c r="H53" i="6"/>
  <c r="F53" i="6"/>
  <c r="D53" i="6"/>
  <c r="B53" i="6"/>
  <c r="L52" i="6"/>
  <c r="J52" i="6"/>
  <c r="H52" i="6"/>
  <c r="F52" i="6"/>
  <c r="D52" i="6"/>
  <c r="B52" i="6"/>
  <c r="L51" i="6"/>
  <c r="J51" i="6"/>
  <c r="H51" i="6"/>
  <c r="F51" i="6"/>
  <c r="D51" i="6"/>
  <c r="B51" i="6"/>
  <c r="L50" i="6"/>
  <c r="J50" i="6"/>
  <c r="H50" i="6"/>
  <c r="F50" i="6"/>
  <c r="D50" i="6"/>
  <c r="B50" i="6"/>
  <c r="L49" i="6"/>
  <c r="J49" i="6"/>
  <c r="H49" i="6"/>
  <c r="F49" i="6"/>
  <c r="D49" i="6"/>
  <c r="B49" i="6"/>
  <c r="L48" i="6"/>
  <c r="J48" i="6"/>
  <c r="H48" i="6"/>
  <c r="F48" i="6"/>
  <c r="D48" i="6"/>
  <c r="B48" i="6"/>
  <c r="L47" i="6"/>
  <c r="J47" i="6"/>
  <c r="H47" i="6"/>
  <c r="F47" i="6"/>
  <c r="D47" i="6"/>
  <c r="B47" i="6"/>
  <c r="L46" i="6"/>
  <c r="J46" i="6"/>
  <c r="H46" i="6"/>
  <c r="F46" i="6"/>
  <c r="D46" i="6"/>
  <c r="B46" i="6"/>
  <c r="L45" i="6"/>
  <c r="J45" i="6"/>
  <c r="H45" i="6"/>
  <c r="F45" i="6"/>
  <c r="D45" i="6"/>
  <c r="B45" i="6"/>
  <c r="L44" i="6"/>
  <c r="J44" i="6"/>
  <c r="H44" i="6"/>
  <c r="F44" i="6"/>
  <c r="D44" i="6"/>
  <c r="B44" i="6"/>
  <c r="L43" i="6"/>
  <c r="J43" i="6"/>
  <c r="H43" i="6"/>
  <c r="F43" i="6"/>
  <c r="D43" i="6"/>
  <c r="B43" i="6"/>
  <c r="L42" i="6"/>
  <c r="J42" i="6"/>
  <c r="H42" i="6"/>
  <c r="F42" i="6"/>
  <c r="D42" i="6"/>
  <c r="B42" i="6"/>
  <c r="L41" i="6"/>
  <c r="J41" i="6"/>
  <c r="H41" i="6"/>
  <c r="F41" i="6"/>
  <c r="D41" i="6"/>
  <c r="B41" i="6"/>
  <c r="L40" i="6"/>
  <c r="J40" i="6"/>
  <c r="H40" i="6"/>
  <c r="F40" i="6"/>
  <c r="D40" i="6"/>
  <c r="B40" i="6"/>
  <c r="L39" i="6"/>
  <c r="J39" i="6"/>
  <c r="H39" i="6"/>
  <c r="F39" i="6"/>
  <c r="D39" i="6"/>
  <c r="B39" i="6"/>
  <c r="L38" i="6"/>
  <c r="J38" i="6"/>
  <c r="H38" i="6"/>
  <c r="F38" i="6"/>
  <c r="D38" i="6"/>
  <c r="B38" i="6"/>
  <c r="L37" i="6"/>
  <c r="J37" i="6"/>
  <c r="H37" i="6"/>
  <c r="F37" i="6"/>
  <c r="D37" i="6"/>
  <c r="B37" i="6"/>
  <c r="L36" i="6"/>
  <c r="J36" i="6"/>
  <c r="H36" i="6"/>
  <c r="F36" i="6"/>
  <c r="D36" i="6"/>
  <c r="B36" i="6"/>
  <c r="L35" i="6"/>
  <c r="J35" i="6"/>
  <c r="H35" i="6"/>
  <c r="F35" i="6"/>
  <c r="D35" i="6"/>
  <c r="B35" i="6"/>
  <c r="L34" i="6"/>
  <c r="J34" i="6"/>
  <c r="H34" i="6"/>
  <c r="F34" i="6"/>
  <c r="D34" i="6"/>
  <c r="B34" i="6"/>
  <c r="L33" i="6"/>
  <c r="J33" i="6"/>
  <c r="H33" i="6"/>
  <c r="F33" i="6"/>
  <c r="D33" i="6"/>
  <c r="B33" i="6"/>
  <c r="L32" i="6"/>
  <c r="J32" i="6"/>
  <c r="H32" i="6"/>
  <c r="F32" i="6"/>
  <c r="D32" i="6"/>
  <c r="B32" i="6"/>
  <c r="L31" i="6"/>
  <c r="J31" i="6"/>
  <c r="H31" i="6"/>
  <c r="F31" i="6"/>
  <c r="D31" i="6"/>
  <c r="B31" i="6"/>
  <c r="L30" i="6"/>
  <c r="J30" i="6"/>
  <c r="H30" i="6"/>
  <c r="F30" i="6"/>
  <c r="D30" i="6"/>
  <c r="B30" i="6"/>
  <c r="L29" i="6"/>
  <c r="J29" i="6"/>
  <c r="H29" i="6"/>
  <c r="F29" i="6"/>
  <c r="D29" i="6"/>
  <c r="B29" i="6"/>
  <c r="L28" i="6"/>
  <c r="J28" i="6"/>
  <c r="H28" i="6"/>
  <c r="F28" i="6"/>
  <c r="D28" i="6"/>
  <c r="B28" i="6"/>
  <c r="L27" i="6"/>
  <c r="J27" i="6"/>
  <c r="H27" i="6"/>
  <c r="F27" i="6"/>
  <c r="D27" i="6"/>
  <c r="B27" i="6"/>
  <c r="L26" i="6"/>
  <c r="J26" i="6"/>
  <c r="H26" i="6"/>
  <c r="F26" i="6"/>
  <c r="D26" i="6"/>
  <c r="B26" i="6"/>
  <c r="L25" i="6"/>
  <c r="J25" i="6"/>
  <c r="H25" i="6"/>
  <c r="F25" i="6"/>
  <c r="D25" i="6"/>
  <c r="B25" i="6"/>
  <c r="L24" i="6"/>
  <c r="J24" i="6"/>
  <c r="H24" i="6"/>
  <c r="F24" i="6"/>
  <c r="D24" i="6"/>
  <c r="B24" i="6"/>
  <c r="L23" i="6"/>
  <c r="J23" i="6"/>
  <c r="H23" i="6"/>
  <c r="F23" i="6"/>
  <c r="D23" i="6"/>
  <c r="B23" i="6"/>
  <c r="L22" i="6"/>
  <c r="J22" i="6"/>
  <c r="H22" i="6"/>
  <c r="F22" i="6"/>
  <c r="D22" i="6"/>
  <c r="B22" i="6"/>
  <c r="L21" i="6"/>
  <c r="J21" i="6"/>
  <c r="H21" i="6"/>
  <c r="F21" i="6"/>
  <c r="D21" i="6"/>
  <c r="B21" i="6"/>
  <c r="L20" i="6"/>
  <c r="J20" i="6"/>
  <c r="H20" i="6"/>
  <c r="F20" i="6"/>
  <c r="D20" i="6"/>
  <c r="B20" i="6"/>
  <c r="L19" i="6"/>
  <c r="J19" i="6"/>
  <c r="H19" i="6"/>
  <c r="F19" i="6"/>
  <c r="D19" i="6"/>
  <c r="B19" i="6"/>
  <c r="L18" i="6"/>
  <c r="J18" i="6"/>
  <c r="H18" i="6"/>
  <c r="F18" i="6"/>
  <c r="D18" i="6"/>
  <c r="B18" i="6"/>
  <c r="L17" i="6"/>
  <c r="J17" i="6"/>
  <c r="H17" i="6"/>
  <c r="F17" i="6"/>
  <c r="D17" i="6"/>
  <c r="B17" i="6"/>
  <c r="L16" i="6"/>
  <c r="J16" i="6"/>
  <c r="H16" i="6"/>
  <c r="F16" i="6"/>
  <c r="D16" i="6"/>
  <c r="B16" i="6"/>
  <c r="L15" i="6"/>
  <c r="J15" i="6"/>
  <c r="H15" i="6"/>
  <c r="F15" i="6"/>
  <c r="D15" i="6"/>
  <c r="B15" i="6"/>
  <c r="L14" i="6"/>
  <c r="J14" i="6"/>
  <c r="H14" i="6"/>
  <c r="F14" i="6"/>
  <c r="D14" i="6"/>
  <c r="B14" i="6"/>
  <c r="L13" i="6"/>
  <c r="J13" i="6"/>
  <c r="H13" i="6"/>
  <c r="F13" i="6"/>
  <c r="D13" i="6"/>
  <c r="B13" i="6"/>
  <c r="L12" i="6"/>
  <c r="J12" i="6"/>
  <c r="H12" i="6"/>
  <c r="F12" i="6"/>
  <c r="D12" i="6"/>
  <c r="B12" i="6"/>
  <c r="L11" i="6"/>
  <c r="J11" i="6"/>
  <c r="H11" i="6"/>
  <c r="F11" i="6"/>
  <c r="D11" i="6"/>
  <c r="B11" i="6"/>
  <c r="L10" i="6"/>
  <c r="J10" i="6"/>
  <c r="H10" i="6"/>
  <c r="F10" i="6"/>
  <c r="D10" i="6"/>
  <c r="B10" i="6"/>
  <c r="L9" i="6"/>
  <c r="J9" i="6"/>
  <c r="H9" i="6"/>
  <c r="F9" i="6"/>
  <c r="D9" i="6"/>
  <c r="B9" i="6"/>
  <c r="L8" i="6"/>
  <c r="J8" i="6"/>
  <c r="H8" i="6"/>
  <c r="F8" i="6"/>
  <c r="D8" i="6"/>
  <c r="B8" i="6"/>
  <c r="L7" i="6"/>
  <c r="J7" i="6"/>
  <c r="H7" i="6"/>
  <c r="F7" i="6"/>
  <c r="D7" i="6"/>
  <c r="B7" i="6"/>
  <c r="L6" i="6"/>
  <c r="J6" i="6"/>
  <c r="H6" i="6"/>
  <c r="F6" i="6"/>
  <c r="D6" i="6"/>
  <c r="B6" i="6"/>
  <c r="L5" i="6"/>
  <c r="J5" i="6"/>
  <c r="H5" i="6"/>
  <c r="F5" i="6"/>
  <c r="D5" i="6"/>
  <c r="B5" i="6"/>
  <c r="L4" i="6"/>
  <c r="J4" i="6"/>
  <c r="H4" i="6"/>
  <c r="F4" i="6"/>
  <c r="D4" i="6"/>
  <c r="B4" i="6"/>
  <c r="Q5" i="9"/>
  <c r="Q6" i="9"/>
  <c r="Q11" i="9"/>
  <c r="Q12" i="9"/>
  <c r="Q13" i="9"/>
  <c r="Q18" i="9"/>
  <c r="Q20" i="9"/>
  <c r="Q23" i="9"/>
  <c r="Q26" i="9"/>
  <c r="Q28" i="9"/>
  <c r="Q29" i="9"/>
  <c r="Q30" i="9"/>
  <c r="Q31" i="9"/>
  <c r="Q32" i="9"/>
  <c r="Q35" i="9"/>
  <c r="Q36" i="9"/>
  <c r="Q37" i="9"/>
  <c r="Q40" i="9"/>
  <c r="Q41" i="9"/>
  <c r="Q45" i="9"/>
  <c r="Q46" i="9"/>
  <c r="Q47" i="9"/>
  <c r="Q49" i="9"/>
  <c r="Q51" i="9"/>
  <c r="Q53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4" i="9"/>
  <c r="M55" i="9" a="1"/>
  <c r="M55" i="9"/>
  <c r="G55" i="9" a="1"/>
  <c r="G55" i="9"/>
  <c r="O54" i="9"/>
  <c r="M54" i="9"/>
  <c r="K54" i="9"/>
  <c r="I54" i="9"/>
  <c r="G54" i="9"/>
  <c r="E54" i="9"/>
  <c r="C54" i="9"/>
  <c r="N53" i="9"/>
  <c r="L53" i="9"/>
  <c r="J53" i="9"/>
  <c r="H53" i="9"/>
  <c r="F53" i="9"/>
  <c r="D53" i="9"/>
  <c r="B53" i="9"/>
  <c r="N52" i="9"/>
  <c r="L52" i="9"/>
  <c r="J52" i="9"/>
  <c r="H52" i="9"/>
  <c r="F52" i="9"/>
  <c r="D52" i="9"/>
  <c r="B52" i="9"/>
  <c r="N51" i="9"/>
  <c r="L51" i="9"/>
  <c r="J51" i="9"/>
  <c r="H51" i="9"/>
  <c r="F51" i="9"/>
  <c r="D51" i="9"/>
  <c r="B51" i="9"/>
  <c r="N50" i="9"/>
  <c r="L50" i="9"/>
  <c r="J50" i="9"/>
  <c r="H50" i="9"/>
  <c r="F50" i="9"/>
  <c r="D50" i="9"/>
  <c r="B50" i="9"/>
  <c r="N49" i="9"/>
  <c r="L49" i="9"/>
  <c r="J49" i="9"/>
  <c r="H49" i="9"/>
  <c r="F49" i="9"/>
  <c r="D49" i="9"/>
  <c r="B49" i="9"/>
  <c r="N48" i="9"/>
  <c r="L48" i="9"/>
  <c r="J48" i="9"/>
  <c r="H48" i="9"/>
  <c r="F48" i="9"/>
  <c r="D48" i="9"/>
  <c r="B48" i="9"/>
  <c r="N47" i="9"/>
  <c r="L47" i="9"/>
  <c r="J47" i="9"/>
  <c r="H47" i="9"/>
  <c r="F47" i="9"/>
  <c r="D47" i="9"/>
  <c r="B47" i="9"/>
  <c r="N46" i="9"/>
  <c r="L46" i="9"/>
  <c r="J46" i="9"/>
  <c r="H46" i="9"/>
  <c r="F46" i="9"/>
  <c r="D46" i="9"/>
  <c r="B46" i="9"/>
  <c r="N45" i="9"/>
  <c r="L45" i="9"/>
  <c r="J45" i="9"/>
  <c r="H45" i="9"/>
  <c r="F45" i="9"/>
  <c r="D45" i="9"/>
  <c r="B45" i="9"/>
  <c r="N44" i="9"/>
  <c r="L44" i="9"/>
  <c r="J44" i="9"/>
  <c r="H44" i="9"/>
  <c r="F44" i="9"/>
  <c r="D44" i="9"/>
  <c r="B44" i="9"/>
  <c r="N43" i="9"/>
  <c r="L43" i="9"/>
  <c r="J43" i="9"/>
  <c r="H43" i="9"/>
  <c r="F43" i="9"/>
  <c r="D43" i="9"/>
  <c r="B43" i="9"/>
  <c r="N42" i="9"/>
  <c r="L42" i="9"/>
  <c r="J42" i="9"/>
  <c r="H42" i="9"/>
  <c r="F42" i="9"/>
  <c r="D42" i="9"/>
  <c r="B42" i="9"/>
  <c r="N41" i="9"/>
  <c r="L41" i="9"/>
  <c r="J41" i="9"/>
  <c r="H41" i="9"/>
  <c r="F41" i="9"/>
  <c r="D41" i="9"/>
  <c r="B41" i="9"/>
  <c r="N40" i="9"/>
  <c r="L40" i="9"/>
  <c r="J40" i="9"/>
  <c r="H40" i="9"/>
  <c r="F40" i="9"/>
  <c r="D40" i="9"/>
  <c r="B40" i="9"/>
  <c r="N39" i="9"/>
  <c r="L39" i="9"/>
  <c r="J39" i="9"/>
  <c r="H39" i="9"/>
  <c r="F39" i="9"/>
  <c r="D39" i="9"/>
  <c r="B39" i="9"/>
  <c r="N38" i="9"/>
  <c r="L38" i="9"/>
  <c r="J38" i="9"/>
  <c r="H38" i="9"/>
  <c r="F38" i="9"/>
  <c r="D38" i="9"/>
  <c r="B38" i="9"/>
  <c r="N37" i="9"/>
  <c r="L37" i="9"/>
  <c r="J37" i="9"/>
  <c r="H37" i="9"/>
  <c r="F37" i="9"/>
  <c r="D37" i="9"/>
  <c r="B37" i="9"/>
  <c r="N36" i="9"/>
  <c r="L36" i="9"/>
  <c r="J36" i="9"/>
  <c r="H36" i="9"/>
  <c r="F36" i="9"/>
  <c r="D36" i="9"/>
  <c r="B36" i="9"/>
  <c r="N35" i="9"/>
  <c r="L35" i="9"/>
  <c r="J35" i="9"/>
  <c r="H35" i="9"/>
  <c r="F35" i="9"/>
  <c r="D35" i="9"/>
  <c r="B35" i="9"/>
  <c r="N34" i="9"/>
  <c r="L34" i="9"/>
  <c r="J34" i="9"/>
  <c r="H34" i="9"/>
  <c r="F34" i="9"/>
  <c r="D34" i="9"/>
  <c r="B34" i="9"/>
  <c r="N33" i="9"/>
  <c r="L33" i="9"/>
  <c r="J33" i="9"/>
  <c r="H33" i="9"/>
  <c r="F33" i="9"/>
  <c r="D33" i="9"/>
  <c r="B33" i="9"/>
  <c r="N32" i="9"/>
  <c r="L32" i="9"/>
  <c r="J32" i="9"/>
  <c r="H32" i="9"/>
  <c r="F32" i="9"/>
  <c r="D32" i="9"/>
  <c r="B32" i="9"/>
  <c r="N31" i="9"/>
  <c r="L31" i="9"/>
  <c r="J31" i="9"/>
  <c r="H31" i="9"/>
  <c r="F31" i="9"/>
  <c r="D31" i="9"/>
  <c r="B31" i="9"/>
  <c r="N30" i="9"/>
  <c r="L30" i="9"/>
  <c r="J30" i="9"/>
  <c r="H30" i="9"/>
  <c r="F30" i="9"/>
  <c r="D30" i="9"/>
  <c r="B30" i="9"/>
  <c r="N29" i="9"/>
  <c r="L29" i="9"/>
  <c r="J29" i="9"/>
  <c r="H29" i="9"/>
  <c r="F29" i="9"/>
  <c r="D29" i="9"/>
  <c r="B29" i="9"/>
  <c r="N28" i="9"/>
  <c r="L28" i="9"/>
  <c r="J28" i="9"/>
  <c r="H28" i="9"/>
  <c r="F28" i="9"/>
  <c r="D28" i="9"/>
  <c r="B28" i="9"/>
  <c r="N27" i="9"/>
  <c r="L27" i="9"/>
  <c r="J27" i="9"/>
  <c r="H27" i="9"/>
  <c r="F27" i="9"/>
  <c r="D27" i="9"/>
  <c r="B27" i="9"/>
  <c r="N26" i="9"/>
  <c r="L26" i="9"/>
  <c r="J26" i="9"/>
  <c r="H26" i="9"/>
  <c r="F26" i="9"/>
  <c r="D26" i="9"/>
  <c r="B26" i="9"/>
  <c r="N25" i="9"/>
  <c r="L25" i="9"/>
  <c r="J25" i="9"/>
  <c r="H25" i="9"/>
  <c r="F25" i="9"/>
  <c r="D25" i="9"/>
  <c r="B25" i="9"/>
  <c r="N24" i="9"/>
  <c r="L24" i="9"/>
  <c r="J24" i="9"/>
  <c r="H24" i="9"/>
  <c r="F24" i="9"/>
  <c r="D24" i="9"/>
  <c r="B24" i="9"/>
  <c r="N23" i="9"/>
  <c r="L23" i="9"/>
  <c r="J23" i="9"/>
  <c r="H23" i="9"/>
  <c r="F23" i="9"/>
  <c r="D23" i="9"/>
  <c r="B23" i="9"/>
  <c r="N22" i="9"/>
  <c r="L22" i="9"/>
  <c r="J22" i="9"/>
  <c r="H22" i="9"/>
  <c r="F22" i="9"/>
  <c r="D22" i="9"/>
  <c r="B22" i="9"/>
  <c r="N21" i="9"/>
  <c r="L21" i="9"/>
  <c r="J21" i="9"/>
  <c r="H21" i="9"/>
  <c r="F21" i="9"/>
  <c r="D21" i="9"/>
  <c r="B21" i="9"/>
  <c r="N20" i="9"/>
  <c r="L20" i="9"/>
  <c r="J20" i="9"/>
  <c r="H20" i="9"/>
  <c r="F20" i="9"/>
  <c r="D20" i="9"/>
  <c r="B20" i="9"/>
  <c r="N19" i="9"/>
  <c r="L19" i="9"/>
  <c r="J19" i="9"/>
  <c r="H19" i="9"/>
  <c r="F19" i="9"/>
  <c r="D19" i="9"/>
  <c r="B19" i="9"/>
  <c r="N18" i="9"/>
  <c r="L18" i="9"/>
  <c r="J18" i="9"/>
  <c r="H18" i="9"/>
  <c r="F18" i="9"/>
  <c r="D18" i="9"/>
  <c r="B18" i="9"/>
  <c r="N17" i="9"/>
  <c r="L17" i="9"/>
  <c r="J17" i="9"/>
  <c r="H17" i="9"/>
  <c r="F17" i="9"/>
  <c r="D17" i="9"/>
  <c r="B17" i="9"/>
  <c r="N16" i="9"/>
  <c r="L16" i="9"/>
  <c r="J16" i="9"/>
  <c r="H16" i="9"/>
  <c r="F16" i="9"/>
  <c r="D16" i="9"/>
  <c r="B16" i="9"/>
  <c r="N15" i="9"/>
  <c r="L15" i="9"/>
  <c r="J15" i="9"/>
  <c r="H15" i="9"/>
  <c r="F15" i="9"/>
  <c r="D15" i="9"/>
  <c r="B15" i="9"/>
  <c r="N14" i="9"/>
  <c r="L14" i="9"/>
  <c r="J14" i="9"/>
  <c r="H14" i="9"/>
  <c r="F14" i="9"/>
  <c r="D14" i="9"/>
  <c r="B14" i="9"/>
  <c r="N13" i="9"/>
  <c r="L13" i="9"/>
  <c r="J13" i="9"/>
  <c r="H13" i="9"/>
  <c r="F13" i="9"/>
  <c r="D13" i="9"/>
  <c r="B13" i="9"/>
  <c r="N12" i="9"/>
  <c r="L12" i="9"/>
  <c r="J12" i="9"/>
  <c r="H12" i="9"/>
  <c r="F12" i="9"/>
  <c r="D12" i="9"/>
  <c r="B12" i="9"/>
  <c r="N11" i="9"/>
  <c r="L11" i="9"/>
  <c r="J11" i="9"/>
  <c r="H11" i="9"/>
  <c r="F11" i="9"/>
  <c r="D11" i="9"/>
  <c r="B11" i="9"/>
  <c r="N10" i="9"/>
  <c r="L10" i="9"/>
  <c r="J10" i="9"/>
  <c r="H10" i="9"/>
  <c r="F10" i="9"/>
  <c r="D10" i="9"/>
  <c r="B10" i="9"/>
  <c r="N9" i="9"/>
  <c r="L9" i="9"/>
  <c r="J9" i="9"/>
  <c r="H9" i="9"/>
  <c r="F9" i="9"/>
  <c r="D9" i="9"/>
  <c r="B9" i="9"/>
  <c r="N8" i="9"/>
  <c r="L8" i="9"/>
  <c r="J8" i="9"/>
  <c r="H8" i="9"/>
  <c r="F8" i="9"/>
  <c r="D8" i="9"/>
  <c r="B8" i="9"/>
  <c r="N7" i="9"/>
  <c r="L7" i="9"/>
  <c r="J7" i="9"/>
  <c r="H7" i="9"/>
  <c r="F7" i="9"/>
  <c r="D7" i="9"/>
  <c r="B7" i="9"/>
  <c r="N6" i="9"/>
  <c r="L6" i="9"/>
  <c r="J6" i="9"/>
  <c r="H6" i="9"/>
  <c r="F6" i="9"/>
  <c r="D6" i="9"/>
  <c r="B6" i="9"/>
  <c r="N5" i="9"/>
  <c r="L5" i="9"/>
  <c r="J5" i="9"/>
  <c r="H5" i="9"/>
  <c r="F5" i="9"/>
  <c r="D5" i="9"/>
  <c r="B5" i="9"/>
  <c r="N4" i="9"/>
  <c r="L4" i="9"/>
  <c r="J4" i="9"/>
  <c r="H4" i="9"/>
  <c r="F4" i="9"/>
  <c r="D4" i="9"/>
  <c r="B4" i="9"/>
  <c r="C55" i="9" a="1"/>
  <c r="C55" i="9"/>
  <c r="E55" i="9" a="1"/>
  <c r="E55" i="9"/>
  <c r="I55" i="9" a="1"/>
  <c r="I55" i="9"/>
  <c r="K55" i="9" a="1"/>
  <c r="K55" i="9"/>
  <c r="O55" i="9" a="1"/>
  <c r="O55" i="9"/>
  <c r="Q7" i="9"/>
  <c r="Q8" i="9"/>
  <c r="Q9" i="9"/>
  <c r="Q10" i="9"/>
  <c r="Q14" i="9"/>
  <c r="Q15" i="9"/>
  <c r="Q16" i="9"/>
  <c r="Q17" i="9"/>
  <c r="Q19" i="9"/>
  <c r="Q21" i="9"/>
  <c r="Q22" i="9"/>
  <c r="Q24" i="9"/>
  <c r="Q25" i="9"/>
  <c r="Q27" i="9"/>
  <c r="Q33" i="9"/>
  <c r="Q34" i="9"/>
  <c r="Q38" i="9"/>
  <c r="Q39" i="9"/>
  <c r="Q42" i="9"/>
  <c r="Q43" i="9"/>
  <c r="Q44" i="9"/>
  <c r="Q48" i="9"/>
  <c r="Q50" i="9"/>
  <c r="Q52" i="9"/>
  <c r="Q4" i="9"/>
  <c r="Q54" i="9"/>
  <c r="Q55" i="9" a="1"/>
  <c r="Q55" i="9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L53" i="7"/>
  <c r="J53" i="7"/>
  <c r="H53" i="7"/>
  <c r="F53" i="7"/>
  <c r="D53" i="7"/>
  <c r="L52" i="7"/>
  <c r="J52" i="7"/>
  <c r="H52" i="7"/>
  <c r="F52" i="7"/>
  <c r="D52" i="7"/>
  <c r="L51" i="7"/>
  <c r="J51" i="7"/>
  <c r="H51" i="7"/>
  <c r="F51" i="7"/>
  <c r="D51" i="7"/>
  <c r="L50" i="7"/>
  <c r="J50" i="7"/>
  <c r="H50" i="7"/>
  <c r="F50" i="7"/>
  <c r="D50" i="7"/>
  <c r="L49" i="7"/>
  <c r="J49" i="7"/>
  <c r="H49" i="7"/>
  <c r="F49" i="7"/>
  <c r="D49" i="7"/>
  <c r="L48" i="7"/>
  <c r="J48" i="7"/>
  <c r="H48" i="7"/>
  <c r="F48" i="7"/>
  <c r="D48" i="7"/>
  <c r="L47" i="7"/>
  <c r="J47" i="7"/>
  <c r="H47" i="7"/>
  <c r="F47" i="7"/>
  <c r="D47" i="7"/>
  <c r="L46" i="7"/>
  <c r="J46" i="7"/>
  <c r="H46" i="7"/>
  <c r="F46" i="7"/>
  <c r="D46" i="7"/>
  <c r="L45" i="7"/>
  <c r="J45" i="7"/>
  <c r="H45" i="7"/>
  <c r="F45" i="7"/>
  <c r="D45" i="7"/>
  <c r="L44" i="7"/>
  <c r="J44" i="7"/>
  <c r="H44" i="7"/>
  <c r="F44" i="7"/>
  <c r="D44" i="7"/>
  <c r="L43" i="7"/>
  <c r="J43" i="7"/>
  <c r="H43" i="7"/>
  <c r="F43" i="7"/>
  <c r="D43" i="7"/>
  <c r="L42" i="7"/>
  <c r="J42" i="7"/>
  <c r="H42" i="7"/>
  <c r="F42" i="7"/>
  <c r="D42" i="7"/>
  <c r="L41" i="7"/>
  <c r="J41" i="7"/>
  <c r="H41" i="7"/>
  <c r="F41" i="7"/>
  <c r="D41" i="7"/>
  <c r="L40" i="7"/>
  <c r="J40" i="7"/>
  <c r="H40" i="7"/>
  <c r="F40" i="7"/>
  <c r="D40" i="7"/>
  <c r="L39" i="7"/>
  <c r="J39" i="7"/>
  <c r="H39" i="7"/>
  <c r="F39" i="7"/>
  <c r="D39" i="7"/>
  <c r="L38" i="7"/>
  <c r="J38" i="7"/>
  <c r="H38" i="7"/>
  <c r="F38" i="7"/>
  <c r="D38" i="7"/>
  <c r="L37" i="7"/>
  <c r="J37" i="7"/>
  <c r="H37" i="7"/>
  <c r="F37" i="7"/>
  <c r="D37" i="7"/>
  <c r="L36" i="7"/>
  <c r="J36" i="7"/>
  <c r="H36" i="7"/>
  <c r="F36" i="7"/>
  <c r="D36" i="7"/>
  <c r="L35" i="7"/>
  <c r="J35" i="7"/>
  <c r="H35" i="7"/>
  <c r="F35" i="7"/>
  <c r="D35" i="7"/>
  <c r="L34" i="7"/>
  <c r="J34" i="7"/>
  <c r="H34" i="7"/>
  <c r="F34" i="7"/>
  <c r="D34" i="7"/>
  <c r="L33" i="7"/>
  <c r="J33" i="7"/>
  <c r="H33" i="7"/>
  <c r="F33" i="7"/>
  <c r="D33" i="7"/>
  <c r="L32" i="7"/>
  <c r="J32" i="7"/>
  <c r="H32" i="7"/>
  <c r="F32" i="7"/>
  <c r="D32" i="7"/>
  <c r="L31" i="7"/>
  <c r="J31" i="7"/>
  <c r="H31" i="7"/>
  <c r="F31" i="7"/>
  <c r="D31" i="7"/>
  <c r="L30" i="7"/>
  <c r="J30" i="7"/>
  <c r="H30" i="7"/>
  <c r="F30" i="7"/>
  <c r="D30" i="7"/>
  <c r="L29" i="7"/>
  <c r="J29" i="7"/>
  <c r="H29" i="7"/>
  <c r="F29" i="7"/>
  <c r="D29" i="7"/>
  <c r="L28" i="7"/>
  <c r="J28" i="7"/>
  <c r="H28" i="7"/>
  <c r="F28" i="7"/>
  <c r="D28" i="7"/>
  <c r="L27" i="7"/>
  <c r="J27" i="7"/>
  <c r="H27" i="7"/>
  <c r="F27" i="7"/>
  <c r="D27" i="7"/>
  <c r="L26" i="7"/>
  <c r="J26" i="7"/>
  <c r="H26" i="7"/>
  <c r="F26" i="7"/>
  <c r="D26" i="7"/>
  <c r="L25" i="7"/>
  <c r="J25" i="7"/>
  <c r="H25" i="7"/>
  <c r="F25" i="7"/>
  <c r="D25" i="7"/>
  <c r="L24" i="7"/>
  <c r="J24" i="7"/>
  <c r="H24" i="7"/>
  <c r="F24" i="7"/>
  <c r="D24" i="7"/>
  <c r="L23" i="7"/>
  <c r="J23" i="7"/>
  <c r="H23" i="7"/>
  <c r="F23" i="7"/>
  <c r="D23" i="7"/>
  <c r="L22" i="7"/>
  <c r="J22" i="7"/>
  <c r="H22" i="7"/>
  <c r="F22" i="7"/>
  <c r="D22" i="7"/>
  <c r="L21" i="7"/>
  <c r="J21" i="7"/>
  <c r="H21" i="7"/>
  <c r="F21" i="7"/>
  <c r="D21" i="7"/>
  <c r="L20" i="7"/>
  <c r="J20" i="7"/>
  <c r="H20" i="7"/>
  <c r="F20" i="7"/>
  <c r="D20" i="7"/>
  <c r="L19" i="7"/>
  <c r="J19" i="7"/>
  <c r="H19" i="7"/>
  <c r="F19" i="7"/>
  <c r="D19" i="7"/>
  <c r="L18" i="7"/>
  <c r="J18" i="7"/>
  <c r="H18" i="7"/>
  <c r="F18" i="7"/>
  <c r="D18" i="7"/>
  <c r="L17" i="7"/>
  <c r="J17" i="7"/>
  <c r="H17" i="7"/>
  <c r="F17" i="7"/>
  <c r="D17" i="7"/>
  <c r="L16" i="7"/>
  <c r="J16" i="7"/>
  <c r="H16" i="7"/>
  <c r="F16" i="7"/>
  <c r="D16" i="7"/>
  <c r="L15" i="7"/>
  <c r="J15" i="7"/>
  <c r="H15" i="7"/>
  <c r="F15" i="7"/>
  <c r="D15" i="7"/>
  <c r="L14" i="7"/>
  <c r="J14" i="7"/>
  <c r="H14" i="7"/>
  <c r="F14" i="7"/>
  <c r="D14" i="7"/>
  <c r="L13" i="7"/>
  <c r="J13" i="7"/>
  <c r="H13" i="7"/>
  <c r="F13" i="7"/>
  <c r="D13" i="7"/>
  <c r="L12" i="7"/>
  <c r="J12" i="7"/>
  <c r="H12" i="7"/>
  <c r="F12" i="7"/>
  <c r="D12" i="7"/>
  <c r="L11" i="7"/>
  <c r="J11" i="7"/>
  <c r="H11" i="7"/>
  <c r="F11" i="7"/>
  <c r="D11" i="7"/>
  <c r="L10" i="7"/>
  <c r="J10" i="7"/>
  <c r="H10" i="7"/>
  <c r="F10" i="7"/>
  <c r="D10" i="7"/>
  <c r="L9" i="7"/>
  <c r="J9" i="7"/>
  <c r="H9" i="7"/>
  <c r="F9" i="7"/>
  <c r="D9" i="7"/>
  <c r="L8" i="7"/>
  <c r="J8" i="7"/>
  <c r="H8" i="7"/>
  <c r="F8" i="7"/>
  <c r="D8" i="7"/>
  <c r="L7" i="7"/>
  <c r="J7" i="7"/>
  <c r="H7" i="7"/>
  <c r="F7" i="7"/>
  <c r="D7" i="7"/>
  <c r="L6" i="7"/>
  <c r="J6" i="7"/>
  <c r="H6" i="7"/>
  <c r="F6" i="7"/>
  <c r="D6" i="7"/>
  <c r="L5" i="7"/>
  <c r="J5" i="7"/>
  <c r="H5" i="7"/>
  <c r="F5" i="7"/>
  <c r="D5" i="7"/>
  <c r="L4" i="7"/>
  <c r="J4" i="7"/>
  <c r="H4" i="7"/>
  <c r="F4" i="7"/>
  <c r="D4" i="7"/>
  <c r="G28" i="1"/>
  <c r="G27" i="1"/>
  <c r="F28" i="1"/>
  <c r="F27" i="1"/>
  <c r="D28" i="1"/>
  <c r="D27" i="1"/>
  <c r="C28" i="1"/>
  <c r="E28" i="1"/>
  <c r="C27" i="1"/>
  <c r="E27" i="1"/>
  <c r="C24" i="1"/>
  <c r="C44" i="1"/>
  <c r="D24" i="1"/>
  <c r="D44" i="1"/>
  <c r="E24" i="1"/>
  <c r="E44" i="1"/>
  <c r="F24" i="1"/>
  <c r="F44" i="1"/>
  <c r="G24" i="1"/>
  <c r="G44" i="1"/>
  <c r="C25" i="1"/>
  <c r="C45" i="1"/>
  <c r="D25" i="1"/>
  <c r="D45" i="1"/>
  <c r="E25" i="1"/>
  <c r="E45" i="1"/>
  <c r="F25" i="1"/>
  <c r="F45" i="1"/>
  <c r="G25" i="1"/>
  <c r="G45" i="1"/>
  <c r="C26" i="1"/>
  <c r="C46" i="1"/>
  <c r="D26" i="1"/>
  <c r="D46" i="1"/>
  <c r="E26" i="1"/>
  <c r="E46" i="1"/>
  <c r="F26" i="1"/>
  <c r="F46" i="1"/>
  <c r="G26" i="1"/>
  <c r="G46" i="1"/>
  <c r="C47" i="1"/>
  <c r="D47" i="1"/>
  <c r="E47" i="1"/>
  <c r="F47" i="1"/>
  <c r="G47" i="1"/>
  <c r="C48" i="1"/>
  <c r="D48" i="1"/>
  <c r="E48" i="1"/>
  <c r="F48" i="1"/>
  <c r="G48" i="1"/>
  <c r="C29" i="1"/>
  <c r="C49" i="1"/>
  <c r="D29" i="1"/>
  <c r="D49" i="1"/>
  <c r="E29" i="1"/>
  <c r="E49" i="1"/>
  <c r="F29" i="1"/>
  <c r="F49" i="1"/>
  <c r="G29" i="1"/>
  <c r="G49" i="1"/>
  <c r="D23" i="1"/>
  <c r="D43" i="1"/>
  <c r="E23" i="1"/>
  <c r="E43" i="1"/>
  <c r="F23" i="1"/>
  <c r="F43" i="1"/>
  <c r="G23" i="1"/>
  <c r="G43" i="1"/>
  <c r="C23" i="1"/>
  <c r="C43" i="1"/>
  <c r="D3" i="1"/>
  <c r="D4" i="1"/>
  <c r="D5" i="1"/>
  <c r="D6" i="1"/>
  <c r="D7" i="1"/>
  <c r="D8" i="1"/>
  <c r="D2" i="1"/>
  <c r="G31" i="1"/>
  <c r="G51" i="1"/>
  <c r="F31" i="1"/>
  <c r="F51" i="1"/>
  <c r="E31" i="1"/>
  <c r="E51" i="1"/>
  <c r="D31" i="1"/>
  <c r="D51" i="1"/>
  <c r="C31" i="1"/>
  <c r="C51" i="1"/>
  <c r="D10" i="1"/>
  <c r="D9" i="1"/>
  <c r="C30" i="1"/>
  <c r="C50" i="1"/>
  <c r="D30" i="1"/>
  <c r="D50" i="1"/>
  <c r="E30" i="1"/>
  <c r="E50" i="1"/>
  <c r="F30" i="1"/>
  <c r="F50" i="1"/>
  <c r="G30" i="1"/>
  <c r="G50" i="1"/>
</calcChain>
</file>

<file path=xl/sharedStrings.xml><?xml version="1.0" encoding="utf-8"?>
<sst xmlns="http://schemas.openxmlformats.org/spreadsheetml/2006/main" count="814" uniqueCount="144">
  <si>
    <t>S. californicus</t>
  </si>
  <si>
    <t>T. domingensis &amp; T. latifolia</t>
  </si>
  <si>
    <t>S. maritimus</t>
  </si>
  <si>
    <t>Transect</t>
  </si>
  <si>
    <t>C-1</t>
  </si>
  <si>
    <t>C-2</t>
  </si>
  <si>
    <t>M-1-E</t>
  </si>
  <si>
    <t>M-1-W</t>
  </si>
  <si>
    <t>M-2</t>
  </si>
  <si>
    <t>M-3</t>
  </si>
  <si>
    <t>M-4-C</t>
  </si>
  <si>
    <t>M-4-N</t>
  </si>
  <si>
    <t>M-4-S</t>
  </si>
  <si>
    <t>M-5</t>
  </si>
  <si>
    <t>Quadrat (m)</t>
  </si>
  <si>
    <t>Density (g/m^2)</t>
  </si>
  <si>
    <t>Vegetation density (all species)</t>
  </si>
  <si>
    <t>Jul</t>
  </si>
  <si>
    <t>S. americanus density</t>
  </si>
  <si>
    <t>Nov 2012 Total Density (g/m^2)</t>
    <phoneticPr fontId="8" type="noConversion"/>
  </si>
  <si>
    <t>Mar 2012 Quadrats (m)</t>
  </si>
  <si>
    <t>May 2012 Quadrats (m)</t>
  </si>
  <si>
    <t>Jul 2012 Quadrats (m)</t>
  </si>
  <si>
    <t>Jul 2011 SAM Density (g/m^2)</t>
  </si>
  <si>
    <t>Sep 2011 SAM Density (g/m^2)</t>
  </si>
  <si>
    <t>Jan 2012 SAM Density (g/m^2)</t>
  </si>
  <si>
    <t>Nov 2011 SAM Density (g/m^2)</t>
  </si>
  <si>
    <t>Mar 2012 SAM Density (g/m^2)</t>
  </si>
  <si>
    <t>50th Percentile</t>
  </si>
  <si>
    <t>25th Percentile</t>
  </si>
  <si>
    <t>75th Percentile</t>
  </si>
  <si>
    <t>Year</t>
  </si>
  <si>
    <t>Relative abundance (percent of above ground biomass)</t>
  </si>
  <si>
    <t>Total aboveground biomass (kg)</t>
  </si>
  <si>
    <t>Species specific aboveground biomass (values in kg)</t>
  </si>
  <si>
    <t>Month Year</t>
  </si>
  <si>
    <t>Denisty</t>
    <phoneticPr fontId="8" type="noConversion"/>
  </si>
  <si>
    <t>Density (g dw/m^2)</t>
    <phoneticPr fontId="8" type="noConversion"/>
  </si>
  <si>
    <t xml:space="preserve">Above:below ratio </t>
    <phoneticPr fontId="8" type="noConversion"/>
  </si>
  <si>
    <t>Density  (g dw/m2)</t>
    <phoneticPr fontId="8" type="noConversion"/>
  </si>
  <si>
    <t>Nov 2011 Typha spp. Density (g/m^2)</t>
  </si>
  <si>
    <t>Nov 2011 Total Density (g/m^2)</t>
  </si>
  <si>
    <t>Jan 2012 SCAL Density (g/m^2)</t>
  </si>
  <si>
    <t>Jan 2012 Typha spp. Density (g/m^2)</t>
  </si>
  <si>
    <t>Jan 2012 Total Density (g/m^2)</t>
  </si>
  <si>
    <t>Mar 2012 SCAL Density (g/m^2)</t>
  </si>
  <si>
    <t>Mar 2012 Typha spp. Density (g/m^2)</t>
  </si>
  <si>
    <t>bottom</t>
  </si>
  <si>
    <t>2Q box</t>
  </si>
  <si>
    <t>3Q box</t>
  </si>
  <si>
    <t>whisker-</t>
  </si>
  <si>
    <t>whisker+</t>
  </si>
  <si>
    <t>Jun</t>
  </si>
  <si>
    <t>Mean:</t>
  </si>
  <si>
    <t>Avg g/m2 Density by species</t>
  </si>
  <si>
    <t>std error</t>
  </si>
  <si>
    <t>Std error:</t>
  </si>
  <si>
    <t>S. californicus, S. acutus, &amp; S. tabernaemontani density</t>
  </si>
  <si>
    <t>Std error of Density by species</t>
  </si>
  <si>
    <t>Jul 2011 SCAL,SAC,STAB Density (g/m^2)</t>
  </si>
  <si>
    <t>Sep 2011 SCAL,SAC,STAB. Density (g/m^2)</t>
  </si>
  <si>
    <t>Nov 2011 SCAL,SAC,STAB Density (g/m^2)</t>
  </si>
  <si>
    <t>Jan 2012 SCAL,SAC,STAB Density (g/m^2)</t>
  </si>
  <si>
    <t>Mar 2012 SCAL,SAC,STAB Density (g/m^2)</t>
  </si>
  <si>
    <t>May 2012 SCAL,SAC,STAB Density (g/m^2)</t>
  </si>
  <si>
    <t>May 2012 SAC/STABDensity (g/m^2)</t>
  </si>
  <si>
    <t>Jul 2012 SAC/STABDensity (g/m^2)</t>
  </si>
  <si>
    <t>Jul 2011 Quadrats (m)</t>
  </si>
  <si>
    <t>Sep 2011 Quadrats (m)</t>
  </si>
  <si>
    <t>Nov 2011 Quadrats (m)</t>
  </si>
  <si>
    <t>Jan 2012 Quadrats (m)</t>
  </si>
  <si>
    <t>Sep 2012 SAC/STAB Density (g/m^2)</t>
    <phoneticPr fontId="8" type="noConversion"/>
  </si>
  <si>
    <t>Sep 2012 SAM Density (g/m^2)</t>
    <phoneticPr fontId="8" type="noConversion"/>
  </si>
  <si>
    <t>Sep 2012 SCAL Density (g/m^2)</t>
    <phoneticPr fontId="8" type="noConversion"/>
  </si>
  <si>
    <t>Sep 2012 SCAL,SAC,STAB Density (g/m^2)</t>
    <phoneticPr fontId="8" type="noConversion"/>
  </si>
  <si>
    <t>Month</t>
  </si>
  <si>
    <t>Total biomass (kg)</t>
  </si>
  <si>
    <t>July</t>
  </si>
  <si>
    <t>Sept</t>
  </si>
  <si>
    <t>Nov</t>
  </si>
  <si>
    <t>Jan</t>
  </si>
  <si>
    <t>Mar</t>
  </si>
  <si>
    <t>May</t>
  </si>
  <si>
    <t>Sep</t>
  </si>
  <si>
    <t>S. acutus &amp; S. tabernaemontani</t>
  </si>
  <si>
    <t>S. americanus</t>
  </si>
  <si>
    <t>May 2012 SAM Density (g/m^2)</t>
  </si>
  <si>
    <t>Jul 2012 SAM Density (g/m^2)</t>
  </si>
  <si>
    <t>Jul 2011 SCAL Density (g/m^2)</t>
  </si>
  <si>
    <t>Jul 2011 Typha spp. Density (g/m^2)</t>
  </si>
  <si>
    <t>Jul 2011 Total Density (g/m^2)</t>
  </si>
  <si>
    <t>Sep 2011 SCAL Density (g/m^2)</t>
  </si>
  <si>
    <t>Sep 2011 Typha spp. Density (g/m^2)</t>
  </si>
  <si>
    <t>Sep 2011 Total Density (g/m^2)</t>
  </si>
  <si>
    <t>Nov 2011 SCAL Density (g/m^2)</t>
  </si>
  <si>
    <t>S. acutus &amp; S. tabernaemontani density</t>
  </si>
  <si>
    <t>S. californicus density</t>
  </si>
  <si>
    <t>T. domingensis &amp; T. latifolia density</t>
  </si>
  <si>
    <t>Statistic</t>
  </si>
  <si>
    <t xml:space="preserve">Jan </t>
  </si>
  <si>
    <t>median</t>
  </si>
  <si>
    <t>Q1</t>
  </si>
  <si>
    <t>Min</t>
  </si>
  <si>
    <t>Max</t>
  </si>
  <si>
    <t>Q3</t>
  </si>
  <si>
    <t>mean</t>
  </si>
  <si>
    <t>Above ground</t>
  </si>
  <si>
    <t>Root cores were taken in November;  thus, November above ground biomass data should be used to calculate below ground biomass</t>
  </si>
  <si>
    <t>-</t>
  </si>
  <si>
    <t>Mar 2012 Total Density (g/m^2)</t>
  </si>
  <si>
    <t>May 2012 SCAL Density (g/m^2)</t>
  </si>
  <si>
    <t>May 2012 Typha spp. Density (g/m^2)</t>
  </si>
  <si>
    <t>May 2012 Total Density (g/m^2)</t>
  </si>
  <si>
    <t>Jul 2012 SCAL Density (g/m^2)</t>
  </si>
  <si>
    <t>Jul 2012 Typha spp. Density (g/m^2)</t>
  </si>
  <si>
    <t>Jul 2012 Total Density (g/m^2)</t>
  </si>
  <si>
    <t>Total aboveground biomass (10^3 kg)</t>
  </si>
  <si>
    <t>Species specific aboveground biomass (values in 10^ 3kg)</t>
  </si>
  <si>
    <t>Schoenoplectus spp.</t>
  </si>
  <si>
    <t>Typha spp.</t>
  </si>
  <si>
    <t>Total</t>
  </si>
  <si>
    <t xml:space="preserve">Belowground (kg) </t>
  </si>
  <si>
    <t xml:space="preserve">Above/below biomass </t>
  </si>
  <si>
    <t>Aboveground biomass (kg)</t>
  </si>
  <si>
    <t>Box and whisker plot data</t>
  </si>
  <si>
    <t>Jul 2012 SCAL,SAC,STAB Density (g/m^2)</t>
  </si>
  <si>
    <t>Quadrat (m)</t>
    <phoneticPr fontId="8" type="noConversion"/>
  </si>
  <si>
    <t>Density (g/m^2)</t>
    <phoneticPr fontId="8" type="noConversion"/>
  </si>
  <si>
    <t>Nov 1012</t>
    <phoneticPr fontId="8" type="noConversion"/>
  </si>
  <si>
    <t>Sep 2012 Quadrats (m)</t>
    <phoneticPr fontId="8" type="noConversion"/>
  </si>
  <si>
    <t xml:space="preserve">Belowground biomass (kg) </t>
    <phoneticPr fontId="8" type="noConversion"/>
  </si>
  <si>
    <t>Jul 2011 SAC/STABDensity (g/m^2)</t>
  </si>
  <si>
    <t>Sep 2011 SAC/STABDensity (g/m^2)</t>
  </si>
  <si>
    <t>Nov 2011 SAC/STABDensity (g/m^2)</t>
  </si>
  <si>
    <t>Jan 2012 SAC/STABDensity (g/m^2)</t>
  </si>
  <si>
    <t>Mar 2012 SAC/STABDensity (g/m^2)</t>
  </si>
  <si>
    <t>Sep 2012 Typha spp. Density (g/m^2)</t>
    <phoneticPr fontId="8" type="noConversion"/>
  </si>
  <si>
    <t>Sep 2012 Total Density (g/m^2)</t>
    <phoneticPr fontId="8" type="noConversion"/>
  </si>
  <si>
    <t>Nov 2012 Quadrats (m)</t>
    <phoneticPr fontId="8" type="noConversion"/>
  </si>
  <si>
    <t>Nov 2012 SAC/STAB Density (g/m^2)</t>
    <phoneticPr fontId="8" type="noConversion"/>
  </si>
  <si>
    <t>Nov 2012 SAM Density (g/m^2)</t>
    <phoneticPr fontId="8" type="noConversion"/>
  </si>
  <si>
    <t>Nov 2012 SCAL Density (g/m^2)</t>
    <phoneticPr fontId="8" type="noConversion"/>
  </si>
  <si>
    <t>Nov 2012 SCAL,SAC,STAB Density (g/m^2)</t>
    <phoneticPr fontId="8" type="noConversion"/>
  </si>
  <si>
    <t>Nov 2012 Typha spp. Density (g/m^2)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</si>
</sst>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[$-409]mmmm\ yyyy;@"/>
    <numFmt numFmtId="166" formatCode="_(* #,##0_);_(* \(#,##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sz val="8"/>
      <name val="Verdana"/>
    </font>
    <font>
      <sz val="12"/>
      <color indexed="8"/>
      <name val="Helvetica"/>
    </font>
    <font>
      <i/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b/>
      <i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7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43" fontId="0" fillId="0" borderId="0" xfId="3" applyFont="1"/>
    <xf numFmtId="0" fontId="0" fillId="0" borderId="0" xfId="0" applyAlignment="1">
      <alignment horizontal="center"/>
    </xf>
    <xf numFmtId="165" fontId="0" fillId="0" borderId="0" xfId="0" applyNumberFormat="1"/>
    <xf numFmtId="0" fontId="6" fillId="0" borderId="0" xfId="0" applyFont="1" applyAlignment="1">
      <alignment wrapText="1"/>
    </xf>
    <xf numFmtId="43" fontId="0" fillId="0" borderId="0" xfId="0" applyNumberFormat="1"/>
    <xf numFmtId="43" fontId="0" fillId="0" borderId="0" xfId="3" applyNumberFormat="1" applyFont="1" applyAlignment="1">
      <alignment horizontal="left"/>
    </xf>
    <xf numFmtId="166" fontId="0" fillId="0" borderId="0" xfId="3" applyNumberFormat="1" applyFont="1"/>
    <xf numFmtId="166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7" fillId="0" borderId="0" xfId="4" applyFill="1" applyBorder="1"/>
    <xf numFmtId="17" fontId="0" fillId="0" borderId="0" xfId="0" applyNumberFormat="1"/>
    <xf numFmtId="2" fontId="0" fillId="0" borderId="0" xfId="0" applyNumberFormat="1"/>
    <xf numFmtId="1" fontId="0" fillId="0" borderId="0" xfId="0" applyNumberFormat="1"/>
    <xf numFmtId="0" fontId="9" fillId="0" borderId="0" xfId="0" quotePrefix="1" applyFont="1"/>
    <xf numFmtId="0" fontId="10" fillId="0" borderId="0" xfId="0" applyFont="1"/>
    <xf numFmtId="0" fontId="9" fillId="0" borderId="0" xfId="0" applyFont="1"/>
    <xf numFmtId="166" fontId="9" fillId="0" borderId="0" xfId="3" applyNumberFormat="1" applyFont="1"/>
    <xf numFmtId="2" fontId="9" fillId="0" borderId="0" xfId="0" applyNumberFormat="1" applyFont="1"/>
    <xf numFmtId="0" fontId="9" fillId="0" borderId="0" xfId="0" applyFont="1" applyAlignment="1">
      <alignment horizontal="right"/>
    </xf>
    <xf numFmtId="0" fontId="0" fillId="0" borderId="0" xfId="0" applyBorder="1"/>
    <xf numFmtId="166" fontId="0" fillId="0" borderId="0" xfId="0" applyNumberFormat="1"/>
    <xf numFmtId="3" fontId="0" fillId="0" borderId="0" xfId="0" applyNumberFormat="1"/>
    <xf numFmtId="0" fontId="11" fillId="0" borderId="0" xfId="0" applyFont="1" applyBorder="1" applyAlignment="1">
      <alignment vertical="center"/>
    </xf>
    <xf numFmtId="0" fontId="12" fillId="0" borderId="4" xfId="0" applyFont="1" applyBorder="1" applyAlignment="1">
      <alignment horizontal="right" wrapText="1"/>
    </xf>
    <xf numFmtId="0" fontId="12" fillId="0" borderId="5" xfId="0" applyFont="1" applyBorder="1" applyAlignment="1">
      <alignment horizontal="right" wrapText="1"/>
    </xf>
    <xf numFmtId="0" fontId="12" fillId="0" borderId="6" xfId="0" applyFont="1" applyBorder="1" applyAlignment="1">
      <alignment horizontal="right" wrapText="1"/>
    </xf>
    <xf numFmtId="0" fontId="13" fillId="0" borderId="4" xfId="0" applyFont="1" applyBorder="1" applyAlignment="1">
      <alignment horizontal="right" wrapText="1"/>
    </xf>
    <xf numFmtId="3" fontId="11" fillId="0" borderId="12" xfId="0" applyNumberFormat="1" applyFont="1" applyBorder="1" applyAlignment="1">
      <alignment wrapText="1"/>
    </xf>
    <xf numFmtId="2" fontId="11" fillId="0" borderId="7" xfId="0" applyNumberFormat="1" applyFont="1" applyBorder="1" applyAlignment="1">
      <alignment wrapText="1"/>
    </xf>
    <xf numFmtId="3" fontId="11" fillId="0" borderId="5" xfId="0" applyNumberFormat="1" applyFont="1" applyBorder="1" applyAlignment="1">
      <alignment wrapText="1"/>
    </xf>
    <xf numFmtId="3" fontId="11" fillId="0" borderId="15" xfId="0" applyNumberFormat="1" applyFont="1" applyBorder="1" applyAlignment="1">
      <alignment wrapText="1"/>
    </xf>
    <xf numFmtId="0" fontId="13" fillId="3" borderId="10" xfId="0" applyFont="1" applyFill="1" applyBorder="1" applyAlignment="1">
      <alignment horizontal="right"/>
    </xf>
    <xf numFmtId="3" fontId="11" fillId="3" borderId="0" xfId="0" applyNumberFormat="1" applyFont="1" applyFill="1" applyBorder="1" applyAlignment="1"/>
    <xf numFmtId="2" fontId="11" fillId="3" borderId="8" xfId="0" applyNumberFormat="1" applyFont="1" applyFill="1" applyBorder="1" applyAlignment="1"/>
    <xf numFmtId="3" fontId="11" fillId="3" borderId="8" xfId="0" applyNumberFormat="1" applyFont="1" applyFill="1" applyBorder="1" applyAlignment="1"/>
    <xf numFmtId="3" fontId="11" fillId="3" borderId="9" xfId="0" applyNumberFormat="1" applyFont="1" applyFill="1" applyBorder="1" applyAlignment="1"/>
    <xf numFmtId="0" fontId="13" fillId="0" borderId="13" xfId="0" applyFont="1" applyBorder="1" applyAlignment="1">
      <alignment horizontal="right"/>
    </xf>
    <xf numFmtId="3" fontId="11" fillId="0" borderId="11" xfId="0" applyNumberFormat="1" applyFont="1" applyBorder="1" applyAlignment="1"/>
    <xf numFmtId="2" fontId="11" fillId="0" borderId="8" xfId="0" applyNumberFormat="1" applyFont="1" applyBorder="1" applyAlignment="1"/>
    <xf numFmtId="3" fontId="11" fillId="0" borderId="8" xfId="0" applyNumberFormat="1" applyFont="1" applyBorder="1" applyAlignment="1"/>
    <xf numFmtId="3" fontId="11" fillId="0" borderId="9" xfId="0" applyNumberFormat="1" applyFont="1" applyBorder="1" applyAlignment="1"/>
    <xf numFmtId="0" fontId="13" fillId="3" borderId="13" xfId="0" applyFont="1" applyFill="1" applyBorder="1" applyAlignment="1">
      <alignment horizontal="right"/>
    </xf>
    <xf numFmtId="3" fontId="11" fillId="3" borderId="11" xfId="0" applyNumberFormat="1" applyFont="1" applyFill="1" applyBorder="1" applyAlignment="1"/>
    <xf numFmtId="2" fontId="11" fillId="3" borderId="11" xfId="0" applyNumberFormat="1" applyFont="1" applyFill="1" applyBorder="1" applyAlignment="1"/>
    <xf numFmtId="0" fontId="12" fillId="0" borderId="14" xfId="0" applyFont="1" applyBorder="1" applyAlignment="1">
      <alignment horizontal="right"/>
    </xf>
    <xf numFmtId="3" fontId="12" fillId="0" borderId="2" xfId="0" applyNumberFormat="1" applyFont="1" applyBorder="1" applyAlignment="1"/>
    <xf numFmtId="0" fontId="12" fillId="0" borderId="2" xfId="0" applyFont="1" applyBorder="1" applyAlignment="1"/>
    <xf numFmtId="3" fontId="12" fillId="0" borderId="16" xfId="0" applyNumberFormat="1" applyFont="1" applyBorder="1" applyAlignment="1"/>
    <xf numFmtId="3" fontId="12" fillId="0" borderId="3" xfId="0" applyNumberFormat="1" applyFont="1" applyBorder="1" applyAlignme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7" fontId="0" fillId="0" borderId="0" xfId="0" applyNumberFormat="1" applyAlignment="1">
      <alignment horizontal="center" wrapText="1"/>
    </xf>
  </cellXfs>
  <cellStyles count="17">
    <cellStyle name="Comma" xfId="3" builtinId="3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Output 2" xfId="4"/>
  </cellStyles>
  <dxfs count="0"/>
  <tableStyles count="0" defaultTableStyle="TableStyleMedium9" defaultPivotStyle="PivotStyleMedium4"/>
  <colors>
    <mruColors>
      <color rgb="FF552266"/>
      <color rgb="FF0076A8"/>
      <color rgb="FF883311"/>
      <color rgb="FF338811"/>
      <color rgb="FFFF6600"/>
      <color rgb="FFDCDB00"/>
      <color rgb="FF808000"/>
      <color rgb="FFFF6666"/>
      <color rgb="FF6666FF"/>
      <color rgb="FF408000"/>
    </mruColors>
  </colors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20.xml"/><Relationship Id="rId31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externalLink" Target="externalLinks/externalLink5.xml"/><Relationship Id="rId16" Type="http://schemas.openxmlformats.org/officeDocument/2006/relationships/externalLink" Target="externalLinks/externalLink6.xml"/><Relationship Id="rId17" Type="http://schemas.openxmlformats.org/officeDocument/2006/relationships/externalLink" Target="externalLinks/externalLink7.xml"/><Relationship Id="rId18" Type="http://schemas.openxmlformats.org/officeDocument/2006/relationships/externalLink" Target="externalLinks/externalLink8.xml"/><Relationship Id="rId19" Type="http://schemas.openxmlformats.org/officeDocument/2006/relationships/externalLink" Target="externalLinks/externalLink9.xml"/><Relationship Id="rId37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2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Relationship Id="rId4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Total aboveground biomass </a:t>
            </a:r>
          </a:p>
        </c:rich>
      </c:tx>
      <c:layout>
        <c:manualLayout>
          <c:xMode val="edge"/>
          <c:yMode val="edge"/>
          <c:x val="0.353909617123509"/>
          <c:y val="0.048543689320388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1931914893617"/>
          <c:y val="0.0670547613587137"/>
          <c:w val="0.885940425531915"/>
          <c:h val="0.804304716764773"/>
        </c:manualLayout>
      </c:layout>
      <c:lineChart>
        <c:grouping val="standard"/>
        <c:varyColors val="0"/>
        <c:ser>
          <c:idx val="1"/>
          <c:order val="1"/>
          <c:tx>
            <c:strRef>
              <c:f>'Total aboveground biomass'!$D$1</c:f>
              <c:strCache>
                <c:ptCount val="1"/>
                <c:pt idx="0">
                  <c:v>Total aboveground biomass (10^3 kg)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'Total aboveground biomass'!$A$2:$A$10</c:f>
              <c:strCache>
                <c:ptCount val="9"/>
                <c:pt idx="0">
                  <c:v>July</c:v>
                </c:pt>
                <c:pt idx="1">
                  <c:v>Sept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  <c:pt idx="7">
                  <c:v>Sept</c:v>
                </c:pt>
                <c:pt idx="8">
                  <c:v>Nov</c:v>
                </c:pt>
              </c:strCache>
            </c:strRef>
          </c:cat>
          <c:val>
            <c:numRef>
              <c:f>'Total aboveground biomass'!$D$2:$D$8</c:f>
              <c:numCache>
                <c:formatCode>0.00</c:formatCode>
                <c:ptCount val="7"/>
                <c:pt idx="0">
                  <c:v>560.8077709438587</c:v>
                </c:pt>
                <c:pt idx="1">
                  <c:v>188.708904132147</c:v>
                </c:pt>
                <c:pt idx="2">
                  <c:v>199.25987828571</c:v>
                </c:pt>
                <c:pt idx="3">
                  <c:v>89.67765840459067</c:v>
                </c:pt>
                <c:pt idx="4">
                  <c:v>57.09102788169655</c:v>
                </c:pt>
                <c:pt idx="5">
                  <c:v>222.9472233958394</c:v>
                </c:pt>
                <c:pt idx="6">
                  <c:v>446.6343039370978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'Total aboveground biomass'!$D$1</c:f>
              <c:strCache>
                <c:ptCount val="1"/>
                <c:pt idx="0">
                  <c:v>Total aboveground biomass (10^3 kg)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'Total aboveground biomass'!$A$2:$A$10</c:f>
              <c:strCache>
                <c:ptCount val="9"/>
                <c:pt idx="0">
                  <c:v>July</c:v>
                </c:pt>
                <c:pt idx="1">
                  <c:v>Sept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  <c:pt idx="7">
                  <c:v>Sept</c:v>
                </c:pt>
                <c:pt idx="8">
                  <c:v>Nov</c:v>
                </c:pt>
              </c:strCache>
            </c:strRef>
          </c:cat>
          <c:val>
            <c:numRef>
              <c:f>'Total aboveground biomass'!$D$2:$D$10</c:f>
              <c:numCache>
                <c:formatCode>0.00</c:formatCode>
                <c:ptCount val="9"/>
                <c:pt idx="0">
                  <c:v>560.8077709438587</c:v>
                </c:pt>
                <c:pt idx="1">
                  <c:v>188.708904132147</c:v>
                </c:pt>
                <c:pt idx="2">
                  <c:v>199.25987828571</c:v>
                </c:pt>
                <c:pt idx="3">
                  <c:v>89.67765840459067</c:v>
                </c:pt>
                <c:pt idx="4">
                  <c:v>57.09102788169655</c:v>
                </c:pt>
                <c:pt idx="5">
                  <c:v>222.9472233958394</c:v>
                </c:pt>
                <c:pt idx="6">
                  <c:v>446.6343039370978</c:v>
                </c:pt>
                <c:pt idx="7">
                  <c:v>303.7329475256211</c:v>
                </c:pt>
                <c:pt idx="8">
                  <c:v>192.1473074470928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162824"/>
        <c:axId val="455166136"/>
      </c:lineChart>
      <c:catAx>
        <c:axId val="4551628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>
            <a:solidFill>
              <a:schemeClr val="tx1"/>
            </a:solidFill>
          </a:ln>
        </c:spPr>
        <c:crossAx val="455166136"/>
        <c:crossesAt val="0.0"/>
        <c:auto val="1"/>
        <c:lblAlgn val="ctr"/>
        <c:lblOffset val="100"/>
        <c:noMultiLvlLbl val="0"/>
      </c:catAx>
      <c:valAx>
        <c:axId val="455166136"/>
        <c:scaling>
          <c:orientation val="minMax"/>
          <c:max val="75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12700" cap="flat"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/>
            </a:pPr>
            <a:endParaRPr lang="en-US"/>
          </a:p>
        </c:txPr>
        <c:crossAx val="455162824"/>
        <c:crosses val="autoZero"/>
        <c:crossBetween val="between"/>
        <c:majorUnit val="150.0"/>
        <c:minorUnit val="30.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>
          <a:latin typeface="Gill Sans MT"/>
          <a:cs typeface="Gill Sans MT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Above ground biomass by species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849213836477987"/>
          <c:y val="0.046594982078853"/>
          <c:w val="0.882482791066211"/>
          <c:h val="0.837433070866142"/>
        </c:manualLayout>
      </c:layout>
      <c:lineChart>
        <c:grouping val="standard"/>
        <c:varyColors val="0"/>
        <c:ser>
          <c:idx val="3"/>
          <c:order val="0"/>
          <c:tx>
            <c:strRef>
              <c:f>'Total aboveground biomass'!$F$42</c:f>
              <c:strCache>
                <c:ptCount val="1"/>
                <c:pt idx="0">
                  <c:v>Typha spp.</c:v>
                </c:pt>
              </c:strCache>
            </c:strRef>
          </c:tx>
          <c:spPr>
            <a:ln cap="sq">
              <a:solidFill>
                <a:schemeClr val="accent6"/>
              </a:solidFill>
              <a:miter lim="800000"/>
            </a:ln>
          </c:spPr>
          <c:marker>
            <c:symbol val="none"/>
          </c:marker>
          <c:cat>
            <c:multiLvlStrRef>
              <c:f>'Total aboveground biomass'!#REF!</c:f>
            </c:multiLvlStrRef>
          </c:cat>
          <c:val>
            <c:numRef>
              <c:f>'Total aboveground biomass'!$F$43:$F$51</c:f>
              <c:numCache>
                <c:formatCode>0.00</c:formatCode>
                <c:ptCount val="9"/>
                <c:pt idx="0">
                  <c:v>365.0343775462114</c:v>
                </c:pt>
                <c:pt idx="1">
                  <c:v>91.78127580830644</c:v>
                </c:pt>
                <c:pt idx="2">
                  <c:v>93.2746236057238</c:v>
                </c:pt>
                <c:pt idx="3">
                  <c:v>36.9548206491606</c:v>
                </c:pt>
                <c:pt idx="4">
                  <c:v>22.42879935000297</c:v>
                </c:pt>
                <c:pt idx="5">
                  <c:v>147.2906803397929</c:v>
                </c:pt>
                <c:pt idx="6">
                  <c:v>291.9196959826097</c:v>
                </c:pt>
                <c:pt idx="7">
                  <c:v>213.7034482077285</c:v>
                </c:pt>
                <c:pt idx="8">
                  <c:v>128.8706231409947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'Total aboveground biomass'!$C$42</c:f>
              <c:strCache>
                <c:ptCount val="1"/>
                <c:pt idx="0">
                  <c:v>Schoenoplectus spp.</c:v>
                </c:pt>
              </c:strCache>
            </c:strRef>
          </c:tx>
          <c:spPr>
            <a:ln cap="sq">
              <a:solidFill>
                <a:srgbClr val="004080"/>
              </a:solidFill>
              <a:miter lim="800000"/>
            </a:ln>
          </c:spPr>
          <c:marker>
            <c:symbol val="none"/>
          </c:marker>
          <c:cat>
            <c:multiLvlStrRef>
              <c:f>'Total aboveground biomass'!#REF!</c:f>
            </c:multiLvlStrRef>
          </c:cat>
          <c:val>
            <c:numRef>
              <c:f>'Total aboveground biomass'!$C$43:$C$51</c:f>
              <c:numCache>
                <c:formatCode>0.00</c:formatCode>
                <c:ptCount val="9"/>
                <c:pt idx="0">
                  <c:v>113.3167047075219</c:v>
                </c:pt>
                <c:pt idx="1">
                  <c:v>58.30756697439012</c:v>
                </c:pt>
                <c:pt idx="2">
                  <c:v>56.72574584666054</c:v>
                </c:pt>
                <c:pt idx="3">
                  <c:v>29.10527048697716</c:v>
                </c:pt>
                <c:pt idx="4">
                  <c:v>18.50528692693425</c:v>
                </c:pt>
                <c:pt idx="5">
                  <c:v>40.5796901100767</c:v>
                </c:pt>
                <c:pt idx="6">
                  <c:v>89.9613374399363</c:v>
                </c:pt>
                <c:pt idx="7">
                  <c:v>41.25152521481585</c:v>
                </c:pt>
                <c:pt idx="8">
                  <c:v>32.01244025007472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'Total aboveground biomass'!$D$42</c:f>
              <c:strCache>
                <c:ptCount val="1"/>
                <c:pt idx="0">
                  <c:v>S. americanus</c:v>
                </c:pt>
              </c:strCache>
            </c:strRef>
          </c:tx>
          <c:spPr>
            <a:ln cap="sq">
              <a:solidFill>
                <a:srgbClr val="800000"/>
              </a:solidFill>
              <a:miter lim="800000"/>
            </a:ln>
          </c:spPr>
          <c:marker>
            <c:symbol val="none"/>
          </c:marker>
          <c:cat>
            <c:multiLvlStrRef>
              <c:f>'Total aboveground biomass'!#REF!</c:f>
            </c:multiLvlStrRef>
          </c:cat>
          <c:val>
            <c:numRef>
              <c:f>'Total aboveground biomass'!$D$43:$D$51</c:f>
              <c:numCache>
                <c:formatCode>0.00</c:formatCode>
                <c:ptCount val="9"/>
                <c:pt idx="0">
                  <c:v>68.39913440340415</c:v>
                </c:pt>
                <c:pt idx="1">
                  <c:v>29.12303182953704</c:v>
                </c:pt>
                <c:pt idx="2">
                  <c:v>21.95814261499748</c:v>
                </c:pt>
                <c:pt idx="3">
                  <c:v>13.15313141552022</c:v>
                </c:pt>
                <c:pt idx="4">
                  <c:v>3.730863254981475</c:v>
                </c:pt>
                <c:pt idx="5">
                  <c:v>18.49170289442833</c:v>
                </c:pt>
                <c:pt idx="6">
                  <c:v>46.82671000953197</c:v>
                </c:pt>
                <c:pt idx="7">
                  <c:v>44.21418705154552</c:v>
                </c:pt>
                <c:pt idx="8">
                  <c:v>25.82916208283833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'Total aboveground biomass'!$E$42</c:f>
              <c:strCache>
                <c:ptCount val="1"/>
                <c:pt idx="0">
                  <c:v>S. californicus</c:v>
                </c:pt>
              </c:strCache>
            </c:strRef>
          </c:tx>
          <c:spPr>
            <a:ln cap="sq">
              <a:solidFill>
                <a:srgbClr val="408000"/>
              </a:solidFill>
              <a:miter lim="800000"/>
            </a:ln>
          </c:spPr>
          <c:marker>
            <c:symbol val="none"/>
          </c:marker>
          <c:cat>
            <c:multiLvlStrRef>
              <c:f>'Total aboveground biomass'!#REF!</c:f>
            </c:multiLvlStrRef>
          </c:cat>
          <c:val>
            <c:numRef>
              <c:f>'Total aboveground biomass'!$E$43:$E$51</c:f>
              <c:numCache>
                <c:formatCode>0.00</c:formatCode>
                <c:ptCount val="9"/>
                <c:pt idx="0">
                  <c:v>2.551825580526651</c:v>
                </c:pt>
                <c:pt idx="1">
                  <c:v>9.497029519913404</c:v>
                </c:pt>
                <c:pt idx="2">
                  <c:v>15.34577352118554</c:v>
                </c:pt>
                <c:pt idx="3">
                  <c:v>8.42630725282836</c:v>
                </c:pt>
                <c:pt idx="4">
                  <c:v>6.978122176685017</c:v>
                </c:pt>
                <c:pt idx="5">
                  <c:v>16.58515005154148</c:v>
                </c:pt>
                <c:pt idx="6">
                  <c:v>17.80926860415206</c:v>
                </c:pt>
                <c:pt idx="7">
                  <c:v>4.563787051531246</c:v>
                </c:pt>
                <c:pt idx="8">
                  <c:v>5.43508197318511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'Total aboveground biomass'!$G$42</c:f>
              <c:strCache>
                <c:ptCount val="1"/>
                <c:pt idx="0">
                  <c:v>S. maritimus</c:v>
                </c:pt>
              </c:strCache>
            </c:strRef>
          </c:tx>
          <c:spPr>
            <a:ln cap="sq">
              <a:solidFill>
                <a:srgbClr val="DCDB00"/>
              </a:solidFill>
              <a:miter lim="800000"/>
            </a:ln>
          </c:spPr>
          <c:marker>
            <c:symbol val="none"/>
          </c:marker>
          <c:cat>
            <c:multiLvlStrRef>
              <c:f>'Total aboveground biomass'!#REF!</c:f>
            </c:multiLvlStrRef>
          </c:cat>
          <c:val>
            <c:numRef>
              <c:f>'Total aboveground biomass'!$G$43:$G$51</c:f>
              <c:numCache>
                <c:formatCode>0.00</c:formatCode>
                <c:ptCount val="9"/>
                <c:pt idx="0">
                  <c:v>11.50572870619453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0.117291900867774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246168"/>
        <c:axId val="455249560"/>
      </c:lineChart>
      <c:catAx>
        <c:axId val="455246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12700">
            <a:solidFill>
              <a:schemeClr val="tx1"/>
            </a:solidFill>
            <a:miter lim="800000"/>
          </a:ln>
        </c:spPr>
        <c:crossAx val="455249560"/>
        <c:crossesAt val="0.0"/>
        <c:auto val="1"/>
        <c:lblAlgn val="ctr"/>
        <c:lblOffset val="100"/>
        <c:noMultiLvlLbl val="0"/>
      </c:catAx>
      <c:valAx>
        <c:axId val="455249560"/>
        <c:scaling>
          <c:orientation val="minMax"/>
          <c:max val="45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  <a:miter lim="800000"/>
          </a:ln>
        </c:spPr>
        <c:crossAx val="455246168"/>
        <c:crosses val="autoZero"/>
        <c:crossBetween val="between"/>
        <c:majorUnit val="100.0"/>
        <c:minorUnit val="30.0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376156341306393"/>
          <c:y val="0.154987751531059"/>
          <c:w val="0.275541795665635"/>
          <c:h val="0.396971448513534"/>
        </c:manualLayout>
      </c:layout>
      <c:overlay val="1"/>
      <c:spPr>
        <a:ln>
          <a:noFill/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>
          <a:latin typeface="Gill Sans MT"/>
          <a:cs typeface="Gill Sans MT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Relative abundance</a:t>
            </a:r>
          </a:p>
        </c:rich>
      </c:tx>
      <c:overlay val="1"/>
    </c:title>
    <c:autoTitleDeleted val="0"/>
    <c:plotArea>
      <c:layout/>
      <c:barChart>
        <c:barDir val="col"/>
        <c:grouping val="percentStacked"/>
        <c:varyColors val="0"/>
        <c:ser>
          <c:idx val="3"/>
          <c:order val="0"/>
          <c:tx>
            <c:strRef>
              <c:f>'Relative abundance'!$F$22</c:f>
              <c:strCache>
                <c:ptCount val="1"/>
                <c:pt idx="0">
                  <c:v>Typha spp.</c:v>
                </c:pt>
              </c:strCache>
            </c:strRef>
          </c:tx>
          <c:spPr>
            <a:solidFill>
              <a:srgbClr val="FF6600"/>
            </a:solidFill>
            <a:ln>
              <a:solidFill>
                <a:srgbClr val="FF8000"/>
              </a:solidFill>
              <a:miter lim="800000"/>
            </a:ln>
            <a:effectLst/>
          </c:spPr>
          <c:invertIfNegative val="0"/>
          <c:cat>
            <c:numRef>
              <c:f>'Relative abundance'!$B$23:$B$31</c:f>
              <c:numCache>
                <c:formatCode>General</c:formatCode>
                <c:ptCount val="9"/>
                <c:pt idx="0">
                  <c:v>2011.0</c:v>
                </c:pt>
                <c:pt idx="1">
                  <c:v>2011.0</c:v>
                </c:pt>
                <c:pt idx="2">
                  <c:v>2011.0</c:v>
                </c:pt>
                <c:pt idx="3">
                  <c:v>2012.0</c:v>
                </c:pt>
                <c:pt idx="4">
                  <c:v>2012.0</c:v>
                </c:pt>
                <c:pt idx="5">
                  <c:v>2012.0</c:v>
                </c:pt>
                <c:pt idx="6">
                  <c:v>2012.0</c:v>
                </c:pt>
                <c:pt idx="7">
                  <c:v>2012.0</c:v>
                </c:pt>
                <c:pt idx="8">
                  <c:v>2012.0</c:v>
                </c:pt>
              </c:numCache>
            </c:numRef>
          </c:cat>
          <c:val>
            <c:numRef>
              <c:f>'Relative abundance'!$F$23:$F$31</c:f>
              <c:numCache>
                <c:formatCode>0.00</c:formatCode>
                <c:ptCount val="9"/>
                <c:pt idx="0">
                  <c:v>65.09082014534962</c:v>
                </c:pt>
                <c:pt idx="1">
                  <c:v>48.6364309253976</c:v>
                </c:pt>
                <c:pt idx="2">
                  <c:v>46.81053928577705</c:v>
                </c:pt>
                <c:pt idx="3">
                  <c:v>41.20850310613023</c:v>
                </c:pt>
                <c:pt idx="4">
                  <c:v>39.28603176751294</c:v>
                </c:pt>
                <c:pt idx="5">
                  <c:v>66.06526786757982</c:v>
                </c:pt>
                <c:pt idx="6">
                  <c:v>65.35989139421822</c:v>
                </c:pt>
                <c:pt idx="7">
                  <c:v>70.35899461967385</c:v>
                </c:pt>
                <c:pt idx="8">
                  <c:v>67.0686593807612</c:v>
                </c:pt>
              </c:numCache>
            </c:numRef>
          </c:val>
        </c:ser>
        <c:ser>
          <c:idx val="0"/>
          <c:order val="1"/>
          <c:tx>
            <c:strRef>
              <c:f>'Relative abundance'!$C$22</c:f>
              <c:strCache>
                <c:ptCount val="1"/>
                <c:pt idx="0">
                  <c:v>Schoenoplectus spp.</c:v>
                </c:pt>
              </c:strCache>
            </c:strRef>
          </c:tx>
          <c:spPr>
            <a:solidFill>
              <a:srgbClr val="004080"/>
            </a:solidFill>
            <a:ln>
              <a:solidFill>
                <a:srgbClr val="004080"/>
              </a:solidFill>
              <a:miter lim="800000"/>
            </a:ln>
            <a:effectLst/>
          </c:spPr>
          <c:invertIfNegative val="0"/>
          <c:cat>
            <c:numRef>
              <c:f>'Relative abundance'!$B$23:$B$31</c:f>
              <c:numCache>
                <c:formatCode>General</c:formatCode>
                <c:ptCount val="9"/>
                <c:pt idx="0">
                  <c:v>2011.0</c:v>
                </c:pt>
                <c:pt idx="1">
                  <c:v>2011.0</c:v>
                </c:pt>
                <c:pt idx="2">
                  <c:v>2011.0</c:v>
                </c:pt>
                <c:pt idx="3">
                  <c:v>2012.0</c:v>
                </c:pt>
                <c:pt idx="4">
                  <c:v>2012.0</c:v>
                </c:pt>
                <c:pt idx="5">
                  <c:v>2012.0</c:v>
                </c:pt>
                <c:pt idx="6">
                  <c:v>2012.0</c:v>
                </c:pt>
                <c:pt idx="7">
                  <c:v>2012.0</c:v>
                </c:pt>
                <c:pt idx="8">
                  <c:v>2012.0</c:v>
                </c:pt>
              </c:numCache>
            </c:numRef>
          </c:cat>
          <c:val>
            <c:numRef>
              <c:f>'Relative abundance'!$C$23:$C$31</c:f>
              <c:numCache>
                <c:formatCode>0.00</c:formatCode>
                <c:ptCount val="9"/>
                <c:pt idx="0">
                  <c:v>20.20597976322725</c:v>
                </c:pt>
                <c:pt idx="1">
                  <c:v>30.89815355695095</c:v>
                </c:pt>
                <c:pt idx="2">
                  <c:v>28.46822267216484</c:v>
                </c:pt>
                <c:pt idx="3">
                  <c:v>32.4554309342752</c:v>
                </c:pt>
                <c:pt idx="4">
                  <c:v>32.41365169546557</c:v>
                </c:pt>
                <c:pt idx="5">
                  <c:v>18.20147813100506</c:v>
                </c:pt>
                <c:pt idx="6">
                  <c:v>20.14205730435925</c:v>
                </c:pt>
                <c:pt idx="7">
                  <c:v>13.5815115057072</c:v>
                </c:pt>
                <c:pt idx="8">
                  <c:v>16.66036369460407</c:v>
                </c:pt>
              </c:numCache>
            </c:numRef>
          </c:val>
        </c:ser>
        <c:ser>
          <c:idx val="1"/>
          <c:order val="2"/>
          <c:tx>
            <c:strRef>
              <c:f>'Relative abundance'!$D$22</c:f>
              <c:strCache>
                <c:ptCount val="1"/>
                <c:pt idx="0">
                  <c:v>S. americanus</c:v>
                </c:pt>
              </c:strCache>
            </c:strRef>
          </c:tx>
          <c:spPr>
            <a:solidFill>
              <a:srgbClr val="800000"/>
            </a:solidFill>
            <a:ln>
              <a:solidFill>
                <a:srgbClr val="800000"/>
              </a:solidFill>
              <a:miter lim="800000"/>
            </a:ln>
            <a:effectLst/>
          </c:spPr>
          <c:invertIfNegative val="0"/>
          <c:cat>
            <c:numRef>
              <c:f>'Relative abundance'!$B$23:$B$31</c:f>
              <c:numCache>
                <c:formatCode>General</c:formatCode>
                <c:ptCount val="9"/>
                <c:pt idx="0">
                  <c:v>2011.0</c:v>
                </c:pt>
                <c:pt idx="1">
                  <c:v>2011.0</c:v>
                </c:pt>
                <c:pt idx="2">
                  <c:v>2011.0</c:v>
                </c:pt>
                <c:pt idx="3">
                  <c:v>2012.0</c:v>
                </c:pt>
                <c:pt idx="4">
                  <c:v>2012.0</c:v>
                </c:pt>
                <c:pt idx="5">
                  <c:v>2012.0</c:v>
                </c:pt>
                <c:pt idx="6">
                  <c:v>2012.0</c:v>
                </c:pt>
                <c:pt idx="7">
                  <c:v>2012.0</c:v>
                </c:pt>
                <c:pt idx="8">
                  <c:v>2012.0</c:v>
                </c:pt>
              </c:numCache>
            </c:numRef>
          </c:cat>
          <c:val>
            <c:numRef>
              <c:f>'Relative abundance'!$D$23:$D$31</c:f>
              <c:numCache>
                <c:formatCode>0.00</c:formatCode>
                <c:ptCount val="9"/>
                <c:pt idx="0">
                  <c:v>12.19653826983996</c:v>
                </c:pt>
                <c:pt idx="1">
                  <c:v>15.43278096148717</c:v>
                </c:pt>
                <c:pt idx="2">
                  <c:v>11.01985146428357</c:v>
                </c:pt>
                <c:pt idx="3">
                  <c:v>14.66712183337617</c:v>
                </c:pt>
                <c:pt idx="4">
                  <c:v>6.534937963829504</c:v>
                </c:pt>
                <c:pt idx="5">
                  <c:v>8.294206410275223</c:v>
                </c:pt>
                <c:pt idx="6">
                  <c:v>10.48435142503673</c:v>
                </c:pt>
                <c:pt idx="7">
                  <c:v>14.55692818699423</c:v>
                </c:pt>
                <c:pt idx="8">
                  <c:v>13.44237524116767</c:v>
                </c:pt>
              </c:numCache>
            </c:numRef>
          </c:val>
        </c:ser>
        <c:ser>
          <c:idx val="2"/>
          <c:order val="3"/>
          <c:tx>
            <c:strRef>
              <c:f>'Relative abundance'!$E$22</c:f>
              <c:strCache>
                <c:ptCount val="1"/>
                <c:pt idx="0">
                  <c:v>S. californicus</c:v>
                </c:pt>
              </c:strCache>
            </c:strRef>
          </c:tx>
          <c:spPr>
            <a:solidFill>
              <a:srgbClr val="408000"/>
            </a:solidFill>
            <a:ln>
              <a:solidFill>
                <a:srgbClr val="408000"/>
              </a:solidFill>
              <a:miter lim="800000"/>
            </a:ln>
            <a:effectLst/>
          </c:spPr>
          <c:invertIfNegative val="0"/>
          <c:cat>
            <c:numRef>
              <c:f>'Relative abundance'!$B$23:$B$31</c:f>
              <c:numCache>
                <c:formatCode>General</c:formatCode>
                <c:ptCount val="9"/>
                <c:pt idx="0">
                  <c:v>2011.0</c:v>
                </c:pt>
                <c:pt idx="1">
                  <c:v>2011.0</c:v>
                </c:pt>
                <c:pt idx="2">
                  <c:v>2011.0</c:v>
                </c:pt>
                <c:pt idx="3">
                  <c:v>2012.0</c:v>
                </c:pt>
                <c:pt idx="4">
                  <c:v>2012.0</c:v>
                </c:pt>
                <c:pt idx="5">
                  <c:v>2012.0</c:v>
                </c:pt>
                <c:pt idx="6">
                  <c:v>2012.0</c:v>
                </c:pt>
                <c:pt idx="7">
                  <c:v>2012.0</c:v>
                </c:pt>
                <c:pt idx="8">
                  <c:v>2012.0</c:v>
                </c:pt>
              </c:numCache>
            </c:numRef>
          </c:cat>
          <c:val>
            <c:numRef>
              <c:f>'Relative abundance'!$E$23:$E$31</c:f>
              <c:numCache>
                <c:formatCode>0.00</c:formatCode>
                <c:ptCount val="9"/>
                <c:pt idx="0">
                  <c:v>0.455026786849234</c:v>
                </c:pt>
                <c:pt idx="1">
                  <c:v>5.032634556164307</c:v>
                </c:pt>
                <c:pt idx="2">
                  <c:v>7.701386577774535</c:v>
                </c:pt>
                <c:pt idx="3">
                  <c:v>9.396216853491138</c:v>
                </c:pt>
                <c:pt idx="4">
                  <c:v>12.22280003636475</c:v>
                </c:pt>
                <c:pt idx="5">
                  <c:v>7.4390475911399</c:v>
                </c:pt>
                <c:pt idx="6">
                  <c:v>3.987438592862821</c:v>
                </c:pt>
                <c:pt idx="7">
                  <c:v>1.502565687624742</c:v>
                </c:pt>
                <c:pt idx="8">
                  <c:v>2.828601683467067</c:v>
                </c:pt>
              </c:numCache>
            </c:numRef>
          </c:val>
        </c:ser>
        <c:ser>
          <c:idx val="4"/>
          <c:order val="4"/>
          <c:tx>
            <c:strRef>
              <c:f>'Relative abundance'!$G$22</c:f>
              <c:strCache>
                <c:ptCount val="1"/>
                <c:pt idx="0">
                  <c:v>S. maritimus</c:v>
                </c:pt>
              </c:strCache>
            </c:strRef>
          </c:tx>
          <c:spPr>
            <a:solidFill>
              <a:srgbClr val="DCDB00"/>
            </a:solidFill>
            <a:ln>
              <a:solidFill>
                <a:srgbClr val="DCDB00"/>
              </a:solidFill>
              <a:miter lim="800000"/>
            </a:ln>
            <a:effectLst/>
          </c:spPr>
          <c:invertIfNegative val="0"/>
          <c:cat>
            <c:numRef>
              <c:f>'Relative abundance'!$B$23:$B$31</c:f>
              <c:numCache>
                <c:formatCode>General</c:formatCode>
                <c:ptCount val="9"/>
                <c:pt idx="0">
                  <c:v>2011.0</c:v>
                </c:pt>
                <c:pt idx="1">
                  <c:v>2011.0</c:v>
                </c:pt>
                <c:pt idx="2">
                  <c:v>2011.0</c:v>
                </c:pt>
                <c:pt idx="3">
                  <c:v>2012.0</c:v>
                </c:pt>
                <c:pt idx="4">
                  <c:v>2012.0</c:v>
                </c:pt>
                <c:pt idx="5">
                  <c:v>2012.0</c:v>
                </c:pt>
                <c:pt idx="6">
                  <c:v>2012.0</c:v>
                </c:pt>
                <c:pt idx="7">
                  <c:v>2012.0</c:v>
                </c:pt>
                <c:pt idx="8">
                  <c:v>2012.0</c:v>
                </c:pt>
              </c:numCache>
            </c:numRef>
          </c:cat>
          <c:val>
            <c:numRef>
              <c:f>'Relative abundance'!$G$23:$G$31</c:f>
              <c:numCache>
                <c:formatCode>0.00</c:formatCode>
                <c:ptCount val="9"/>
                <c:pt idx="0">
                  <c:v>2.051635034733915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0.026261283522972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5312888"/>
        <c:axId val="455315944"/>
      </c:barChart>
      <c:catAx>
        <c:axId val="45531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5315944"/>
        <c:crossesAt val="0.0"/>
        <c:auto val="1"/>
        <c:lblAlgn val="ctr"/>
        <c:lblOffset val="100"/>
        <c:noMultiLvlLbl val="0"/>
      </c:catAx>
      <c:valAx>
        <c:axId val="455315944"/>
        <c:scaling>
          <c:orientation val="minMax"/>
          <c:max val="1.19"/>
          <c:min val="0.0"/>
        </c:scaling>
        <c:delete val="0"/>
        <c:axPos val="l"/>
        <c:numFmt formatCode="0%" sourceLinked="1"/>
        <c:majorTickMark val="out"/>
        <c:minorTickMark val="none"/>
        <c:tickLblPos val="nextTo"/>
        <c:crossAx val="455312888"/>
        <c:crosses val="autoZero"/>
        <c:crossBetween val="between"/>
        <c:majorUnit val="0.25"/>
        <c:minorUnit val="0.04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400">
          <a:latin typeface="Gill Sans MT"/>
          <a:cs typeface="Gill Sans MT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'Quadrat vegetation density avgs'!$Q$23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'Quadrat vegetation density avgs'!$R$26:$X$26</c:f>
                <c:numCache>
                  <c:formatCode>General</c:formatCode>
                  <c:ptCount val="7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</c:numCache>
              </c:numRef>
            </c:minus>
            <c:spPr>
              <a:ln w="12700">
                <a:solidFill>
                  <a:schemeClr val="tx1"/>
                </a:solidFill>
                <a:miter lim="800000"/>
              </a:ln>
            </c:spPr>
          </c:errBars>
          <c:cat>
            <c:strRef>
              <c:f>'Quadrat vegetation density avgs'!$R$17:$X$17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cat>
          <c:val>
            <c:numRef>
              <c:f>'Quadrat vegetation density avgs'!$R$23:$X$23</c:f>
              <c:numCache>
                <c:formatCode>0.00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'Quadrat vegetation density avgs'!$Q$24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  <a:miter lim="800000"/>
            </a:ln>
          </c:spPr>
          <c:invertIfNegative val="0"/>
          <c:cat>
            <c:strRef>
              <c:f>'Quadrat vegetation density avgs'!$R$17:$X$17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cat>
          <c:val>
            <c:numRef>
              <c:f>'Quadrat vegetation density avgs'!$R$24:$X$24</c:f>
              <c:numCache>
                <c:formatCode>0.00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'Quadrat vegetation density avgs'!$Q$25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tx1"/>
              </a:solidFill>
              <a:miter lim="800000"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'Quadrat vegetation density avgs'!$R$27:$X$27</c:f>
                <c:numCache>
                  <c:formatCode>General</c:formatCode>
                  <c:ptCount val="7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ln w="12700">
                <a:solidFill>
                  <a:schemeClr val="tx1"/>
                </a:solidFill>
                <a:miter lim="800000"/>
              </a:ln>
            </c:spPr>
          </c:errBars>
          <c:cat>
            <c:strRef>
              <c:f>'Quadrat vegetation density avgs'!$R$17:$X$17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cat>
          <c:val>
            <c:numRef>
              <c:f>'Quadrat vegetation density avgs'!$R$25:$X$25</c:f>
              <c:numCache>
                <c:formatCode>0.00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5411752"/>
        <c:axId val="455415128"/>
      </c:barChart>
      <c:catAx>
        <c:axId val="45541175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455415128"/>
        <c:crosses val="autoZero"/>
        <c:auto val="1"/>
        <c:lblAlgn val="ctr"/>
        <c:lblOffset val="100"/>
        <c:noMultiLvlLbl val="0"/>
      </c:catAx>
      <c:valAx>
        <c:axId val="455415128"/>
        <c:scaling>
          <c:orientation val="minMax"/>
          <c:max val="7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 baseline="0">
                <a:latin typeface="Gill Sans MT"/>
              </a:defRPr>
            </a:pPr>
            <a:endParaRPr lang="en-US"/>
          </a:p>
        </c:txPr>
        <c:crossAx val="455411752"/>
        <c:crosses val="autoZero"/>
        <c:crossBetween val="between"/>
        <c:majorUnit val="1500.0"/>
        <c:minorUnit val="200.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 b="1" i="0" baseline="0">
                <a:effectLst/>
                <a:latin typeface="Gill Sans MT"/>
                <a:cs typeface="Gill Sans MT"/>
              </a:rPr>
              <a:t>Species specific biomass density</a:t>
            </a:r>
            <a:r>
              <a:rPr lang="en-US" sz="2800" b="1" i="0" baseline="-25000">
                <a:effectLst/>
                <a:latin typeface="Gill Sans MT"/>
                <a:cs typeface="Gill Sans MT"/>
              </a:rPr>
              <a:t>1</a:t>
            </a:r>
            <a:endParaRPr lang="en-US" sz="2800">
              <a:effectLst/>
              <a:latin typeface="Gill Sans MT"/>
              <a:cs typeface="Gill Sans MT"/>
            </a:endParaRPr>
          </a:p>
        </c:rich>
      </c:tx>
      <c:layout>
        <c:manualLayout>
          <c:xMode val="edge"/>
          <c:yMode val="edge"/>
          <c:x val="0.513055521888622"/>
          <c:y val="0.05693430656934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83561407380608"/>
          <c:y val="0.0328535095903632"/>
          <c:w val="0.885647194167584"/>
          <c:h val="0.9242225093878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'Quadrat vegetation density avgs'!$AB$3</c:f>
              <c:strCache>
                <c:ptCount val="1"/>
                <c:pt idx="0">
                  <c:v>S. californicus</c:v>
                </c:pt>
              </c:strCache>
            </c:strRef>
          </c:tx>
          <c:spPr>
            <a:solidFill>
              <a:srgbClr val="552266"/>
            </a:solidFill>
            <a:ln w="47625">
              <a:solidFill>
                <a:srgbClr val="552266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avgs'!$AB$17:$AB$24</c:f>
                <c:numCache>
                  <c:formatCode>General</c:formatCode>
                  <c:ptCount val="8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  <c:pt idx="7">
                    <c:v>67.50612732362285</c:v>
                  </c:pt>
                </c:numCache>
              </c:numRef>
            </c:plus>
            <c:minus>
              <c:numRef>
                <c:f>'Quadrat vegetation density avgs'!$AB$17:$AB$24</c:f>
                <c:numCache>
                  <c:formatCode>General</c:formatCode>
                  <c:ptCount val="8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  <c:pt idx="7">
                    <c:v>67.50612732362285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avgs'!$AB$4:$AB$11</c:f>
              <c:numCache>
                <c:formatCode>0.00</c:formatCode>
                <c:ptCount val="8"/>
                <c:pt idx="0">
                  <c:v>257.1185191442281</c:v>
                </c:pt>
                <c:pt idx="1">
                  <c:v>204.7344040794594</c:v>
                </c:pt>
                <c:pt idx="2">
                  <c:v>527.5751831765747</c:v>
                </c:pt>
                <c:pt idx="3">
                  <c:v>396.1733759093769</c:v>
                </c:pt>
                <c:pt idx="4">
                  <c:v>422.9733144168723</c:v>
                </c:pt>
                <c:pt idx="5">
                  <c:v>524.9497144370141</c:v>
                </c:pt>
                <c:pt idx="6">
                  <c:v>892.0876584277553</c:v>
                </c:pt>
                <c:pt idx="7">
                  <c:v>190.8985407508363</c:v>
                </c:pt>
              </c:numCache>
            </c:numRef>
          </c:val>
        </c:ser>
        <c:ser>
          <c:idx val="1"/>
          <c:order val="1"/>
          <c:tx>
            <c:strRef>
              <c:f>'Quadrat vegetation density avgs'!$AC$3</c:f>
              <c:strCache>
                <c:ptCount val="1"/>
                <c:pt idx="0">
                  <c:v>S. americanus</c:v>
                </c:pt>
              </c:strCache>
            </c:strRef>
          </c:tx>
          <c:spPr>
            <a:solidFill>
              <a:srgbClr val="0076A8"/>
            </a:solidFill>
            <a:ln w="47625">
              <a:solidFill>
                <a:srgbClr val="0076A8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avgs'!$AC$17:$AC$24</c:f>
                <c:numCache>
                  <c:formatCode>General</c:formatCode>
                  <c:ptCount val="8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  <c:pt idx="7">
                    <c:v>132.5925519091871</c:v>
                  </c:pt>
                </c:numCache>
              </c:numRef>
            </c:plus>
            <c:minus>
              <c:numRef>
                <c:f>'Quadrat vegetation density avgs'!$AC$17:$AC$24</c:f>
                <c:numCache>
                  <c:formatCode>General</c:formatCode>
                  <c:ptCount val="8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  <c:pt idx="7">
                    <c:v>132.5925519091871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avgs'!$AC$4:$AC$11</c:f>
              <c:numCache>
                <c:formatCode>0.00</c:formatCode>
                <c:ptCount val="8"/>
                <c:pt idx="0">
                  <c:v>663.775136519107</c:v>
                </c:pt>
                <c:pt idx="1">
                  <c:v>511.2639309609231</c:v>
                </c:pt>
                <c:pt idx="2">
                  <c:v>654.775980471722</c:v>
                </c:pt>
                <c:pt idx="3">
                  <c:v>471.0859269704999</c:v>
                </c:pt>
                <c:pt idx="4">
                  <c:v>176.7762458856</c:v>
                </c:pt>
                <c:pt idx="5">
                  <c:v>393.9541447931428</c:v>
                </c:pt>
                <c:pt idx="6">
                  <c:v>681.4872972604983</c:v>
                </c:pt>
                <c:pt idx="7">
                  <c:v>587.2061696916001</c:v>
                </c:pt>
              </c:numCache>
            </c:numRef>
          </c:val>
        </c:ser>
        <c:ser>
          <c:idx val="2"/>
          <c:order val="2"/>
          <c:tx>
            <c:strRef>
              <c:f>'Quadrat vegetation density avgs'!$AD$3</c:f>
              <c:strCache>
                <c:ptCount val="1"/>
                <c:pt idx="0">
                  <c:v>Schoenoplectus spp.</c:v>
                </c:pt>
              </c:strCache>
            </c:strRef>
          </c:tx>
          <c:spPr>
            <a:solidFill>
              <a:srgbClr val="883311"/>
            </a:solidFill>
            <a:ln w="47625">
              <a:solidFill>
                <a:srgbClr val="88331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avgs'!$AD$17:$AD$24</c:f>
                <c:numCache>
                  <c:formatCode>General</c:formatCode>
                  <c:ptCount val="8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  <c:pt idx="7">
                    <c:v>124.6468549350587</c:v>
                  </c:pt>
                </c:numCache>
              </c:numRef>
            </c:plus>
            <c:minus>
              <c:numRef>
                <c:f>'Quadrat vegetation density avgs'!$AD$17:$AD$24</c:f>
                <c:numCache>
                  <c:formatCode>General</c:formatCode>
                  <c:ptCount val="8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  <c:pt idx="7">
                    <c:v>124.6468549350587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avgs'!$AD$4:$AD$11</c:f>
              <c:numCache>
                <c:formatCode>0.00</c:formatCode>
                <c:ptCount val="8"/>
                <c:pt idx="0">
                  <c:v>1199.826027760709</c:v>
                </c:pt>
                <c:pt idx="1">
                  <c:v>419.2387136244728</c:v>
                </c:pt>
                <c:pt idx="2">
                  <c:v>504.868479930922</c:v>
                </c:pt>
                <c:pt idx="3">
                  <c:v>246.40340535471</c:v>
                </c:pt>
                <c:pt idx="4">
                  <c:v>199.325086028181</c:v>
                </c:pt>
                <c:pt idx="5">
                  <c:v>390.7458227369031</c:v>
                </c:pt>
                <c:pt idx="6">
                  <c:v>1037.521548436432</c:v>
                </c:pt>
                <c:pt idx="7">
                  <c:v>624.5135584054779</c:v>
                </c:pt>
              </c:numCache>
            </c:numRef>
          </c:val>
        </c:ser>
        <c:ser>
          <c:idx val="3"/>
          <c:order val="3"/>
          <c:tx>
            <c:strRef>
              <c:f>'Quadrat vegetation density avgs'!$AE$3</c:f>
              <c:strCache>
                <c:ptCount val="1"/>
                <c:pt idx="0">
                  <c:v>Typha spp.</c:v>
                </c:pt>
              </c:strCache>
            </c:strRef>
          </c:tx>
          <c:spPr>
            <a:solidFill>
              <a:srgbClr val="338811"/>
            </a:solidFill>
            <a:ln w="47625">
              <a:solidFill>
                <a:srgbClr val="33881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'Quadrat vegetation density avgs'!$AE$17:$AE$24</c:f>
                <c:numCache>
                  <c:formatCode>General</c:formatCode>
                  <c:ptCount val="8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  <c:pt idx="7">
                    <c:v>191.0686813454764</c:v>
                  </c:pt>
                </c:numCache>
              </c:numRef>
            </c:plus>
            <c:minus>
              <c:numRef>
                <c:f>'Quadrat vegetation density avgs'!$AE$17:$AE$24</c:f>
                <c:numCache>
                  <c:formatCode>General</c:formatCode>
                  <c:ptCount val="8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  <c:pt idx="7">
                    <c:v>191.0686813454764</c:v>
                  </c:pt>
                </c:numCache>
              </c:numRef>
            </c:minus>
            <c:spPr>
              <a:ln w="19050">
                <a:miter lim="800000"/>
              </a:ln>
            </c:spPr>
          </c:errBars>
          <c:cat>
            <c:strRef>
              <c:f>'Quadrat vegetation density avgs'!$AA$4:$AA$11</c:f>
              <c:strCache>
                <c:ptCount val="8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  <c:pt idx="7">
                  <c:v>Sep</c:v>
                </c:pt>
              </c:strCache>
            </c:strRef>
          </c:cat>
          <c:val>
            <c:numRef>
              <c:f>'Quadrat vegetation density avgs'!$AE$4:$AE$11</c:f>
              <c:numCache>
                <c:formatCode>0.00</c:formatCode>
                <c:ptCount val="8"/>
                <c:pt idx="0">
                  <c:v>2402.837295971688</c:v>
                </c:pt>
                <c:pt idx="1">
                  <c:v>906.3373651709094</c:v>
                </c:pt>
                <c:pt idx="2">
                  <c:v>946.4506004000001</c:v>
                </c:pt>
                <c:pt idx="3">
                  <c:v>456.2541820689657</c:v>
                </c:pt>
                <c:pt idx="4">
                  <c:v>358.5933354871794</c:v>
                </c:pt>
                <c:pt idx="5">
                  <c:v>958.3077675528889</c:v>
                </c:pt>
                <c:pt idx="6">
                  <c:v>1970.014010992382</c:v>
                </c:pt>
                <c:pt idx="7">
                  <c:v>1382.516395925581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8"/>
        <c:axId val="455472296"/>
        <c:axId val="455475704"/>
      </c:barChart>
      <c:catAx>
        <c:axId val="455472296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455475704"/>
        <c:crossesAt val="0.0"/>
        <c:auto val="1"/>
        <c:lblAlgn val="ctr"/>
        <c:lblOffset val="100"/>
        <c:noMultiLvlLbl val="0"/>
      </c:catAx>
      <c:valAx>
        <c:axId val="455475704"/>
        <c:scaling>
          <c:orientation val="minMax"/>
          <c:max val="3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  <a:cs typeface="Gill Sans MT"/>
              </a:defRPr>
            </a:pPr>
            <a:endParaRPr lang="en-US"/>
          </a:p>
        </c:txPr>
        <c:crossAx val="455472296"/>
        <c:crosses val="autoZero"/>
        <c:crossBetween val="between"/>
        <c:majorUnit val="1000.0"/>
        <c:minorUnit val="200.0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83561407380608"/>
          <c:y val="0.0328535095903632"/>
          <c:w val="0.885647194167584"/>
          <c:h val="0.9242225093878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'Quadrat vegetation density avgs'!$AB$3</c:f>
              <c:strCache>
                <c:ptCount val="1"/>
                <c:pt idx="0">
                  <c:v>S. californicus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552266"/>
              </a:solidFill>
              <a:ln>
                <a:solidFill>
                  <a:srgbClr val="552266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avgs'!$AB$17:$AB$23</c:f>
                <c:numCache>
                  <c:formatCode>General</c:formatCode>
                  <c:ptCount val="7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</c:numCache>
              </c:numRef>
            </c:plus>
            <c:minus>
              <c:numRef>
                <c:f>'Quadrat vegetation density avgs'!$AB$17:$AB$23</c:f>
                <c:numCache>
                  <c:formatCode>General</c:formatCode>
                  <c:ptCount val="7"/>
                  <c:pt idx="0">
                    <c:v>101.4108142517378</c:v>
                  </c:pt>
                  <c:pt idx="1">
                    <c:v>79.69574060842658</c:v>
                  </c:pt>
                  <c:pt idx="2">
                    <c:v>208.7772162569321</c:v>
                  </c:pt>
                  <c:pt idx="3">
                    <c:v>93.37954277924398</c:v>
                  </c:pt>
                  <c:pt idx="4">
                    <c:v>137.659107819995</c:v>
                  </c:pt>
                  <c:pt idx="5">
                    <c:v>165.5657273804423</c:v>
                  </c:pt>
                  <c:pt idx="6">
                    <c:v>361.7568014900795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avgs'!$AB$4:$AB$10</c:f>
              <c:numCache>
                <c:formatCode>0.00</c:formatCode>
                <c:ptCount val="7"/>
                <c:pt idx="0">
                  <c:v>257.1185191442281</c:v>
                </c:pt>
                <c:pt idx="1">
                  <c:v>204.7344040794594</c:v>
                </c:pt>
                <c:pt idx="2">
                  <c:v>527.5751831765747</c:v>
                </c:pt>
                <c:pt idx="3">
                  <c:v>396.1733759093769</c:v>
                </c:pt>
                <c:pt idx="4">
                  <c:v>422.9733144168723</c:v>
                </c:pt>
                <c:pt idx="5">
                  <c:v>524.9497144370141</c:v>
                </c:pt>
                <c:pt idx="6">
                  <c:v>892.0876584277553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'Quadrat vegetation density avgs'!$AC$3</c:f>
              <c:strCache>
                <c:ptCount val="1"/>
                <c:pt idx="0">
                  <c:v>S. americanus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0076A8"/>
              </a:solidFill>
              <a:ln>
                <a:solidFill>
                  <a:srgbClr val="0076A8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avgs'!$AC$17:$AC$23</c:f>
                <c:numCache>
                  <c:formatCode>General</c:formatCode>
                  <c:ptCount val="7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</c:numCache>
              </c:numRef>
            </c:plus>
            <c:minus>
              <c:numRef>
                <c:f>'Quadrat vegetation density avgs'!$AC$17:$AC$23</c:f>
                <c:numCache>
                  <c:formatCode>General</c:formatCode>
                  <c:ptCount val="7"/>
                  <c:pt idx="0">
                    <c:v>150.7139096476101</c:v>
                  </c:pt>
                  <c:pt idx="1">
                    <c:v>145.0877870566887</c:v>
                  </c:pt>
                  <c:pt idx="2">
                    <c:v>180.6013955665947</c:v>
                  </c:pt>
                  <c:pt idx="3">
                    <c:v>117.6540118012505</c:v>
                  </c:pt>
                  <c:pt idx="4">
                    <c:v>113.2859129578466</c:v>
                  </c:pt>
                  <c:pt idx="5">
                    <c:v>119.5972479577192</c:v>
                  </c:pt>
                  <c:pt idx="6">
                    <c:v>199.8671212242641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avgs'!$AC$4:$AC$10</c:f>
              <c:numCache>
                <c:formatCode>0.00</c:formatCode>
                <c:ptCount val="7"/>
                <c:pt idx="0">
                  <c:v>663.775136519107</c:v>
                </c:pt>
                <c:pt idx="1">
                  <c:v>511.2639309609231</c:v>
                </c:pt>
                <c:pt idx="2">
                  <c:v>654.775980471722</c:v>
                </c:pt>
                <c:pt idx="3">
                  <c:v>471.0859269704999</c:v>
                </c:pt>
                <c:pt idx="4">
                  <c:v>176.7762458856</c:v>
                </c:pt>
                <c:pt idx="5">
                  <c:v>393.9541447931428</c:v>
                </c:pt>
                <c:pt idx="6">
                  <c:v>681.4872972604983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'Quadrat vegetation density avgs'!$AD$3</c:f>
              <c:strCache>
                <c:ptCount val="1"/>
                <c:pt idx="0">
                  <c:v>Schoenoplectus spp.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883311"/>
              </a:solidFill>
              <a:ln>
                <a:solidFill>
                  <a:srgbClr val="883311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avgs'!$AD$17:$AD$23</c:f>
                <c:numCache>
                  <c:formatCode>General</c:formatCode>
                  <c:ptCount val="7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</c:numCache>
              </c:numRef>
            </c:plus>
            <c:minus>
              <c:numRef>
                <c:f>'Quadrat vegetation density avgs'!$AD$17:$AD$23</c:f>
                <c:numCache>
                  <c:formatCode>General</c:formatCode>
                  <c:ptCount val="7"/>
                  <c:pt idx="0">
                    <c:v>147.8607054219323</c:v>
                  </c:pt>
                  <c:pt idx="1">
                    <c:v>71.05871478919404</c:v>
                  </c:pt>
                  <c:pt idx="2">
                    <c:v>67.97644291917499</c:v>
                  </c:pt>
                  <c:pt idx="3">
                    <c:v>82.41955571546863</c:v>
                  </c:pt>
                  <c:pt idx="4">
                    <c:v>56.94939033426562</c:v>
                  </c:pt>
                  <c:pt idx="5">
                    <c:v>67.47996880310598</c:v>
                  </c:pt>
                  <c:pt idx="6">
                    <c:v>172.79835755716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avgs'!$AD$4:$AD$10</c:f>
              <c:numCache>
                <c:formatCode>0.00</c:formatCode>
                <c:ptCount val="7"/>
                <c:pt idx="0">
                  <c:v>1199.826027760709</c:v>
                </c:pt>
                <c:pt idx="1">
                  <c:v>419.2387136244728</c:v>
                </c:pt>
                <c:pt idx="2">
                  <c:v>504.868479930922</c:v>
                </c:pt>
                <c:pt idx="3">
                  <c:v>246.40340535471</c:v>
                </c:pt>
                <c:pt idx="4">
                  <c:v>199.325086028181</c:v>
                </c:pt>
                <c:pt idx="5">
                  <c:v>390.7458227369031</c:v>
                </c:pt>
                <c:pt idx="6">
                  <c:v>1037.521548436432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'Quadrat vegetation density avgs'!$AE$3</c:f>
              <c:strCache>
                <c:ptCount val="1"/>
                <c:pt idx="0">
                  <c:v>Typha spp.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square"/>
            <c:size val="15"/>
            <c:spPr>
              <a:solidFill>
                <a:srgbClr val="338811"/>
              </a:solidFill>
              <a:ln>
                <a:solidFill>
                  <a:srgbClr val="338811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avgs'!$AE$17:$AE$23</c:f>
                <c:numCache>
                  <c:formatCode>General</c:formatCode>
                  <c:ptCount val="7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</c:numCache>
              </c:numRef>
            </c:plus>
            <c:minus>
              <c:numRef>
                <c:f>'Quadrat vegetation density avgs'!$AE$17:$AE$23</c:f>
                <c:numCache>
                  <c:formatCode>General</c:formatCode>
                  <c:ptCount val="7"/>
                  <c:pt idx="0">
                    <c:v>197.1032169432169</c:v>
                  </c:pt>
                  <c:pt idx="1">
                    <c:v>161.9363154613921</c:v>
                  </c:pt>
                  <c:pt idx="2">
                    <c:v>152.2921693389874</c:v>
                  </c:pt>
                  <c:pt idx="3">
                    <c:v>131.8302830774483</c:v>
                  </c:pt>
                  <c:pt idx="4">
                    <c:v>61.12829479284105</c:v>
                  </c:pt>
                  <c:pt idx="5">
                    <c:v>133.6973542724253</c:v>
                  </c:pt>
                  <c:pt idx="6">
                    <c:v>226.7602134580722</c:v>
                  </c:pt>
                </c:numCache>
              </c:numRef>
            </c:minus>
          </c:errBars>
          <c:xVal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xVal>
          <c:yVal>
            <c:numRef>
              <c:f>'Quadrat vegetation density avgs'!$AE$4:$AE$10</c:f>
              <c:numCache>
                <c:formatCode>0.00</c:formatCode>
                <c:ptCount val="7"/>
                <c:pt idx="0">
                  <c:v>2402.837295971688</c:v>
                </c:pt>
                <c:pt idx="1">
                  <c:v>906.3373651709094</c:v>
                </c:pt>
                <c:pt idx="2">
                  <c:v>946.4506004000001</c:v>
                </c:pt>
                <c:pt idx="3">
                  <c:v>456.2541820689657</c:v>
                </c:pt>
                <c:pt idx="4">
                  <c:v>358.5933354871794</c:v>
                </c:pt>
                <c:pt idx="5">
                  <c:v>958.3077675528889</c:v>
                </c:pt>
                <c:pt idx="6">
                  <c:v>1970.014010992382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534920"/>
        <c:axId val="455538408"/>
      </c:scatterChart>
      <c:valAx>
        <c:axId val="45553492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455538408"/>
        <c:crossesAt val="0.0"/>
        <c:crossBetween val="midCat"/>
      </c:valAx>
      <c:valAx>
        <c:axId val="455538408"/>
        <c:scaling>
          <c:orientation val="minMax"/>
          <c:max val="4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  <a:cs typeface="Gill Sans MT"/>
              </a:defRPr>
            </a:pPr>
            <a:endParaRPr lang="en-US"/>
          </a:p>
        </c:txPr>
        <c:crossAx val="455534920"/>
        <c:crosses val="autoZero"/>
        <c:crossBetween val="midCat"/>
        <c:majorUnit val="1000.0"/>
        <c:minorUnit val="200.0"/>
      </c:valAx>
    </c:plotArea>
    <c:legend>
      <c:legendPos val="r"/>
      <c:layout>
        <c:manualLayout>
          <c:xMode val="edge"/>
          <c:yMode val="edge"/>
          <c:x val="0.420370388807091"/>
          <c:y val="0.0888825464579558"/>
          <c:w val="0.214981524299006"/>
          <c:h val="0.207600436806713"/>
        </c:manualLayout>
      </c:layout>
      <c:overlay val="0"/>
      <c:txPr>
        <a:bodyPr/>
        <a:lstStyle/>
        <a:p>
          <a:pPr>
            <a:defRPr sz="2400">
              <a:latin typeface="Gill Sans MT"/>
              <a:cs typeface="Gill Sans M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83561407380608"/>
          <c:y val="0.0328535095903632"/>
          <c:w val="0.885647194167584"/>
          <c:h val="0.924222509387812"/>
        </c:manualLayout>
      </c:layout>
      <c:lineChart>
        <c:grouping val="standard"/>
        <c:varyColors val="0"/>
        <c:ser>
          <c:idx val="0"/>
          <c:order val="0"/>
          <c:tx>
            <c:strRef>
              <c:f>'Quadrat vegetation density avgs'!$AB$3</c:f>
              <c:strCache>
                <c:ptCount val="1"/>
                <c:pt idx="0">
                  <c:v>S. californicus</c:v>
                </c:pt>
              </c:strCache>
            </c:strRef>
          </c:tx>
          <c:spPr>
            <a:ln cap="sq">
              <a:solidFill>
                <a:srgbClr val="552266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avgs'!$AB$4:$AB$10</c:f>
              <c:numCache>
                <c:formatCode>0.00</c:formatCode>
                <c:ptCount val="7"/>
                <c:pt idx="0">
                  <c:v>257.1185191442281</c:v>
                </c:pt>
                <c:pt idx="1">
                  <c:v>204.7344040794594</c:v>
                </c:pt>
                <c:pt idx="2">
                  <c:v>527.5751831765747</c:v>
                </c:pt>
                <c:pt idx="3">
                  <c:v>396.1733759093769</c:v>
                </c:pt>
                <c:pt idx="4">
                  <c:v>422.9733144168723</c:v>
                </c:pt>
                <c:pt idx="5">
                  <c:v>524.9497144370141</c:v>
                </c:pt>
                <c:pt idx="6">
                  <c:v>892.0876584277553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'Quadrat vegetation density avgs'!$AC$3</c:f>
              <c:strCache>
                <c:ptCount val="1"/>
                <c:pt idx="0">
                  <c:v>S. americanus</c:v>
                </c:pt>
              </c:strCache>
            </c:strRef>
          </c:tx>
          <c:spPr>
            <a:ln cap="sq">
              <a:solidFill>
                <a:srgbClr val="0076A8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avgs'!$AC$4:$AC$10</c:f>
              <c:numCache>
                <c:formatCode>0.00</c:formatCode>
                <c:ptCount val="7"/>
                <c:pt idx="0">
                  <c:v>663.775136519107</c:v>
                </c:pt>
                <c:pt idx="1">
                  <c:v>511.2639309609231</c:v>
                </c:pt>
                <c:pt idx="2">
                  <c:v>654.775980471722</c:v>
                </c:pt>
                <c:pt idx="3">
                  <c:v>471.0859269704999</c:v>
                </c:pt>
                <c:pt idx="4">
                  <c:v>176.7762458856</c:v>
                </c:pt>
                <c:pt idx="5">
                  <c:v>393.9541447931428</c:v>
                </c:pt>
                <c:pt idx="6">
                  <c:v>681.4872972604983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'Quadrat vegetation density avgs'!$AD$3</c:f>
              <c:strCache>
                <c:ptCount val="1"/>
                <c:pt idx="0">
                  <c:v>Schoenoplectus spp.</c:v>
                </c:pt>
              </c:strCache>
            </c:strRef>
          </c:tx>
          <c:spPr>
            <a:ln cap="sq">
              <a:solidFill>
                <a:srgbClr val="883311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avgs'!$AD$4:$AD$10</c:f>
              <c:numCache>
                <c:formatCode>0.00</c:formatCode>
                <c:ptCount val="7"/>
                <c:pt idx="0">
                  <c:v>1199.826027760709</c:v>
                </c:pt>
                <c:pt idx="1">
                  <c:v>419.2387136244728</c:v>
                </c:pt>
                <c:pt idx="2">
                  <c:v>504.868479930922</c:v>
                </c:pt>
                <c:pt idx="3">
                  <c:v>246.40340535471</c:v>
                </c:pt>
                <c:pt idx="4">
                  <c:v>199.325086028181</c:v>
                </c:pt>
                <c:pt idx="5">
                  <c:v>390.7458227369031</c:v>
                </c:pt>
                <c:pt idx="6">
                  <c:v>1037.521548436432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'Quadrat vegetation density avgs'!$AE$3</c:f>
              <c:strCache>
                <c:ptCount val="1"/>
                <c:pt idx="0">
                  <c:v>Typha spp.</c:v>
                </c:pt>
              </c:strCache>
            </c:strRef>
          </c:tx>
          <c:spPr>
            <a:ln cap="sq">
              <a:solidFill>
                <a:srgbClr val="338811"/>
              </a:solidFill>
              <a:miter lim="800000"/>
            </a:ln>
            <a:effectLst/>
          </c:spPr>
          <c:marker>
            <c:symbol val="none"/>
          </c:marker>
          <c:cat>
            <c:strRef>
              <c:f>'Quadrat vegetation density avgs'!$AA$4:$AA$10</c:f>
              <c:strCache>
                <c:ptCount val="7"/>
                <c:pt idx="0">
                  <c:v>Jun</c:v>
                </c:pt>
                <c:pt idx="1">
                  <c:v>Sep</c:v>
                </c:pt>
                <c:pt idx="2">
                  <c:v>Nov</c:v>
                </c:pt>
                <c:pt idx="3">
                  <c:v>Jan</c:v>
                </c:pt>
                <c:pt idx="4">
                  <c:v>Mar</c:v>
                </c:pt>
                <c:pt idx="5">
                  <c:v>May</c:v>
                </c:pt>
                <c:pt idx="6">
                  <c:v>Jul</c:v>
                </c:pt>
              </c:strCache>
            </c:strRef>
          </c:cat>
          <c:val>
            <c:numRef>
              <c:f>'Quadrat vegetation density avgs'!$AE$4:$AE$10</c:f>
              <c:numCache>
                <c:formatCode>0.00</c:formatCode>
                <c:ptCount val="7"/>
                <c:pt idx="0">
                  <c:v>2402.837295971688</c:v>
                </c:pt>
                <c:pt idx="1">
                  <c:v>906.3373651709094</c:v>
                </c:pt>
                <c:pt idx="2">
                  <c:v>946.4506004000001</c:v>
                </c:pt>
                <c:pt idx="3">
                  <c:v>456.2541820689657</c:v>
                </c:pt>
                <c:pt idx="4">
                  <c:v>358.5933354871794</c:v>
                </c:pt>
                <c:pt idx="5">
                  <c:v>958.3077675528889</c:v>
                </c:pt>
                <c:pt idx="6">
                  <c:v>1970.014010992382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573400"/>
        <c:axId val="455576808"/>
      </c:lineChart>
      <c:catAx>
        <c:axId val="45557340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>
            <a:solidFill>
              <a:schemeClr val="tx1"/>
            </a:solidFill>
            <a:miter lim="800000"/>
          </a:ln>
        </c:spPr>
        <c:crossAx val="455576808"/>
        <c:crossesAt val="0.0"/>
        <c:auto val="1"/>
        <c:lblAlgn val="ctr"/>
        <c:lblOffset val="100"/>
        <c:noMultiLvlLbl val="0"/>
      </c:catAx>
      <c:valAx>
        <c:axId val="455576808"/>
        <c:scaling>
          <c:orientation val="minMax"/>
          <c:max val="25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  <a:cs typeface="Gill Sans MT"/>
              </a:defRPr>
            </a:pPr>
            <a:endParaRPr lang="en-US"/>
          </a:p>
        </c:txPr>
        <c:crossAx val="455573400"/>
        <c:crosses val="autoZero"/>
        <c:crossBetween val="between"/>
        <c:majorUnit val="500.0"/>
        <c:minorUnit val="200.0"/>
      </c:valAx>
    </c:plotArea>
    <c:legend>
      <c:legendPos val="r"/>
      <c:layout>
        <c:manualLayout>
          <c:xMode val="edge"/>
          <c:yMode val="edge"/>
          <c:x val="0.420370388807091"/>
          <c:y val="0.0888825464579558"/>
          <c:w val="0.214803807004951"/>
          <c:h val="0.207600436806713"/>
        </c:manualLayout>
      </c:layout>
      <c:overlay val="0"/>
      <c:txPr>
        <a:bodyPr/>
        <a:lstStyle/>
        <a:p>
          <a:pPr>
            <a:defRPr sz="2400">
              <a:latin typeface="Gill Sans MT"/>
              <a:cs typeface="Gill Sans M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square"/>
            <c:size val="15"/>
            <c:spPr>
              <a:solidFill>
                <a:schemeClr val="tx1"/>
              </a:solidFill>
              <a:ln>
                <a:solidFill>
                  <a:schemeClr val="tx1"/>
                </a:solidFill>
                <a:miter lim="800000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'Quadrat vegetation density avgs'!$R$7:$X$7</c:f>
                <c:numCache>
                  <c:formatCode>General</c:formatCode>
                  <c:ptCount val="7"/>
                  <c:pt idx="0">
                    <c:v>192.7496776946527</c:v>
                  </c:pt>
                  <c:pt idx="1">
                    <c:v>120.0214848969409</c:v>
                  </c:pt>
                  <c:pt idx="2">
                    <c:v>115.5548284434737</c:v>
                  </c:pt>
                  <c:pt idx="3">
                    <c:v>103.6601144928488</c:v>
                  </c:pt>
                  <c:pt idx="4">
                    <c:v>55.100552483944</c:v>
                  </c:pt>
                  <c:pt idx="5">
                    <c:v>116.8512828667897</c:v>
                  </c:pt>
                  <c:pt idx="6">
                    <c:v>184.1003162826136</c:v>
                  </c:pt>
                </c:numCache>
              </c:numRef>
            </c:plus>
            <c:minus>
              <c:numRef>
                <c:f>'Quadrat vegetation density avgs'!$R$7:$X$7</c:f>
                <c:numCache>
                  <c:formatCode>General</c:formatCode>
                  <c:ptCount val="7"/>
                  <c:pt idx="0">
                    <c:v>192.7496776946527</c:v>
                  </c:pt>
                  <c:pt idx="1">
                    <c:v>120.0214848969409</c:v>
                  </c:pt>
                  <c:pt idx="2">
                    <c:v>115.5548284434737</c:v>
                  </c:pt>
                  <c:pt idx="3">
                    <c:v>103.6601144928488</c:v>
                  </c:pt>
                  <c:pt idx="4">
                    <c:v>55.100552483944</c:v>
                  </c:pt>
                  <c:pt idx="5">
                    <c:v>116.8512828667897</c:v>
                  </c:pt>
                  <c:pt idx="6">
                    <c:v>184.1003162826136</c:v>
                  </c:pt>
                </c:numCache>
              </c:numRef>
            </c:minus>
          </c:errBars>
          <c:xVal>
            <c:strRef>
              <c:f>'Quadrat vegetation density avgs'!$R$3:$X$3</c:f>
              <c:strCache>
                <c:ptCount val="7"/>
                <c:pt idx="0">
                  <c:v>Jul</c:v>
                </c:pt>
                <c:pt idx="1">
                  <c:v>Sep</c:v>
                </c:pt>
                <c:pt idx="2">
                  <c:v>Nov</c:v>
                </c:pt>
                <c:pt idx="3">
                  <c:v>Jan </c:v>
                </c:pt>
                <c:pt idx="4">
                  <c:v>Mar</c:v>
                </c:pt>
                <c:pt idx="5">
                  <c:v>May</c:v>
                </c:pt>
                <c:pt idx="6">
                  <c:v>July</c:v>
                </c:pt>
              </c:strCache>
            </c:strRef>
          </c:xVal>
          <c:yVal>
            <c:numRef>
              <c:f>'Quadrat vegetation density avgs'!$R$6:$X$6</c:f>
              <c:numCache>
                <c:formatCode>0.00</c:formatCode>
                <c:ptCount val="7"/>
                <c:pt idx="0">
                  <c:v>2934.022962524706</c:v>
                </c:pt>
                <c:pt idx="1">
                  <c:v>977.7782307184902</c:v>
                </c:pt>
                <c:pt idx="2">
                  <c:v>1084.055963419062</c:v>
                </c:pt>
                <c:pt idx="3">
                  <c:v>570.3980411393913</c:v>
                </c:pt>
                <c:pt idx="4">
                  <c:v>445.2313517328516</c:v>
                </c:pt>
                <c:pt idx="5">
                  <c:v>1174.167978163878</c:v>
                </c:pt>
                <c:pt idx="6">
                  <c:v>2601.362999433448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00744"/>
        <c:axId val="455604072"/>
      </c:scatterChart>
      <c:valAx>
        <c:axId val="45560074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solidFill>
              <a:schemeClr val="tx1"/>
            </a:solidFill>
            <a:miter lim="800000"/>
          </a:ln>
        </c:spPr>
        <c:crossAx val="455604072"/>
        <c:crossesAt val="0.0"/>
        <c:crossBetween val="midCat"/>
      </c:valAx>
      <c:valAx>
        <c:axId val="455604072"/>
        <c:scaling>
          <c:orientation val="minMax"/>
          <c:max val="5000.0"/>
          <c:min val="0.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12700" cap="sq">
            <a:solidFill>
              <a:schemeClr val="tx1"/>
            </a:solidFill>
            <a:miter lim="800000"/>
          </a:ln>
        </c:spPr>
        <c:txPr>
          <a:bodyPr/>
          <a:lstStyle/>
          <a:p>
            <a:pPr>
              <a:defRPr sz="2400">
                <a:latin typeface="Gill Sans MT"/>
              </a:defRPr>
            </a:pPr>
            <a:endParaRPr lang="en-US"/>
          </a:p>
        </c:txPr>
        <c:crossAx val="455600744"/>
        <c:crosses val="autoZero"/>
        <c:crossBetween val="midCat"/>
        <c:majorUnit val="1000.0"/>
        <c:minorUnit val="20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273050</xdr:colOff>
      <xdr:row>1</xdr:row>
      <xdr:rowOff>50800</xdr:rowOff>
    </xdr:from>
    <xdr:to>
      <xdr:col>19</xdr:col>
      <xdr:colOff>304800</xdr:colOff>
      <xdr:row>29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30</xdr:row>
      <xdr:rowOff>38100</xdr:rowOff>
    </xdr:from>
    <xdr:to>
      <xdr:col>20</xdr:col>
      <xdr:colOff>50800</xdr:colOff>
      <xdr:row>61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22</xdr:row>
      <xdr:rowOff>38100</xdr:rowOff>
    </xdr:from>
    <xdr:to>
      <xdr:col>22</xdr:col>
      <xdr:colOff>508000</xdr:colOff>
      <xdr:row>47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91</xdr:row>
      <xdr:rowOff>3967</xdr:rowOff>
    </xdr:from>
    <xdr:to>
      <xdr:col>20</xdr:col>
      <xdr:colOff>476250</xdr:colOff>
      <xdr:row>122</xdr:row>
      <xdr:rowOff>174625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730250</xdr:colOff>
      <xdr:row>27</xdr:row>
      <xdr:rowOff>63500</xdr:rowOff>
    </xdr:from>
    <xdr:to>
      <xdr:col>42</xdr:col>
      <xdr:colOff>746126</xdr:colOff>
      <xdr:row>73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127000</xdr:colOff>
      <xdr:row>46</xdr:row>
      <xdr:rowOff>79375</xdr:rowOff>
    </xdr:from>
    <xdr:to>
      <xdr:col>62</xdr:col>
      <xdr:colOff>79376</xdr:colOff>
      <xdr:row>92</xdr:row>
      <xdr:rowOff>15875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603250</xdr:colOff>
      <xdr:row>116</xdr:row>
      <xdr:rowOff>158750</xdr:rowOff>
    </xdr:from>
    <xdr:to>
      <xdr:col>40</xdr:col>
      <xdr:colOff>619126</xdr:colOff>
      <xdr:row>162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635000</xdr:colOff>
      <xdr:row>52</xdr:row>
      <xdr:rowOff>136525</xdr:rowOff>
    </xdr:from>
    <xdr:to>
      <xdr:col>26</xdr:col>
      <xdr:colOff>111125</xdr:colOff>
      <xdr:row>84</xdr:row>
      <xdr:rowOff>95251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July%20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Sept%20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Nov%20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Jan%20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March%2020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May%20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July%2020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hilders/Library/Application%20Support/Microsoft/Office/Office%202011%20AutoRecovery/Plant%20Measurement%20data%20for%20analysis%20-%20Sept%2020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Nov%20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Jan%20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Mar%20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May%20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childers/Documents/After%20Aug%202008/Research%20Projects/Tres%20Rios/data/Macrophyte%20data/Plant%20Measurement%20data%20for%20analysis%20-%20July%20201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ment%20data%20for%20analysis-September%20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ment%20Data%20For%20Analysis-November%20201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ment%20Data%20For%20Analysis-January%202014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ment%20Data%20For%20Analysis-March%20201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ment%20Data%20For%20Analysis-May%202014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Jun%20Jul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Sep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Nov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Ja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March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May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November%20root%20cores%20for%20analysi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July%202012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Sept%20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measurement%20data%20analysis%20-%20Nich/Plant%20Measurement%20data%20for%20analysis%20-%20Nov%2020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  <sheetName val="Sheet2"/>
      <sheetName val="Sheet1"/>
    </sheetNames>
    <sheetDataSet>
      <sheetData sheetId="0"/>
      <sheetData sheetId="1">
        <row r="53">
          <cell r="AB53">
            <v>0.20205979763227247</v>
          </cell>
          <cell r="AC53">
            <v>0.12196538269839963</v>
          </cell>
          <cell r="AD53">
            <v>4.5502678684923373E-3</v>
          </cell>
          <cell r="AE53">
            <v>0.65090820145349626</v>
          </cell>
          <cell r="AF53">
            <v>2.051635034733915E-2</v>
          </cell>
          <cell r="AJ53">
            <v>560807.77094385866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0.30898153556950947</v>
          </cell>
          <cell r="AC53">
            <v>0.15432780961487166</v>
          </cell>
          <cell r="AD53">
            <v>5.0326345561643074E-2</v>
          </cell>
          <cell r="AE53">
            <v>0.486364309253976</v>
          </cell>
          <cell r="AI53">
            <v>188708.90413214697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0.28468222672164839</v>
          </cell>
          <cell r="AC53">
            <v>0.11019851464283573</v>
          </cell>
          <cell r="AD53">
            <v>7.7013865777745355E-2</v>
          </cell>
          <cell r="AE53">
            <v>0.46810539285777047</v>
          </cell>
          <cell r="AI53">
            <v>199259.87828570997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0.32455430934275192</v>
          </cell>
          <cell r="AC53">
            <v>0.14667121833376173</v>
          </cell>
          <cell r="AD53">
            <v>9.3962168534911378E-2</v>
          </cell>
          <cell r="AE53">
            <v>0.41208503106130229</v>
          </cell>
          <cell r="AI53">
            <v>89677.658404590678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  <sheetName val="Sheet1"/>
    </sheetNames>
    <sheetDataSet>
      <sheetData sheetId="0"/>
      <sheetData sheetId="1">
        <row r="53">
          <cell r="AB53">
            <v>0.32413651695465573</v>
          </cell>
          <cell r="AC53">
            <v>6.5349379638295041E-2</v>
          </cell>
          <cell r="AD53">
            <v>0.12222800036364752</v>
          </cell>
          <cell r="AE53">
            <v>0.39286031767512936</v>
          </cell>
          <cell r="AI53">
            <v>57091.027881696551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0.18201478131005058</v>
          </cell>
          <cell r="AC53">
            <v>8.2942064102752233E-2</v>
          </cell>
          <cell r="AD53">
            <v>7.4390475911398996E-2</v>
          </cell>
          <cell r="AE53">
            <v>0.66065267867579813</v>
          </cell>
          <cell r="AI53">
            <v>222947.22339583939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0.20142057304359248</v>
          </cell>
          <cell r="AC53">
            <v>0.10484351425036727</v>
          </cell>
          <cell r="AD53">
            <v>3.9874385928628207E-2</v>
          </cell>
          <cell r="AE53">
            <v>0.65359891394218228</v>
          </cell>
          <cell r="AF53">
            <v>2.6261283522972047E-4</v>
          </cell>
          <cell r="AI53">
            <v>446634.30393709778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0.13581511505707206</v>
          </cell>
          <cell r="AC53">
            <v>0.14556928186994228</v>
          </cell>
          <cell r="AD53">
            <v>1.5025656876247422E-2</v>
          </cell>
          <cell r="AE53">
            <v>0.70358994619673854</v>
          </cell>
          <cell r="AF53">
            <v>0</v>
          </cell>
          <cell r="AI53">
            <v>303732.94752562104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0.16660363694604069</v>
          </cell>
          <cell r="AC53">
            <v>0.1344237524116767</v>
          </cell>
          <cell r="AD53">
            <v>2.8286016834670673E-2</v>
          </cell>
          <cell r="AE53">
            <v>0.67068659380761209</v>
          </cell>
          <cell r="AF53">
            <v>0</v>
          </cell>
          <cell r="AI53">
            <v>192147.30744709284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0.21897911390499591</v>
          </cell>
          <cell r="AC53">
            <v>6.5536579110018242E-2</v>
          </cell>
          <cell r="AD53">
            <v>0.17381759394629476</v>
          </cell>
          <cell r="AE53">
            <v>0.54166671303869107</v>
          </cell>
          <cell r="AF53">
            <v>0</v>
          </cell>
          <cell r="AI53">
            <v>64196.247860481504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0.31693409577235354</v>
          </cell>
          <cell r="AC53">
            <v>5.593677906286354E-2</v>
          </cell>
          <cell r="AD53">
            <v>0.12533337616698373</v>
          </cell>
          <cell r="AE53">
            <v>0.50179574899779922</v>
          </cell>
          <cell r="AH53">
            <v>28769.372604184617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0.22507509028000114</v>
          </cell>
          <cell r="AC53">
            <v>3.5568150002478163E-2</v>
          </cell>
          <cell r="AD53">
            <v>0.10053921646403262</v>
          </cell>
          <cell r="AE53">
            <v>0.63881754325348805</v>
          </cell>
          <cell r="AH53">
            <v>266952.43193716096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0.13712154344812141</v>
          </cell>
          <cell r="AC53">
            <v>2.0833333333333332E-2</v>
          </cell>
          <cell r="AD53">
            <v>3.212220991210326E-2</v>
          </cell>
          <cell r="AE53">
            <v>0.80967061477619195</v>
          </cell>
          <cell r="AH53">
            <v>333596.7285486121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ments"/>
      <sheetName val="Quadrat Totals"/>
    </sheetNames>
    <sheetDataSet>
      <sheetData sheetId="0" refreshError="1"/>
      <sheetData sheetId="1">
        <row r="53">
          <cell r="AB53">
            <v>0.12180691099087516</v>
          </cell>
          <cell r="AC53">
            <v>8.4624537107509841E-3</v>
          </cell>
          <cell r="AD53">
            <v>6.0594170327061006E-2</v>
          </cell>
          <cell r="AE53">
            <v>0.80913646497131264</v>
          </cell>
          <cell r="AH53">
            <v>287938.13156536536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ments"/>
      <sheetName val="Data Analysis"/>
    </sheetNames>
    <sheetDataSet>
      <sheetData sheetId="0" refreshError="1"/>
      <sheetData sheetId="1">
        <row r="53">
          <cell r="AB53">
            <v>0.15641591223172654</v>
          </cell>
          <cell r="AC53">
            <v>5.4395244967279921E-4</v>
          </cell>
          <cell r="AD53">
            <v>3.9273010882589526E-2</v>
          </cell>
          <cell r="AE53">
            <v>0.80376712443601084</v>
          </cell>
          <cell r="AH53">
            <v>201007.53664709345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 refreshError="1"/>
      <sheetData sheetId="1">
        <row r="52">
          <cell r="AB52">
            <v>0.20456261255259928</v>
          </cell>
          <cell r="AC52">
            <v>0</v>
          </cell>
          <cell r="AD52">
            <v>0.14218894788555306</v>
          </cell>
          <cell r="AE52">
            <v>0.65324843956184775</v>
          </cell>
          <cell r="AH52">
            <v>86063.323776585647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ments"/>
      <sheetName val="Quadrat Totals"/>
    </sheetNames>
    <sheetDataSet>
      <sheetData sheetId="0" refreshError="1"/>
      <sheetData sheetId="1">
        <row r="53">
          <cell r="AB53">
            <v>2.1863564726105365E-2</v>
          </cell>
          <cell r="AC53">
            <v>6.1305554401502073E-3</v>
          </cell>
          <cell r="AD53">
            <v>4.0810488663969052E-2</v>
          </cell>
          <cell r="AE53">
            <v>0.93119539116977523</v>
          </cell>
          <cell r="AH53">
            <v>77086.018592046094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53">
          <cell r="AB53">
            <v>0.11520154021917513</v>
          </cell>
          <cell r="AC53">
            <v>0</v>
          </cell>
          <cell r="AD53">
            <v>0.1534550400111229</v>
          </cell>
          <cell r="AE53">
            <v>0.73134341976970207</v>
          </cell>
          <cell r="AH53">
            <v>171017.8949509646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  <sheetName val="Sheet2"/>
      <sheetName val="Sheet1"/>
    </sheetNames>
    <sheetDataSet>
      <sheetData sheetId="0"/>
      <sheetData sheetId="1">
        <row r="3">
          <cell r="B3">
            <v>6</v>
          </cell>
          <cell r="H3">
            <v>0</v>
          </cell>
          <cell r="K3">
            <v>0</v>
          </cell>
          <cell r="X3">
            <v>2670.5076862102874</v>
          </cell>
          <cell r="Z3">
            <v>691.86847977028776</v>
          </cell>
          <cell r="AA3">
            <v>1978.6392064399997</v>
          </cell>
        </row>
        <row r="4">
          <cell r="B4">
            <v>8</v>
          </cell>
          <cell r="H4">
            <v>0</v>
          </cell>
          <cell r="K4">
            <v>0</v>
          </cell>
          <cell r="X4">
            <v>3232.1552896229696</v>
          </cell>
          <cell r="Z4">
            <v>1400.4153257029695</v>
          </cell>
          <cell r="AA4">
            <v>1831.73996392</v>
          </cell>
        </row>
        <row r="5">
          <cell r="B5">
            <v>19</v>
          </cell>
          <cell r="H5">
            <v>0</v>
          </cell>
          <cell r="K5">
            <v>0</v>
          </cell>
          <cell r="X5">
            <v>2411.4498791691117</v>
          </cell>
          <cell r="Z5">
            <v>453.72142536911133</v>
          </cell>
          <cell r="AA5">
            <v>1957.7284538000004</v>
          </cell>
        </row>
        <row r="6">
          <cell r="B6">
            <v>28</v>
          </cell>
          <cell r="H6">
            <v>0</v>
          </cell>
          <cell r="K6">
            <v>0</v>
          </cell>
          <cell r="X6">
            <v>2725.0078111600005</v>
          </cell>
          <cell r="Z6">
            <v>0</v>
          </cell>
          <cell r="AA6">
            <v>2725.0078111600005</v>
          </cell>
        </row>
        <row r="7">
          <cell r="B7">
            <v>40</v>
          </cell>
          <cell r="H7">
            <v>0</v>
          </cell>
          <cell r="K7">
            <v>0</v>
          </cell>
          <cell r="X7">
            <v>5585.7295565999993</v>
          </cell>
          <cell r="Z7">
            <v>0</v>
          </cell>
          <cell r="AA7">
            <v>5585.7295565999993</v>
          </cell>
        </row>
        <row r="8">
          <cell r="B8">
            <v>5</v>
          </cell>
          <cell r="H8">
            <v>0</v>
          </cell>
          <cell r="K8">
            <v>0</v>
          </cell>
          <cell r="X8">
            <v>3874.5849896109066</v>
          </cell>
          <cell r="Z8">
            <v>1994.3966796109066</v>
          </cell>
          <cell r="AA8">
            <v>1880.1883100000002</v>
          </cell>
        </row>
        <row r="9">
          <cell r="B9">
            <v>16</v>
          </cell>
          <cell r="H9">
            <v>12.124746476</v>
          </cell>
          <cell r="K9">
            <v>0</v>
          </cell>
          <cell r="X9">
            <v>5451.5166256360008</v>
          </cell>
          <cell r="Z9">
            <v>0</v>
          </cell>
          <cell r="AA9">
            <v>5439.3918791600008</v>
          </cell>
        </row>
        <row r="10">
          <cell r="B10">
            <v>17</v>
          </cell>
          <cell r="H10">
            <v>180.00634039199997</v>
          </cell>
          <cell r="K10">
            <v>0</v>
          </cell>
          <cell r="X10">
            <v>3173.0821132560009</v>
          </cell>
          <cell r="Z10">
            <v>0</v>
          </cell>
          <cell r="AA10">
            <v>2987.1968851600009</v>
          </cell>
        </row>
        <row r="11">
          <cell r="B11">
            <v>18</v>
          </cell>
          <cell r="H11">
            <v>469.92999506083197</v>
          </cell>
          <cell r="K11">
            <v>0</v>
          </cell>
          <cell r="X11">
            <v>2868.9579257808323</v>
          </cell>
          <cell r="Z11">
            <v>0</v>
          </cell>
          <cell r="AA11">
            <v>2399.0279307200003</v>
          </cell>
        </row>
        <row r="12">
          <cell r="B12">
            <v>30</v>
          </cell>
          <cell r="H12">
            <v>686.18772638399992</v>
          </cell>
          <cell r="K12">
            <v>0</v>
          </cell>
          <cell r="X12">
            <v>4177.818822278351</v>
          </cell>
          <cell r="Z12">
            <v>892.67327249435107</v>
          </cell>
          <cell r="AA12">
            <v>2598.9578234000001</v>
          </cell>
        </row>
        <row r="13">
          <cell r="B13">
            <v>4</v>
          </cell>
          <cell r="H13">
            <v>0</v>
          </cell>
          <cell r="K13">
            <v>0</v>
          </cell>
          <cell r="X13">
            <v>4798.7645532700972</v>
          </cell>
          <cell r="Z13">
            <v>2577.9965952700968</v>
          </cell>
          <cell r="AA13">
            <v>2220.7679579999999</v>
          </cell>
        </row>
        <row r="14">
          <cell r="B14">
            <v>5</v>
          </cell>
          <cell r="H14">
            <v>0</v>
          </cell>
          <cell r="K14">
            <v>152.61438517698309</v>
          </cell>
          <cell r="X14">
            <v>3088.8762125507733</v>
          </cell>
          <cell r="Z14">
            <v>2623.6154464137903</v>
          </cell>
          <cell r="AA14">
            <v>312.64638095999999</v>
          </cell>
        </row>
        <row r="15">
          <cell r="B15">
            <v>19</v>
          </cell>
          <cell r="H15">
            <v>374.44730101199991</v>
          </cell>
          <cell r="K15">
            <v>0</v>
          </cell>
          <cell r="X15">
            <v>2829.5495879720002</v>
          </cell>
          <cell r="Z15">
            <v>0</v>
          </cell>
          <cell r="AA15">
            <v>2455.1022869600001</v>
          </cell>
        </row>
        <row r="16">
          <cell r="B16">
            <v>55</v>
          </cell>
          <cell r="H16">
            <v>0</v>
          </cell>
          <cell r="K16">
            <v>0</v>
          </cell>
          <cell r="X16">
            <v>1039.1174450364804</v>
          </cell>
          <cell r="Z16">
            <v>402.47524903648025</v>
          </cell>
          <cell r="AA16">
            <v>636.64219600000013</v>
          </cell>
        </row>
        <row r="17">
          <cell r="B17">
            <v>58</v>
          </cell>
          <cell r="H17">
            <v>0</v>
          </cell>
          <cell r="K17">
            <v>0</v>
          </cell>
          <cell r="X17">
            <v>4271.4855160000006</v>
          </cell>
          <cell r="Z17">
            <v>0</v>
          </cell>
          <cell r="AA17">
            <v>4271.4855160000006</v>
          </cell>
        </row>
        <row r="18">
          <cell r="B18">
            <v>11</v>
          </cell>
          <cell r="H18">
            <v>0</v>
          </cell>
          <cell r="K18">
            <v>0</v>
          </cell>
          <cell r="X18">
            <v>2256.6138617194233</v>
          </cell>
          <cell r="Z18">
            <v>1927.9854143194234</v>
          </cell>
          <cell r="AA18">
            <v>328.62844740000003</v>
          </cell>
        </row>
        <row r="19">
          <cell r="B19">
            <v>15</v>
          </cell>
          <cell r="H19">
            <v>764.16869208899982</v>
          </cell>
          <cell r="K19">
            <v>0</v>
          </cell>
          <cell r="X19">
            <v>764.16869208899982</v>
          </cell>
          <cell r="Z19">
            <v>0</v>
          </cell>
          <cell r="AA19">
            <v>0</v>
          </cell>
        </row>
        <row r="20">
          <cell r="B20">
            <v>18</v>
          </cell>
          <cell r="H20">
            <v>577.16911780000009</v>
          </cell>
          <cell r="K20">
            <v>0</v>
          </cell>
          <cell r="X20">
            <v>2406.5550174800001</v>
          </cell>
          <cell r="Z20">
            <v>0</v>
          </cell>
          <cell r="AA20">
            <v>1829.3858996800002</v>
          </cell>
        </row>
        <row r="21">
          <cell r="B21">
            <v>32</v>
          </cell>
          <cell r="H21">
            <v>535.70442497599993</v>
          </cell>
          <cell r="K21">
            <v>0</v>
          </cell>
          <cell r="X21">
            <v>3401.8879100160002</v>
          </cell>
          <cell r="Z21">
            <v>0</v>
          </cell>
          <cell r="AA21">
            <v>2866.1834850400001</v>
          </cell>
        </row>
        <row r="22">
          <cell r="B22">
            <v>47</v>
          </cell>
          <cell r="H22">
            <v>0</v>
          </cell>
          <cell r="K22">
            <v>0</v>
          </cell>
          <cell r="X22">
            <v>892.86210779174712</v>
          </cell>
          <cell r="Z22">
            <v>892.86210779174712</v>
          </cell>
          <cell r="AA22">
            <v>0</v>
          </cell>
        </row>
        <row r="23">
          <cell r="B23">
            <v>12</v>
          </cell>
          <cell r="H23">
            <v>0</v>
          </cell>
          <cell r="K23">
            <v>0</v>
          </cell>
          <cell r="X23">
            <v>3531.6878158357003</v>
          </cell>
          <cell r="Z23">
            <v>1579.5061773317</v>
          </cell>
          <cell r="AA23">
            <v>1950.2517380400004</v>
          </cell>
        </row>
        <row r="24">
          <cell r="B24">
            <v>14</v>
          </cell>
          <cell r="H24">
            <v>0</v>
          </cell>
          <cell r="K24">
            <v>0</v>
          </cell>
          <cell r="X24">
            <v>1502.79804964</v>
          </cell>
          <cell r="Z24">
            <v>0</v>
          </cell>
          <cell r="AA24">
            <v>1502.79804964</v>
          </cell>
        </row>
        <row r="25">
          <cell r="B25">
            <v>28</v>
          </cell>
          <cell r="H25">
            <v>104.24600456799998</v>
          </cell>
          <cell r="K25">
            <v>0</v>
          </cell>
          <cell r="X25">
            <v>3420.5588026080004</v>
          </cell>
          <cell r="Z25">
            <v>0</v>
          </cell>
          <cell r="AA25">
            <v>3316.3127980400004</v>
          </cell>
        </row>
        <row r="26">
          <cell r="B26">
            <v>33</v>
          </cell>
          <cell r="H26">
            <v>612.39054912054212</v>
          </cell>
          <cell r="K26">
            <v>0</v>
          </cell>
          <cell r="X26">
            <v>2223.7889530005423</v>
          </cell>
          <cell r="Z26">
            <v>0</v>
          </cell>
          <cell r="AA26">
            <v>1611.3984038800004</v>
          </cell>
        </row>
        <row r="27">
          <cell r="B27">
            <v>35</v>
          </cell>
          <cell r="H27">
            <v>303.28854163999995</v>
          </cell>
          <cell r="K27">
            <v>0</v>
          </cell>
          <cell r="X27">
            <v>322.50243363999994</v>
          </cell>
          <cell r="Z27">
            <v>19.213891999999998</v>
          </cell>
          <cell r="AA27">
            <v>0</v>
          </cell>
        </row>
        <row r="28">
          <cell r="B28">
            <v>2</v>
          </cell>
          <cell r="H28">
            <v>0</v>
          </cell>
          <cell r="K28">
            <v>0</v>
          </cell>
          <cell r="X28">
            <v>2015.4714321600002</v>
          </cell>
          <cell r="Z28">
            <v>0</v>
          </cell>
          <cell r="AA28">
            <v>2015.4714321600002</v>
          </cell>
        </row>
        <row r="29">
          <cell r="B29">
            <v>19</v>
          </cell>
          <cell r="H29">
            <v>0</v>
          </cell>
          <cell r="K29">
            <v>0</v>
          </cell>
          <cell r="X29">
            <v>4598.5827590292411</v>
          </cell>
          <cell r="Z29">
            <v>752.34870214924103</v>
          </cell>
          <cell r="AA29">
            <v>3846.23405688</v>
          </cell>
        </row>
        <row r="30">
          <cell r="B30">
            <v>20</v>
          </cell>
          <cell r="H30">
            <v>0</v>
          </cell>
          <cell r="K30">
            <v>0</v>
          </cell>
          <cell r="X30">
            <v>1855.9653674032502</v>
          </cell>
          <cell r="Z30">
            <v>880.3364801752499</v>
          </cell>
          <cell r="AA30">
            <v>939.52265612000019</v>
          </cell>
        </row>
        <row r="31">
          <cell r="B31">
            <v>23</v>
          </cell>
          <cell r="H31">
            <v>0</v>
          </cell>
          <cell r="K31">
            <v>0</v>
          </cell>
          <cell r="X31">
            <v>3663.077161490527</v>
          </cell>
          <cell r="Z31">
            <v>1617.6177118505273</v>
          </cell>
          <cell r="AA31">
            <v>2045.45944964</v>
          </cell>
        </row>
        <row r="32">
          <cell r="B32">
            <v>28</v>
          </cell>
          <cell r="H32">
            <v>344.51132385199992</v>
          </cell>
          <cell r="K32">
            <v>0</v>
          </cell>
          <cell r="X32">
            <v>878.03779929200005</v>
          </cell>
          <cell r="Z32">
            <v>0</v>
          </cell>
          <cell r="AA32">
            <v>533.52647544000013</v>
          </cell>
        </row>
        <row r="33">
          <cell r="B33">
            <v>13</v>
          </cell>
          <cell r="H33">
            <v>0</v>
          </cell>
          <cell r="K33">
            <v>0</v>
          </cell>
          <cell r="X33">
            <v>2320.8739088052394</v>
          </cell>
          <cell r="Z33">
            <v>2320.8739088052394</v>
          </cell>
          <cell r="AA33">
            <v>0</v>
          </cell>
        </row>
        <row r="34">
          <cell r="B34">
            <v>17</v>
          </cell>
          <cell r="H34">
            <v>0</v>
          </cell>
          <cell r="K34">
            <v>0</v>
          </cell>
          <cell r="X34">
            <v>208.75878496799999</v>
          </cell>
          <cell r="Z34">
            <v>0</v>
          </cell>
          <cell r="AA34">
            <v>0</v>
          </cell>
        </row>
        <row r="35">
          <cell r="B35">
            <v>27</v>
          </cell>
          <cell r="H35">
            <v>0</v>
          </cell>
          <cell r="K35">
            <v>0</v>
          </cell>
          <cell r="X35">
            <v>2824.4615384400004</v>
          </cell>
          <cell r="Z35">
            <v>0</v>
          </cell>
          <cell r="AA35">
            <v>2824.4615384400004</v>
          </cell>
        </row>
        <row r="36">
          <cell r="B36">
            <v>33</v>
          </cell>
          <cell r="H36">
            <v>0</v>
          </cell>
          <cell r="K36">
            <v>0</v>
          </cell>
          <cell r="X36">
            <v>2347.0700378399997</v>
          </cell>
          <cell r="Z36">
            <v>0</v>
          </cell>
          <cell r="AA36">
            <v>2347.0700378399997</v>
          </cell>
        </row>
        <row r="37">
          <cell r="B37">
            <v>58</v>
          </cell>
          <cell r="H37">
            <v>0</v>
          </cell>
          <cell r="K37">
            <v>0</v>
          </cell>
          <cell r="X37">
            <v>1015.7267731139674</v>
          </cell>
          <cell r="Z37">
            <v>1015.7267731139674</v>
          </cell>
          <cell r="AA37">
            <v>0</v>
          </cell>
        </row>
        <row r="38">
          <cell r="B38">
            <v>9</v>
          </cell>
          <cell r="H38">
            <v>0</v>
          </cell>
          <cell r="K38">
            <v>158.83280273305462</v>
          </cell>
          <cell r="X38">
            <v>3361.6669706445446</v>
          </cell>
          <cell r="Z38">
            <v>1844.8955825514897</v>
          </cell>
          <cell r="AA38">
            <v>1357.9385853600002</v>
          </cell>
        </row>
        <row r="39">
          <cell r="B39">
            <v>15</v>
          </cell>
          <cell r="H39">
            <v>0</v>
          </cell>
          <cell r="K39">
            <v>0</v>
          </cell>
          <cell r="X39">
            <v>3632.4292020585044</v>
          </cell>
          <cell r="Z39">
            <v>1795.5119984585044</v>
          </cell>
          <cell r="AA39">
            <v>1836.9172036</v>
          </cell>
        </row>
        <row r="40">
          <cell r="B40">
            <v>18</v>
          </cell>
          <cell r="H40">
            <v>0</v>
          </cell>
          <cell r="K40">
            <v>0</v>
          </cell>
          <cell r="X40">
            <v>3450.6466456369817</v>
          </cell>
          <cell r="Z40">
            <v>731.23803775698161</v>
          </cell>
          <cell r="AA40">
            <v>2719.4086078800001</v>
          </cell>
        </row>
        <row r="41">
          <cell r="B41">
            <v>26</v>
          </cell>
          <cell r="H41">
            <v>0</v>
          </cell>
          <cell r="K41">
            <v>0</v>
          </cell>
          <cell r="X41">
            <v>4215.4678596894692</v>
          </cell>
          <cell r="Z41">
            <v>1101.1799317294692</v>
          </cell>
          <cell r="AA41">
            <v>3114.2879279600002</v>
          </cell>
        </row>
        <row r="42">
          <cell r="B42">
            <v>27</v>
          </cell>
          <cell r="H42">
            <v>0</v>
          </cell>
          <cell r="K42">
            <v>0</v>
          </cell>
          <cell r="X42">
            <v>4541.7829282784578</v>
          </cell>
          <cell r="Z42">
            <v>472.29090303845732</v>
          </cell>
          <cell r="AA42">
            <v>4069.4920252400002</v>
          </cell>
        </row>
        <row r="43">
          <cell r="B43">
            <v>9</v>
          </cell>
          <cell r="H43">
            <v>0</v>
          </cell>
          <cell r="K43">
            <v>0</v>
          </cell>
          <cell r="X43">
            <v>6634.9078432961569</v>
          </cell>
          <cell r="Z43">
            <v>1242.5450035361578</v>
          </cell>
          <cell r="AA43">
            <v>5392.3628397599996</v>
          </cell>
        </row>
        <row r="44">
          <cell r="B44">
            <v>16</v>
          </cell>
          <cell r="H44">
            <v>0</v>
          </cell>
          <cell r="K44">
            <v>0</v>
          </cell>
          <cell r="X44">
            <v>2651.5873639199999</v>
          </cell>
          <cell r="Z44">
            <v>0</v>
          </cell>
          <cell r="AA44">
            <v>2651.5873639199999</v>
          </cell>
        </row>
        <row r="45">
          <cell r="B45">
            <v>35</v>
          </cell>
          <cell r="H45">
            <v>0</v>
          </cell>
          <cell r="K45">
            <v>0</v>
          </cell>
          <cell r="X45">
            <v>4105.8540264800013</v>
          </cell>
          <cell r="Z45">
            <v>85.257924000000003</v>
          </cell>
          <cell r="AA45">
            <v>4020.5961024800008</v>
          </cell>
        </row>
        <row r="46">
          <cell r="B46">
            <v>37</v>
          </cell>
          <cell r="H46">
            <v>0</v>
          </cell>
          <cell r="K46">
            <v>0</v>
          </cell>
          <cell r="X46">
            <v>2862.9132557142862</v>
          </cell>
          <cell r="Z46">
            <v>0</v>
          </cell>
          <cell r="AA46">
            <v>2862.9132557142862</v>
          </cell>
        </row>
        <row r="47">
          <cell r="B47">
            <v>43</v>
          </cell>
          <cell r="H47">
            <v>0</v>
          </cell>
          <cell r="K47">
            <v>0</v>
          </cell>
          <cell r="X47">
            <v>2298.9981639415714</v>
          </cell>
          <cell r="Z47">
            <v>679.0976717415715</v>
          </cell>
          <cell r="AA47">
            <v>1619.9004921999999</v>
          </cell>
        </row>
        <row r="48">
          <cell r="B48">
            <v>10</v>
          </cell>
          <cell r="H48">
            <v>0</v>
          </cell>
          <cell r="K48">
            <v>459.90836952264647</v>
          </cell>
          <cell r="X48">
            <v>3495.0016179226463</v>
          </cell>
          <cell r="Z48">
            <v>0</v>
          </cell>
          <cell r="AA48">
            <v>3035.0932484</v>
          </cell>
        </row>
        <row r="49">
          <cell r="B49">
            <v>20</v>
          </cell>
          <cell r="H49">
            <v>1740.4512383413185</v>
          </cell>
          <cell r="K49">
            <v>0</v>
          </cell>
          <cell r="X49">
            <v>1864.3379543413184</v>
          </cell>
          <cell r="Z49">
            <v>0</v>
          </cell>
          <cell r="AA49">
            <v>123.88671600000006</v>
          </cell>
        </row>
        <row r="50">
          <cell r="B50">
            <v>22</v>
          </cell>
          <cell r="H50">
            <v>1180.4377248898181</v>
          </cell>
          <cell r="K50">
            <v>0</v>
          </cell>
          <cell r="X50">
            <v>1884.1699061298184</v>
          </cell>
          <cell r="Z50">
            <v>0</v>
          </cell>
          <cell r="AA50">
            <v>703.73218124000027</v>
          </cell>
        </row>
        <row r="51">
          <cell r="B51">
            <v>25</v>
          </cell>
          <cell r="H51">
            <v>2071.5633211850995</v>
          </cell>
          <cell r="K51">
            <v>0</v>
          </cell>
          <cell r="X51">
            <v>4090.7774711050997</v>
          </cell>
          <cell r="Z51">
            <v>0</v>
          </cell>
          <cell r="AA51">
            <v>2019.21414992</v>
          </cell>
        </row>
        <row r="52">
          <cell r="B52">
            <v>29</v>
          </cell>
          <cell r="H52">
            <v>0</v>
          </cell>
          <cell r="K52">
            <v>0</v>
          </cell>
          <cell r="X52">
            <v>2960.5536965599999</v>
          </cell>
          <cell r="Z52">
            <v>0</v>
          </cell>
          <cell r="AA52">
            <v>2960.5536965599999</v>
          </cell>
        </row>
        <row r="53">
          <cell r="AJ53">
            <v>617131.47566542833</v>
          </cell>
        </row>
      </sheetData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21</v>
          </cell>
          <cell r="H3">
            <v>0</v>
          </cell>
          <cell r="K3">
            <v>0</v>
          </cell>
          <cell r="X3">
            <v>120.09519599999999</v>
          </cell>
          <cell r="Z3">
            <v>0</v>
          </cell>
          <cell r="AA3">
            <v>120.09519599999999</v>
          </cell>
        </row>
        <row r="4">
          <cell r="B4">
            <v>36</v>
          </cell>
          <cell r="H4">
            <v>0</v>
          </cell>
          <cell r="K4">
            <v>0</v>
          </cell>
          <cell r="X4">
            <v>355.2496680000001</v>
          </cell>
          <cell r="Z4">
            <v>0</v>
          </cell>
          <cell r="AA4">
            <v>355.2496680000001</v>
          </cell>
        </row>
        <row r="5">
          <cell r="B5">
            <v>46</v>
          </cell>
          <cell r="H5">
            <v>0</v>
          </cell>
          <cell r="K5">
            <v>0</v>
          </cell>
          <cell r="X5">
            <v>1224.6218440000002</v>
          </cell>
          <cell r="Z5">
            <v>0</v>
          </cell>
          <cell r="AA5">
            <v>1224.6218440000002</v>
          </cell>
        </row>
        <row r="6">
          <cell r="B6">
            <v>49</v>
          </cell>
          <cell r="H6">
            <v>0</v>
          </cell>
          <cell r="K6">
            <v>0</v>
          </cell>
          <cell r="X6">
            <v>1235.8375000000001</v>
          </cell>
          <cell r="Z6">
            <v>278.63312400000001</v>
          </cell>
          <cell r="AA6">
            <v>957.20437600000014</v>
          </cell>
        </row>
        <row r="7">
          <cell r="B7">
            <v>52</v>
          </cell>
          <cell r="H7">
            <v>0</v>
          </cell>
          <cell r="K7">
            <v>0</v>
          </cell>
          <cell r="X7">
            <v>230.96172400000006</v>
          </cell>
          <cell r="Z7">
            <v>230.96172400000006</v>
          </cell>
          <cell r="AA7">
            <v>0</v>
          </cell>
        </row>
        <row r="8">
          <cell r="B8">
            <v>7</v>
          </cell>
          <cell r="H8">
            <v>0</v>
          </cell>
          <cell r="K8">
            <v>0</v>
          </cell>
          <cell r="X8">
            <v>374.24535600000002</v>
          </cell>
          <cell r="Z8">
            <v>217.92731600000002</v>
          </cell>
          <cell r="AA8">
            <v>156.31804</v>
          </cell>
        </row>
        <row r="9">
          <cell r="B9">
            <v>21</v>
          </cell>
          <cell r="H9">
            <v>366.97729468</v>
          </cell>
          <cell r="K9">
            <v>0</v>
          </cell>
          <cell r="X9">
            <v>366.97729468</v>
          </cell>
          <cell r="Z9">
            <v>0</v>
          </cell>
          <cell r="AA9">
            <v>0</v>
          </cell>
        </row>
        <row r="10">
          <cell r="B10">
            <v>27</v>
          </cell>
          <cell r="H10">
            <v>234.71854592399995</v>
          </cell>
          <cell r="K10">
            <v>0</v>
          </cell>
          <cell r="X10">
            <v>989.90329248399996</v>
          </cell>
          <cell r="Z10">
            <v>0</v>
          </cell>
          <cell r="AA10">
            <v>755.18474656000001</v>
          </cell>
        </row>
        <row r="11">
          <cell r="B11">
            <v>31</v>
          </cell>
          <cell r="H11">
            <v>0</v>
          </cell>
          <cell r="K11">
            <v>0</v>
          </cell>
          <cell r="X11">
            <v>529.33163135821133</v>
          </cell>
          <cell r="Z11">
            <v>529.33163135821133</v>
          </cell>
          <cell r="AA11">
            <v>0</v>
          </cell>
        </row>
        <row r="12">
          <cell r="B12">
            <v>52</v>
          </cell>
          <cell r="H12">
            <v>0</v>
          </cell>
          <cell r="K12">
            <v>0</v>
          </cell>
          <cell r="X12">
            <v>654.15698495871027</v>
          </cell>
          <cell r="Z12">
            <v>654.15698495871027</v>
          </cell>
          <cell r="AA12">
            <v>0</v>
          </cell>
        </row>
        <row r="13">
          <cell r="B13">
            <v>10</v>
          </cell>
          <cell r="H13">
            <v>10.794574099999998</v>
          </cell>
          <cell r="K13">
            <v>124.11145999999999</v>
          </cell>
          <cell r="X13">
            <v>134.9060341</v>
          </cell>
          <cell r="Z13">
            <v>0</v>
          </cell>
          <cell r="AA13">
            <v>0</v>
          </cell>
        </row>
        <row r="14">
          <cell r="B14">
            <v>16</v>
          </cell>
          <cell r="H14">
            <v>0</v>
          </cell>
          <cell r="K14">
            <v>0</v>
          </cell>
          <cell r="X14">
            <v>193.01091200000002</v>
          </cell>
          <cell r="Z14">
            <v>193.01091200000002</v>
          </cell>
          <cell r="AA14">
            <v>0</v>
          </cell>
        </row>
        <row r="15">
          <cell r="B15">
            <v>24</v>
          </cell>
          <cell r="H15">
            <v>0</v>
          </cell>
          <cell r="K15">
            <v>0</v>
          </cell>
          <cell r="X15">
            <v>11.372376000000003</v>
          </cell>
          <cell r="Z15">
            <v>11.372376000000003</v>
          </cell>
          <cell r="AA15">
            <v>0</v>
          </cell>
        </row>
        <row r="16">
          <cell r="B16">
            <v>45</v>
          </cell>
          <cell r="H16">
            <v>0</v>
          </cell>
          <cell r="K16">
            <v>23.700612000000003</v>
          </cell>
          <cell r="X16">
            <v>257.58205200000003</v>
          </cell>
          <cell r="Z16">
            <v>26.504811999999998</v>
          </cell>
          <cell r="AA16">
            <v>207.37662800000004</v>
          </cell>
        </row>
        <row r="17">
          <cell r="B17">
            <v>53</v>
          </cell>
          <cell r="H17">
            <v>0</v>
          </cell>
          <cell r="K17">
            <v>197.57125600000001</v>
          </cell>
          <cell r="X17">
            <v>2385.6476120000007</v>
          </cell>
          <cell r="Z17">
            <v>0</v>
          </cell>
          <cell r="AA17">
            <v>2188.0763560000005</v>
          </cell>
        </row>
        <row r="18">
          <cell r="B18">
            <v>19</v>
          </cell>
          <cell r="H18">
            <v>1059.0702267200002</v>
          </cell>
          <cell r="K18">
            <v>0</v>
          </cell>
          <cell r="X18">
            <v>1059.0702267200002</v>
          </cell>
          <cell r="Z18">
            <v>0</v>
          </cell>
          <cell r="AA18">
            <v>0</v>
          </cell>
        </row>
        <row r="19">
          <cell r="B19">
            <v>21</v>
          </cell>
          <cell r="H19">
            <v>795.53938042000004</v>
          </cell>
          <cell r="K19">
            <v>0</v>
          </cell>
          <cell r="X19">
            <v>1000.4040164200001</v>
          </cell>
          <cell r="Z19">
            <v>13.885912000000001</v>
          </cell>
          <cell r="AA19">
            <v>190.978724</v>
          </cell>
        </row>
        <row r="20">
          <cell r="B20">
            <v>38</v>
          </cell>
          <cell r="H20">
            <v>85.538240351999988</v>
          </cell>
          <cell r="K20">
            <v>0</v>
          </cell>
          <cell r="X20">
            <v>107.96645635200001</v>
          </cell>
          <cell r="Z20">
            <v>0</v>
          </cell>
          <cell r="AA20">
            <v>22.42821600000002</v>
          </cell>
        </row>
        <row r="21">
          <cell r="B21">
            <v>41</v>
          </cell>
          <cell r="H21">
            <v>0</v>
          </cell>
          <cell r="K21">
            <v>0</v>
          </cell>
          <cell r="X21">
            <v>764.88354400000026</v>
          </cell>
          <cell r="Z21">
            <v>0</v>
          </cell>
          <cell r="AA21">
            <v>764.88354400000026</v>
          </cell>
        </row>
        <row r="22">
          <cell r="B22">
            <v>49</v>
          </cell>
          <cell r="H22">
            <v>0</v>
          </cell>
          <cell r="K22">
            <v>0</v>
          </cell>
          <cell r="X22">
            <v>550.93403740993438</v>
          </cell>
          <cell r="Z22">
            <v>550.93403740993438</v>
          </cell>
          <cell r="AA22">
            <v>0</v>
          </cell>
        </row>
        <row r="23">
          <cell r="B23">
            <v>5</v>
          </cell>
          <cell r="H23">
            <v>0</v>
          </cell>
          <cell r="K23">
            <v>665.24842855621591</v>
          </cell>
          <cell r="X23">
            <v>2080.3035625699149</v>
          </cell>
          <cell r="Z23">
            <v>47.833229813699063</v>
          </cell>
          <cell r="AA23">
            <v>1367.2219042000002</v>
          </cell>
        </row>
        <row r="24">
          <cell r="B24">
            <v>15</v>
          </cell>
          <cell r="H24">
            <v>0</v>
          </cell>
          <cell r="K24">
            <v>0</v>
          </cell>
          <cell r="X24">
            <v>863.05498608000016</v>
          </cell>
          <cell r="Z24">
            <v>0</v>
          </cell>
          <cell r="AA24">
            <v>863.05498608000016</v>
          </cell>
        </row>
        <row r="25">
          <cell r="B25">
            <v>27</v>
          </cell>
          <cell r="H25">
            <v>212.63842511999999</v>
          </cell>
          <cell r="K25">
            <v>0</v>
          </cell>
          <cell r="X25">
            <v>902.37706560000004</v>
          </cell>
          <cell r="Z25">
            <v>0</v>
          </cell>
          <cell r="AA25">
            <v>689.73864048000007</v>
          </cell>
        </row>
        <row r="26">
          <cell r="B26">
            <v>34</v>
          </cell>
          <cell r="H26">
            <v>1456.6890653960004</v>
          </cell>
          <cell r="K26">
            <v>0</v>
          </cell>
          <cell r="X26">
            <v>1456.6890653960004</v>
          </cell>
          <cell r="Z26">
            <v>0</v>
          </cell>
          <cell r="AA26">
            <v>0</v>
          </cell>
        </row>
        <row r="27">
          <cell r="B27">
            <v>46</v>
          </cell>
          <cell r="H27">
            <v>0</v>
          </cell>
          <cell r="K27">
            <v>0</v>
          </cell>
          <cell r="X27">
            <v>2695.6806520000005</v>
          </cell>
          <cell r="Z27">
            <v>56.229331999999999</v>
          </cell>
          <cell r="AA27">
            <v>2639.4513200000006</v>
          </cell>
        </row>
        <row r="28">
          <cell r="B28">
            <v>12</v>
          </cell>
          <cell r="H28">
            <v>0</v>
          </cell>
          <cell r="K28">
            <v>174.86748</v>
          </cell>
          <cell r="X28">
            <v>331.71959200000003</v>
          </cell>
          <cell r="Z28">
            <v>0</v>
          </cell>
          <cell r="AA28">
            <v>156.85211200000001</v>
          </cell>
        </row>
        <row r="29">
          <cell r="B29">
            <v>19</v>
          </cell>
          <cell r="H29">
            <v>0</v>
          </cell>
          <cell r="K29">
            <v>0</v>
          </cell>
          <cell r="X29">
            <v>2720.2031202805274</v>
          </cell>
          <cell r="Z29">
            <v>1067.9532922405272</v>
          </cell>
          <cell r="AA29">
            <v>1652.24982804</v>
          </cell>
        </row>
        <row r="30">
          <cell r="B30">
            <v>23</v>
          </cell>
          <cell r="H30">
            <v>0</v>
          </cell>
          <cell r="K30">
            <v>0</v>
          </cell>
          <cell r="X30">
            <v>1138.7394894478275</v>
          </cell>
          <cell r="Z30">
            <v>1138.7394894478275</v>
          </cell>
          <cell r="AA30">
            <v>0</v>
          </cell>
        </row>
        <row r="31">
          <cell r="B31">
            <v>28</v>
          </cell>
          <cell r="H31">
            <v>1362.9902412799997</v>
          </cell>
          <cell r="K31">
            <v>0</v>
          </cell>
          <cell r="X31">
            <v>1362.9902412799997</v>
          </cell>
          <cell r="Z31">
            <v>0</v>
          </cell>
          <cell r="AA31">
            <v>0</v>
          </cell>
        </row>
        <row r="32">
          <cell r="B32">
            <v>37</v>
          </cell>
          <cell r="H32">
            <v>26.758856551999997</v>
          </cell>
          <cell r="K32">
            <v>0</v>
          </cell>
          <cell r="X32">
            <v>1805.431596552</v>
          </cell>
          <cell r="Z32">
            <v>0</v>
          </cell>
          <cell r="AA32">
            <v>1778.67274</v>
          </cell>
        </row>
        <row r="33">
          <cell r="B33">
            <v>7</v>
          </cell>
          <cell r="H33">
            <v>0</v>
          </cell>
          <cell r="K33">
            <v>0</v>
          </cell>
          <cell r="X33">
            <v>692.99454966493136</v>
          </cell>
          <cell r="Z33">
            <v>364.63422166493126</v>
          </cell>
          <cell r="AA33">
            <v>328.3603280000001</v>
          </cell>
        </row>
        <row r="34">
          <cell r="B34">
            <v>8</v>
          </cell>
          <cell r="H34">
            <v>0</v>
          </cell>
          <cell r="K34">
            <v>0</v>
          </cell>
          <cell r="X34">
            <v>1266.332176406481</v>
          </cell>
          <cell r="Z34">
            <v>1266.332176406481</v>
          </cell>
          <cell r="AA34">
            <v>0</v>
          </cell>
        </row>
        <row r="35">
          <cell r="B35">
            <v>17</v>
          </cell>
          <cell r="H35">
            <v>0</v>
          </cell>
          <cell r="K35">
            <v>0</v>
          </cell>
          <cell r="X35">
            <v>292.24953600000003</v>
          </cell>
          <cell r="Z35">
            <v>0</v>
          </cell>
          <cell r="AA35">
            <v>292.24953600000003</v>
          </cell>
        </row>
        <row r="36">
          <cell r="B36">
            <v>31</v>
          </cell>
          <cell r="H36">
            <v>0</v>
          </cell>
          <cell r="K36">
            <v>0</v>
          </cell>
          <cell r="X36">
            <v>1219.1243480000003</v>
          </cell>
          <cell r="Z36">
            <v>0</v>
          </cell>
          <cell r="AA36">
            <v>1219.1243480000003</v>
          </cell>
        </row>
        <row r="37">
          <cell r="B37">
            <v>52</v>
          </cell>
          <cell r="H37">
            <v>0</v>
          </cell>
          <cell r="K37">
            <v>0</v>
          </cell>
          <cell r="X37">
            <v>1153.1954183096232</v>
          </cell>
          <cell r="Z37">
            <v>316.84567030962285</v>
          </cell>
          <cell r="AA37">
            <v>836.3497480000002</v>
          </cell>
        </row>
        <row r="38">
          <cell r="B38">
            <v>2</v>
          </cell>
          <cell r="H38">
            <v>0</v>
          </cell>
          <cell r="K38">
            <v>0</v>
          </cell>
          <cell r="X38">
            <v>719.84890400000018</v>
          </cell>
          <cell r="Z38">
            <v>260.95641999999998</v>
          </cell>
          <cell r="AA38">
            <v>458.8924840000002</v>
          </cell>
        </row>
        <row r="39">
          <cell r="B39">
            <v>11</v>
          </cell>
          <cell r="H39">
            <v>0</v>
          </cell>
          <cell r="K39">
            <v>0</v>
          </cell>
          <cell r="X39">
            <v>659.84115496509241</v>
          </cell>
          <cell r="Z39">
            <v>322.05662696509239</v>
          </cell>
          <cell r="AA39">
            <v>337.78452800000002</v>
          </cell>
        </row>
        <row r="40">
          <cell r="B40">
            <v>20</v>
          </cell>
          <cell r="H40">
            <v>0</v>
          </cell>
          <cell r="K40">
            <v>0</v>
          </cell>
          <cell r="X40">
            <v>1313.8422647977868</v>
          </cell>
          <cell r="Z40">
            <v>736.23040543778666</v>
          </cell>
          <cell r="AA40">
            <v>577.61185936000015</v>
          </cell>
        </row>
        <row r="41">
          <cell r="B41">
            <v>33</v>
          </cell>
          <cell r="H41">
            <v>0</v>
          </cell>
          <cell r="K41">
            <v>0</v>
          </cell>
          <cell r="X41">
            <v>236.55417021098674</v>
          </cell>
          <cell r="Z41">
            <v>236.55417021098674</v>
          </cell>
          <cell r="AA41">
            <v>0</v>
          </cell>
        </row>
        <row r="42">
          <cell r="B42">
            <v>54</v>
          </cell>
          <cell r="H42">
            <v>0</v>
          </cell>
          <cell r="K42">
            <v>0</v>
          </cell>
          <cell r="X42">
            <v>1539.5421895635859</v>
          </cell>
          <cell r="Z42">
            <v>765.61442156358589</v>
          </cell>
          <cell r="AA42">
            <v>773.92776800000013</v>
          </cell>
        </row>
        <row r="43">
          <cell r="B43">
            <v>7</v>
          </cell>
          <cell r="H43">
            <v>0</v>
          </cell>
          <cell r="K43">
            <v>0</v>
          </cell>
          <cell r="X43">
            <v>236.84030000000001</v>
          </cell>
          <cell r="Z43">
            <v>236.84030000000001</v>
          </cell>
          <cell r="AA43">
            <v>0</v>
          </cell>
        </row>
        <row r="44">
          <cell r="B44">
            <v>13</v>
          </cell>
          <cell r="H44">
            <v>0</v>
          </cell>
          <cell r="K44">
            <v>0</v>
          </cell>
          <cell r="X44">
            <v>537.57813618749344</v>
          </cell>
          <cell r="Z44">
            <v>388.04200418749338</v>
          </cell>
          <cell r="AA44">
            <v>149.53613200000009</v>
          </cell>
        </row>
        <row r="45">
          <cell r="B45">
            <v>17</v>
          </cell>
          <cell r="H45">
            <v>0</v>
          </cell>
          <cell r="K45">
            <v>0</v>
          </cell>
          <cell r="X45">
            <v>4247.7136024000001</v>
          </cell>
          <cell r="Z45">
            <v>0</v>
          </cell>
          <cell r="AA45">
            <v>4247.7136024000001</v>
          </cell>
        </row>
        <row r="46">
          <cell r="B46">
            <v>23</v>
          </cell>
          <cell r="H46">
            <v>167.873777144</v>
          </cell>
          <cell r="K46">
            <v>0</v>
          </cell>
          <cell r="X46">
            <v>2085.0566687440005</v>
          </cell>
          <cell r="Z46">
            <v>0</v>
          </cell>
          <cell r="AA46">
            <v>1917.1828916000004</v>
          </cell>
        </row>
        <row r="47">
          <cell r="B47">
            <v>56</v>
          </cell>
          <cell r="H47">
            <v>0</v>
          </cell>
          <cell r="K47">
            <v>97.596404000000007</v>
          </cell>
          <cell r="X47">
            <v>974.32454426140691</v>
          </cell>
          <cell r="Z47">
            <v>876.72814026140691</v>
          </cell>
          <cell r="AA47">
            <v>0</v>
          </cell>
        </row>
        <row r="48">
          <cell r="B48">
            <v>2</v>
          </cell>
          <cell r="H48">
            <v>0</v>
          </cell>
          <cell r="K48">
            <v>0</v>
          </cell>
          <cell r="X48">
            <v>2291.8543639200002</v>
          </cell>
          <cell r="Z48">
            <v>111.89782400000001</v>
          </cell>
          <cell r="AA48">
            <v>2179.9565399200001</v>
          </cell>
        </row>
        <row r="49">
          <cell r="B49">
            <v>20</v>
          </cell>
          <cell r="H49">
            <v>821.19435124400013</v>
          </cell>
          <cell r="K49">
            <v>0</v>
          </cell>
          <cell r="X49">
            <v>821.19435124400013</v>
          </cell>
          <cell r="Z49">
            <v>0</v>
          </cell>
          <cell r="AA49">
            <v>0</v>
          </cell>
        </row>
        <row r="50">
          <cell r="B50">
            <v>33</v>
          </cell>
          <cell r="H50">
            <v>45.648123559999988</v>
          </cell>
          <cell r="K50">
            <v>0</v>
          </cell>
          <cell r="X50">
            <v>282.89172356000006</v>
          </cell>
          <cell r="Z50">
            <v>0</v>
          </cell>
          <cell r="AA50">
            <v>237.24360000000004</v>
          </cell>
        </row>
        <row r="51">
          <cell r="B51">
            <v>46</v>
          </cell>
          <cell r="H51">
            <v>0</v>
          </cell>
          <cell r="K51">
            <v>0</v>
          </cell>
          <cell r="X51">
            <v>144.49090800000008</v>
          </cell>
          <cell r="Z51">
            <v>0</v>
          </cell>
          <cell r="AA51">
            <v>144.49090800000008</v>
          </cell>
        </row>
        <row r="52">
          <cell r="B52">
            <v>10</v>
          </cell>
          <cell r="H52">
            <v>0</v>
          </cell>
          <cell r="K52">
            <v>150.045188</v>
          </cell>
          <cell r="X52">
            <v>269.09509600000001</v>
          </cell>
          <cell r="Z52">
            <v>0</v>
          </cell>
          <cell r="AA52">
            <v>119.04990800000003</v>
          </cell>
        </row>
        <row r="53">
          <cell r="AI53">
            <v>205662.23581208679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5</v>
          </cell>
          <cell r="H3">
            <v>0</v>
          </cell>
          <cell r="K3">
            <v>0</v>
          </cell>
          <cell r="X3">
            <v>1074.8607869202108</v>
          </cell>
          <cell r="Z3">
            <v>520.41531092021046</v>
          </cell>
          <cell r="AA3">
            <v>554.44547600000033</v>
          </cell>
        </row>
        <row r="4">
          <cell r="B4">
            <v>32</v>
          </cell>
          <cell r="H4">
            <v>0</v>
          </cell>
          <cell r="K4">
            <v>0</v>
          </cell>
          <cell r="X4">
            <v>51.950436000000025</v>
          </cell>
          <cell r="Z4">
            <v>0</v>
          </cell>
          <cell r="AA4">
            <v>51.950436000000025</v>
          </cell>
        </row>
        <row r="5">
          <cell r="B5">
            <v>39</v>
          </cell>
          <cell r="H5">
            <v>0</v>
          </cell>
          <cell r="K5">
            <v>0</v>
          </cell>
          <cell r="X5">
            <v>1707.0614200000002</v>
          </cell>
          <cell r="Z5">
            <v>0</v>
          </cell>
          <cell r="AA5">
            <v>1707.0614200000002</v>
          </cell>
        </row>
        <row r="6">
          <cell r="B6">
            <v>46</v>
          </cell>
          <cell r="H6">
            <v>0</v>
          </cell>
          <cell r="K6">
            <v>0</v>
          </cell>
          <cell r="X6">
            <v>557.76292400000011</v>
          </cell>
          <cell r="Z6">
            <v>0</v>
          </cell>
          <cell r="AA6">
            <v>557.76292400000011</v>
          </cell>
        </row>
        <row r="7">
          <cell r="B7">
            <v>53</v>
          </cell>
          <cell r="H7">
            <v>0</v>
          </cell>
          <cell r="K7">
            <v>0</v>
          </cell>
          <cell r="X7">
            <v>0</v>
          </cell>
          <cell r="Z7">
            <v>0</v>
          </cell>
          <cell r="AA7">
            <v>0</v>
          </cell>
        </row>
        <row r="8">
          <cell r="B8">
            <v>5</v>
          </cell>
          <cell r="H8">
            <v>0</v>
          </cell>
          <cell r="K8">
            <v>0</v>
          </cell>
          <cell r="X8">
            <v>1522.4421697405005</v>
          </cell>
          <cell r="Z8">
            <v>1046.3421579005005</v>
          </cell>
          <cell r="AA8">
            <v>476.10001184000004</v>
          </cell>
        </row>
        <row r="9">
          <cell r="B9">
            <v>9</v>
          </cell>
          <cell r="H9">
            <v>0</v>
          </cell>
          <cell r="K9">
            <v>0</v>
          </cell>
          <cell r="X9">
            <v>23.420192000000004</v>
          </cell>
          <cell r="Z9">
            <v>23.420192000000004</v>
          </cell>
          <cell r="AA9">
            <v>0</v>
          </cell>
        </row>
        <row r="10">
          <cell r="B10">
            <v>14</v>
          </cell>
          <cell r="H10">
            <v>0</v>
          </cell>
          <cell r="K10">
            <v>0</v>
          </cell>
          <cell r="X10">
            <v>26.030647999999999</v>
          </cell>
          <cell r="Z10">
            <v>0</v>
          </cell>
          <cell r="AA10">
            <v>26.030647999999999</v>
          </cell>
        </row>
        <row r="11">
          <cell r="B11">
            <v>22</v>
          </cell>
          <cell r="H11">
            <v>1408.2814190655004</v>
          </cell>
          <cell r="K11">
            <v>0</v>
          </cell>
          <cell r="X11">
            <v>1408.2814190655004</v>
          </cell>
          <cell r="Z11">
            <v>0</v>
          </cell>
          <cell r="AA11">
            <v>0</v>
          </cell>
        </row>
        <row r="12">
          <cell r="B12">
            <v>31</v>
          </cell>
          <cell r="H12">
            <v>193.16312602799994</v>
          </cell>
          <cell r="K12">
            <v>0</v>
          </cell>
          <cell r="X12">
            <v>790.62935496633702</v>
          </cell>
          <cell r="Z12">
            <v>482.37038493833711</v>
          </cell>
          <cell r="AA12">
            <v>115.09584399999999</v>
          </cell>
        </row>
        <row r="13">
          <cell r="B13">
            <v>20</v>
          </cell>
          <cell r="H13">
            <v>0</v>
          </cell>
          <cell r="K13">
            <v>0</v>
          </cell>
          <cell r="X13">
            <v>635.03174894248775</v>
          </cell>
          <cell r="Z13">
            <v>126.46206494248757</v>
          </cell>
          <cell r="AA13">
            <v>508.56968400000017</v>
          </cell>
        </row>
        <row r="14">
          <cell r="B14">
            <v>22</v>
          </cell>
          <cell r="H14">
            <v>87.428743847999982</v>
          </cell>
          <cell r="K14">
            <v>0</v>
          </cell>
          <cell r="X14">
            <v>153.89852784799999</v>
          </cell>
          <cell r="Z14">
            <v>66.469784000000004</v>
          </cell>
          <cell r="AA14">
            <v>0</v>
          </cell>
        </row>
        <row r="15">
          <cell r="B15">
            <v>42</v>
          </cell>
          <cell r="H15">
            <v>0</v>
          </cell>
          <cell r="K15">
            <v>230.11022</v>
          </cell>
          <cell r="X15">
            <v>2870.9288440000005</v>
          </cell>
          <cell r="Z15">
            <v>0</v>
          </cell>
          <cell r="AA15">
            <v>2640.8186240000005</v>
          </cell>
        </row>
        <row r="16">
          <cell r="B16">
            <v>48</v>
          </cell>
          <cell r="H16">
            <v>0</v>
          </cell>
          <cell r="K16">
            <v>0</v>
          </cell>
          <cell r="X16">
            <v>392.48364400000003</v>
          </cell>
          <cell r="Z16">
            <v>392.48364400000003</v>
          </cell>
          <cell r="AA16">
            <v>0</v>
          </cell>
        </row>
        <row r="17">
          <cell r="B17" t="str">
            <v>Error</v>
          </cell>
        </row>
        <row r="18">
          <cell r="B18">
            <v>7</v>
          </cell>
          <cell r="H18">
            <v>0</v>
          </cell>
          <cell r="K18">
            <v>1907.4254983312262</v>
          </cell>
          <cell r="X18">
            <v>2368.7639784496891</v>
          </cell>
          <cell r="Z18">
            <v>461.33848011846283</v>
          </cell>
          <cell r="AA18">
            <v>0</v>
          </cell>
        </row>
        <row r="19">
          <cell r="B19">
            <v>8</v>
          </cell>
          <cell r="H19">
            <v>0</v>
          </cell>
          <cell r="K19">
            <v>43.330011999999996</v>
          </cell>
          <cell r="X19">
            <v>1022.6244685358696</v>
          </cell>
          <cell r="Z19">
            <v>979.29445653586959</v>
          </cell>
          <cell r="AA19">
            <v>0</v>
          </cell>
        </row>
        <row r="20">
          <cell r="B20">
            <v>20</v>
          </cell>
          <cell r="H20">
            <v>1520.3081964999988</v>
          </cell>
          <cell r="K20">
            <v>0</v>
          </cell>
          <cell r="X20">
            <v>1601.3700644999988</v>
          </cell>
          <cell r="Z20">
            <v>81.061868000000004</v>
          </cell>
          <cell r="AA20">
            <v>0</v>
          </cell>
        </row>
        <row r="21">
          <cell r="B21">
            <v>27</v>
          </cell>
          <cell r="H21">
            <v>365.5194143839999</v>
          </cell>
          <cell r="K21">
            <v>0</v>
          </cell>
          <cell r="X21">
            <v>889.54276561741449</v>
          </cell>
          <cell r="Z21">
            <v>524.02335123341459</v>
          </cell>
          <cell r="AA21">
            <v>0</v>
          </cell>
        </row>
        <row r="22">
          <cell r="B22">
            <v>41</v>
          </cell>
          <cell r="H22">
            <v>0</v>
          </cell>
          <cell r="K22">
            <v>0</v>
          </cell>
          <cell r="X22">
            <v>108.25953200000006</v>
          </cell>
          <cell r="Z22">
            <v>0</v>
          </cell>
          <cell r="AA22">
            <v>108.25953200000006</v>
          </cell>
        </row>
        <row r="23">
          <cell r="B23">
            <v>7</v>
          </cell>
          <cell r="H23">
            <v>0</v>
          </cell>
          <cell r="K23">
            <v>0</v>
          </cell>
          <cell r="X23">
            <v>1120.8546674895215</v>
          </cell>
          <cell r="Z23">
            <v>566.42314196952134</v>
          </cell>
          <cell r="AA23">
            <v>554.43152552000004</v>
          </cell>
        </row>
        <row r="24">
          <cell r="B24">
            <v>22</v>
          </cell>
          <cell r="H24">
            <v>0</v>
          </cell>
          <cell r="K24">
            <v>0</v>
          </cell>
          <cell r="X24">
            <v>1724.378118912834</v>
          </cell>
          <cell r="Z24">
            <v>1068.1127667528337</v>
          </cell>
          <cell r="AA24">
            <v>656.26535216000013</v>
          </cell>
        </row>
        <row r="25">
          <cell r="B25">
            <v>23</v>
          </cell>
          <cell r="H25">
            <v>0</v>
          </cell>
          <cell r="K25">
            <v>0</v>
          </cell>
          <cell r="X25">
            <v>686.94039208381241</v>
          </cell>
          <cell r="Z25">
            <v>686.94039208381241</v>
          </cell>
          <cell r="AA25">
            <v>0</v>
          </cell>
        </row>
        <row r="26">
          <cell r="B26">
            <v>26</v>
          </cell>
          <cell r="H26">
            <v>226.738080032</v>
          </cell>
          <cell r="K26">
            <v>0</v>
          </cell>
          <cell r="X26">
            <v>2519.9069083120003</v>
          </cell>
          <cell r="Z26">
            <v>0</v>
          </cell>
          <cell r="AA26">
            <v>2293.1688282800001</v>
          </cell>
        </row>
        <row r="27">
          <cell r="B27">
            <v>46</v>
          </cell>
          <cell r="H27">
            <v>0</v>
          </cell>
          <cell r="K27">
            <v>0</v>
          </cell>
          <cell r="X27">
            <v>822.28888400000039</v>
          </cell>
          <cell r="Z27">
            <v>0</v>
          </cell>
          <cell r="AA27">
            <v>822.28888400000039</v>
          </cell>
        </row>
        <row r="28">
          <cell r="B28">
            <v>7</v>
          </cell>
          <cell r="H28">
            <v>0</v>
          </cell>
          <cell r="K28">
            <v>336.49443393416914</v>
          </cell>
          <cell r="X28">
            <v>704.80548682781409</v>
          </cell>
          <cell r="Z28">
            <v>147.69243289364499</v>
          </cell>
          <cell r="AA28">
            <v>220.61862000000002</v>
          </cell>
        </row>
        <row r="29">
          <cell r="B29">
            <v>17</v>
          </cell>
          <cell r="H29">
            <v>0</v>
          </cell>
          <cell r="K29">
            <v>0</v>
          </cell>
          <cell r="X29">
            <v>127.72436400000005</v>
          </cell>
          <cell r="Z29">
            <v>0</v>
          </cell>
          <cell r="AA29">
            <v>127.72436400000005</v>
          </cell>
        </row>
        <row r="30">
          <cell r="B30">
            <v>41</v>
          </cell>
          <cell r="H30">
            <v>0</v>
          </cell>
          <cell r="K30">
            <v>0</v>
          </cell>
          <cell r="X30">
            <v>1365.18462</v>
          </cell>
          <cell r="Z30">
            <v>0</v>
          </cell>
          <cell r="AA30">
            <v>1365.18462</v>
          </cell>
        </row>
        <row r="31">
          <cell r="B31">
            <v>43</v>
          </cell>
          <cell r="H31">
            <v>0</v>
          </cell>
          <cell r="K31">
            <v>0</v>
          </cell>
          <cell r="X31">
            <v>2164.8424400000004</v>
          </cell>
          <cell r="Z31">
            <v>0</v>
          </cell>
          <cell r="AA31">
            <v>2164.8424400000004</v>
          </cell>
        </row>
        <row r="32">
          <cell r="B32">
            <v>48</v>
          </cell>
          <cell r="H32">
            <v>0</v>
          </cell>
          <cell r="K32">
            <v>1139.4237603237775</v>
          </cell>
          <cell r="X32">
            <v>3283.7873083237778</v>
          </cell>
          <cell r="Z32">
            <v>0</v>
          </cell>
          <cell r="AA32">
            <v>2144.3635480000003</v>
          </cell>
        </row>
        <row r="33">
          <cell r="B33">
            <v>1</v>
          </cell>
          <cell r="H33">
            <v>0</v>
          </cell>
          <cell r="K33">
            <v>0</v>
          </cell>
          <cell r="X33">
            <v>895.98956007171898</v>
          </cell>
          <cell r="Z33">
            <v>570.07553207171884</v>
          </cell>
          <cell r="AA33">
            <v>325.91402800000014</v>
          </cell>
        </row>
        <row r="34">
          <cell r="B34">
            <v>11</v>
          </cell>
          <cell r="H34">
            <v>0</v>
          </cell>
          <cell r="K34">
            <v>0</v>
          </cell>
          <cell r="X34">
            <v>897.56718744744717</v>
          </cell>
          <cell r="Z34">
            <v>897.56718744744717</v>
          </cell>
          <cell r="AA34">
            <v>0</v>
          </cell>
        </row>
        <row r="35">
          <cell r="B35">
            <v>20</v>
          </cell>
          <cell r="H35">
            <v>0</v>
          </cell>
          <cell r="K35">
            <v>0</v>
          </cell>
          <cell r="X35">
            <v>19.845619999999982</v>
          </cell>
          <cell r="Z35">
            <v>0</v>
          </cell>
          <cell r="AA35">
            <v>19.845619999999982</v>
          </cell>
        </row>
        <row r="36">
          <cell r="B36">
            <v>35</v>
          </cell>
          <cell r="H36">
            <v>0</v>
          </cell>
          <cell r="K36">
            <v>0</v>
          </cell>
          <cell r="X36">
            <v>1225.1875200000004</v>
          </cell>
          <cell r="Z36">
            <v>0</v>
          </cell>
          <cell r="AA36">
            <v>1225.1875200000004</v>
          </cell>
        </row>
        <row r="37">
          <cell r="B37">
            <v>38</v>
          </cell>
          <cell r="H37">
            <v>0</v>
          </cell>
          <cell r="K37">
            <v>0</v>
          </cell>
          <cell r="X37">
            <v>1599.3482160000003</v>
          </cell>
          <cell r="Z37">
            <v>0</v>
          </cell>
          <cell r="AA37">
            <v>1599.3482160000003</v>
          </cell>
        </row>
        <row r="38">
          <cell r="B38">
            <v>2</v>
          </cell>
          <cell r="H38">
            <v>0</v>
          </cell>
          <cell r="K38">
            <v>0</v>
          </cell>
          <cell r="X38">
            <v>519.55488000000003</v>
          </cell>
          <cell r="Z38">
            <v>519.55488000000003</v>
          </cell>
          <cell r="AA38">
            <v>0</v>
          </cell>
        </row>
        <row r="39">
          <cell r="B39">
            <v>13</v>
          </cell>
          <cell r="H39">
            <v>0</v>
          </cell>
          <cell r="K39">
            <v>0</v>
          </cell>
          <cell r="X39">
            <v>783.82103768475838</v>
          </cell>
          <cell r="Z39">
            <v>284.85839056475811</v>
          </cell>
          <cell r="AA39">
            <v>498.96264712000027</v>
          </cell>
        </row>
        <row r="40">
          <cell r="B40">
            <v>38</v>
          </cell>
          <cell r="H40">
            <v>0</v>
          </cell>
          <cell r="K40">
            <v>0</v>
          </cell>
          <cell r="X40">
            <v>449.64104400000008</v>
          </cell>
          <cell r="Z40">
            <v>0</v>
          </cell>
          <cell r="AA40">
            <v>449.64104400000008</v>
          </cell>
        </row>
        <row r="41">
          <cell r="B41">
            <v>45</v>
          </cell>
          <cell r="H41">
            <v>0</v>
          </cell>
          <cell r="K41">
            <v>0</v>
          </cell>
          <cell r="X41">
            <v>1259.0918440000003</v>
          </cell>
          <cell r="Z41">
            <v>0</v>
          </cell>
          <cell r="AA41">
            <v>1259.0918440000003</v>
          </cell>
        </row>
        <row r="42">
          <cell r="B42">
            <v>56</v>
          </cell>
          <cell r="H42">
            <v>0</v>
          </cell>
          <cell r="K42">
            <v>0</v>
          </cell>
          <cell r="X42">
            <v>740.80626000000018</v>
          </cell>
          <cell r="Z42">
            <v>740.80626000000018</v>
          </cell>
          <cell r="AA42">
            <v>0</v>
          </cell>
        </row>
        <row r="43">
          <cell r="B43">
            <v>2</v>
          </cell>
          <cell r="H43">
            <v>0</v>
          </cell>
          <cell r="K43">
            <v>152.70405600000001</v>
          </cell>
          <cell r="X43">
            <v>1963.6947824000003</v>
          </cell>
          <cell r="Z43">
            <v>0</v>
          </cell>
          <cell r="AA43">
            <v>1810.9907264000003</v>
          </cell>
        </row>
        <row r="44">
          <cell r="B44">
            <v>12</v>
          </cell>
          <cell r="H44">
            <v>0</v>
          </cell>
          <cell r="K44">
            <v>0</v>
          </cell>
          <cell r="X44">
            <v>718.77626718895033</v>
          </cell>
          <cell r="Z44">
            <v>690.58145918895025</v>
          </cell>
          <cell r="AA44">
            <v>28.194808000000037</v>
          </cell>
        </row>
        <row r="45">
          <cell r="B45">
            <v>36</v>
          </cell>
          <cell r="H45">
            <v>0</v>
          </cell>
          <cell r="K45">
            <v>0</v>
          </cell>
          <cell r="X45">
            <v>2949.5448720000004</v>
          </cell>
          <cell r="Z45">
            <v>0</v>
          </cell>
          <cell r="AA45">
            <v>2949.5448720000004</v>
          </cell>
        </row>
        <row r="46">
          <cell r="B46">
            <v>45</v>
          </cell>
          <cell r="H46">
            <v>0</v>
          </cell>
          <cell r="K46">
            <v>0</v>
          </cell>
          <cell r="X46">
            <v>1873.4216480000005</v>
          </cell>
          <cell r="Z46">
            <v>0</v>
          </cell>
          <cell r="AA46">
            <v>1873.4216480000005</v>
          </cell>
        </row>
        <row r="47">
          <cell r="B47">
            <v>56</v>
          </cell>
          <cell r="H47">
            <v>0</v>
          </cell>
          <cell r="K47">
            <v>675.61373200000003</v>
          </cell>
          <cell r="X47">
            <v>675.61373200000003</v>
          </cell>
          <cell r="Z47">
            <v>0</v>
          </cell>
          <cell r="AA47">
            <v>0</v>
          </cell>
        </row>
        <row r="48">
          <cell r="B48">
            <v>12</v>
          </cell>
          <cell r="H48">
            <v>0</v>
          </cell>
          <cell r="K48">
            <v>241.89810400000005</v>
          </cell>
          <cell r="X48">
            <v>241.89810400000005</v>
          </cell>
          <cell r="Z48">
            <v>0</v>
          </cell>
          <cell r="AA48">
            <v>0</v>
          </cell>
        </row>
        <row r="49">
          <cell r="B49">
            <v>17</v>
          </cell>
          <cell r="H49">
            <v>553.21757665999996</v>
          </cell>
          <cell r="K49">
            <v>0</v>
          </cell>
          <cell r="X49">
            <v>1581.95823814</v>
          </cell>
          <cell r="Z49">
            <v>0</v>
          </cell>
          <cell r="AA49">
            <v>1028.7406614800002</v>
          </cell>
        </row>
        <row r="50">
          <cell r="B50">
            <v>24</v>
          </cell>
          <cell r="H50">
            <v>458.39084594799988</v>
          </cell>
          <cell r="K50">
            <v>0</v>
          </cell>
          <cell r="X50">
            <v>580.94364194799982</v>
          </cell>
          <cell r="Z50">
            <v>0</v>
          </cell>
          <cell r="AA50">
            <v>122.55279599999997</v>
          </cell>
        </row>
        <row r="51">
          <cell r="B51">
            <v>37</v>
          </cell>
          <cell r="H51">
            <v>1079.9364217799998</v>
          </cell>
          <cell r="K51">
            <v>0</v>
          </cell>
          <cell r="X51">
            <v>1079.9364217799998</v>
          </cell>
          <cell r="Z51">
            <v>0</v>
          </cell>
          <cell r="AA51">
            <v>0</v>
          </cell>
        </row>
        <row r="52">
          <cell r="B52">
            <v>48</v>
          </cell>
          <cell r="H52">
            <v>0</v>
          </cell>
          <cell r="K52">
            <v>21.176832000000001</v>
          </cell>
          <cell r="X52">
            <v>251.98925291831623</v>
          </cell>
          <cell r="Z52">
            <v>230.81242091831623</v>
          </cell>
          <cell r="AA52">
            <v>0</v>
          </cell>
        </row>
        <row r="53">
          <cell r="AI53">
            <v>223157.42032933657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8</v>
          </cell>
          <cell r="H3">
            <v>0</v>
          </cell>
          <cell r="K3">
            <v>0</v>
          </cell>
          <cell r="X3">
            <v>113.45550000000001</v>
          </cell>
          <cell r="Z3">
            <v>113.45550000000001</v>
          </cell>
          <cell r="AA3">
            <v>0</v>
          </cell>
        </row>
        <row r="4">
          <cell r="B4">
            <v>11</v>
          </cell>
          <cell r="H4">
            <v>0</v>
          </cell>
          <cell r="K4">
            <v>0</v>
          </cell>
          <cell r="X4">
            <v>169.53863600000003</v>
          </cell>
          <cell r="Z4">
            <v>142.32851600000004</v>
          </cell>
          <cell r="AA4">
            <v>27.21012</v>
          </cell>
        </row>
        <row r="5">
          <cell r="B5">
            <v>32</v>
          </cell>
          <cell r="H5">
            <v>0</v>
          </cell>
          <cell r="K5">
            <v>0</v>
          </cell>
          <cell r="X5">
            <v>220.539028</v>
          </cell>
          <cell r="Z5">
            <v>0</v>
          </cell>
          <cell r="AA5">
            <v>220.539028</v>
          </cell>
        </row>
        <row r="6">
          <cell r="B6">
            <v>34</v>
          </cell>
          <cell r="H6">
            <v>0</v>
          </cell>
          <cell r="K6">
            <v>0</v>
          </cell>
          <cell r="X6">
            <v>49.215404000000007</v>
          </cell>
          <cell r="Z6">
            <v>0</v>
          </cell>
          <cell r="AA6">
            <v>49.215404000000007</v>
          </cell>
        </row>
        <row r="7">
          <cell r="B7">
            <v>37</v>
          </cell>
          <cell r="H7">
            <v>0</v>
          </cell>
          <cell r="K7">
            <v>0</v>
          </cell>
          <cell r="X7">
            <v>506.12676400000021</v>
          </cell>
          <cell r="Z7">
            <v>0</v>
          </cell>
          <cell r="AA7">
            <v>506.12676400000021</v>
          </cell>
        </row>
        <row r="8">
          <cell r="B8">
            <v>12</v>
          </cell>
          <cell r="H8">
            <v>0</v>
          </cell>
          <cell r="K8">
            <v>86.400092000000001</v>
          </cell>
          <cell r="X8">
            <v>315.81634400000002</v>
          </cell>
          <cell r="Z8">
            <v>105.177988</v>
          </cell>
          <cell r="AA8">
            <v>124.23826400000002</v>
          </cell>
        </row>
        <row r="9">
          <cell r="B9">
            <v>25</v>
          </cell>
          <cell r="H9">
            <v>142.59017494399998</v>
          </cell>
          <cell r="K9">
            <v>0</v>
          </cell>
          <cell r="X9">
            <v>142.59017494399998</v>
          </cell>
          <cell r="Z9">
            <v>0</v>
          </cell>
          <cell r="AA9">
            <v>0</v>
          </cell>
        </row>
        <row r="10">
          <cell r="B10">
            <v>29</v>
          </cell>
          <cell r="H10">
            <v>39.407241311999996</v>
          </cell>
          <cell r="K10">
            <v>0</v>
          </cell>
          <cell r="X10">
            <v>144.294565312</v>
          </cell>
          <cell r="Z10">
            <v>104.88732400000001</v>
          </cell>
          <cell r="AA10">
            <v>0</v>
          </cell>
        </row>
        <row r="11">
          <cell r="B11">
            <v>41</v>
          </cell>
          <cell r="H11">
            <v>0</v>
          </cell>
          <cell r="K11">
            <v>0</v>
          </cell>
          <cell r="X11">
            <v>362.10215200000016</v>
          </cell>
          <cell r="Z11">
            <v>0</v>
          </cell>
          <cell r="AA11">
            <v>362.10215200000016</v>
          </cell>
        </row>
        <row r="12">
          <cell r="B12">
            <v>46</v>
          </cell>
          <cell r="H12">
            <v>0</v>
          </cell>
          <cell r="K12">
            <v>645.16255200000001</v>
          </cell>
          <cell r="X12">
            <v>1696.1281719999999</v>
          </cell>
          <cell r="Z12">
            <v>0</v>
          </cell>
          <cell r="AA12">
            <v>1050.9656199999999</v>
          </cell>
        </row>
        <row r="13">
          <cell r="B13">
            <v>8</v>
          </cell>
          <cell r="H13">
            <v>0</v>
          </cell>
          <cell r="K13">
            <v>0</v>
          </cell>
          <cell r="X13">
            <v>297.16133200000002</v>
          </cell>
          <cell r="Z13">
            <v>297.16133200000002</v>
          </cell>
          <cell r="AA13">
            <v>0</v>
          </cell>
        </row>
        <row r="14">
          <cell r="B14">
            <v>14</v>
          </cell>
          <cell r="H14">
            <v>0</v>
          </cell>
          <cell r="K14">
            <v>0</v>
          </cell>
          <cell r="X14">
            <v>285.50492683809023</v>
          </cell>
          <cell r="Z14">
            <v>285.50492683809023</v>
          </cell>
          <cell r="AA14">
            <v>0</v>
          </cell>
        </row>
        <row r="15">
          <cell r="B15">
            <v>25</v>
          </cell>
          <cell r="H15">
            <v>0</v>
          </cell>
          <cell r="K15">
            <v>0</v>
          </cell>
          <cell r="X15">
            <v>204.17109279445691</v>
          </cell>
          <cell r="Z15">
            <v>204.17109279445691</v>
          </cell>
          <cell r="AA15">
            <v>0</v>
          </cell>
        </row>
        <row r="16">
          <cell r="B16">
            <v>26</v>
          </cell>
          <cell r="H16">
            <v>0</v>
          </cell>
          <cell r="K16">
            <v>0</v>
          </cell>
          <cell r="X16">
            <v>183.6260433665189</v>
          </cell>
          <cell r="Z16">
            <v>183.6260433665189</v>
          </cell>
          <cell r="AA16">
            <v>0</v>
          </cell>
        </row>
        <row r="17">
          <cell r="B17">
            <v>36</v>
          </cell>
          <cell r="H17">
            <v>0</v>
          </cell>
          <cell r="K17">
            <v>0</v>
          </cell>
          <cell r="X17">
            <v>521.3434400000001</v>
          </cell>
          <cell r="Z17">
            <v>0</v>
          </cell>
          <cell r="AA17">
            <v>521.3434400000001</v>
          </cell>
        </row>
        <row r="18">
          <cell r="B18">
            <v>10</v>
          </cell>
          <cell r="H18">
            <v>0</v>
          </cell>
          <cell r="K18">
            <v>0</v>
          </cell>
          <cell r="X18">
            <v>142.20367199999998</v>
          </cell>
          <cell r="Z18">
            <v>142.20367199999998</v>
          </cell>
          <cell r="AA18">
            <v>0</v>
          </cell>
        </row>
        <row r="19">
          <cell r="B19">
            <v>16</v>
          </cell>
          <cell r="H19">
            <v>874.55376515599971</v>
          </cell>
          <cell r="K19">
            <v>0</v>
          </cell>
          <cell r="X19">
            <v>874.55376515599971</v>
          </cell>
          <cell r="Z19">
            <v>0</v>
          </cell>
          <cell r="AA19">
            <v>0</v>
          </cell>
        </row>
        <row r="20">
          <cell r="B20">
            <v>37</v>
          </cell>
          <cell r="H20">
            <v>0</v>
          </cell>
          <cell r="K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B21">
            <v>39</v>
          </cell>
          <cell r="H21">
            <v>0</v>
          </cell>
          <cell r="K21">
            <v>0</v>
          </cell>
          <cell r="X21">
            <v>214.783748</v>
          </cell>
          <cell r="Z21">
            <v>0</v>
          </cell>
          <cell r="AA21">
            <v>214.783748</v>
          </cell>
        </row>
        <row r="22">
          <cell r="B22">
            <v>41</v>
          </cell>
          <cell r="H22">
            <v>0</v>
          </cell>
          <cell r="K22">
            <v>0</v>
          </cell>
          <cell r="X22">
            <v>820.79812800000013</v>
          </cell>
          <cell r="Z22">
            <v>0</v>
          </cell>
          <cell r="AA22">
            <v>820.79812800000013</v>
          </cell>
        </row>
        <row r="23">
          <cell r="B23">
            <v>15</v>
          </cell>
          <cell r="H23">
            <v>0</v>
          </cell>
          <cell r="K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B24">
            <v>19</v>
          </cell>
          <cell r="H24">
            <v>0</v>
          </cell>
          <cell r="K24">
            <v>0</v>
          </cell>
          <cell r="X24">
            <v>25.336088000000004</v>
          </cell>
          <cell r="Z24">
            <v>0</v>
          </cell>
          <cell r="AA24">
            <v>25.336088000000004</v>
          </cell>
        </row>
        <row r="25">
          <cell r="B25">
            <v>30</v>
          </cell>
          <cell r="H25">
            <v>276.79494591599996</v>
          </cell>
          <cell r="K25">
            <v>0</v>
          </cell>
          <cell r="X25">
            <v>297.18160591599997</v>
          </cell>
          <cell r="Z25">
            <v>0</v>
          </cell>
          <cell r="AA25">
            <v>20.386660000000006</v>
          </cell>
        </row>
        <row r="26">
          <cell r="B26">
            <v>42</v>
          </cell>
          <cell r="H26">
            <v>0</v>
          </cell>
          <cell r="K26">
            <v>0</v>
          </cell>
          <cell r="X26">
            <v>3234.0952920000009</v>
          </cell>
          <cell r="Z26">
            <v>0</v>
          </cell>
          <cell r="AA26">
            <v>3234.0952920000009</v>
          </cell>
        </row>
        <row r="27">
          <cell r="B27">
            <v>49</v>
          </cell>
          <cell r="H27">
            <v>0</v>
          </cell>
          <cell r="K27">
            <v>0</v>
          </cell>
          <cell r="X27">
            <v>1278.5543120000002</v>
          </cell>
          <cell r="Z27">
            <v>474.511616</v>
          </cell>
          <cell r="AA27">
            <v>804.04269600000009</v>
          </cell>
        </row>
        <row r="28">
          <cell r="B28">
            <v>11</v>
          </cell>
          <cell r="H28">
            <v>0</v>
          </cell>
          <cell r="K28">
            <v>205.01775200000003</v>
          </cell>
          <cell r="X28">
            <v>330.97779714461711</v>
          </cell>
          <cell r="Z28">
            <v>125.96004514461708</v>
          </cell>
          <cell r="AA28">
            <v>0</v>
          </cell>
        </row>
        <row r="29">
          <cell r="B29">
            <v>15</v>
          </cell>
          <cell r="H29">
            <v>0</v>
          </cell>
          <cell r="K29">
            <v>0</v>
          </cell>
          <cell r="X29">
            <v>144.32812025696677</v>
          </cell>
          <cell r="Z29">
            <v>91.681048256966761</v>
          </cell>
          <cell r="AA29">
            <v>52.647072000000023</v>
          </cell>
        </row>
        <row r="30">
          <cell r="B30">
            <v>19</v>
          </cell>
          <cell r="H30">
            <v>0</v>
          </cell>
          <cell r="K30">
            <v>0</v>
          </cell>
          <cell r="X30">
            <v>201.52545069355003</v>
          </cell>
          <cell r="Z30">
            <v>201.52545069355003</v>
          </cell>
          <cell r="AA30">
            <v>0</v>
          </cell>
        </row>
        <row r="31">
          <cell r="B31">
            <v>31</v>
          </cell>
          <cell r="H31">
            <v>899.90830279599993</v>
          </cell>
          <cell r="K31">
            <v>0</v>
          </cell>
          <cell r="X31">
            <v>1041.630854796</v>
          </cell>
          <cell r="Z31">
            <v>0</v>
          </cell>
          <cell r="AA31">
            <v>141.72255200000006</v>
          </cell>
        </row>
        <row r="32">
          <cell r="B32">
            <v>46</v>
          </cell>
          <cell r="H32">
            <v>0</v>
          </cell>
          <cell r="K32">
            <v>347.04536000000002</v>
          </cell>
          <cell r="X32">
            <v>2486.9206720000006</v>
          </cell>
          <cell r="Z32">
            <v>0</v>
          </cell>
          <cell r="AA32">
            <v>2139.8753120000006</v>
          </cell>
        </row>
        <row r="33">
          <cell r="B33">
            <v>2</v>
          </cell>
          <cell r="H33">
            <v>0</v>
          </cell>
          <cell r="K33">
            <v>0</v>
          </cell>
          <cell r="X33">
            <v>191.02865600000001</v>
          </cell>
          <cell r="Z33">
            <v>178.36760800000002</v>
          </cell>
          <cell r="AA33">
            <v>12.661047999999994</v>
          </cell>
        </row>
        <row r="34">
          <cell r="B34">
            <v>3</v>
          </cell>
          <cell r="H34">
            <v>0</v>
          </cell>
          <cell r="K34">
            <v>0</v>
          </cell>
          <cell r="X34">
            <v>292.50879200000003</v>
          </cell>
          <cell r="Z34">
            <v>292.50879200000003</v>
          </cell>
          <cell r="AA34">
            <v>0</v>
          </cell>
        </row>
        <row r="35">
          <cell r="B35">
            <v>33</v>
          </cell>
          <cell r="H35">
            <v>0</v>
          </cell>
          <cell r="K35">
            <v>0</v>
          </cell>
          <cell r="X35">
            <v>119.675568</v>
          </cell>
          <cell r="Z35">
            <v>0</v>
          </cell>
          <cell r="AA35">
            <v>119.675568</v>
          </cell>
        </row>
        <row r="36">
          <cell r="B36">
            <v>37</v>
          </cell>
          <cell r="H36">
            <v>0</v>
          </cell>
          <cell r="K36">
            <v>0</v>
          </cell>
          <cell r="X36">
            <v>227.80620399999998</v>
          </cell>
          <cell r="Z36">
            <v>0</v>
          </cell>
          <cell r="AA36">
            <v>227.80620399999998</v>
          </cell>
        </row>
        <row r="37">
          <cell r="B37">
            <v>48</v>
          </cell>
          <cell r="H37">
            <v>0</v>
          </cell>
          <cell r="K37">
            <v>0</v>
          </cell>
          <cell r="X37">
            <v>1042.5654600000003</v>
          </cell>
          <cell r="Z37">
            <v>0</v>
          </cell>
          <cell r="AA37">
            <v>1042.5654600000003</v>
          </cell>
        </row>
        <row r="38">
          <cell r="B38">
            <v>9</v>
          </cell>
          <cell r="H38">
            <v>0</v>
          </cell>
          <cell r="K38">
            <v>650.68850550149455</v>
          </cell>
          <cell r="X38">
            <v>650.68850550149455</v>
          </cell>
          <cell r="Z38">
            <v>0</v>
          </cell>
          <cell r="AA38">
            <v>0</v>
          </cell>
        </row>
        <row r="39">
          <cell r="B39">
            <v>12</v>
          </cell>
          <cell r="H39">
            <v>0</v>
          </cell>
          <cell r="K39">
            <v>0</v>
          </cell>
          <cell r="X39">
            <v>0</v>
          </cell>
          <cell r="Z39">
            <v>0</v>
          </cell>
          <cell r="AA39">
            <v>0</v>
          </cell>
        </row>
        <row r="40">
          <cell r="B40">
            <v>22</v>
          </cell>
          <cell r="H40">
            <v>0</v>
          </cell>
          <cell r="K40">
            <v>0</v>
          </cell>
          <cell r="X40">
            <v>0</v>
          </cell>
          <cell r="Z40">
            <v>0</v>
          </cell>
          <cell r="AA40">
            <v>0</v>
          </cell>
        </row>
        <row r="41">
          <cell r="B41">
            <v>38</v>
          </cell>
          <cell r="H41">
            <v>0</v>
          </cell>
          <cell r="K41">
            <v>0</v>
          </cell>
          <cell r="X41">
            <v>130.38525600000008</v>
          </cell>
          <cell r="Z41">
            <v>2.9495320000000014</v>
          </cell>
          <cell r="AA41">
            <v>127.43572400000008</v>
          </cell>
        </row>
        <row r="42">
          <cell r="B42">
            <v>40</v>
          </cell>
          <cell r="H42">
            <v>0</v>
          </cell>
          <cell r="K42">
            <v>0</v>
          </cell>
          <cell r="X42">
            <v>126.1276320000001</v>
          </cell>
          <cell r="Z42">
            <v>0</v>
          </cell>
          <cell r="AA42">
            <v>126.1276320000001</v>
          </cell>
        </row>
        <row r="43">
          <cell r="B43">
            <v>1</v>
          </cell>
          <cell r="H43">
            <v>0</v>
          </cell>
          <cell r="K43">
            <v>239.64449999999999</v>
          </cell>
          <cell r="X43">
            <v>296.79016000000001</v>
          </cell>
          <cell r="Z43">
            <v>47.681643999999999</v>
          </cell>
          <cell r="AA43">
            <v>9.4640160000000293</v>
          </cell>
        </row>
        <row r="44">
          <cell r="B44">
            <v>7</v>
          </cell>
          <cell r="H44">
            <v>0</v>
          </cell>
          <cell r="K44">
            <v>0</v>
          </cell>
          <cell r="X44">
            <v>0</v>
          </cell>
          <cell r="Z44">
            <v>0</v>
          </cell>
          <cell r="AA44">
            <v>0</v>
          </cell>
        </row>
        <row r="45">
          <cell r="B45">
            <v>10</v>
          </cell>
          <cell r="H45">
            <v>0</v>
          </cell>
          <cell r="K45">
            <v>0</v>
          </cell>
          <cell r="X45">
            <v>113.86076400000002</v>
          </cell>
          <cell r="Z45">
            <v>113.86076400000002</v>
          </cell>
          <cell r="AA45">
            <v>0</v>
          </cell>
        </row>
        <row r="46">
          <cell r="B46">
            <v>24</v>
          </cell>
          <cell r="H46">
            <v>577.97571261600001</v>
          </cell>
          <cell r="K46">
            <v>0</v>
          </cell>
          <cell r="X46">
            <v>1377.1963086160004</v>
          </cell>
          <cell r="Z46">
            <v>0</v>
          </cell>
          <cell r="AA46">
            <v>799.22059600000034</v>
          </cell>
        </row>
        <row r="47">
          <cell r="B47">
            <v>50</v>
          </cell>
          <cell r="H47">
            <v>0</v>
          </cell>
          <cell r="K47">
            <v>798.95818177352021</v>
          </cell>
          <cell r="X47">
            <v>2685.9434617735205</v>
          </cell>
          <cell r="Z47">
            <v>1745.4774960000002</v>
          </cell>
          <cell r="AA47">
            <v>141.50778400000007</v>
          </cell>
        </row>
        <row r="48">
          <cell r="B48">
            <v>4</v>
          </cell>
          <cell r="H48">
            <v>0</v>
          </cell>
          <cell r="K48">
            <v>0</v>
          </cell>
          <cell r="X48">
            <v>0</v>
          </cell>
          <cell r="Z48">
            <v>0</v>
          </cell>
          <cell r="AA48">
            <v>0</v>
          </cell>
        </row>
        <row r="49">
          <cell r="B49">
            <v>10</v>
          </cell>
          <cell r="H49">
            <v>0</v>
          </cell>
          <cell r="K49">
            <v>196.47006400000001</v>
          </cell>
          <cell r="X49">
            <v>369.48547600000006</v>
          </cell>
          <cell r="Z49">
            <v>0</v>
          </cell>
          <cell r="AA49">
            <v>173.01541200000003</v>
          </cell>
        </row>
        <row r="50">
          <cell r="B50">
            <v>23</v>
          </cell>
          <cell r="H50">
            <v>272.62669961999995</v>
          </cell>
          <cell r="K50">
            <v>0</v>
          </cell>
          <cell r="X50">
            <v>272.62669961999995</v>
          </cell>
          <cell r="Z50">
            <v>0</v>
          </cell>
          <cell r="AA50">
            <v>0</v>
          </cell>
        </row>
        <row r="51">
          <cell r="B51">
            <v>26</v>
          </cell>
          <cell r="H51">
            <v>684.83057340399978</v>
          </cell>
          <cell r="K51">
            <v>0</v>
          </cell>
          <cell r="X51">
            <v>806.40686540399975</v>
          </cell>
          <cell r="Z51">
            <v>0</v>
          </cell>
          <cell r="AA51">
            <v>121.576292</v>
          </cell>
        </row>
        <row r="52">
          <cell r="B52">
            <v>45</v>
          </cell>
          <cell r="H52">
            <v>0</v>
          </cell>
          <cell r="K52">
            <v>0</v>
          </cell>
          <cell r="X52">
            <v>89.914920000000023</v>
          </cell>
          <cell r="Z52">
            <v>75.027715999999998</v>
          </cell>
          <cell r="AA52">
            <v>14.887204000000025</v>
          </cell>
        </row>
        <row r="53">
          <cell r="AI53">
            <v>105578.35389163598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  <sheetName val="Sheet1"/>
    </sheetNames>
    <sheetDataSet>
      <sheetData sheetId="0"/>
      <sheetData sheetId="1">
        <row r="3">
          <cell r="B3">
            <v>1</v>
          </cell>
          <cell r="H3">
            <v>0</v>
          </cell>
          <cell r="K3">
            <v>0</v>
          </cell>
          <cell r="X3">
            <v>104.15964</v>
          </cell>
          <cell r="Z3">
            <v>0</v>
          </cell>
          <cell r="AA3">
            <v>104.15964</v>
          </cell>
        </row>
        <row r="4">
          <cell r="B4">
            <v>25</v>
          </cell>
          <cell r="H4">
            <v>0</v>
          </cell>
          <cell r="K4">
            <v>0</v>
          </cell>
          <cell r="X4">
            <v>203.91377199999997</v>
          </cell>
          <cell r="Z4">
            <v>0</v>
          </cell>
          <cell r="AA4">
            <v>203.91377199999997</v>
          </cell>
        </row>
        <row r="5">
          <cell r="B5">
            <v>42</v>
          </cell>
          <cell r="H5">
            <v>0</v>
          </cell>
          <cell r="K5">
            <v>0</v>
          </cell>
          <cell r="X5">
            <v>339.74848800000001</v>
          </cell>
          <cell r="Z5">
            <v>43.890851999999995</v>
          </cell>
          <cell r="AA5">
            <v>295.85763600000001</v>
          </cell>
        </row>
        <row r="6">
          <cell r="B6">
            <v>47</v>
          </cell>
          <cell r="H6">
            <v>0</v>
          </cell>
          <cell r="K6">
            <v>0</v>
          </cell>
          <cell r="X6">
            <v>416.28536799999995</v>
          </cell>
          <cell r="Z6">
            <v>0</v>
          </cell>
          <cell r="AA6">
            <v>416.28536799999995</v>
          </cell>
        </row>
        <row r="7">
          <cell r="B7">
            <v>49</v>
          </cell>
          <cell r="H7">
            <v>0</v>
          </cell>
          <cell r="K7">
            <v>0</v>
          </cell>
          <cell r="X7">
            <v>447.88033199999995</v>
          </cell>
          <cell r="Z7">
            <v>111.201896</v>
          </cell>
          <cell r="AA7">
            <v>336.67843599999998</v>
          </cell>
        </row>
        <row r="8">
          <cell r="B8">
            <v>28</v>
          </cell>
          <cell r="H8">
            <v>0</v>
          </cell>
          <cell r="K8">
            <v>0</v>
          </cell>
          <cell r="X8">
            <v>0</v>
          </cell>
          <cell r="Z8">
            <v>0</v>
          </cell>
          <cell r="AA8">
            <v>0</v>
          </cell>
        </row>
        <row r="9">
          <cell r="B9">
            <v>31</v>
          </cell>
          <cell r="H9">
            <v>2.1807644759999967</v>
          </cell>
          <cell r="K9">
            <v>0</v>
          </cell>
          <cell r="X9">
            <v>141.12840447599999</v>
          </cell>
          <cell r="Z9">
            <v>56.104488000000011</v>
          </cell>
          <cell r="AA9">
            <v>82.843151999999989</v>
          </cell>
        </row>
        <row r="10">
          <cell r="B10">
            <v>34</v>
          </cell>
          <cell r="H10">
            <v>0</v>
          </cell>
          <cell r="K10">
            <v>0</v>
          </cell>
          <cell r="X10">
            <v>841.21147999999994</v>
          </cell>
          <cell r="Z10">
            <v>0</v>
          </cell>
          <cell r="AA10">
            <v>841.21147999999994</v>
          </cell>
        </row>
        <row r="11">
          <cell r="B11">
            <v>44</v>
          </cell>
          <cell r="H11">
            <v>0</v>
          </cell>
          <cell r="K11">
            <v>0</v>
          </cell>
          <cell r="X11">
            <v>385.29440918786963</v>
          </cell>
          <cell r="Z11">
            <v>200.50375318786956</v>
          </cell>
          <cell r="AA11">
            <v>184.79065600000007</v>
          </cell>
        </row>
        <row r="12">
          <cell r="B12">
            <v>50</v>
          </cell>
          <cell r="H12">
            <v>0</v>
          </cell>
          <cell r="K12">
            <v>0</v>
          </cell>
          <cell r="X12">
            <v>299.22876800000012</v>
          </cell>
          <cell r="Z12">
            <v>0</v>
          </cell>
          <cell r="AA12">
            <v>299.22876800000012</v>
          </cell>
        </row>
        <row r="13">
          <cell r="B13">
            <v>15</v>
          </cell>
          <cell r="H13">
            <v>0</v>
          </cell>
          <cell r="K13">
            <v>0</v>
          </cell>
          <cell r="X13">
            <v>268.13323437199745</v>
          </cell>
          <cell r="Z13">
            <v>268.13323437199745</v>
          </cell>
          <cell r="AA13">
            <v>0</v>
          </cell>
        </row>
        <row r="14">
          <cell r="B14">
            <v>16</v>
          </cell>
          <cell r="H14">
            <v>0</v>
          </cell>
          <cell r="K14">
            <v>0</v>
          </cell>
          <cell r="X14">
            <v>99.461592819121336</v>
          </cell>
          <cell r="Z14">
            <v>99.461592819121336</v>
          </cell>
          <cell r="AA14">
            <v>0</v>
          </cell>
        </row>
        <row r="15">
          <cell r="B15">
            <v>17</v>
          </cell>
          <cell r="H15">
            <v>0</v>
          </cell>
          <cell r="K15">
            <v>0</v>
          </cell>
          <cell r="X15">
            <v>22.816046133214485</v>
          </cell>
          <cell r="Z15">
            <v>22.816046133214485</v>
          </cell>
          <cell r="AA15">
            <v>0</v>
          </cell>
        </row>
        <row r="16">
          <cell r="B16">
            <v>36</v>
          </cell>
          <cell r="H16">
            <v>25.797228527999998</v>
          </cell>
          <cell r="K16">
            <v>0</v>
          </cell>
          <cell r="X16">
            <v>25.797228527999998</v>
          </cell>
          <cell r="Z16">
            <v>0</v>
          </cell>
          <cell r="AA16">
            <v>0</v>
          </cell>
        </row>
        <row r="17">
          <cell r="B17">
            <v>39</v>
          </cell>
          <cell r="H17">
            <v>20.342119919999995</v>
          </cell>
          <cell r="K17">
            <v>663.73099291810581</v>
          </cell>
          <cell r="X17">
            <v>704.2699208381058</v>
          </cell>
          <cell r="Z17">
            <v>0</v>
          </cell>
          <cell r="AA17">
            <v>20.19680799999999</v>
          </cell>
        </row>
        <row r="18">
          <cell r="B18">
            <v>4</v>
          </cell>
          <cell r="H18">
            <v>0</v>
          </cell>
          <cell r="K18">
            <v>778.54836000000012</v>
          </cell>
          <cell r="X18">
            <v>778.54836000000012</v>
          </cell>
          <cell r="Z18">
            <v>0</v>
          </cell>
          <cell r="AA18">
            <v>0</v>
          </cell>
        </row>
        <row r="19">
          <cell r="B19">
            <v>15</v>
          </cell>
          <cell r="H19">
            <v>594.92163586800018</v>
          </cell>
          <cell r="K19">
            <v>0</v>
          </cell>
          <cell r="X19">
            <v>594.92163586800018</v>
          </cell>
          <cell r="Z19">
            <v>0</v>
          </cell>
          <cell r="AA19">
            <v>0</v>
          </cell>
        </row>
        <row r="20">
          <cell r="B20">
            <v>25</v>
          </cell>
          <cell r="H20">
            <v>0</v>
          </cell>
          <cell r="K20">
            <v>0</v>
          </cell>
          <cell r="X20">
            <v>250.75694399999998</v>
          </cell>
          <cell r="Z20">
            <v>250.75694399999998</v>
          </cell>
          <cell r="AA20">
            <v>0</v>
          </cell>
        </row>
        <row r="21">
          <cell r="B21">
            <v>42</v>
          </cell>
          <cell r="H21">
            <v>0</v>
          </cell>
          <cell r="K21">
            <v>0</v>
          </cell>
          <cell r="X21">
            <v>363.78697199999999</v>
          </cell>
          <cell r="Z21">
            <v>303.32032800000002</v>
          </cell>
          <cell r="AA21">
            <v>60.466643999999988</v>
          </cell>
        </row>
        <row r="22">
          <cell r="B22">
            <v>48</v>
          </cell>
          <cell r="H22">
            <v>0</v>
          </cell>
          <cell r="K22">
            <v>0</v>
          </cell>
          <cell r="X22">
            <v>551.3201640000002</v>
          </cell>
          <cell r="Z22">
            <v>57.776764000000007</v>
          </cell>
          <cell r="AA22">
            <v>493.54340000000025</v>
          </cell>
        </row>
        <row r="23">
          <cell r="B23">
            <v>4</v>
          </cell>
          <cell r="H23">
            <v>0</v>
          </cell>
          <cell r="K23">
            <v>0</v>
          </cell>
          <cell r="X23">
            <v>218.44481199999993</v>
          </cell>
          <cell r="Z23">
            <v>40.536056000000002</v>
          </cell>
          <cell r="AA23">
            <v>177.90875599999993</v>
          </cell>
        </row>
        <row r="24">
          <cell r="B24">
            <v>21</v>
          </cell>
          <cell r="H24">
            <v>0</v>
          </cell>
          <cell r="K24">
            <v>0</v>
          </cell>
          <cell r="X24">
            <v>322.71813999999995</v>
          </cell>
          <cell r="Z24">
            <v>232.07316</v>
          </cell>
          <cell r="AA24">
            <v>90.644979999999975</v>
          </cell>
        </row>
        <row r="25">
          <cell r="B25">
            <v>23</v>
          </cell>
          <cell r="H25">
            <v>0</v>
          </cell>
          <cell r="K25">
            <v>0</v>
          </cell>
          <cell r="X25">
            <v>282.26499199999995</v>
          </cell>
          <cell r="Z25">
            <v>45.44852800000001</v>
          </cell>
          <cell r="AA25">
            <v>236.81646399999994</v>
          </cell>
        </row>
        <row r="26">
          <cell r="B26">
            <v>43</v>
          </cell>
          <cell r="H26">
            <v>0</v>
          </cell>
          <cell r="K26">
            <v>0</v>
          </cell>
          <cell r="X26">
            <v>442.79467199999999</v>
          </cell>
          <cell r="Z26">
            <v>0</v>
          </cell>
          <cell r="AA26">
            <v>442.79467199999999</v>
          </cell>
        </row>
        <row r="27">
          <cell r="B27">
            <v>45</v>
          </cell>
          <cell r="H27">
            <v>0</v>
          </cell>
          <cell r="K27">
            <v>0</v>
          </cell>
          <cell r="X27">
            <v>308.43898400000012</v>
          </cell>
          <cell r="Z27">
            <v>0</v>
          </cell>
          <cell r="AA27">
            <v>308.43898400000012</v>
          </cell>
        </row>
        <row r="28">
          <cell r="B28">
            <v>2</v>
          </cell>
          <cell r="H28">
            <v>0</v>
          </cell>
          <cell r="K28">
            <v>0</v>
          </cell>
          <cell r="X28">
            <v>333.26048799999995</v>
          </cell>
          <cell r="Z28">
            <v>0</v>
          </cell>
          <cell r="AA28">
            <v>333.26048799999995</v>
          </cell>
        </row>
        <row r="29">
          <cell r="B29">
            <v>15</v>
          </cell>
          <cell r="H29">
            <v>0</v>
          </cell>
          <cell r="K29">
            <v>0</v>
          </cell>
          <cell r="X29">
            <v>536.25015599999983</v>
          </cell>
          <cell r="Z29">
            <v>0</v>
          </cell>
          <cell r="AA29">
            <v>536.25015599999983</v>
          </cell>
        </row>
        <row r="30">
          <cell r="B30">
            <v>22</v>
          </cell>
          <cell r="H30">
            <v>0</v>
          </cell>
          <cell r="K30">
            <v>0</v>
          </cell>
          <cell r="X30">
            <v>509.12818800000002</v>
          </cell>
          <cell r="Z30">
            <v>209.73175600000005</v>
          </cell>
          <cell r="AA30">
            <v>299.39643199999995</v>
          </cell>
        </row>
        <row r="31">
          <cell r="B31">
            <v>43</v>
          </cell>
          <cell r="H31">
            <v>0</v>
          </cell>
          <cell r="K31">
            <v>0</v>
          </cell>
          <cell r="X31">
            <v>361.2049840000002</v>
          </cell>
          <cell r="Z31">
            <v>0</v>
          </cell>
          <cell r="AA31">
            <v>361.2049840000002</v>
          </cell>
        </row>
        <row r="32">
          <cell r="B32">
            <v>52</v>
          </cell>
          <cell r="H32">
            <v>0</v>
          </cell>
          <cell r="K32">
            <v>30.150272000000005</v>
          </cell>
          <cell r="X32">
            <v>1734.3441160000004</v>
          </cell>
          <cell r="Z32">
            <v>0</v>
          </cell>
          <cell r="AA32">
            <v>1704.1938440000004</v>
          </cell>
        </row>
        <row r="33">
          <cell r="B33">
            <v>13</v>
          </cell>
          <cell r="H33">
            <v>0</v>
          </cell>
          <cell r="K33">
            <v>0</v>
          </cell>
          <cell r="X33">
            <v>109.81117805141793</v>
          </cell>
          <cell r="Z33">
            <v>109.81117805141793</v>
          </cell>
          <cell r="AA33">
            <v>0</v>
          </cell>
        </row>
        <row r="34">
          <cell r="B34">
            <v>21</v>
          </cell>
          <cell r="H34">
            <v>0</v>
          </cell>
          <cell r="K34">
            <v>0</v>
          </cell>
          <cell r="X34">
            <v>272.87242800000007</v>
          </cell>
          <cell r="Z34">
            <v>0</v>
          </cell>
          <cell r="AA34">
            <v>272.87242800000007</v>
          </cell>
        </row>
        <row r="35">
          <cell r="B35">
            <v>22</v>
          </cell>
          <cell r="H35">
            <v>0</v>
          </cell>
          <cell r="K35">
            <v>0</v>
          </cell>
          <cell r="X35">
            <v>1038.2524759999999</v>
          </cell>
          <cell r="Z35">
            <v>0</v>
          </cell>
          <cell r="AA35">
            <v>1038.2524759999999</v>
          </cell>
        </row>
        <row r="36">
          <cell r="B36">
            <v>27</v>
          </cell>
          <cell r="H36">
            <v>0</v>
          </cell>
          <cell r="K36">
            <v>0</v>
          </cell>
          <cell r="X36">
            <v>281.64403199999998</v>
          </cell>
          <cell r="Z36">
            <v>0</v>
          </cell>
          <cell r="AA36">
            <v>281.64403199999998</v>
          </cell>
        </row>
        <row r="37">
          <cell r="B37">
            <v>52</v>
          </cell>
          <cell r="H37">
            <v>0</v>
          </cell>
          <cell r="K37">
            <v>0</v>
          </cell>
          <cell r="X37">
            <v>550.90880400000003</v>
          </cell>
          <cell r="Z37">
            <v>0</v>
          </cell>
          <cell r="AA37">
            <v>550.90880400000003</v>
          </cell>
        </row>
        <row r="38">
          <cell r="B38">
            <v>4</v>
          </cell>
          <cell r="H38">
            <v>0</v>
          </cell>
          <cell r="K38">
            <v>352.67424800000003</v>
          </cell>
          <cell r="X38">
            <v>352.67424800000003</v>
          </cell>
          <cell r="Z38">
            <v>0</v>
          </cell>
          <cell r="AA38">
            <v>0</v>
          </cell>
        </row>
        <row r="39">
          <cell r="B39">
            <v>12</v>
          </cell>
          <cell r="H39">
            <v>0</v>
          </cell>
          <cell r="K39">
            <v>0</v>
          </cell>
          <cell r="X39">
            <v>142.31675600000008</v>
          </cell>
          <cell r="Z39">
            <v>47.255892000000003</v>
          </cell>
          <cell r="AA39">
            <v>95.06086400000008</v>
          </cell>
        </row>
        <row r="40">
          <cell r="B40">
            <v>40</v>
          </cell>
          <cell r="H40">
            <v>0</v>
          </cell>
          <cell r="K40">
            <v>0</v>
          </cell>
          <cell r="X40">
            <v>191.09797199999997</v>
          </cell>
          <cell r="Z40">
            <v>0</v>
          </cell>
          <cell r="AA40">
            <v>191.09797199999997</v>
          </cell>
        </row>
        <row r="41">
          <cell r="B41">
            <v>49</v>
          </cell>
          <cell r="H41">
            <v>0</v>
          </cell>
          <cell r="K41">
            <v>0</v>
          </cell>
          <cell r="X41">
            <v>366.00479600000011</v>
          </cell>
          <cell r="Z41">
            <v>25.248044</v>
          </cell>
          <cell r="AA41">
            <v>340.75675200000012</v>
          </cell>
        </row>
        <row r="42">
          <cell r="B42">
            <v>51</v>
          </cell>
          <cell r="H42">
            <v>0</v>
          </cell>
          <cell r="K42">
            <v>0</v>
          </cell>
          <cell r="X42">
            <v>1001.6730000000001</v>
          </cell>
          <cell r="Z42">
            <v>952.87548800000013</v>
          </cell>
          <cell r="AA42">
            <v>48.797511999999983</v>
          </cell>
        </row>
        <row r="43">
          <cell r="B43">
            <v>5</v>
          </cell>
          <cell r="H43">
            <v>0</v>
          </cell>
          <cell r="K43">
            <v>916.80566400000009</v>
          </cell>
          <cell r="X43">
            <v>955.78334400000006</v>
          </cell>
          <cell r="Z43">
            <v>0</v>
          </cell>
          <cell r="AA43">
            <v>38.977679999999992</v>
          </cell>
        </row>
        <row r="44">
          <cell r="B44">
            <v>15</v>
          </cell>
          <cell r="H44">
            <v>0</v>
          </cell>
          <cell r="K44">
            <v>0</v>
          </cell>
          <cell r="X44">
            <v>358.50491199999993</v>
          </cell>
          <cell r="Z44">
            <v>0</v>
          </cell>
          <cell r="AA44">
            <v>358.50491199999993</v>
          </cell>
        </row>
        <row r="45">
          <cell r="B45">
            <v>34</v>
          </cell>
          <cell r="H45">
            <v>0</v>
          </cell>
          <cell r="K45">
            <v>32.674052000000003</v>
          </cell>
          <cell r="X45">
            <v>187.11034000000001</v>
          </cell>
          <cell r="Z45">
            <v>0</v>
          </cell>
          <cell r="AA45">
            <v>154.43628799999999</v>
          </cell>
        </row>
        <row r="46">
          <cell r="B46">
            <v>37</v>
          </cell>
          <cell r="H46">
            <v>0</v>
          </cell>
          <cell r="K46">
            <v>0</v>
          </cell>
          <cell r="X46">
            <v>103.90882400000001</v>
          </cell>
          <cell r="Z46">
            <v>-1.1114359999999976</v>
          </cell>
          <cell r="AA46">
            <v>105.02026000000001</v>
          </cell>
        </row>
        <row r="47">
          <cell r="B47">
            <v>38</v>
          </cell>
          <cell r="H47">
            <v>0</v>
          </cell>
          <cell r="K47">
            <v>0</v>
          </cell>
          <cell r="X47">
            <v>354.11036000000013</v>
          </cell>
          <cell r="Z47">
            <v>0</v>
          </cell>
          <cell r="AA47">
            <v>354.11036000000013</v>
          </cell>
        </row>
        <row r="48">
          <cell r="B48">
            <v>6</v>
          </cell>
          <cell r="H48">
            <v>0</v>
          </cell>
          <cell r="K48">
            <v>0</v>
          </cell>
          <cell r="X48">
            <v>190.22685200000001</v>
          </cell>
          <cell r="Z48">
            <v>0</v>
          </cell>
          <cell r="AA48">
            <v>190.22685200000001</v>
          </cell>
        </row>
        <row r="49">
          <cell r="B49">
            <v>12</v>
          </cell>
          <cell r="H49">
            <v>0</v>
          </cell>
          <cell r="K49">
            <v>186.22961200000003</v>
          </cell>
          <cell r="X49">
            <v>254.90868000000003</v>
          </cell>
          <cell r="Z49">
            <v>0</v>
          </cell>
          <cell r="AA49">
            <v>68.679068000000001</v>
          </cell>
        </row>
        <row r="50">
          <cell r="B50">
            <v>22</v>
          </cell>
          <cell r="H50">
            <v>240.63948063599997</v>
          </cell>
          <cell r="K50">
            <v>0</v>
          </cell>
          <cell r="X50">
            <v>240.63948063599997</v>
          </cell>
          <cell r="Z50">
            <v>0</v>
          </cell>
          <cell r="AA50">
            <v>0</v>
          </cell>
        </row>
        <row r="51">
          <cell r="B51">
            <v>51</v>
          </cell>
          <cell r="H51">
            <v>0</v>
          </cell>
          <cell r="K51">
            <v>0</v>
          </cell>
          <cell r="X51">
            <v>1785.1928560000001</v>
          </cell>
          <cell r="Z51">
            <v>57.351012000000011</v>
          </cell>
          <cell r="AA51">
            <v>1727.841844</v>
          </cell>
        </row>
        <row r="52">
          <cell r="B52">
            <v>54</v>
          </cell>
          <cell r="H52">
            <v>0</v>
          </cell>
          <cell r="K52">
            <v>0</v>
          </cell>
          <cell r="X52">
            <v>1191.1826040000003</v>
          </cell>
          <cell r="Z52">
            <v>853.31614400000024</v>
          </cell>
          <cell r="AA52">
            <v>337.86646000000007</v>
          </cell>
        </row>
        <row r="53">
          <cell r="AI53">
            <v>92953.726077367595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2</v>
          </cell>
          <cell r="H3">
            <v>0</v>
          </cell>
          <cell r="K3">
            <v>0</v>
          </cell>
          <cell r="X3">
            <v>3235.1845360000016</v>
          </cell>
          <cell r="AA3">
            <v>3235.1845360000016</v>
          </cell>
        </row>
        <row r="4">
          <cell r="B4">
            <v>26</v>
          </cell>
          <cell r="H4">
            <v>0</v>
          </cell>
          <cell r="K4">
            <v>0</v>
          </cell>
          <cell r="X4">
            <v>271.97403200000002</v>
          </cell>
          <cell r="AA4">
            <v>271.97403200000002</v>
          </cell>
        </row>
        <row r="5">
          <cell r="B5">
            <v>29</v>
          </cell>
          <cell r="H5">
            <v>0</v>
          </cell>
          <cell r="K5">
            <v>0</v>
          </cell>
          <cell r="X5">
            <v>762.74697200000026</v>
          </cell>
          <cell r="AA5">
            <v>762.74697200000026</v>
          </cell>
        </row>
        <row r="6">
          <cell r="B6">
            <v>30</v>
          </cell>
          <cell r="H6">
            <v>0</v>
          </cell>
          <cell r="K6">
            <v>0</v>
          </cell>
          <cell r="X6">
            <v>347.7679720000001</v>
          </cell>
          <cell r="AA6">
            <v>347.7679720000001</v>
          </cell>
        </row>
        <row r="7">
          <cell r="B7">
            <v>40</v>
          </cell>
          <cell r="H7">
            <v>0</v>
          </cell>
          <cell r="K7">
            <v>0</v>
          </cell>
          <cell r="X7">
            <v>1392.7886960000001</v>
          </cell>
          <cell r="AA7">
            <v>1392.7886960000001</v>
          </cell>
        </row>
        <row r="8">
          <cell r="B8">
            <v>5</v>
          </cell>
          <cell r="H8">
            <v>0</v>
          </cell>
          <cell r="K8">
            <v>0</v>
          </cell>
          <cell r="X8">
            <v>463.77871267627341</v>
          </cell>
          <cell r="AA8">
            <v>20.030328000000011</v>
          </cell>
        </row>
        <row r="9">
          <cell r="B9">
            <v>13</v>
          </cell>
          <cell r="H9">
            <v>0</v>
          </cell>
          <cell r="K9">
            <v>0</v>
          </cell>
          <cell r="X9">
            <v>296.70300476855158</v>
          </cell>
          <cell r="AA9">
            <v>102.03910000000005</v>
          </cell>
        </row>
        <row r="10">
          <cell r="B10">
            <v>22</v>
          </cell>
          <cell r="H10">
            <v>204.33069391999996</v>
          </cell>
          <cell r="K10">
            <v>0</v>
          </cell>
          <cell r="X10">
            <v>204.33069391999996</v>
          </cell>
          <cell r="AA10">
            <v>0</v>
          </cell>
        </row>
        <row r="11">
          <cell r="B11">
            <v>52</v>
          </cell>
          <cell r="H11">
            <v>0</v>
          </cell>
          <cell r="K11">
            <v>0</v>
          </cell>
          <cell r="X11">
            <v>1842.9292200000002</v>
          </cell>
          <cell r="AA11">
            <v>1665.5482040000002</v>
          </cell>
        </row>
        <row r="12">
          <cell r="B12">
            <v>58</v>
          </cell>
          <cell r="H12">
            <v>0</v>
          </cell>
          <cell r="K12">
            <v>0</v>
          </cell>
          <cell r="X12">
            <v>2761.3175609200002</v>
          </cell>
          <cell r="AA12">
            <v>2400.9471289200001</v>
          </cell>
        </row>
        <row r="13">
          <cell r="B13">
            <v>2</v>
          </cell>
          <cell r="H13">
            <v>0</v>
          </cell>
          <cell r="K13">
            <v>1121.63722408736</v>
          </cell>
          <cell r="X13">
            <v>1207.8869680873599</v>
          </cell>
          <cell r="AA13">
            <v>86.249743999999993</v>
          </cell>
        </row>
        <row r="14">
          <cell r="B14">
            <v>10</v>
          </cell>
          <cell r="H14">
            <v>0</v>
          </cell>
          <cell r="K14">
            <v>1183.4634401651911</v>
          </cell>
          <cell r="X14">
            <v>1447.4571081651911</v>
          </cell>
          <cell r="AA14">
            <v>263.99366800000007</v>
          </cell>
        </row>
        <row r="15">
          <cell r="B15">
            <v>19</v>
          </cell>
          <cell r="H15">
            <v>0</v>
          </cell>
          <cell r="K15">
            <v>0</v>
          </cell>
          <cell r="X15">
            <v>762.07174800000007</v>
          </cell>
          <cell r="AA15">
            <v>762.07174800000007</v>
          </cell>
        </row>
        <row r="16">
          <cell r="B16">
            <v>23</v>
          </cell>
          <cell r="H16">
            <v>0</v>
          </cell>
          <cell r="K16">
            <v>148.05625622716661</v>
          </cell>
          <cell r="X16">
            <v>831.91761119628904</v>
          </cell>
          <cell r="AA16">
            <v>136.33878800000002</v>
          </cell>
        </row>
        <row r="17">
          <cell r="B17">
            <v>36</v>
          </cell>
          <cell r="H17">
            <v>369.34010750399989</v>
          </cell>
          <cell r="K17">
            <v>0</v>
          </cell>
          <cell r="X17">
            <v>868.21628750400009</v>
          </cell>
          <cell r="AA17">
            <v>498.87618000000015</v>
          </cell>
        </row>
        <row r="18">
          <cell r="B18">
            <v>24</v>
          </cell>
          <cell r="H18">
            <v>0</v>
          </cell>
          <cell r="K18">
            <v>0</v>
          </cell>
          <cell r="X18">
            <v>277.24278110077626</v>
          </cell>
          <cell r="AA18">
            <v>0</v>
          </cell>
        </row>
        <row r="19">
          <cell r="B19">
            <v>25</v>
          </cell>
          <cell r="H19">
            <v>0</v>
          </cell>
          <cell r="K19">
            <v>0</v>
          </cell>
          <cell r="X19">
            <v>1088.1543349564656</v>
          </cell>
          <cell r="AA19">
            <v>0</v>
          </cell>
        </row>
        <row r="20">
          <cell r="B20">
            <v>27</v>
          </cell>
          <cell r="H20">
            <v>246.35796294400001</v>
          </cell>
          <cell r="K20">
            <v>0</v>
          </cell>
          <cell r="X20">
            <v>964.50063312005659</v>
          </cell>
          <cell r="AA20">
            <v>24.948996000000022</v>
          </cell>
        </row>
        <row r="21">
          <cell r="B21">
            <v>50</v>
          </cell>
          <cell r="H21">
            <v>0</v>
          </cell>
          <cell r="K21">
            <v>0</v>
          </cell>
          <cell r="X21">
            <v>1473.9423407678044</v>
          </cell>
          <cell r="AA21">
            <v>986.55707600000028</v>
          </cell>
        </row>
        <row r="22">
          <cell r="B22">
            <v>53</v>
          </cell>
          <cell r="H22">
            <v>0</v>
          </cell>
          <cell r="K22">
            <v>0</v>
          </cell>
          <cell r="X22">
            <v>784.89960800000006</v>
          </cell>
          <cell r="AA22">
            <v>784.89960800000006</v>
          </cell>
        </row>
        <row r="23">
          <cell r="B23">
            <v>22</v>
          </cell>
          <cell r="H23">
            <v>0</v>
          </cell>
          <cell r="K23">
            <v>0</v>
          </cell>
          <cell r="X23">
            <v>1511.827779080704</v>
          </cell>
          <cell r="AA23">
            <v>926.61408000000017</v>
          </cell>
        </row>
        <row r="24">
          <cell r="B24">
            <v>32</v>
          </cell>
          <cell r="H24">
            <v>0</v>
          </cell>
          <cell r="K24">
            <v>0</v>
          </cell>
          <cell r="X24">
            <v>188.784908</v>
          </cell>
          <cell r="AA24">
            <v>188.784908</v>
          </cell>
        </row>
        <row r="25">
          <cell r="B25">
            <v>33</v>
          </cell>
          <cell r="H25">
            <v>13.336325523999998</v>
          </cell>
          <cell r="K25">
            <v>0</v>
          </cell>
          <cell r="X25">
            <v>476.00506952400008</v>
          </cell>
          <cell r="AA25">
            <v>462.66874400000006</v>
          </cell>
        </row>
        <row r="26">
          <cell r="B26">
            <v>47</v>
          </cell>
          <cell r="H26">
            <v>0</v>
          </cell>
          <cell r="K26">
            <v>0</v>
          </cell>
          <cell r="X26">
            <v>2239.2578560000006</v>
          </cell>
          <cell r="AA26">
            <v>2239.2578560000006</v>
          </cell>
        </row>
        <row r="27">
          <cell r="B27" t="str">
            <v>error</v>
          </cell>
        </row>
        <row r="28">
          <cell r="B28">
            <v>14</v>
          </cell>
          <cell r="H28">
            <v>0</v>
          </cell>
          <cell r="K28">
            <v>151.9023691595977</v>
          </cell>
          <cell r="X28">
            <v>1935.4419143674847</v>
          </cell>
          <cell r="AA28">
            <v>1655.1891560000004</v>
          </cell>
        </row>
        <row r="29">
          <cell r="B29">
            <v>15</v>
          </cell>
          <cell r="H29">
            <v>0</v>
          </cell>
          <cell r="K29">
            <v>0</v>
          </cell>
          <cell r="X29">
            <v>1111.3907520000002</v>
          </cell>
          <cell r="AA29">
            <v>1111.3907520000002</v>
          </cell>
        </row>
        <row r="30">
          <cell r="B30">
            <v>19</v>
          </cell>
          <cell r="H30">
            <v>0</v>
          </cell>
          <cell r="K30">
            <v>0</v>
          </cell>
          <cell r="X30">
            <v>1230.8243025103864</v>
          </cell>
          <cell r="AA30">
            <v>1095.4209840000003</v>
          </cell>
        </row>
        <row r="31">
          <cell r="B31">
            <v>42</v>
          </cell>
          <cell r="H31">
            <v>0</v>
          </cell>
          <cell r="K31">
            <v>0</v>
          </cell>
          <cell r="X31">
            <v>1877.9682560000006</v>
          </cell>
          <cell r="AA31">
            <v>1877.9682560000006</v>
          </cell>
        </row>
        <row r="32">
          <cell r="B32">
            <v>53</v>
          </cell>
          <cell r="H32">
            <v>0</v>
          </cell>
          <cell r="K32">
            <v>99.391728171570378</v>
          </cell>
          <cell r="X32">
            <v>4212.736675931571</v>
          </cell>
          <cell r="AA32">
            <v>4113.3449477600007</v>
          </cell>
        </row>
        <row r="33">
          <cell r="B33">
            <v>12</v>
          </cell>
          <cell r="H33">
            <v>0</v>
          </cell>
          <cell r="K33">
            <v>0</v>
          </cell>
          <cell r="X33">
            <v>882.94547251874201</v>
          </cell>
          <cell r="AA33">
            <v>0</v>
          </cell>
        </row>
        <row r="34">
          <cell r="B34">
            <v>19</v>
          </cell>
          <cell r="H34">
            <v>0</v>
          </cell>
          <cell r="K34">
            <v>0</v>
          </cell>
          <cell r="X34">
            <v>275.56380000000001</v>
          </cell>
          <cell r="AA34">
            <v>275.56380000000001</v>
          </cell>
        </row>
        <row r="35">
          <cell r="B35">
            <v>27</v>
          </cell>
          <cell r="H35">
            <v>0</v>
          </cell>
          <cell r="K35">
            <v>0</v>
          </cell>
          <cell r="X35">
            <v>339.39908400000013</v>
          </cell>
          <cell r="AA35">
            <v>339.39908400000013</v>
          </cell>
        </row>
        <row r="36">
          <cell r="B36">
            <v>42</v>
          </cell>
          <cell r="H36">
            <v>0</v>
          </cell>
          <cell r="K36">
            <v>0</v>
          </cell>
          <cell r="X36">
            <v>1239.8754309706853</v>
          </cell>
          <cell r="AA36">
            <v>1139.6462760000002</v>
          </cell>
        </row>
        <row r="37">
          <cell r="B37">
            <v>59</v>
          </cell>
          <cell r="H37">
            <v>0</v>
          </cell>
          <cell r="K37">
            <v>0</v>
          </cell>
          <cell r="X37">
            <v>2629.3550712000006</v>
          </cell>
          <cell r="AA37">
            <v>2629.3550712000006</v>
          </cell>
        </row>
        <row r="38">
          <cell r="B38">
            <v>1</v>
          </cell>
          <cell r="H38">
            <v>0</v>
          </cell>
          <cell r="K38">
            <v>0</v>
          </cell>
          <cell r="X38">
            <v>815.22958765690237</v>
          </cell>
          <cell r="AA38">
            <v>423.85091200000016</v>
          </cell>
        </row>
        <row r="39">
          <cell r="B39">
            <v>18</v>
          </cell>
          <cell r="H39">
            <v>0</v>
          </cell>
          <cell r="K39">
            <v>0</v>
          </cell>
          <cell r="X39">
            <v>892.39919868138725</v>
          </cell>
          <cell r="AA39">
            <v>671.79674800000043</v>
          </cell>
        </row>
        <row r="40">
          <cell r="B40">
            <v>36</v>
          </cell>
          <cell r="H40">
            <v>0</v>
          </cell>
          <cell r="K40">
            <v>0</v>
          </cell>
          <cell r="X40">
            <v>230.39185062313646</v>
          </cell>
          <cell r="AA40">
            <v>23.178256000000005</v>
          </cell>
        </row>
        <row r="41">
          <cell r="B41">
            <v>45</v>
          </cell>
          <cell r="H41">
            <v>0</v>
          </cell>
          <cell r="K41">
            <v>0</v>
          </cell>
          <cell r="X41">
            <v>989.3288600000003</v>
          </cell>
          <cell r="AA41">
            <v>989.3288600000003</v>
          </cell>
        </row>
        <row r="42">
          <cell r="B42">
            <v>46</v>
          </cell>
          <cell r="H42">
            <v>0</v>
          </cell>
          <cell r="K42">
            <v>0</v>
          </cell>
          <cell r="X42">
            <v>1814.9838840000002</v>
          </cell>
          <cell r="AA42">
            <v>1814.9838840000002</v>
          </cell>
        </row>
        <row r="43">
          <cell r="B43">
            <v>3</v>
          </cell>
          <cell r="H43">
            <v>0</v>
          </cell>
          <cell r="K43">
            <v>987.36068243114858</v>
          </cell>
          <cell r="X43">
            <v>1868.5416424311491</v>
          </cell>
          <cell r="AA43">
            <v>881.18096000000048</v>
          </cell>
        </row>
        <row r="44">
          <cell r="B44">
            <v>5</v>
          </cell>
          <cell r="H44">
            <v>0</v>
          </cell>
          <cell r="K44">
            <v>862.05793769525803</v>
          </cell>
          <cell r="X44">
            <v>1086.894749695258</v>
          </cell>
          <cell r="AA44">
            <v>217.68098000000003</v>
          </cell>
        </row>
        <row r="45">
          <cell r="B45">
            <v>18</v>
          </cell>
          <cell r="H45">
            <v>0</v>
          </cell>
          <cell r="K45">
            <v>0</v>
          </cell>
          <cell r="X45">
            <v>1018.3391640000003</v>
          </cell>
          <cell r="AA45">
            <v>1018.3391640000003</v>
          </cell>
        </row>
        <row r="46">
          <cell r="B46">
            <v>26</v>
          </cell>
          <cell r="H46">
            <v>0</v>
          </cell>
          <cell r="K46">
            <v>23.312233945429611</v>
          </cell>
          <cell r="X46">
            <v>790.9283379454298</v>
          </cell>
          <cell r="AA46">
            <v>767.61610400000018</v>
          </cell>
        </row>
        <row r="47">
          <cell r="B47">
            <v>29</v>
          </cell>
          <cell r="H47">
            <v>0</v>
          </cell>
          <cell r="K47">
            <v>0</v>
          </cell>
          <cell r="X47">
            <v>1425.0479320000004</v>
          </cell>
          <cell r="AA47">
            <v>1425.0479320000004</v>
          </cell>
        </row>
        <row r="48">
          <cell r="B48">
            <v>26</v>
          </cell>
          <cell r="H48">
            <v>698.92943131999959</v>
          </cell>
          <cell r="K48">
            <v>0</v>
          </cell>
          <cell r="X48">
            <v>1202.3382153199998</v>
          </cell>
          <cell r="AA48">
            <v>503.4087840000002</v>
          </cell>
        </row>
        <row r="49">
          <cell r="B49">
            <v>36</v>
          </cell>
          <cell r="H49">
            <v>935.82300269600034</v>
          </cell>
          <cell r="K49">
            <v>0</v>
          </cell>
          <cell r="X49">
            <v>987.64435869600038</v>
          </cell>
          <cell r="AA49">
            <v>51.821356000000037</v>
          </cell>
        </row>
        <row r="50">
          <cell r="B50">
            <v>39</v>
          </cell>
          <cell r="H50">
            <v>289.56148964399989</v>
          </cell>
          <cell r="K50">
            <v>0</v>
          </cell>
          <cell r="X50">
            <v>683.30811764400005</v>
          </cell>
          <cell r="AA50">
            <v>393.7466280000001</v>
          </cell>
        </row>
        <row r="51">
          <cell r="B51">
            <v>43</v>
          </cell>
          <cell r="H51">
            <v>0</v>
          </cell>
          <cell r="K51">
            <v>147.36555805040544</v>
          </cell>
          <cell r="X51">
            <v>881.86687005040562</v>
          </cell>
          <cell r="AA51">
            <v>734.50131200000021</v>
          </cell>
        </row>
        <row r="52">
          <cell r="B52">
            <v>44</v>
          </cell>
          <cell r="H52">
            <v>0</v>
          </cell>
          <cell r="K52">
            <v>0</v>
          </cell>
          <cell r="X52">
            <v>1409.8009680000002</v>
          </cell>
          <cell r="AA52">
            <v>1409.8009680000002</v>
          </cell>
        </row>
        <row r="53">
          <cell r="AI53">
            <v>252056.8483531989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O2">
            <v>0.8470481525336373</v>
          </cell>
        </row>
        <row r="6">
          <cell r="O6">
            <v>0.59268385951237412</v>
          </cell>
        </row>
        <row r="9">
          <cell r="O9">
            <v>0.79737818468432931</v>
          </cell>
        </row>
        <row r="11">
          <cell r="O11">
            <v>1.0022913831876412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10</v>
          </cell>
          <cell r="H3">
            <v>0</v>
          </cell>
          <cell r="K3">
            <v>0</v>
          </cell>
          <cell r="X3">
            <v>627.57795278948333</v>
          </cell>
          <cell r="Z3">
            <v>517.88514478948332</v>
          </cell>
          <cell r="AA3">
            <v>109.69280800000004</v>
          </cell>
        </row>
        <row r="4">
          <cell r="B4">
            <v>34</v>
          </cell>
          <cell r="H4">
            <v>0</v>
          </cell>
          <cell r="K4">
            <v>0</v>
          </cell>
          <cell r="X4">
            <v>2055.9390880000001</v>
          </cell>
          <cell r="Z4">
            <v>0</v>
          </cell>
          <cell r="AA4">
            <v>2055.9390880000001</v>
          </cell>
        </row>
        <row r="5">
          <cell r="B5">
            <v>36</v>
          </cell>
          <cell r="H5">
            <v>0</v>
          </cell>
          <cell r="K5">
            <v>0</v>
          </cell>
          <cell r="X5">
            <v>4381.8975689999997</v>
          </cell>
          <cell r="Z5">
            <v>0</v>
          </cell>
          <cell r="AA5">
            <v>4381.8975689999997</v>
          </cell>
        </row>
        <row r="6">
          <cell r="B6">
            <v>38</v>
          </cell>
          <cell r="H6">
            <v>0</v>
          </cell>
          <cell r="K6">
            <v>0</v>
          </cell>
          <cell r="X6">
            <v>5106.1240446800002</v>
          </cell>
          <cell r="Z6">
            <v>0</v>
          </cell>
          <cell r="AA6">
            <v>5106.1240446800002</v>
          </cell>
        </row>
        <row r="7">
          <cell r="B7">
            <v>54</v>
          </cell>
          <cell r="H7">
            <v>0</v>
          </cell>
          <cell r="K7">
            <v>0</v>
          </cell>
          <cell r="X7">
            <v>1600.5385164000004</v>
          </cell>
          <cell r="Z7">
            <v>0</v>
          </cell>
          <cell r="AA7">
            <v>1600.5385164000004</v>
          </cell>
        </row>
        <row r="8">
          <cell r="B8">
            <v>17</v>
          </cell>
          <cell r="H8">
            <v>71.431603483999993</v>
          </cell>
          <cell r="K8">
            <v>0</v>
          </cell>
          <cell r="X8">
            <v>3451.6117594840002</v>
          </cell>
          <cell r="Z8">
            <v>0</v>
          </cell>
          <cell r="AA8">
            <v>3380.1801560000004</v>
          </cell>
        </row>
        <row r="9">
          <cell r="B9">
            <v>19</v>
          </cell>
          <cell r="H9">
            <v>515.39451299200005</v>
          </cell>
          <cell r="K9">
            <v>0</v>
          </cell>
          <cell r="X9">
            <v>1775.6915392720002</v>
          </cell>
          <cell r="Z9">
            <v>0</v>
          </cell>
          <cell r="AA9">
            <v>1260.2970262800002</v>
          </cell>
        </row>
        <row r="10">
          <cell r="B10">
            <v>22</v>
          </cell>
          <cell r="H10">
            <v>918.08873442681795</v>
          </cell>
          <cell r="K10">
            <v>0</v>
          </cell>
          <cell r="X10">
            <v>918.08873442681795</v>
          </cell>
          <cell r="Z10">
            <v>0</v>
          </cell>
          <cell r="AA10">
            <v>0</v>
          </cell>
        </row>
        <row r="11">
          <cell r="B11">
            <v>24</v>
          </cell>
          <cell r="H11">
            <v>1934.1265704579487</v>
          </cell>
          <cell r="K11">
            <v>0</v>
          </cell>
          <cell r="X11">
            <v>2161.6623104579485</v>
          </cell>
          <cell r="Z11">
            <v>0</v>
          </cell>
          <cell r="AA11">
            <v>227.53574</v>
          </cell>
        </row>
        <row r="12">
          <cell r="B12">
            <v>41</v>
          </cell>
          <cell r="H12">
            <v>0</v>
          </cell>
          <cell r="K12">
            <v>110.74652764974667</v>
          </cell>
          <cell r="X12">
            <v>2258.2649426897469</v>
          </cell>
          <cell r="Z12">
            <v>0</v>
          </cell>
          <cell r="AA12">
            <v>2147.5184150400005</v>
          </cell>
        </row>
        <row r="13">
          <cell r="B13">
            <v>26</v>
          </cell>
          <cell r="H13">
            <v>167.15878645199999</v>
          </cell>
          <cell r="K13">
            <v>0</v>
          </cell>
          <cell r="X13">
            <v>812.4947832145466</v>
          </cell>
          <cell r="Z13">
            <v>645.33599676254664</v>
          </cell>
          <cell r="AA13">
            <v>0</v>
          </cell>
        </row>
        <row r="14">
          <cell r="B14">
            <v>30</v>
          </cell>
          <cell r="H14">
            <v>252.98195113599991</v>
          </cell>
          <cell r="K14">
            <v>0</v>
          </cell>
          <cell r="X14">
            <v>2327.661259821391</v>
          </cell>
          <cell r="Z14">
            <v>2041.4982806853909</v>
          </cell>
          <cell r="AA14">
            <v>33.181028000000055</v>
          </cell>
        </row>
        <row r="15">
          <cell r="B15">
            <v>38</v>
          </cell>
          <cell r="H15">
            <v>0</v>
          </cell>
          <cell r="K15">
            <v>0</v>
          </cell>
          <cell r="X15">
            <v>1429.8082667200006</v>
          </cell>
          <cell r="Z15">
            <v>0</v>
          </cell>
          <cell r="AA15">
            <v>1429.8082667200006</v>
          </cell>
        </row>
        <row r="16">
          <cell r="B16">
            <v>47</v>
          </cell>
          <cell r="H16">
            <v>0</v>
          </cell>
          <cell r="K16">
            <v>0</v>
          </cell>
          <cell r="X16">
            <v>1615.1488360000001</v>
          </cell>
          <cell r="Z16">
            <v>0</v>
          </cell>
          <cell r="AA16">
            <v>1615.1488360000001</v>
          </cell>
        </row>
        <row r="17">
          <cell r="B17">
            <v>49</v>
          </cell>
          <cell r="H17">
            <v>0</v>
          </cell>
          <cell r="K17">
            <v>0</v>
          </cell>
          <cell r="X17">
            <v>934.19824400000027</v>
          </cell>
          <cell r="Z17">
            <v>174.15106400000002</v>
          </cell>
          <cell r="AA17">
            <v>760.04718000000025</v>
          </cell>
        </row>
        <row r="18">
          <cell r="B18">
            <v>18</v>
          </cell>
          <cell r="H18">
            <v>1027.209866404</v>
          </cell>
          <cell r="K18">
            <v>0</v>
          </cell>
          <cell r="X18">
            <v>1672.1437497640002</v>
          </cell>
          <cell r="Z18">
            <v>0</v>
          </cell>
          <cell r="AA18">
            <v>644.93388336000021</v>
          </cell>
        </row>
        <row r="19">
          <cell r="B19">
            <v>30</v>
          </cell>
          <cell r="H19">
            <v>387.36400831599997</v>
          </cell>
          <cell r="K19">
            <v>0</v>
          </cell>
          <cell r="X19">
            <v>2558.6948867231135</v>
          </cell>
          <cell r="Z19">
            <v>1775.0505392471136</v>
          </cell>
          <cell r="AA19">
            <v>396.28033916000004</v>
          </cell>
        </row>
        <row r="20">
          <cell r="B20">
            <v>37</v>
          </cell>
          <cell r="H20">
            <v>8.2759649759999991</v>
          </cell>
          <cell r="K20">
            <v>0</v>
          </cell>
          <cell r="X20">
            <v>3706.5388753760008</v>
          </cell>
          <cell r="Z20">
            <v>0</v>
          </cell>
          <cell r="AA20">
            <v>3698.2629104000007</v>
          </cell>
        </row>
        <row r="21">
          <cell r="B21">
            <v>51</v>
          </cell>
          <cell r="H21">
            <v>0</v>
          </cell>
          <cell r="K21">
            <v>0</v>
          </cell>
          <cell r="X21">
            <v>1247.4596436000002</v>
          </cell>
          <cell r="Z21">
            <v>375.80377600000008</v>
          </cell>
          <cell r="AA21">
            <v>871.65586760000019</v>
          </cell>
        </row>
        <row r="22">
          <cell r="B22">
            <v>52</v>
          </cell>
          <cell r="H22">
            <v>0</v>
          </cell>
          <cell r="K22">
            <v>0</v>
          </cell>
          <cell r="X22">
            <v>1666.0462123397692</v>
          </cell>
          <cell r="Z22">
            <v>761.81329613976936</v>
          </cell>
          <cell r="AA22">
            <v>904.23291619999998</v>
          </cell>
        </row>
        <row r="23">
          <cell r="B23">
            <v>1</v>
          </cell>
          <cell r="H23">
            <v>0</v>
          </cell>
          <cell r="K23">
            <v>518.44290795412542</v>
          </cell>
          <cell r="X23">
            <v>1921.385095954126</v>
          </cell>
          <cell r="Z23">
            <v>0</v>
          </cell>
          <cell r="AA23">
            <v>1402.9421880000004</v>
          </cell>
        </row>
        <row r="24">
          <cell r="B24">
            <v>14</v>
          </cell>
          <cell r="H24">
            <v>0</v>
          </cell>
          <cell r="K24">
            <v>0</v>
          </cell>
          <cell r="X24">
            <v>2663.5069567625978</v>
          </cell>
          <cell r="Z24">
            <v>746.80989691859759</v>
          </cell>
          <cell r="AA24">
            <v>1876.75503344</v>
          </cell>
        </row>
        <row r="25">
          <cell r="B25">
            <v>15</v>
          </cell>
          <cell r="H25">
            <v>0</v>
          </cell>
          <cell r="K25">
            <v>0</v>
          </cell>
          <cell r="X25">
            <v>6397.2043552000014</v>
          </cell>
          <cell r="Z25">
            <v>0</v>
          </cell>
          <cell r="AA25">
            <v>6397.2043552000014</v>
          </cell>
        </row>
        <row r="26">
          <cell r="B26">
            <v>18</v>
          </cell>
          <cell r="H26">
            <v>0</v>
          </cell>
          <cell r="K26">
            <v>0</v>
          </cell>
          <cell r="X26">
            <v>1687.4133249600002</v>
          </cell>
          <cell r="Z26">
            <v>0</v>
          </cell>
          <cell r="AA26">
            <v>1687.4133249600002</v>
          </cell>
        </row>
        <row r="27">
          <cell r="B27">
            <v>58</v>
          </cell>
          <cell r="H27">
            <v>0</v>
          </cell>
          <cell r="K27">
            <v>0</v>
          </cell>
          <cell r="X27">
            <v>1796.2087310169393</v>
          </cell>
          <cell r="Z27">
            <v>165.81327501693914</v>
          </cell>
          <cell r="AA27">
            <v>1630.3954560000002</v>
          </cell>
        </row>
        <row r="28">
          <cell r="B28">
            <v>31</v>
          </cell>
          <cell r="H28">
            <v>2021.4723859859512</v>
          </cell>
          <cell r="K28">
            <v>0</v>
          </cell>
          <cell r="X28">
            <v>2767.1121164259512</v>
          </cell>
          <cell r="Z28">
            <v>0</v>
          </cell>
          <cell r="AA28">
            <v>745.63973043999999</v>
          </cell>
        </row>
        <row r="29">
          <cell r="B29">
            <v>26</v>
          </cell>
          <cell r="H29">
            <v>0</v>
          </cell>
          <cell r="K29">
            <v>0</v>
          </cell>
          <cell r="X29">
            <v>3328.8875779600003</v>
          </cell>
          <cell r="Z29">
            <v>1748.1758781200001</v>
          </cell>
          <cell r="AA29">
            <v>1580.7116998400002</v>
          </cell>
        </row>
        <row r="30">
          <cell r="B30">
            <v>33</v>
          </cell>
          <cell r="H30">
            <v>101.15889574399998</v>
          </cell>
          <cell r="K30">
            <v>0</v>
          </cell>
          <cell r="X30">
            <v>5038.8661503040012</v>
          </cell>
          <cell r="Z30">
            <v>0</v>
          </cell>
          <cell r="AA30">
            <v>4937.7072545600013</v>
          </cell>
        </row>
        <row r="31">
          <cell r="B31">
            <v>46</v>
          </cell>
          <cell r="H31">
            <v>0</v>
          </cell>
          <cell r="K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B32">
            <v>49</v>
          </cell>
          <cell r="H32">
            <v>0</v>
          </cell>
          <cell r="K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B33">
            <v>7</v>
          </cell>
          <cell r="H33">
            <v>0</v>
          </cell>
          <cell r="K33">
            <v>0</v>
          </cell>
          <cell r="X33">
            <v>2936.9336876659927</v>
          </cell>
          <cell r="Z33">
            <v>1501.9937641859924</v>
          </cell>
          <cell r="AA33">
            <v>1434.9399234800001</v>
          </cell>
        </row>
        <row r="34">
          <cell r="B34">
            <v>10</v>
          </cell>
          <cell r="H34">
            <v>0</v>
          </cell>
          <cell r="K34">
            <v>0</v>
          </cell>
          <cell r="X34">
            <v>2712.3526312005106</v>
          </cell>
          <cell r="Z34">
            <v>2712.3526312005106</v>
          </cell>
          <cell r="AA34">
            <v>0</v>
          </cell>
        </row>
        <row r="35">
          <cell r="B35">
            <v>25</v>
          </cell>
          <cell r="H35">
            <v>0</v>
          </cell>
          <cell r="K35">
            <v>0</v>
          </cell>
          <cell r="X35">
            <v>3599.1896150000002</v>
          </cell>
          <cell r="Z35">
            <v>0</v>
          </cell>
          <cell r="AA35">
            <v>3599.1896150000002</v>
          </cell>
        </row>
        <row r="36">
          <cell r="B36">
            <v>36</v>
          </cell>
          <cell r="H36">
            <v>0</v>
          </cell>
          <cell r="K36">
            <v>0</v>
          </cell>
          <cell r="X36">
            <v>2165.7835160000004</v>
          </cell>
          <cell r="Z36">
            <v>0</v>
          </cell>
          <cell r="AA36">
            <v>2165.7835160000004</v>
          </cell>
        </row>
        <row r="37">
          <cell r="B37">
            <v>47</v>
          </cell>
          <cell r="H37">
            <v>0</v>
          </cell>
          <cell r="K37">
            <v>0</v>
          </cell>
          <cell r="X37">
            <v>3370.0603934000001</v>
          </cell>
          <cell r="Z37">
            <v>139.24389600000001</v>
          </cell>
          <cell r="AA37">
            <v>3230.8164974000001</v>
          </cell>
        </row>
        <row r="38">
          <cell r="B38">
            <v>1</v>
          </cell>
          <cell r="H38">
            <v>0</v>
          </cell>
          <cell r="K38">
            <v>0</v>
          </cell>
          <cell r="X38">
            <v>1193.0584758505133</v>
          </cell>
          <cell r="Z38">
            <v>480.43260385051315</v>
          </cell>
          <cell r="AA38">
            <v>712.62587200000019</v>
          </cell>
        </row>
        <row r="39">
          <cell r="B39">
            <v>13</v>
          </cell>
          <cell r="H39">
            <v>0</v>
          </cell>
          <cell r="K39">
            <v>0</v>
          </cell>
          <cell r="X39">
            <v>3552.922827039994</v>
          </cell>
          <cell r="Z39">
            <v>771.58595503999379</v>
          </cell>
          <cell r="AA39">
            <v>2781.3368720000003</v>
          </cell>
        </row>
        <row r="40">
          <cell r="B40">
            <v>16</v>
          </cell>
          <cell r="H40">
            <v>0</v>
          </cell>
          <cell r="K40">
            <v>0</v>
          </cell>
          <cell r="X40">
            <v>2741.7371184478106</v>
          </cell>
          <cell r="Z40">
            <v>1486.2331816878102</v>
          </cell>
          <cell r="AA40">
            <v>1255.5039367600002</v>
          </cell>
        </row>
        <row r="41">
          <cell r="B41">
            <v>19</v>
          </cell>
          <cell r="H41">
            <v>0</v>
          </cell>
          <cell r="K41">
            <v>0</v>
          </cell>
          <cell r="X41">
            <v>3292.8579998686564</v>
          </cell>
          <cell r="Z41">
            <v>520.562540988656</v>
          </cell>
          <cell r="AA41">
            <v>2772.2954588800003</v>
          </cell>
        </row>
        <row r="42">
          <cell r="B42">
            <v>38</v>
          </cell>
          <cell r="H42">
            <v>0</v>
          </cell>
          <cell r="K42">
            <v>0</v>
          </cell>
          <cell r="X42">
            <v>1800.1106964450375</v>
          </cell>
          <cell r="Z42">
            <v>416.92761244503731</v>
          </cell>
          <cell r="AA42">
            <v>1383.1830840000002</v>
          </cell>
        </row>
        <row r="43">
          <cell r="B43">
            <v>3</v>
          </cell>
          <cell r="H43">
            <v>0</v>
          </cell>
          <cell r="K43">
            <v>773.07007112709528</v>
          </cell>
          <cell r="X43">
            <v>4005.600141807096</v>
          </cell>
          <cell r="Z43">
            <v>0</v>
          </cell>
          <cell r="AA43">
            <v>3232.5300706800008</v>
          </cell>
        </row>
        <row r="44">
          <cell r="B44">
            <v>5</v>
          </cell>
          <cell r="H44">
            <v>0</v>
          </cell>
          <cell r="K44">
            <v>2587.8492943712472</v>
          </cell>
          <cell r="X44">
            <v>3159.3438503712478</v>
          </cell>
          <cell r="Z44">
            <v>0</v>
          </cell>
          <cell r="AA44">
            <v>571.49455600000033</v>
          </cell>
        </row>
        <row r="45">
          <cell r="B45">
            <v>11</v>
          </cell>
          <cell r="H45">
            <v>0</v>
          </cell>
          <cell r="K45">
            <v>0</v>
          </cell>
          <cell r="X45">
            <v>2925.5574579111408</v>
          </cell>
          <cell r="Z45">
            <v>1520.2184071511406</v>
          </cell>
          <cell r="AA45">
            <v>1405.3390507600002</v>
          </cell>
        </row>
        <row r="46">
          <cell r="B46">
            <v>33</v>
          </cell>
          <cell r="H46">
            <v>0</v>
          </cell>
          <cell r="K46">
            <v>0</v>
          </cell>
          <cell r="X46">
            <v>3041.3777124991534</v>
          </cell>
          <cell r="Z46">
            <v>2248.5432284991534</v>
          </cell>
          <cell r="AA46">
            <v>792.8344840000002</v>
          </cell>
        </row>
        <row r="47">
          <cell r="B47">
            <v>40</v>
          </cell>
          <cell r="H47">
            <v>0</v>
          </cell>
          <cell r="K47">
            <v>0</v>
          </cell>
          <cell r="X47">
            <v>0</v>
          </cell>
          <cell r="Z47">
            <v>0</v>
          </cell>
          <cell r="AA47">
            <v>0</v>
          </cell>
        </row>
        <row r="48">
          <cell r="B48">
            <v>8</v>
          </cell>
          <cell r="H48">
            <v>0</v>
          </cell>
          <cell r="K48">
            <v>367.18432994935745</v>
          </cell>
          <cell r="X48">
            <v>4093.6626597893587</v>
          </cell>
          <cell r="Z48">
            <v>0</v>
          </cell>
          <cell r="AA48">
            <v>3726.4783298400012</v>
          </cell>
        </row>
        <row r="49">
          <cell r="B49">
            <v>12</v>
          </cell>
          <cell r="H49">
            <v>0</v>
          </cell>
          <cell r="K49">
            <v>995.2328195149596</v>
          </cell>
          <cell r="X49">
            <v>2961.6037493149597</v>
          </cell>
          <cell r="Z49">
            <v>0</v>
          </cell>
          <cell r="AA49">
            <v>1966.3709297999999</v>
          </cell>
        </row>
        <row r="50">
          <cell r="B50">
            <v>31</v>
          </cell>
          <cell r="H50">
            <v>773.18428675126142</v>
          </cell>
          <cell r="K50">
            <v>0</v>
          </cell>
          <cell r="X50">
            <v>1601.0069185512616</v>
          </cell>
          <cell r="Z50">
            <v>0</v>
          </cell>
          <cell r="AA50">
            <v>827.82263180000007</v>
          </cell>
        </row>
        <row r="51">
          <cell r="B51">
            <v>51</v>
          </cell>
          <cell r="H51">
            <v>0</v>
          </cell>
          <cell r="K51">
            <v>0</v>
          </cell>
          <cell r="X51">
            <v>0</v>
          </cell>
          <cell r="Z51">
            <v>0</v>
          </cell>
          <cell r="AA51">
            <v>0</v>
          </cell>
        </row>
        <row r="52">
          <cell r="B52">
            <v>52</v>
          </cell>
          <cell r="H52">
            <v>0</v>
          </cell>
          <cell r="K52">
            <v>0</v>
          </cell>
          <cell r="X52">
            <v>0</v>
          </cell>
          <cell r="Z52">
            <v>0</v>
          </cell>
          <cell r="AA52">
            <v>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12</v>
          </cell>
          <cell r="H3">
            <v>0</v>
          </cell>
          <cell r="K3">
            <v>0</v>
          </cell>
          <cell r="Z3">
            <v>1103.00300327577</v>
          </cell>
          <cell r="AA3">
            <v>1336.1901099200002</v>
          </cell>
        </row>
        <row r="4">
          <cell r="B4">
            <v>28</v>
          </cell>
          <cell r="H4">
            <v>0</v>
          </cell>
          <cell r="K4">
            <v>0</v>
          </cell>
          <cell r="Z4">
            <v>0</v>
          </cell>
          <cell r="AA4">
            <v>1014.4696920000005</v>
          </cell>
        </row>
        <row r="5">
          <cell r="B5">
            <v>38</v>
          </cell>
          <cell r="H5">
            <v>0</v>
          </cell>
          <cell r="K5">
            <v>0</v>
          </cell>
          <cell r="Z5">
            <v>0</v>
          </cell>
          <cell r="AA5">
            <v>4279.0290978799994</v>
          </cell>
        </row>
        <row r="6">
          <cell r="B6">
            <v>51</v>
          </cell>
          <cell r="H6">
            <v>0</v>
          </cell>
          <cell r="K6">
            <v>0</v>
          </cell>
          <cell r="Z6">
            <v>133.3123207774951</v>
          </cell>
          <cell r="AA6">
            <v>3902.7863720000005</v>
          </cell>
        </row>
        <row r="7">
          <cell r="B7">
            <v>57</v>
          </cell>
          <cell r="H7">
            <v>0</v>
          </cell>
          <cell r="K7">
            <v>0</v>
          </cell>
          <cell r="Z7">
            <v>776.12486440895782</v>
          </cell>
          <cell r="AA7">
            <v>1285.3971800000004</v>
          </cell>
        </row>
        <row r="8">
          <cell r="B8">
            <v>7</v>
          </cell>
          <cell r="H8">
            <v>0</v>
          </cell>
          <cell r="K8">
            <v>0</v>
          </cell>
          <cell r="Z8">
            <v>1541.2908859354777</v>
          </cell>
          <cell r="AA8">
            <v>873.18255260000024</v>
          </cell>
        </row>
        <row r="9">
          <cell r="B9">
            <v>12</v>
          </cell>
          <cell r="H9">
            <v>0</v>
          </cell>
          <cell r="K9">
            <v>133.50040799999999</v>
          </cell>
          <cell r="Z9">
            <v>84.001156000000009</v>
          </cell>
          <cell r="AA9">
            <v>750.92146823999997</v>
          </cell>
        </row>
        <row r="10">
          <cell r="B10">
            <v>23</v>
          </cell>
          <cell r="H10">
            <v>93.097147619999973</v>
          </cell>
          <cell r="K10">
            <v>0</v>
          </cell>
          <cell r="Z10">
            <v>0</v>
          </cell>
          <cell r="AA10">
            <v>0</v>
          </cell>
        </row>
        <row r="11">
          <cell r="B11">
            <v>35</v>
          </cell>
          <cell r="H11">
            <v>294.71735236399996</v>
          </cell>
          <cell r="K11">
            <v>0</v>
          </cell>
          <cell r="Z11">
            <v>0</v>
          </cell>
          <cell r="AA11">
            <v>2179.9858617999998</v>
          </cell>
        </row>
        <row r="12">
          <cell r="B12">
            <v>49</v>
          </cell>
          <cell r="H12">
            <v>0</v>
          </cell>
          <cell r="K12">
            <v>0</v>
          </cell>
          <cell r="Z12">
            <v>0</v>
          </cell>
          <cell r="AA12">
            <v>345.71104800000012</v>
          </cell>
        </row>
        <row r="13">
          <cell r="B13">
            <v>2</v>
          </cell>
          <cell r="H13">
            <v>0</v>
          </cell>
          <cell r="K13">
            <v>0</v>
          </cell>
          <cell r="Z13">
            <v>274.66410410104726</v>
          </cell>
          <cell r="AA13">
            <v>1576.89748568</v>
          </cell>
        </row>
        <row r="14">
          <cell r="B14">
            <v>14</v>
          </cell>
          <cell r="H14">
            <v>0</v>
          </cell>
          <cell r="K14">
            <v>0</v>
          </cell>
          <cell r="Z14">
            <v>228.99985236362633</v>
          </cell>
          <cell r="AA14">
            <v>2333.0035320000006</v>
          </cell>
        </row>
        <row r="15">
          <cell r="B15">
            <v>19</v>
          </cell>
          <cell r="H15">
            <v>0</v>
          </cell>
          <cell r="K15">
            <v>0</v>
          </cell>
          <cell r="Z15">
            <v>945.08085613835829</v>
          </cell>
          <cell r="AA15">
            <v>1050.1452120000001</v>
          </cell>
        </row>
        <row r="16">
          <cell r="B16">
            <v>39</v>
          </cell>
          <cell r="H16">
            <v>0</v>
          </cell>
          <cell r="K16">
            <v>37.721612000000007</v>
          </cell>
          <cell r="Z16">
            <v>0</v>
          </cell>
          <cell r="AA16">
            <v>164.14006000000001</v>
          </cell>
        </row>
        <row r="17">
          <cell r="B17">
            <v>50</v>
          </cell>
          <cell r="H17">
            <v>0</v>
          </cell>
          <cell r="K17">
            <v>0</v>
          </cell>
          <cell r="Z17">
            <v>0</v>
          </cell>
          <cell r="AA17">
            <v>2532.9544760000003</v>
          </cell>
        </row>
        <row r="18">
          <cell r="B18">
            <v>22</v>
          </cell>
          <cell r="H18">
            <v>671.6842115840002</v>
          </cell>
          <cell r="K18">
            <v>0</v>
          </cell>
          <cell r="Z18">
            <v>1028.2630566060229</v>
          </cell>
          <cell r="AA18">
            <v>0</v>
          </cell>
        </row>
        <row r="19">
          <cell r="B19">
            <v>36</v>
          </cell>
          <cell r="H19">
            <v>580.32616179600006</v>
          </cell>
          <cell r="K19">
            <v>0</v>
          </cell>
          <cell r="Z19">
            <v>0</v>
          </cell>
          <cell r="AA19">
            <v>0</v>
          </cell>
        </row>
        <row r="20">
          <cell r="B20">
            <v>42</v>
          </cell>
          <cell r="H20">
            <v>0</v>
          </cell>
          <cell r="K20">
            <v>0</v>
          </cell>
          <cell r="Z20">
            <v>73.760704000000018</v>
          </cell>
          <cell r="AA20">
            <v>106.53880799999999</v>
          </cell>
        </row>
        <row r="21">
          <cell r="B21">
            <v>46</v>
          </cell>
          <cell r="H21">
            <v>0</v>
          </cell>
          <cell r="K21">
            <v>0</v>
          </cell>
          <cell r="Z21">
            <v>103.58950470642239</v>
          </cell>
          <cell r="AA21">
            <v>154.40140800000009</v>
          </cell>
        </row>
        <row r="22">
          <cell r="B22">
            <v>48</v>
          </cell>
          <cell r="H22">
            <v>0</v>
          </cell>
          <cell r="K22">
            <v>0</v>
          </cell>
          <cell r="Z22">
            <v>0</v>
          </cell>
          <cell r="AA22">
            <v>664.93611200000009</v>
          </cell>
        </row>
        <row r="23">
          <cell r="B23">
            <v>11</v>
          </cell>
          <cell r="H23">
            <v>0</v>
          </cell>
          <cell r="K23">
            <v>0</v>
          </cell>
          <cell r="Z23">
            <v>953.68547028104763</v>
          </cell>
          <cell r="AA23">
            <v>551.30669952000017</v>
          </cell>
        </row>
        <row r="24">
          <cell r="B24">
            <v>20</v>
          </cell>
          <cell r="H24">
            <v>0</v>
          </cell>
          <cell r="K24">
            <v>0</v>
          </cell>
          <cell r="Z24">
            <v>1290.7856957113472</v>
          </cell>
          <cell r="AA24">
            <v>2798.9144627999999</v>
          </cell>
        </row>
        <row r="25">
          <cell r="B25">
            <v>25</v>
          </cell>
          <cell r="H25">
            <v>140.98123802799998</v>
          </cell>
          <cell r="K25">
            <v>0</v>
          </cell>
          <cell r="Z25">
            <v>0</v>
          </cell>
          <cell r="AA25">
            <v>1483.5097053999998</v>
          </cell>
        </row>
        <row r="26">
          <cell r="B26">
            <v>51</v>
          </cell>
          <cell r="H26">
            <v>0</v>
          </cell>
          <cell r="K26">
            <v>49.779672000000005</v>
          </cell>
          <cell r="Z26">
            <v>0</v>
          </cell>
          <cell r="AA26">
            <v>590.55802800000015</v>
          </cell>
        </row>
        <row r="27">
          <cell r="B27">
            <v>55</v>
          </cell>
          <cell r="H27">
            <v>0</v>
          </cell>
          <cell r="K27">
            <v>0</v>
          </cell>
          <cell r="Z27">
            <v>0</v>
          </cell>
          <cell r="AA27">
            <v>1353.0868280000004</v>
          </cell>
        </row>
        <row r="28">
          <cell r="B28">
            <v>25</v>
          </cell>
          <cell r="H28">
            <v>1240.1751366400001</v>
          </cell>
          <cell r="K28">
            <v>0</v>
          </cell>
          <cell r="Z28">
            <v>0</v>
          </cell>
          <cell r="AA28">
            <v>0</v>
          </cell>
        </row>
        <row r="29">
          <cell r="B29">
            <v>32</v>
          </cell>
          <cell r="H29">
            <v>247.30188301599995</v>
          </cell>
          <cell r="K29">
            <v>0</v>
          </cell>
          <cell r="Z29">
            <v>0</v>
          </cell>
          <cell r="AA29">
            <v>137.69790400000011</v>
          </cell>
        </row>
        <row r="30">
          <cell r="B30">
            <v>35</v>
          </cell>
          <cell r="H30">
            <v>0</v>
          </cell>
          <cell r="K30">
            <v>0</v>
          </cell>
          <cell r="Z30">
            <v>0</v>
          </cell>
          <cell r="AA30">
            <v>272.001172</v>
          </cell>
        </row>
        <row r="31">
          <cell r="B31">
            <v>43</v>
          </cell>
          <cell r="H31">
            <v>0</v>
          </cell>
          <cell r="K31">
            <v>0</v>
          </cell>
          <cell r="Z31">
            <v>0</v>
          </cell>
          <cell r="AA31">
            <v>42.716696000000027</v>
          </cell>
        </row>
        <row r="32">
          <cell r="B32">
            <v>56</v>
          </cell>
          <cell r="H32">
            <v>0</v>
          </cell>
          <cell r="K32">
            <v>207.53128800000002</v>
          </cell>
          <cell r="Z32">
            <v>0</v>
          </cell>
          <cell r="AA32">
            <v>2433.3841880000004</v>
          </cell>
        </row>
        <row r="33">
          <cell r="B33">
            <v>13</v>
          </cell>
          <cell r="H33">
            <v>0</v>
          </cell>
          <cell r="K33">
            <v>0</v>
          </cell>
          <cell r="Z33">
            <v>1735.4951623239874</v>
          </cell>
          <cell r="AA33">
            <v>0</v>
          </cell>
        </row>
        <row r="34">
          <cell r="B34">
            <v>23</v>
          </cell>
          <cell r="H34">
            <v>0</v>
          </cell>
          <cell r="K34">
            <v>0</v>
          </cell>
          <cell r="Z34">
            <v>0</v>
          </cell>
          <cell r="AA34">
            <v>616.25764000000015</v>
          </cell>
        </row>
        <row r="35">
          <cell r="B35">
            <v>37</v>
          </cell>
          <cell r="H35">
            <v>0</v>
          </cell>
          <cell r="K35">
            <v>0</v>
          </cell>
          <cell r="Z35">
            <v>0</v>
          </cell>
          <cell r="AA35">
            <v>2175.4512858000003</v>
          </cell>
        </row>
        <row r="36">
          <cell r="B36">
            <v>52</v>
          </cell>
          <cell r="H36">
            <v>0</v>
          </cell>
          <cell r="K36">
            <v>0</v>
          </cell>
          <cell r="Z36">
            <v>0</v>
          </cell>
          <cell r="AA36">
            <v>153.45295999999999</v>
          </cell>
        </row>
        <row r="37">
          <cell r="B37">
            <v>56</v>
          </cell>
          <cell r="H37">
            <v>0</v>
          </cell>
          <cell r="K37">
            <v>488.1026030663246</v>
          </cell>
          <cell r="Z37">
            <v>0</v>
          </cell>
          <cell r="AA37">
            <v>4067.1622680000009</v>
          </cell>
        </row>
        <row r="38">
          <cell r="B38">
            <v>13</v>
          </cell>
          <cell r="H38">
            <v>0</v>
          </cell>
          <cell r="K38">
            <v>0</v>
          </cell>
          <cell r="Z38">
            <v>168.40757600000001</v>
          </cell>
          <cell r="AA38">
            <v>579.38440684000011</v>
          </cell>
        </row>
        <row r="39">
          <cell r="B39">
            <v>29</v>
          </cell>
          <cell r="H39">
            <v>0</v>
          </cell>
          <cell r="K39">
            <v>0</v>
          </cell>
          <cell r="Z39">
            <v>0</v>
          </cell>
          <cell r="AA39">
            <v>2963.272223800001</v>
          </cell>
        </row>
        <row r="40">
          <cell r="B40">
            <v>40</v>
          </cell>
          <cell r="H40">
            <v>0</v>
          </cell>
          <cell r="K40">
            <v>0</v>
          </cell>
          <cell r="Z40">
            <v>0</v>
          </cell>
          <cell r="AA40">
            <v>1471.1514595600006</v>
          </cell>
        </row>
        <row r="41">
          <cell r="B41">
            <v>51</v>
          </cell>
          <cell r="H41">
            <v>0</v>
          </cell>
          <cell r="K41">
            <v>0</v>
          </cell>
          <cell r="Z41">
            <v>810.27974706098371</v>
          </cell>
          <cell r="AA41">
            <v>85.371800000000093</v>
          </cell>
        </row>
        <row r="42">
          <cell r="B42">
            <v>54</v>
          </cell>
          <cell r="H42">
            <v>0</v>
          </cell>
          <cell r="K42">
            <v>0</v>
          </cell>
          <cell r="Z42">
            <v>44.451692000000008</v>
          </cell>
          <cell r="AA42">
            <v>509.85985200000005</v>
          </cell>
        </row>
        <row r="43">
          <cell r="B43">
            <v>14</v>
          </cell>
          <cell r="H43">
            <v>0</v>
          </cell>
          <cell r="K43">
            <v>0</v>
          </cell>
          <cell r="Z43">
            <v>1049.9428004190129</v>
          </cell>
          <cell r="AA43">
            <v>1733.4295338000006</v>
          </cell>
        </row>
        <row r="44">
          <cell r="B44">
            <v>25</v>
          </cell>
          <cell r="H44">
            <v>688.17639327199993</v>
          </cell>
          <cell r="K44">
            <v>0</v>
          </cell>
          <cell r="Z44">
            <v>0</v>
          </cell>
          <cell r="AA44">
            <v>0</v>
          </cell>
        </row>
        <row r="45">
          <cell r="B45">
            <v>26</v>
          </cell>
          <cell r="H45">
            <v>626.5179219800001</v>
          </cell>
          <cell r="K45">
            <v>0</v>
          </cell>
          <cell r="Z45">
            <v>0</v>
          </cell>
          <cell r="AA45">
            <v>95.956023999999971</v>
          </cell>
        </row>
        <row r="46">
          <cell r="B46">
            <v>41</v>
          </cell>
          <cell r="H46">
            <v>0</v>
          </cell>
          <cell r="K46">
            <v>0</v>
          </cell>
          <cell r="Z46">
            <v>0</v>
          </cell>
          <cell r="AA46">
            <v>331.44926800000007</v>
          </cell>
        </row>
        <row r="47">
          <cell r="B47">
            <v>56</v>
          </cell>
          <cell r="H47">
            <v>0</v>
          </cell>
          <cell r="K47">
            <v>0</v>
          </cell>
          <cell r="Z47">
            <v>33.795732000000001</v>
          </cell>
          <cell r="AA47">
            <v>2302.0884680000004</v>
          </cell>
        </row>
        <row r="48">
          <cell r="B48">
            <v>1</v>
          </cell>
          <cell r="H48">
            <v>0</v>
          </cell>
          <cell r="K48">
            <v>0</v>
          </cell>
          <cell r="Z48">
            <v>0</v>
          </cell>
          <cell r="AA48">
            <v>4497.8312751600006</v>
          </cell>
        </row>
        <row r="49">
          <cell r="B49">
            <v>6</v>
          </cell>
          <cell r="H49">
            <v>0</v>
          </cell>
          <cell r="K49">
            <v>228.75566143869335</v>
          </cell>
          <cell r="Z49">
            <v>0</v>
          </cell>
          <cell r="AA49">
            <v>975.6255060000002</v>
          </cell>
        </row>
        <row r="50">
          <cell r="B50">
            <v>21</v>
          </cell>
          <cell r="H50">
            <v>1289.084250616</v>
          </cell>
          <cell r="K50">
            <v>0</v>
          </cell>
          <cell r="Z50">
            <v>0</v>
          </cell>
          <cell r="AA50">
            <v>0</v>
          </cell>
        </row>
        <row r="51">
          <cell r="B51">
            <v>47</v>
          </cell>
          <cell r="H51">
            <v>0</v>
          </cell>
          <cell r="K51">
            <v>0</v>
          </cell>
          <cell r="Z51">
            <v>111.336984</v>
          </cell>
          <cell r="AA51">
            <v>2565.6428419999997</v>
          </cell>
        </row>
        <row r="52">
          <cell r="B52">
            <v>58</v>
          </cell>
          <cell r="H52">
            <v>0</v>
          </cell>
          <cell r="K52">
            <v>0</v>
          </cell>
          <cell r="Z52">
            <v>0</v>
          </cell>
          <cell r="AA52">
            <v>110.95205200000001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Plant Measurements"/>
      <sheetName val="Quadrat totals"/>
    </sheetNames>
    <sheetDataSet>
      <sheetData sheetId="0"/>
      <sheetData sheetId="1">
        <row r="3">
          <cell r="B3">
            <v>16</v>
          </cell>
          <cell r="H3">
            <v>0</v>
          </cell>
          <cell r="K3">
            <v>0</v>
          </cell>
          <cell r="Z3">
            <v>239.509412</v>
          </cell>
          <cell r="AA3">
            <v>238.23133600000008</v>
          </cell>
        </row>
        <row r="4">
          <cell r="B4">
            <v>22</v>
          </cell>
          <cell r="H4">
            <v>264.22643744399988</v>
          </cell>
          <cell r="K4">
            <v>0</v>
          </cell>
          <cell r="Z4">
            <v>0</v>
          </cell>
          <cell r="AA4">
            <v>292.40879200000006</v>
          </cell>
        </row>
        <row r="5">
          <cell r="B5">
            <v>28</v>
          </cell>
          <cell r="H5">
            <v>0</v>
          </cell>
          <cell r="K5">
            <v>0</v>
          </cell>
          <cell r="Z5">
            <v>0</v>
          </cell>
          <cell r="AA5">
            <v>398.51575200000013</v>
          </cell>
        </row>
        <row r="6">
          <cell r="B6">
            <v>42</v>
          </cell>
          <cell r="H6">
            <v>0</v>
          </cell>
          <cell r="K6">
            <v>0</v>
          </cell>
          <cell r="Z6">
            <v>0</v>
          </cell>
          <cell r="AA6">
            <v>346.86702400000019</v>
          </cell>
        </row>
        <row r="7">
          <cell r="B7">
            <v>58</v>
          </cell>
          <cell r="H7">
            <v>0</v>
          </cell>
          <cell r="K7">
            <v>0</v>
          </cell>
          <cell r="Z7">
            <v>0</v>
          </cell>
          <cell r="AA7">
            <v>2130.7366880000004</v>
          </cell>
        </row>
        <row r="8">
          <cell r="B8">
            <v>19</v>
          </cell>
          <cell r="H8">
            <v>311.85855387199996</v>
          </cell>
          <cell r="K8">
            <v>0</v>
          </cell>
          <cell r="Z8">
            <v>0</v>
          </cell>
          <cell r="AA8">
            <v>2458.2651906000001</v>
          </cell>
        </row>
        <row r="9">
          <cell r="B9">
            <v>34</v>
          </cell>
          <cell r="H9">
            <v>0</v>
          </cell>
          <cell r="K9">
            <v>0</v>
          </cell>
          <cell r="Z9">
            <v>654.39449525757357</v>
          </cell>
          <cell r="AA9">
            <v>1508.17111432</v>
          </cell>
        </row>
        <row r="10">
          <cell r="B10">
            <v>37</v>
          </cell>
          <cell r="H10">
            <v>151.02085063599998</v>
          </cell>
          <cell r="K10">
            <v>0</v>
          </cell>
          <cell r="Z10">
            <v>0</v>
          </cell>
          <cell r="AA10">
            <v>1582.5253432000002</v>
          </cell>
        </row>
        <row r="11">
          <cell r="B11">
            <v>50</v>
          </cell>
          <cell r="H11">
            <v>0</v>
          </cell>
          <cell r="K11">
            <v>0</v>
          </cell>
          <cell r="Z11">
            <v>0</v>
          </cell>
          <cell r="AA11">
            <v>450.01315600000009</v>
          </cell>
        </row>
        <row r="12">
          <cell r="B12">
            <v>52</v>
          </cell>
          <cell r="H12">
            <v>0</v>
          </cell>
          <cell r="K12">
            <v>0</v>
          </cell>
          <cell r="Z12">
            <v>0</v>
          </cell>
          <cell r="AA12">
            <v>668.56190000000038</v>
          </cell>
        </row>
        <row r="13">
          <cell r="B13">
            <v>3</v>
          </cell>
          <cell r="H13">
            <v>0</v>
          </cell>
          <cell r="K13">
            <v>0</v>
          </cell>
          <cell r="Z13">
            <v>1437.2089503365626</v>
          </cell>
          <cell r="AA13">
            <v>638.93486800000028</v>
          </cell>
        </row>
        <row r="14">
          <cell r="B14">
            <v>18</v>
          </cell>
          <cell r="H14">
            <v>342.33262055599994</v>
          </cell>
          <cell r="K14">
            <v>0</v>
          </cell>
          <cell r="Z14">
            <v>0</v>
          </cell>
          <cell r="AA14">
            <v>530.1431960000001</v>
          </cell>
        </row>
        <row r="15">
          <cell r="B15">
            <v>21</v>
          </cell>
          <cell r="H15">
            <v>0</v>
          </cell>
          <cell r="K15">
            <v>0</v>
          </cell>
          <cell r="Z15">
            <v>297.62393527570589</v>
          </cell>
          <cell r="AA15">
            <v>242.27517416000006</v>
          </cell>
        </row>
        <row r="16">
          <cell r="B16">
            <v>45</v>
          </cell>
          <cell r="H16">
            <v>0</v>
          </cell>
          <cell r="K16">
            <v>0</v>
          </cell>
          <cell r="Z16">
            <v>0</v>
          </cell>
          <cell r="AA16">
            <v>1399.4480400000002</v>
          </cell>
        </row>
        <row r="17">
          <cell r="B17">
            <v>54</v>
          </cell>
          <cell r="H17">
            <v>0</v>
          </cell>
          <cell r="K17">
            <v>0</v>
          </cell>
          <cell r="Z17">
            <v>0</v>
          </cell>
          <cell r="AA17">
            <v>6853.1744280000012</v>
          </cell>
        </row>
        <row r="18">
          <cell r="B18">
            <v>14</v>
          </cell>
          <cell r="H18">
            <v>48.74244938399999</v>
          </cell>
          <cell r="K18">
            <v>0</v>
          </cell>
          <cell r="Z18">
            <v>0</v>
          </cell>
          <cell r="AA18">
            <v>0</v>
          </cell>
        </row>
        <row r="19">
          <cell r="B19">
            <v>15</v>
          </cell>
          <cell r="H19">
            <v>112.75937859199998</v>
          </cell>
          <cell r="K19">
            <v>0</v>
          </cell>
          <cell r="Z19">
            <v>0</v>
          </cell>
          <cell r="AA19">
            <v>0</v>
          </cell>
        </row>
        <row r="20">
          <cell r="B20">
            <v>24</v>
          </cell>
          <cell r="H20">
            <v>0</v>
          </cell>
          <cell r="K20">
            <v>0</v>
          </cell>
          <cell r="Z20">
            <v>304.016256</v>
          </cell>
          <cell r="AA20">
            <v>60.662136000000032</v>
          </cell>
        </row>
        <row r="21">
          <cell r="B21">
            <v>35</v>
          </cell>
          <cell r="H21">
            <v>0</v>
          </cell>
          <cell r="K21">
            <v>0</v>
          </cell>
          <cell r="Z21">
            <v>0</v>
          </cell>
          <cell r="AA21">
            <v>102.52897600000003</v>
          </cell>
        </row>
        <row r="22">
          <cell r="B22">
            <v>54</v>
          </cell>
          <cell r="H22">
            <v>0</v>
          </cell>
          <cell r="K22">
            <v>0</v>
          </cell>
          <cell r="Z22">
            <v>0</v>
          </cell>
          <cell r="AA22">
            <v>3688.558548</v>
          </cell>
        </row>
        <row r="23">
          <cell r="B23">
            <v>3</v>
          </cell>
          <cell r="H23">
            <v>0</v>
          </cell>
          <cell r="K23">
            <v>0</v>
          </cell>
          <cell r="Z23">
            <v>210.88452768823339</v>
          </cell>
          <cell r="AA23">
            <v>614.22909200000004</v>
          </cell>
        </row>
        <row r="24">
          <cell r="B24">
            <v>16</v>
          </cell>
          <cell r="H24">
            <v>0</v>
          </cell>
          <cell r="K24">
            <v>0</v>
          </cell>
          <cell r="Z24">
            <v>0</v>
          </cell>
          <cell r="AA24">
            <v>982.68943200000035</v>
          </cell>
        </row>
        <row r="25">
          <cell r="B25">
            <v>19</v>
          </cell>
          <cell r="H25">
            <v>0</v>
          </cell>
          <cell r="K25">
            <v>0</v>
          </cell>
          <cell r="Z25">
            <v>714.86412033168335</v>
          </cell>
          <cell r="AA25">
            <v>0</v>
          </cell>
        </row>
        <row r="26">
          <cell r="B26">
            <v>42</v>
          </cell>
          <cell r="H26">
            <v>0</v>
          </cell>
          <cell r="K26">
            <v>0</v>
          </cell>
          <cell r="Z26">
            <v>0</v>
          </cell>
          <cell r="AA26">
            <v>1209.4801280000001</v>
          </cell>
        </row>
        <row r="27">
          <cell r="B27">
            <v>59</v>
          </cell>
          <cell r="H27">
            <v>0</v>
          </cell>
          <cell r="K27">
            <v>0</v>
          </cell>
          <cell r="Z27">
            <v>85.438316615839597</v>
          </cell>
          <cell r="AA27">
            <v>180.46026800000001</v>
          </cell>
        </row>
        <row r="28">
          <cell r="B28">
            <v>3</v>
          </cell>
          <cell r="H28">
            <v>0</v>
          </cell>
          <cell r="K28">
            <v>534.57548073137264</v>
          </cell>
          <cell r="Z28">
            <v>0</v>
          </cell>
          <cell r="AA28">
            <v>564.7082954</v>
          </cell>
        </row>
        <row r="29">
          <cell r="B29">
            <v>20</v>
          </cell>
          <cell r="H29">
            <v>0</v>
          </cell>
          <cell r="K29">
            <v>0</v>
          </cell>
          <cell r="Z29">
            <v>662.84030440904201</v>
          </cell>
          <cell r="AA29">
            <v>893.05755199999987</v>
          </cell>
        </row>
        <row r="30">
          <cell r="B30">
            <v>29</v>
          </cell>
          <cell r="H30">
            <v>1089.8548300439993</v>
          </cell>
          <cell r="K30">
            <v>0</v>
          </cell>
          <cell r="Z30">
            <v>0</v>
          </cell>
          <cell r="AA30">
            <v>251.07472400000003</v>
          </cell>
        </row>
        <row r="31">
          <cell r="B31">
            <v>37</v>
          </cell>
          <cell r="H31">
            <v>0</v>
          </cell>
          <cell r="K31">
            <v>0</v>
          </cell>
          <cell r="Z31">
            <v>0</v>
          </cell>
          <cell r="AA31">
            <v>325.73063600000012</v>
          </cell>
        </row>
        <row r="32">
          <cell r="B32">
            <v>49</v>
          </cell>
          <cell r="H32">
            <v>0</v>
          </cell>
          <cell r="K32">
            <v>36.880352000000002</v>
          </cell>
          <cell r="Z32">
            <v>0</v>
          </cell>
          <cell r="AA32">
            <v>884.05287600000031</v>
          </cell>
        </row>
        <row r="33">
          <cell r="B33">
            <v>3</v>
          </cell>
          <cell r="H33">
            <v>0</v>
          </cell>
          <cell r="K33">
            <v>0</v>
          </cell>
          <cell r="Z33">
            <v>387.01936228427303</v>
          </cell>
          <cell r="AA33">
            <v>672.23212688000012</v>
          </cell>
        </row>
        <row r="34">
          <cell r="B34">
            <v>19</v>
          </cell>
          <cell r="H34">
            <v>0</v>
          </cell>
          <cell r="K34">
            <v>0</v>
          </cell>
          <cell r="Z34">
            <v>0</v>
          </cell>
          <cell r="AA34">
            <v>1474.6360400000001</v>
          </cell>
        </row>
        <row r="35">
          <cell r="B35">
            <v>39</v>
          </cell>
          <cell r="H35">
            <v>0</v>
          </cell>
          <cell r="K35">
            <v>0</v>
          </cell>
          <cell r="Z35">
            <v>0</v>
          </cell>
          <cell r="AA35">
            <v>1390.0771320000001</v>
          </cell>
        </row>
        <row r="36">
          <cell r="B36">
            <v>49</v>
          </cell>
          <cell r="H36">
            <v>0</v>
          </cell>
          <cell r="K36">
            <v>0</v>
          </cell>
          <cell r="Z36">
            <v>0</v>
          </cell>
          <cell r="AA36">
            <v>283.86910399999999</v>
          </cell>
        </row>
        <row r="37">
          <cell r="B37">
            <v>54</v>
          </cell>
          <cell r="H37">
            <v>0</v>
          </cell>
          <cell r="K37">
            <v>41.086652000000001</v>
          </cell>
          <cell r="Z37">
            <v>0</v>
          </cell>
          <cell r="AA37">
            <v>1869.057264</v>
          </cell>
        </row>
        <row r="38">
          <cell r="B38">
            <v>20</v>
          </cell>
          <cell r="H38">
            <v>0</v>
          </cell>
          <cell r="K38">
            <v>0</v>
          </cell>
          <cell r="Z38">
            <v>88.760440038389817</v>
          </cell>
          <cell r="AA38">
            <v>73.012852000000009</v>
          </cell>
        </row>
        <row r="39">
          <cell r="B39">
            <v>29</v>
          </cell>
          <cell r="H39">
            <v>0</v>
          </cell>
          <cell r="K39">
            <v>0</v>
          </cell>
          <cell r="Z39">
            <v>0</v>
          </cell>
          <cell r="AA39">
            <v>611.07753488000014</v>
          </cell>
        </row>
        <row r="40">
          <cell r="B40">
            <v>35</v>
          </cell>
          <cell r="H40">
            <v>0</v>
          </cell>
          <cell r="K40">
            <v>0</v>
          </cell>
          <cell r="Z40">
            <v>329.25037364250494</v>
          </cell>
          <cell r="AA40">
            <v>85.549076000000014</v>
          </cell>
        </row>
        <row r="41">
          <cell r="B41">
            <v>39</v>
          </cell>
          <cell r="H41">
            <v>0</v>
          </cell>
          <cell r="K41">
            <v>0</v>
          </cell>
          <cell r="Z41">
            <v>258.2623229402198</v>
          </cell>
          <cell r="AA41">
            <v>356.37660000000005</v>
          </cell>
        </row>
        <row r="42">
          <cell r="B42">
            <v>59</v>
          </cell>
          <cell r="H42">
            <v>0</v>
          </cell>
          <cell r="K42">
            <v>77.551496000000014</v>
          </cell>
          <cell r="Z42">
            <v>0</v>
          </cell>
          <cell r="AA42">
            <v>973.28608000000008</v>
          </cell>
        </row>
        <row r="43">
          <cell r="B43">
            <v>1</v>
          </cell>
          <cell r="H43">
            <v>0</v>
          </cell>
          <cell r="K43">
            <v>389.68162307607628</v>
          </cell>
          <cell r="Z43">
            <v>0</v>
          </cell>
          <cell r="AA43">
            <v>911.46689788000003</v>
          </cell>
        </row>
        <row r="44">
          <cell r="B44">
            <v>18</v>
          </cell>
          <cell r="H44">
            <v>0</v>
          </cell>
          <cell r="K44">
            <v>0</v>
          </cell>
          <cell r="Z44">
            <v>0</v>
          </cell>
          <cell r="AA44">
            <v>189.12003200000015</v>
          </cell>
        </row>
        <row r="45">
          <cell r="B45">
            <v>20</v>
          </cell>
          <cell r="H45">
            <v>0</v>
          </cell>
          <cell r="K45">
            <v>0</v>
          </cell>
          <cell r="Z45">
            <v>0</v>
          </cell>
          <cell r="AA45">
            <v>387.95410000000015</v>
          </cell>
        </row>
        <row r="46">
          <cell r="B46">
            <v>27</v>
          </cell>
          <cell r="H46">
            <v>0</v>
          </cell>
          <cell r="K46">
            <v>0</v>
          </cell>
          <cell r="Z46">
            <v>0</v>
          </cell>
          <cell r="AA46">
            <v>119.83717600000001</v>
          </cell>
        </row>
        <row r="47">
          <cell r="B47">
            <v>36</v>
          </cell>
          <cell r="H47">
            <v>0</v>
          </cell>
          <cell r="K47">
            <v>0</v>
          </cell>
          <cell r="Z47">
            <v>0</v>
          </cell>
          <cell r="AA47">
            <v>460.34809600000011</v>
          </cell>
        </row>
        <row r="48">
          <cell r="B48">
            <v>9</v>
          </cell>
          <cell r="H48">
            <v>0</v>
          </cell>
          <cell r="K48">
            <v>646.20325602740877</v>
          </cell>
          <cell r="Z48">
            <v>0</v>
          </cell>
          <cell r="AA48">
            <v>887.42602511999996</v>
          </cell>
        </row>
        <row r="49">
          <cell r="B49">
            <v>19</v>
          </cell>
          <cell r="H49">
            <v>366.21929458799991</v>
          </cell>
          <cell r="K49">
            <v>0</v>
          </cell>
          <cell r="Z49">
            <v>0</v>
          </cell>
          <cell r="AA49">
            <v>0</v>
          </cell>
        </row>
        <row r="50">
          <cell r="B50">
            <v>23</v>
          </cell>
          <cell r="H50">
            <v>196.57040477999999</v>
          </cell>
          <cell r="K50">
            <v>0</v>
          </cell>
          <cell r="Z50">
            <v>0</v>
          </cell>
          <cell r="AA50">
            <v>0</v>
          </cell>
        </row>
        <row r="51">
          <cell r="B51">
            <v>35</v>
          </cell>
          <cell r="H51">
            <v>89.865532267999981</v>
          </cell>
          <cell r="K51">
            <v>0</v>
          </cell>
          <cell r="Z51">
            <v>36.039091999999997</v>
          </cell>
          <cell r="AA51">
            <v>752.26111460000004</v>
          </cell>
        </row>
        <row r="52">
          <cell r="B52">
            <v>52</v>
          </cell>
          <cell r="H52">
            <v>0</v>
          </cell>
          <cell r="K52">
            <v>0</v>
          </cell>
          <cell r="Z52">
            <v>0</v>
          </cell>
          <cell r="AA52">
            <v>259.40010400000006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19" sqref="E19"/>
    </sheetView>
  </sheetViews>
  <sheetFormatPr baseColWidth="10" defaultColWidth="11" defaultRowHeight="15" x14ac:dyDescent="0"/>
  <cols>
    <col min="1" max="1" width="13" customWidth="1"/>
    <col min="2" max="2" width="6.83203125" customWidth="1"/>
    <col min="3" max="3" width="20.33203125" customWidth="1"/>
    <col min="4" max="4" width="16.83203125" customWidth="1"/>
    <col min="5" max="5" width="16.6640625" customWidth="1"/>
    <col min="6" max="6" width="14.5" customWidth="1"/>
    <col min="7" max="7" width="13.1640625" customWidth="1"/>
    <col min="8" max="8" width="11.6640625" customWidth="1"/>
    <col min="9" max="10" width="14.6640625" bestFit="1" customWidth="1"/>
  </cols>
  <sheetData>
    <row r="1" spans="1:5" s="1" customFormat="1" ht="30">
      <c r="A1" s="1" t="s">
        <v>75</v>
      </c>
      <c r="B1" s="1" t="s">
        <v>31</v>
      </c>
      <c r="C1" s="1" t="s">
        <v>33</v>
      </c>
      <c r="D1" s="1" t="s">
        <v>116</v>
      </c>
    </row>
    <row r="2" spans="1:5">
      <c r="A2" t="s">
        <v>77</v>
      </c>
      <c r="B2">
        <v>2011</v>
      </c>
      <c r="C2" s="4">
        <f>'[1]Quadrat totals'!$AJ$53</f>
        <v>560807.77094385866</v>
      </c>
      <c r="D2" s="4">
        <f t="shared" ref="D2:D19" si="0">C2/1000</f>
        <v>560.80777094385871</v>
      </c>
    </row>
    <row r="3" spans="1:5">
      <c r="A3" t="s">
        <v>78</v>
      </c>
      <c r="B3">
        <v>2011</v>
      </c>
      <c r="C3" s="4">
        <f>'[2]Quadrat totals'!$AI$53</f>
        <v>188708.90413214697</v>
      </c>
      <c r="D3" s="4">
        <f t="shared" si="0"/>
        <v>188.70890413214698</v>
      </c>
    </row>
    <row r="4" spans="1:5">
      <c r="A4" t="s">
        <v>79</v>
      </c>
      <c r="B4">
        <v>2011</v>
      </c>
      <c r="C4" s="4">
        <f>'[3]Quadrat totals'!$AI$53</f>
        <v>199259.87828570997</v>
      </c>
      <c r="D4" s="4">
        <f t="shared" si="0"/>
        <v>199.25987828570996</v>
      </c>
    </row>
    <row r="5" spans="1:5">
      <c r="A5" t="s">
        <v>80</v>
      </c>
      <c r="B5">
        <v>2012</v>
      </c>
      <c r="C5" s="4">
        <f>'[4]Quadrat totals'!$AI$53</f>
        <v>89677.658404590678</v>
      </c>
      <c r="D5" s="4">
        <f t="shared" si="0"/>
        <v>89.677658404590673</v>
      </c>
    </row>
    <row r="6" spans="1:5">
      <c r="A6" t="s">
        <v>81</v>
      </c>
      <c r="B6">
        <v>2012</v>
      </c>
      <c r="C6" s="4">
        <f>'[5]Quadrat totals'!$AI$53</f>
        <v>57091.027881696551</v>
      </c>
      <c r="D6" s="4">
        <f t="shared" si="0"/>
        <v>57.091027881696554</v>
      </c>
    </row>
    <row r="7" spans="1:5">
      <c r="A7" t="s">
        <v>82</v>
      </c>
      <c r="B7">
        <v>2012</v>
      </c>
      <c r="C7" s="4">
        <f>'[6]Quadrat totals'!$AI$53</f>
        <v>222947.22339583939</v>
      </c>
      <c r="D7" s="4">
        <f t="shared" si="0"/>
        <v>222.94722339583939</v>
      </c>
    </row>
    <row r="8" spans="1:5">
      <c r="A8" t="s">
        <v>77</v>
      </c>
      <c r="B8">
        <v>2012</v>
      </c>
      <c r="C8" s="4">
        <f>'[7]Quadrat totals'!$AI$53</f>
        <v>446634.30393709778</v>
      </c>
      <c r="D8" s="4">
        <f t="shared" si="0"/>
        <v>446.6343039370978</v>
      </c>
    </row>
    <row r="9" spans="1:5">
      <c r="A9" t="s">
        <v>78</v>
      </c>
      <c r="B9">
        <v>2012</v>
      </c>
      <c r="C9">
        <f>'[8]Quadrat totals'!$AI$53</f>
        <v>303732.94752562104</v>
      </c>
      <c r="D9" s="4">
        <f t="shared" si="0"/>
        <v>303.73294752562106</v>
      </c>
    </row>
    <row r="10" spans="1:5">
      <c r="A10" t="s">
        <v>79</v>
      </c>
      <c r="B10">
        <v>2012</v>
      </c>
      <c r="C10">
        <f>'[9]Quadrat totals'!$AI$53</f>
        <v>192147.30744709284</v>
      </c>
      <c r="D10" s="4">
        <f t="shared" si="0"/>
        <v>192.14730744709283</v>
      </c>
    </row>
    <row r="11" spans="1:5">
      <c r="A11" t="s">
        <v>80</v>
      </c>
      <c r="B11">
        <v>2013</v>
      </c>
      <c r="C11">
        <f>'[10]Quadrat totals'!$AI$53</f>
        <v>64196.247860481504</v>
      </c>
      <c r="D11" s="19">
        <f t="shared" si="0"/>
        <v>64.196247860481506</v>
      </c>
    </row>
    <row r="12" spans="1:5">
      <c r="A12" t="s">
        <v>81</v>
      </c>
      <c r="B12">
        <v>2013</v>
      </c>
      <c r="C12">
        <f>'[11]Quadrat totals'!$AH$53</f>
        <v>28769.372604184617</v>
      </c>
      <c r="D12" s="19">
        <f t="shared" si="0"/>
        <v>28.769372604184618</v>
      </c>
      <c r="E12" s="19"/>
    </row>
    <row r="13" spans="1:5">
      <c r="A13" t="s">
        <v>82</v>
      </c>
      <c r="B13">
        <v>2013</v>
      </c>
      <c r="C13">
        <f>'[12]Quadrat totals'!$AH$53</f>
        <v>266952.43193716096</v>
      </c>
      <c r="D13" s="19">
        <f t="shared" si="0"/>
        <v>266.95243193716095</v>
      </c>
      <c r="E13" s="19"/>
    </row>
    <row r="14" spans="1:5">
      <c r="A14" t="s">
        <v>77</v>
      </c>
      <c r="B14">
        <v>2013</v>
      </c>
      <c r="C14">
        <f>'[13]Quadrat totals'!$AH$53</f>
        <v>333596.7285486121</v>
      </c>
      <c r="D14" s="19">
        <f t="shared" si="0"/>
        <v>333.59672854861208</v>
      </c>
      <c r="E14" s="19"/>
    </row>
    <row r="15" spans="1:5">
      <c r="A15" t="s">
        <v>78</v>
      </c>
      <c r="B15">
        <v>2013</v>
      </c>
      <c r="C15">
        <f>'[14]Quadrat Totals'!$AH$53</f>
        <v>287938.13156536536</v>
      </c>
      <c r="D15" s="19">
        <f t="shared" si="0"/>
        <v>287.93813156536538</v>
      </c>
      <c r="E15" s="19"/>
    </row>
    <row r="16" spans="1:5">
      <c r="A16" t="s">
        <v>79</v>
      </c>
      <c r="B16">
        <v>2013</v>
      </c>
      <c r="C16">
        <f>'[15]Data Analysis'!$AH$53</f>
        <v>201007.53664709345</v>
      </c>
      <c r="D16" s="19">
        <f t="shared" si="0"/>
        <v>201.00753664709345</v>
      </c>
      <c r="E16" s="19"/>
    </row>
    <row r="17" spans="1:9">
      <c r="A17" t="s">
        <v>80</v>
      </c>
      <c r="B17">
        <v>2014</v>
      </c>
      <c r="C17">
        <f>'[16]Quadrat Totals'!$AH$52</f>
        <v>86063.323776585647</v>
      </c>
      <c r="D17" s="19">
        <f t="shared" si="0"/>
        <v>86.063323776585648</v>
      </c>
      <c r="E17" s="19"/>
    </row>
    <row r="18" spans="1:9">
      <c r="A18" t="s">
        <v>81</v>
      </c>
      <c r="B18">
        <v>2014</v>
      </c>
      <c r="C18">
        <f>'[17]Quadrat Totals'!$AH$53</f>
        <v>77086.018592046094</v>
      </c>
      <c r="D18" s="19">
        <f t="shared" si="0"/>
        <v>77.086018592046088</v>
      </c>
      <c r="E18" s="19"/>
    </row>
    <row r="19" spans="1:9">
      <c r="A19" t="s">
        <v>82</v>
      </c>
      <c r="B19">
        <v>2014</v>
      </c>
      <c r="C19">
        <f>'[18]Quadrat Totals'!$AH$53</f>
        <v>171017.8949509646</v>
      </c>
      <c r="D19" s="19">
        <f t="shared" si="0"/>
        <v>171.0178949509646</v>
      </c>
      <c r="E19" s="19"/>
    </row>
    <row r="21" spans="1:9">
      <c r="A21" s="57" t="s">
        <v>34</v>
      </c>
      <c r="B21" s="57"/>
      <c r="C21" s="57"/>
      <c r="D21" s="57"/>
      <c r="E21" s="57"/>
      <c r="F21" s="57"/>
      <c r="G21" s="57"/>
      <c r="H21" s="57"/>
    </row>
    <row r="22" spans="1:9" ht="35" customHeight="1">
      <c r="A22" t="s">
        <v>75</v>
      </c>
      <c r="C22" s="1" t="s">
        <v>84</v>
      </c>
      <c r="D22" s="1" t="s">
        <v>85</v>
      </c>
      <c r="E22" s="1" t="s">
        <v>0</v>
      </c>
      <c r="F22" s="1" t="s">
        <v>1</v>
      </c>
      <c r="G22" s="1" t="s">
        <v>2</v>
      </c>
    </row>
    <row r="23" spans="1:9">
      <c r="A23" t="s">
        <v>77</v>
      </c>
      <c r="B23">
        <v>2011</v>
      </c>
      <c r="C23" s="4">
        <f>C2*'Relative abundance'!C3</f>
        <v>113316.70470752189</v>
      </c>
      <c r="D23" s="4">
        <f>C2*'Relative abundance'!D3</f>
        <v>68399.134403404154</v>
      </c>
      <c r="E23" s="4">
        <f>C2*'Relative abundance'!E3</f>
        <v>2551.8255805266508</v>
      </c>
      <c r="F23" s="4">
        <f>C2*'Relative abundance'!F3</f>
        <v>365034.37754621136</v>
      </c>
      <c r="G23" s="4">
        <f>C2*'Relative abundance'!G3</f>
        <v>11505.728706194528</v>
      </c>
      <c r="I23" s="9"/>
    </row>
    <row r="24" spans="1:9">
      <c r="A24" t="s">
        <v>78</v>
      </c>
      <c r="B24">
        <v>2011</v>
      </c>
      <c r="C24" s="4">
        <f>C3*'Relative abundance'!C4</f>
        <v>58307.566974390124</v>
      </c>
      <c r="D24" s="4">
        <f>C3*'Relative abundance'!D4</f>
        <v>29123.031829537045</v>
      </c>
      <c r="E24" s="4">
        <f>C3*'Relative abundance'!E4</f>
        <v>9497.0295199134034</v>
      </c>
      <c r="F24" s="4">
        <f>C3*'Relative abundance'!F4</f>
        <v>91781.27580830644</v>
      </c>
      <c r="G24" s="4">
        <f>C3*'Relative abundance'!G4</f>
        <v>0</v>
      </c>
      <c r="I24" s="9"/>
    </row>
    <row r="25" spans="1:9">
      <c r="A25" t="s">
        <v>79</v>
      </c>
      <c r="B25">
        <v>2011</v>
      </c>
      <c r="C25" s="4">
        <f>C4*'Relative abundance'!C5</f>
        <v>56725.745846660546</v>
      </c>
      <c r="D25" s="4">
        <f>C4*'Relative abundance'!D5</f>
        <v>21958.142614997476</v>
      </c>
      <c r="E25" s="4">
        <f>C4*'Relative abundance'!E5</f>
        <v>15345.773521185543</v>
      </c>
      <c r="F25" s="4">
        <f>C4*'Relative abundance'!F5</f>
        <v>93274.623605723798</v>
      </c>
      <c r="G25" s="4">
        <f>C4*'Relative abundance'!G5</f>
        <v>0</v>
      </c>
      <c r="I25" s="9"/>
    </row>
    <row r="26" spans="1:9">
      <c r="A26" t="s">
        <v>80</v>
      </c>
      <c r="B26">
        <v>2012</v>
      </c>
      <c r="C26" s="4">
        <f>C5*'Relative abundance'!C6</f>
        <v>29105.270486977159</v>
      </c>
      <c r="D26" s="4">
        <f>C5*'Relative abundance'!D6</f>
        <v>13153.131415520222</v>
      </c>
      <c r="E26" s="4">
        <f>C5*'Relative abundance'!E6</f>
        <v>8426.307252828361</v>
      </c>
      <c r="F26" s="4">
        <f>C5*'Relative abundance'!F6</f>
        <v>36954.820649160603</v>
      </c>
      <c r="G26" s="4">
        <f>C5*'Relative abundance'!G6</f>
        <v>0</v>
      </c>
      <c r="I26" s="9"/>
    </row>
    <row r="27" spans="1:9">
      <c r="A27" t="s">
        <v>81</v>
      </c>
      <c r="B27">
        <v>2012</v>
      </c>
      <c r="C27" s="4">
        <f>C6*'Relative abundance'!C7</f>
        <v>18505.286926934255</v>
      </c>
      <c r="D27" s="4">
        <f>C6*'Relative abundance'!D7</f>
        <v>3730.8632549814752</v>
      </c>
      <c r="E27" s="4">
        <f>C6*'Relative abundance'!E7</f>
        <v>6978.1221766850167</v>
      </c>
      <c r="F27" s="4">
        <f>C6*'Relative abundance'!F7</f>
        <v>22428.799350002973</v>
      </c>
      <c r="G27" s="4">
        <f>C6*'Relative abundance'!G7</f>
        <v>0</v>
      </c>
      <c r="I27" s="9"/>
    </row>
    <row r="28" spans="1:9">
      <c r="A28" t="s">
        <v>82</v>
      </c>
      <c r="B28">
        <v>2012</v>
      </c>
      <c r="C28" s="4">
        <f>C7*'Relative abundance'!C8</f>
        <v>40579.690110076699</v>
      </c>
      <c r="D28" s="4">
        <f>C7*'Relative abundance'!D8</f>
        <v>18491.702894428334</v>
      </c>
      <c r="E28" s="4">
        <f>C7*'Relative abundance'!E8</f>
        <v>16585.150051541481</v>
      </c>
      <c r="F28" s="4">
        <f>C7*'Relative abundance'!F8</f>
        <v>147290.68033979286</v>
      </c>
      <c r="G28" s="4">
        <f>C7*'Relative abundance'!G8</f>
        <v>0</v>
      </c>
      <c r="I28" s="9"/>
    </row>
    <row r="29" spans="1:9">
      <c r="A29" t="s">
        <v>77</v>
      </c>
      <c r="B29">
        <v>2012</v>
      </c>
      <c r="C29" s="4">
        <f>C8*'Relative abundance'!C9</f>
        <v>89961.337439936295</v>
      </c>
      <c r="D29" s="4">
        <f>C8*'Relative abundance'!D9</f>
        <v>46826.710009531977</v>
      </c>
      <c r="E29" s="4">
        <f>C8*'Relative abundance'!E9</f>
        <v>17809.268604152065</v>
      </c>
      <c r="F29" s="4">
        <f>C8*'Relative abundance'!F9</f>
        <v>291919.69598260964</v>
      </c>
      <c r="G29" s="4">
        <f>C8*'Relative abundance'!G9</f>
        <v>117.29190086777395</v>
      </c>
      <c r="I29" s="9"/>
    </row>
    <row r="30" spans="1:9">
      <c r="A30" t="s">
        <v>78</v>
      </c>
      <c r="B30">
        <v>2012</v>
      </c>
      <c r="C30" s="4">
        <f>C9*'Relative abundance'!C10</f>
        <v>41251.525214815854</v>
      </c>
      <c r="D30" s="4">
        <f>C9*'Relative abundance'!D10</f>
        <v>44214.187051545516</v>
      </c>
      <c r="E30" s="4">
        <f>C9*'Relative abundance'!E10</f>
        <v>4563.7870515312452</v>
      </c>
      <c r="F30" s="4">
        <f>C9*'Relative abundance'!F10</f>
        <v>213703.44820772851</v>
      </c>
      <c r="G30" s="4">
        <f>C9*'Relative abundance'!G10</f>
        <v>0</v>
      </c>
      <c r="I30" s="18"/>
    </row>
    <row r="31" spans="1:9">
      <c r="A31" t="s">
        <v>79</v>
      </c>
      <c r="B31">
        <v>2012</v>
      </c>
      <c r="C31" s="4">
        <f>C10*'Relative abundance'!C11</f>
        <v>32012.440250074716</v>
      </c>
      <c r="D31" s="4">
        <f>C10*'Relative abundance'!D11</f>
        <v>25829.162082838331</v>
      </c>
      <c r="E31" s="4">
        <f>C10*'Relative abundance'!E11</f>
        <v>5435.0819731851097</v>
      </c>
      <c r="F31" s="4">
        <f>C10*'Relative abundance'!F11</f>
        <v>128870.62314099471</v>
      </c>
      <c r="G31" s="4">
        <f>C10*'Relative abundance'!G11</f>
        <v>0</v>
      </c>
      <c r="I31" s="18"/>
    </row>
    <row r="32" spans="1:9">
      <c r="A32" t="s">
        <v>80</v>
      </c>
      <c r="B32">
        <v>2013</v>
      </c>
      <c r="C32" s="19">
        <f>C11*'Relative abundance'!C12</f>
        <v>14057.63747251373</v>
      </c>
      <c r="D32" s="19">
        <f>C11*'Relative abundance'!D12</f>
        <v>4207.2024764747857</v>
      </c>
      <c r="E32" s="19">
        <f>C11*'Relative abundance'!E12</f>
        <v>11158.437343488868</v>
      </c>
      <c r="F32" s="19">
        <f>C11*'Relative abundance'!F12</f>
        <v>34772.970568004122</v>
      </c>
      <c r="G32" s="19">
        <f>C11*'Relative abundance'!G12</f>
        <v>0</v>
      </c>
      <c r="I32" s="18"/>
    </row>
    <row r="33" spans="1:9">
      <c r="A33" t="s">
        <v>81</v>
      </c>
      <c r="B33">
        <v>2013</v>
      </c>
      <c r="C33" s="19">
        <f>C12*'Relative abundance'!C13</f>
        <v>9117.9950922451717</v>
      </c>
      <c r="D33" s="19">
        <f>C12*'Relative abundance'!D13</f>
        <v>1609.2660391374741</v>
      </c>
      <c r="E33" s="19">
        <f>C12*'Relative abundance'!E13</f>
        <v>3605.7625986883868</v>
      </c>
      <c r="F33" s="19">
        <f>C12*'Relative abundance'!F13</f>
        <v>14436.348874113584</v>
      </c>
      <c r="G33" s="19">
        <f>C12*'Relative abundance'!G13</f>
        <v>0</v>
      </c>
      <c r="I33" s="18"/>
    </row>
    <row r="34" spans="1:9">
      <c r="A34" t="s">
        <v>82</v>
      </c>
      <c r="B34">
        <v>2013</v>
      </c>
      <c r="C34" s="19">
        <f>C13*'Relative abundance'!C14</f>
        <v>60084.342718722364</v>
      </c>
      <c r="D34" s="19">
        <f>C13*'Relative abundance'!D14</f>
        <v>9495.0041426672833</v>
      </c>
      <c r="E34" s="19">
        <f>C13*'Relative abundance'!E14</f>
        <v>26839.18834013016</v>
      </c>
      <c r="F34" s="19">
        <f>C13*'Relative abundance'!F14</f>
        <v>170533.89673564114</v>
      </c>
      <c r="G34" s="19">
        <f>C13*'Relative abundance'!G14</f>
        <v>0</v>
      </c>
      <c r="I34" s="18"/>
    </row>
    <row r="35" spans="1:9">
      <c r="A35" t="s">
        <v>77</v>
      </c>
      <c r="B35">
        <v>2013</v>
      </c>
      <c r="C35" s="19">
        <f>C14*'Relative abundance'!C15</f>
        <v>45743.298307829682</v>
      </c>
      <c r="D35" s="19">
        <f>C14*'Relative abundance'!D15</f>
        <v>6949.931844762752</v>
      </c>
      <c r="E35" s="19">
        <f>C14*'Relative abundance'!E15</f>
        <v>10715.864140429449</v>
      </c>
      <c r="F35" s="19">
        <f>C14*'Relative abundance'!F15</f>
        <v>270103.4682912812</v>
      </c>
      <c r="G35" s="19">
        <f>C14*'Relative abundance'!G15</f>
        <v>0</v>
      </c>
      <c r="I35" s="18"/>
    </row>
    <row r="36" spans="1:9">
      <c r="A36" t="s">
        <v>78</v>
      </c>
      <c r="B36">
        <v>2013</v>
      </c>
      <c r="C36" s="19">
        <f>C15*'Relative abundance'!C16</f>
        <v>35072.854362461359</v>
      </c>
      <c r="D36" s="19">
        <f>C15*'Relative abundance'!D16</f>
        <v>2436.6631099320311</v>
      </c>
      <c r="E36" s="19">
        <f>C15*'Relative abundance'!E16</f>
        <v>17447.372187727451</v>
      </c>
      <c r="F36" s="19">
        <f>C15*'Relative abundance'!F16</f>
        <v>232981.24190524445</v>
      </c>
      <c r="G36" s="19">
        <v>0</v>
      </c>
      <c r="I36" s="18"/>
    </row>
    <row r="37" spans="1:9">
      <c r="A37" t="s">
        <v>79</v>
      </c>
      <c r="B37">
        <v>2013</v>
      </c>
      <c r="C37" s="19">
        <f>C16*'Relative abundance'!C17</f>
        <v>31440.777210107328</v>
      </c>
      <c r="D37" s="19">
        <f>C16*'Relative abundance'!D17</f>
        <v>109.33854196188145</v>
      </c>
      <c r="E37" s="19">
        <f>C16*'Relative abundance'!E17</f>
        <v>7894.171174223814</v>
      </c>
      <c r="F37" s="19">
        <f>C16*'Relative abundance'!F17</f>
        <v>161563.24972080038</v>
      </c>
      <c r="G37" s="19">
        <v>0</v>
      </c>
      <c r="I37" s="18"/>
    </row>
    <row r="38" spans="1:9">
      <c r="A38" t="s">
        <v>80</v>
      </c>
      <c r="B38">
        <v>2014</v>
      </c>
      <c r="C38" s="19">
        <f>C17*'Relative abundance'!C18</f>
        <v>17605.338356698594</v>
      </c>
      <c r="D38" s="19">
        <f>C17*'Relative abundance'!D18</f>
        <v>0</v>
      </c>
      <c r="E38" s="19">
        <f>C17*'Relative abundance'!E18</f>
        <v>12237.253459326415</v>
      </c>
      <c r="F38" s="19">
        <f>C17*'Relative abundance'!F18</f>
        <v>56220.731960560646</v>
      </c>
      <c r="G38" s="19">
        <v>0</v>
      </c>
      <c r="I38" s="18"/>
    </row>
    <row r="39" spans="1:9">
      <c r="A39" t="s">
        <v>81</v>
      </c>
      <c r="B39">
        <v>2014</v>
      </c>
      <c r="C39" s="19">
        <f>C18*'Relative abundance'!C19</f>
        <v>1685.3751569649614</v>
      </c>
      <c r="D39" s="19">
        <f>C18*'Relative abundance'!D19</f>
        <v>472.58011063898817</v>
      </c>
      <c r="E39" s="19">
        <f>C18*'Relative abundance'!E19</f>
        <v>3145.9180879012047</v>
      </c>
      <c r="F39" s="19">
        <f>C18*'Relative abundance'!F19</f>
        <v>71782.145236540935</v>
      </c>
      <c r="G39" s="19">
        <v>0</v>
      </c>
      <c r="I39" s="18"/>
    </row>
    <row r="40" spans="1:9">
      <c r="A40" t="s">
        <v>82</v>
      </c>
      <c r="B40">
        <v>2014</v>
      </c>
      <c r="C40" s="19">
        <f>C19*'Relative abundance'!C20</f>
        <v>19701.524903392215</v>
      </c>
      <c r="D40" s="19">
        <f>C19*'Relative abundance'!D20</f>
        <v>0</v>
      </c>
      <c r="E40" s="19">
        <f>C19*'Relative abundance'!E20</f>
        <v>26243.557912318287</v>
      </c>
      <c r="F40" s="19">
        <f>C19*'Relative abundance'!F20</f>
        <v>125072.81213525412</v>
      </c>
      <c r="G40" s="19">
        <v>0</v>
      </c>
    </row>
    <row r="41" spans="1:9">
      <c r="A41" s="57" t="s">
        <v>117</v>
      </c>
      <c r="B41" s="57"/>
      <c r="C41" s="57"/>
      <c r="D41" s="57"/>
      <c r="E41" s="57"/>
      <c r="F41" s="57"/>
      <c r="G41" s="57"/>
    </row>
    <row r="42" spans="1:9">
      <c r="A42" t="s">
        <v>35</v>
      </c>
      <c r="C42" s="1" t="s">
        <v>118</v>
      </c>
      <c r="D42" s="1" t="s">
        <v>85</v>
      </c>
      <c r="E42" s="1" t="s">
        <v>0</v>
      </c>
      <c r="F42" s="1" t="s">
        <v>119</v>
      </c>
      <c r="G42" s="1" t="s">
        <v>2</v>
      </c>
    </row>
    <row r="43" spans="1:9">
      <c r="A43" t="s">
        <v>77</v>
      </c>
      <c r="B43">
        <v>2011</v>
      </c>
      <c r="C43" s="4">
        <f t="shared" ref="C43:G51" si="1">C23/1000</f>
        <v>113.31670470752189</v>
      </c>
      <c r="D43" s="4">
        <f t="shared" si="1"/>
        <v>68.399134403404148</v>
      </c>
      <c r="E43" s="4">
        <f t="shared" si="1"/>
        <v>2.5518255805266508</v>
      </c>
      <c r="F43" s="4">
        <f t="shared" si="1"/>
        <v>365.03437754621137</v>
      </c>
      <c r="G43" s="4">
        <f t="shared" si="1"/>
        <v>11.505728706194528</v>
      </c>
    </row>
    <row r="44" spans="1:9">
      <c r="A44" t="s">
        <v>78</v>
      </c>
      <c r="B44">
        <v>2011</v>
      </c>
      <c r="C44" s="4">
        <f t="shared" si="1"/>
        <v>58.30756697439012</v>
      </c>
      <c r="D44" s="4">
        <f t="shared" si="1"/>
        <v>29.123031829537045</v>
      </c>
      <c r="E44" s="4">
        <f t="shared" si="1"/>
        <v>9.4970295199134043</v>
      </c>
      <c r="F44" s="4">
        <f t="shared" si="1"/>
        <v>91.781275808306447</v>
      </c>
      <c r="G44" s="4">
        <f t="shared" si="1"/>
        <v>0</v>
      </c>
    </row>
    <row r="45" spans="1:9">
      <c r="A45" t="s">
        <v>79</v>
      </c>
      <c r="B45">
        <v>2011</v>
      </c>
      <c r="C45" s="4">
        <f t="shared" si="1"/>
        <v>56.725745846660544</v>
      </c>
      <c r="D45" s="4">
        <f t="shared" si="1"/>
        <v>21.958142614997477</v>
      </c>
      <c r="E45" s="4">
        <f t="shared" si="1"/>
        <v>15.345773521185544</v>
      </c>
      <c r="F45" s="4">
        <f t="shared" si="1"/>
        <v>93.274623605723804</v>
      </c>
      <c r="G45" s="4">
        <f t="shared" si="1"/>
        <v>0</v>
      </c>
    </row>
    <row r="46" spans="1:9">
      <c r="A46" t="s">
        <v>80</v>
      </c>
      <c r="B46">
        <v>2012</v>
      </c>
      <c r="C46" s="4">
        <f t="shared" si="1"/>
        <v>29.105270486977158</v>
      </c>
      <c r="D46" s="4">
        <f t="shared" si="1"/>
        <v>13.153131415520221</v>
      </c>
      <c r="E46" s="4">
        <f t="shared" si="1"/>
        <v>8.4263072528283605</v>
      </c>
      <c r="F46" s="4">
        <f t="shared" si="1"/>
        <v>36.954820649160602</v>
      </c>
      <c r="G46" s="4">
        <f t="shared" si="1"/>
        <v>0</v>
      </c>
    </row>
    <row r="47" spans="1:9">
      <c r="A47" t="s">
        <v>81</v>
      </c>
      <c r="B47">
        <v>2012</v>
      </c>
      <c r="C47" s="4">
        <f t="shared" si="1"/>
        <v>18.505286926934254</v>
      </c>
      <c r="D47" s="4">
        <f t="shared" si="1"/>
        <v>3.7308632549814753</v>
      </c>
      <c r="E47" s="4">
        <f t="shared" si="1"/>
        <v>6.9781221766850168</v>
      </c>
      <c r="F47" s="4">
        <f t="shared" si="1"/>
        <v>22.428799350002972</v>
      </c>
      <c r="G47" s="4">
        <f t="shared" si="1"/>
        <v>0</v>
      </c>
    </row>
    <row r="48" spans="1:9">
      <c r="A48" t="s">
        <v>82</v>
      </c>
      <c r="B48">
        <v>2012</v>
      </c>
      <c r="C48" s="4">
        <f t="shared" si="1"/>
        <v>40.579690110076697</v>
      </c>
      <c r="D48" s="4">
        <f t="shared" si="1"/>
        <v>18.491702894428332</v>
      </c>
      <c r="E48" s="4">
        <f t="shared" si="1"/>
        <v>16.585150051541483</v>
      </c>
      <c r="F48" s="4">
        <f t="shared" si="1"/>
        <v>147.29068033979286</v>
      </c>
      <c r="G48" s="4">
        <f t="shared" si="1"/>
        <v>0</v>
      </c>
    </row>
    <row r="49" spans="1:7">
      <c r="A49" t="s">
        <v>77</v>
      </c>
      <c r="B49">
        <v>2012</v>
      </c>
      <c r="C49" s="4">
        <f t="shared" si="1"/>
        <v>89.961337439936301</v>
      </c>
      <c r="D49" s="4">
        <f t="shared" si="1"/>
        <v>46.826710009531979</v>
      </c>
      <c r="E49" s="4">
        <f t="shared" si="1"/>
        <v>17.809268604152063</v>
      </c>
      <c r="F49" s="4">
        <f t="shared" si="1"/>
        <v>291.91969598260965</v>
      </c>
      <c r="G49" s="4">
        <f t="shared" si="1"/>
        <v>0.11729190086777394</v>
      </c>
    </row>
    <row r="50" spans="1:7">
      <c r="A50" t="s">
        <v>78</v>
      </c>
      <c r="B50">
        <v>2012</v>
      </c>
      <c r="C50" s="4">
        <f t="shared" si="1"/>
        <v>41.251525214815857</v>
      </c>
      <c r="D50" s="4">
        <f t="shared" si="1"/>
        <v>44.214187051545515</v>
      </c>
      <c r="E50" s="4">
        <f t="shared" si="1"/>
        <v>4.5637870515312455</v>
      </c>
      <c r="F50" s="4">
        <f t="shared" si="1"/>
        <v>213.70344820772851</v>
      </c>
      <c r="G50" s="4">
        <f t="shared" si="1"/>
        <v>0</v>
      </c>
    </row>
    <row r="51" spans="1:7">
      <c r="A51" t="s">
        <v>79</v>
      </c>
      <c r="B51">
        <v>2012</v>
      </c>
      <c r="C51" s="4">
        <f t="shared" si="1"/>
        <v>32.012440250074718</v>
      </c>
      <c r="D51" s="4">
        <f t="shared" si="1"/>
        <v>25.82916208283833</v>
      </c>
      <c r="E51" s="4">
        <f t="shared" si="1"/>
        <v>5.4350819731851097</v>
      </c>
      <c r="F51" s="4">
        <f t="shared" si="1"/>
        <v>128.8706231409947</v>
      </c>
      <c r="G51" s="4">
        <f t="shared" si="1"/>
        <v>0</v>
      </c>
    </row>
    <row r="52" spans="1:7">
      <c r="A52" t="s">
        <v>80</v>
      </c>
      <c r="B52">
        <v>2013</v>
      </c>
      <c r="C52" s="19">
        <f t="shared" ref="C52:G54" si="2">C32/1000</f>
        <v>14.057637472513731</v>
      </c>
      <c r="D52" s="19">
        <f t="shared" si="2"/>
        <v>4.2072024764747855</v>
      </c>
      <c r="E52" s="19">
        <f t="shared" si="2"/>
        <v>11.158437343488867</v>
      </c>
      <c r="F52" s="19">
        <f t="shared" si="2"/>
        <v>34.772970568004119</v>
      </c>
      <c r="G52" s="19">
        <f t="shared" si="2"/>
        <v>0</v>
      </c>
    </row>
    <row r="53" spans="1:7">
      <c r="A53" t="s">
        <v>81</v>
      </c>
      <c r="B53">
        <v>2013</v>
      </c>
      <c r="C53" s="19">
        <f t="shared" si="2"/>
        <v>9.117995092245172</v>
      </c>
      <c r="D53" s="19">
        <f t="shared" si="2"/>
        <v>1.609266039137474</v>
      </c>
      <c r="E53" s="19">
        <f t="shared" si="2"/>
        <v>3.6057625986883868</v>
      </c>
      <c r="F53" s="19">
        <f t="shared" si="2"/>
        <v>14.436348874113584</v>
      </c>
      <c r="G53" s="19">
        <f t="shared" si="2"/>
        <v>0</v>
      </c>
    </row>
    <row r="54" spans="1:7">
      <c r="A54" t="s">
        <v>82</v>
      </c>
      <c r="B54">
        <v>2013</v>
      </c>
      <c r="C54" s="19">
        <f t="shared" si="2"/>
        <v>60.084342718722361</v>
      </c>
      <c r="D54" s="19">
        <f t="shared" si="2"/>
        <v>9.495004142667284</v>
      </c>
      <c r="E54" s="19">
        <f t="shared" si="2"/>
        <v>26.839188340130161</v>
      </c>
      <c r="F54" s="19">
        <f t="shared" si="2"/>
        <v>170.53389673564115</v>
      </c>
      <c r="G54" s="19">
        <f t="shared" si="2"/>
        <v>0</v>
      </c>
    </row>
    <row r="55" spans="1:7">
      <c r="A55" t="s">
        <v>77</v>
      </c>
      <c r="B55">
        <v>2013</v>
      </c>
      <c r="C55" s="19">
        <f t="shared" ref="C55:G57" si="3">C35/1000</f>
        <v>45.743298307829683</v>
      </c>
      <c r="D55" s="19">
        <f t="shared" si="3"/>
        <v>6.9499318447627516</v>
      </c>
      <c r="E55" s="19">
        <f t="shared" si="3"/>
        <v>10.715864140429449</v>
      </c>
      <c r="F55" s="19">
        <f t="shared" si="3"/>
        <v>270.10346829128122</v>
      </c>
      <c r="G55" s="19">
        <f t="shared" si="3"/>
        <v>0</v>
      </c>
    </row>
    <row r="56" spans="1:7">
      <c r="A56" t="s">
        <v>78</v>
      </c>
      <c r="B56">
        <v>2013</v>
      </c>
      <c r="C56" s="19">
        <f t="shared" si="3"/>
        <v>35.072854362461356</v>
      </c>
      <c r="D56" s="19">
        <f t="shared" si="3"/>
        <v>2.4366631099320313</v>
      </c>
      <c r="E56" s="19">
        <f t="shared" si="3"/>
        <v>17.447372187727453</v>
      </c>
      <c r="F56" s="19">
        <f t="shared" si="3"/>
        <v>232.98124190524445</v>
      </c>
      <c r="G56" s="19">
        <f t="shared" si="3"/>
        <v>0</v>
      </c>
    </row>
    <row r="57" spans="1:7">
      <c r="A57" t="s">
        <v>79</v>
      </c>
      <c r="B57">
        <v>2013</v>
      </c>
      <c r="C57" s="19">
        <f t="shared" si="3"/>
        <v>31.440777210107328</v>
      </c>
      <c r="D57" s="19">
        <f t="shared" si="3"/>
        <v>0.10933854196188145</v>
      </c>
      <c r="E57" s="19">
        <f t="shared" si="3"/>
        <v>7.8941711742238141</v>
      </c>
      <c r="F57" s="19">
        <f t="shared" si="3"/>
        <v>161.56324972080037</v>
      </c>
      <c r="G57" s="19">
        <f t="shared" si="3"/>
        <v>0</v>
      </c>
    </row>
    <row r="58" spans="1:7">
      <c r="A58" t="s">
        <v>80</v>
      </c>
      <c r="B58">
        <v>2014</v>
      </c>
      <c r="C58" s="19">
        <f t="shared" ref="C58:G58" si="4">C38/1000</f>
        <v>17.605338356698596</v>
      </c>
      <c r="D58" s="19">
        <f t="shared" si="4"/>
        <v>0</v>
      </c>
      <c r="E58" s="19">
        <f t="shared" si="4"/>
        <v>12.237253459326416</v>
      </c>
      <c r="F58" s="19">
        <f t="shared" si="4"/>
        <v>56.220731960560649</v>
      </c>
      <c r="G58" s="19">
        <f t="shared" si="4"/>
        <v>0</v>
      </c>
    </row>
    <row r="59" spans="1:7">
      <c r="A59" t="s">
        <v>81</v>
      </c>
      <c r="B59">
        <v>2014</v>
      </c>
      <c r="C59" s="19">
        <f t="shared" ref="C59:G59" si="5">C39/1000</f>
        <v>1.6853751569649615</v>
      </c>
      <c r="D59" s="19">
        <f t="shared" si="5"/>
        <v>0.47258011063898819</v>
      </c>
      <c r="E59" s="19">
        <f t="shared" si="5"/>
        <v>3.1459180879012045</v>
      </c>
      <c r="F59" s="19">
        <f t="shared" si="5"/>
        <v>71.782145236540941</v>
      </c>
      <c r="G59" s="19">
        <f t="shared" si="5"/>
        <v>0</v>
      </c>
    </row>
    <row r="60" spans="1:7">
      <c r="A60" t="s">
        <v>82</v>
      </c>
      <c r="B60">
        <v>2014</v>
      </c>
      <c r="C60" s="19">
        <f t="shared" ref="C60:G60" si="6">C40/1000</f>
        <v>19.701524903392215</v>
      </c>
      <c r="D60" s="19">
        <f t="shared" si="6"/>
        <v>0</v>
      </c>
      <c r="E60" s="19">
        <f t="shared" si="6"/>
        <v>26.243557912318288</v>
      </c>
      <c r="F60" s="19">
        <f t="shared" si="6"/>
        <v>125.07281213525413</v>
      </c>
      <c r="G60" s="19">
        <f t="shared" si="6"/>
        <v>0</v>
      </c>
    </row>
  </sheetData>
  <mergeCells count="2">
    <mergeCell ref="A21:H21"/>
    <mergeCell ref="A41:G41"/>
  </mergeCells>
  <phoneticPr fontId="8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5" sqref="I35"/>
    </sheetView>
  </sheetViews>
  <sheetFormatPr baseColWidth="10" defaultColWidth="11" defaultRowHeight="15" x14ac:dyDescent="0"/>
  <cols>
    <col min="2" max="2" width="15.5" customWidth="1"/>
    <col min="3" max="3" width="15.33203125" customWidth="1"/>
    <col min="4" max="4" width="12.6640625" customWidth="1"/>
    <col min="5" max="5" width="12.1640625" customWidth="1"/>
    <col min="6" max="6" width="13.6640625" customWidth="1"/>
    <col min="7" max="7" width="11.5" customWidth="1"/>
    <col min="8" max="8" width="0" hidden="1" customWidth="1"/>
    <col min="9" max="9" width="15.1640625" customWidth="1"/>
  </cols>
  <sheetData>
    <row r="1" spans="1:9">
      <c r="B1" s="57" t="s">
        <v>32</v>
      </c>
      <c r="C1" s="57"/>
      <c r="D1" s="57"/>
      <c r="E1" s="57"/>
      <c r="F1" s="57"/>
      <c r="G1" s="57"/>
      <c r="H1" s="57"/>
    </row>
    <row r="2" spans="1:9" ht="30" customHeight="1">
      <c r="A2" s="1" t="s">
        <v>75</v>
      </c>
      <c r="B2" t="s">
        <v>31</v>
      </c>
      <c r="C2" s="1" t="s">
        <v>84</v>
      </c>
      <c r="D2" s="1" t="s">
        <v>85</v>
      </c>
      <c r="E2" s="1" t="s">
        <v>0</v>
      </c>
      <c r="F2" s="1" t="s">
        <v>1</v>
      </c>
      <c r="G2" s="1" t="s">
        <v>2</v>
      </c>
      <c r="H2" s="5" t="s">
        <v>31</v>
      </c>
    </row>
    <row r="3" spans="1:9">
      <c r="A3" t="s">
        <v>77</v>
      </c>
      <c r="B3">
        <v>2011</v>
      </c>
      <c r="C3" s="3">
        <f>'[1]Quadrat totals'!$AB$53</f>
        <v>0.20205979763227247</v>
      </c>
      <c r="D3" s="3">
        <f>'[1]Quadrat totals'!$AC$53</f>
        <v>0.12196538269839963</v>
      </c>
      <c r="E3" s="3">
        <f>'[1]Quadrat totals'!$AD$53</f>
        <v>4.5502678684923373E-3</v>
      </c>
      <c r="F3" s="3">
        <f>'[1]Quadrat totals'!$AE$53</f>
        <v>0.65090820145349626</v>
      </c>
      <c r="G3" s="3">
        <f>'[1]Quadrat totals'!$AF$53</f>
        <v>2.051635034733915E-2</v>
      </c>
      <c r="H3" s="5">
        <v>2011</v>
      </c>
      <c r="I3" s="9"/>
    </row>
    <row r="4" spans="1:9">
      <c r="A4" t="s">
        <v>83</v>
      </c>
      <c r="B4">
        <v>2011</v>
      </c>
      <c r="C4" s="3">
        <f>'[2]Quadrat totals'!$AB$53</f>
        <v>0.30898153556950947</v>
      </c>
      <c r="D4" s="3">
        <f>'[2]Quadrat totals'!$AC$53</f>
        <v>0.15432780961487166</v>
      </c>
      <c r="E4" s="3">
        <f>'[2]Quadrat totals'!$AD$53</f>
        <v>5.0326345561643074E-2</v>
      </c>
      <c r="F4" s="3">
        <f>'[2]Quadrat totals'!$AE$53</f>
        <v>0.486364309253976</v>
      </c>
      <c r="G4" s="3">
        <v>0</v>
      </c>
      <c r="H4" s="5">
        <v>2011</v>
      </c>
      <c r="I4" s="9"/>
    </row>
    <row r="5" spans="1:9">
      <c r="A5" t="s">
        <v>79</v>
      </c>
      <c r="B5">
        <v>2011</v>
      </c>
      <c r="C5" s="3">
        <f>'[3]Quadrat totals'!$AB$53</f>
        <v>0.28468222672164839</v>
      </c>
      <c r="D5" s="3">
        <f>'[3]Quadrat totals'!$AC$53</f>
        <v>0.11019851464283573</v>
      </c>
      <c r="E5" s="3">
        <f>'[3]Quadrat totals'!$AD$53</f>
        <v>7.7013865777745355E-2</v>
      </c>
      <c r="F5" s="3">
        <f>'[3]Quadrat totals'!$AE$53</f>
        <v>0.46810539285777047</v>
      </c>
      <c r="G5" s="3">
        <v>0</v>
      </c>
      <c r="H5" s="5">
        <v>2011</v>
      </c>
      <c r="I5" s="9"/>
    </row>
    <row r="6" spans="1:9">
      <c r="A6" t="s">
        <v>80</v>
      </c>
      <c r="B6">
        <v>2012</v>
      </c>
      <c r="C6" s="3">
        <f>'[4]Quadrat totals'!$AB$53</f>
        <v>0.32455430934275192</v>
      </c>
      <c r="D6" s="3">
        <f>'[4]Quadrat totals'!$AC$53</f>
        <v>0.14667121833376173</v>
      </c>
      <c r="E6" s="3">
        <f>'[4]Quadrat totals'!$AD$53</f>
        <v>9.3962168534911378E-2</v>
      </c>
      <c r="F6" s="3">
        <f>'[4]Quadrat totals'!$AE$53</f>
        <v>0.41208503106130229</v>
      </c>
      <c r="G6" s="3">
        <v>0</v>
      </c>
      <c r="H6" s="5">
        <v>2012</v>
      </c>
      <c r="I6" s="9"/>
    </row>
    <row r="7" spans="1:9">
      <c r="A7" t="s">
        <v>81</v>
      </c>
      <c r="B7">
        <v>2012</v>
      </c>
      <c r="C7" s="3">
        <f>'[5]Quadrat totals'!$AB$53</f>
        <v>0.32413651695465573</v>
      </c>
      <c r="D7" s="3">
        <f>'[5]Quadrat totals'!$AC$53</f>
        <v>6.5349379638295041E-2</v>
      </c>
      <c r="E7" s="3">
        <f>'[5]Quadrat totals'!$AD$53</f>
        <v>0.12222800036364752</v>
      </c>
      <c r="F7" s="3">
        <f>'[5]Quadrat totals'!$AE$53</f>
        <v>0.39286031767512936</v>
      </c>
      <c r="G7" s="3">
        <v>0</v>
      </c>
      <c r="H7" s="5">
        <v>2012</v>
      </c>
      <c r="I7" s="9"/>
    </row>
    <row r="8" spans="1:9">
      <c r="A8" t="s">
        <v>82</v>
      </c>
      <c r="B8">
        <v>2012</v>
      </c>
      <c r="C8" s="3">
        <f>'[6]Quadrat totals'!$AB$53</f>
        <v>0.18201478131005058</v>
      </c>
      <c r="D8" s="3">
        <f>'[6]Quadrat totals'!$AC$53</f>
        <v>8.2942064102752233E-2</v>
      </c>
      <c r="E8" s="3">
        <f>'[6]Quadrat totals'!$AD$53</f>
        <v>7.4390475911398996E-2</v>
      </c>
      <c r="F8" s="3">
        <f>'[6]Quadrat totals'!$AE$53</f>
        <v>0.66065267867579813</v>
      </c>
      <c r="G8" s="3">
        <v>0</v>
      </c>
      <c r="H8" s="5">
        <v>2012</v>
      </c>
      <c r="I8" s="9"/>
    </row>
    <row r="9" spans="1:9">
      <c r="A9" t="s">
        <v>77</v>
      </c>
      <c r="B9">
        <v>2012</v>
      </c>
      <c r="C9" s="3">
        <f>'[7]Quadrat totals'!$AB$53</f>
        <v>0.20142057304359248</v>
      </c>
      <c r="D9" s="3">
        <f>'[7]Quadrat totals'!$AC$53</f>
        <v>0.10484351425036727</v>
      </c>
      <c r="E9" s="3">
        <f>'[7]Quadrat totals'!$AD$53</f>
        <v>3.9874385928628207E-2</v>
      </c>
      <c r="F9" s="3">
        <f>'[7]Quadrat totals'!$AE$53</f>
        <v>0.65359891394218228</v>
      </c>
      <c r="G9" s="3">
        <f>'[7]Quadrat totals'!$AF$53</f>
        <v>2.6261283522972047E-4</v>
      </c>
      <c r="H9" s="5">
        <v>2012</v>
      </c>
      <c r="I9" s="9"/>
    </row>
    <row r="10" spans="1:9">
      <c r="A10" t="s">
        <v>83</v>
      </c>
      <c r="B10">
        <v>2012</v>
      </c>
      <c r="C10" s="3">
        <f>'[8]Quadrat totals'!$AB$53</f>
        <v>0.13581511505707206</v>
      </c>
      <c r="D10" s="3">
        <f>'[8]Quadrat totals'!$AC$53</f>
        <v>0.14556928186994228</v>
      </c>
      <c r="E10" s="3">
        <f>'[8]Quadrat totals'!$AD$53</f>
        <v>1.5025656876247422E-2</v>
      </c>
      <c r="F10" s="3">
        <f>'[8]Quadrat totals'!$AE$53</f>
        <v>0.70358994619673854</v>
      </c>
      <c r="G10" s="3">
        <f>'[8]Quadrat totals'!$AF$53</f>
        <v>0</v>
      </c>
      <c r="I10" s="18"/>
    </row>
    <row r="11" spans="1:9">
      <c r="A11" t="s">
        <v>79</v>
      </c>
      <c r="B11">
        <v>2012</v>
      </c>
      <c r="C11" s="3">
        <f>'[9]Quadrat totals'!$AB$53</f>
        <v>0.16660363694604069</v>
      </c>
      <c r="D11" s="3">
        <f>'[9]Quadrat totals'!$AC$53</f>
        <v>0.1344237524116767</v>
      </c>
      <c r="E11" s="3">
        <f>'[9]Quadrat totals'!$AD$53</f>
        <v>2.8286016834670673E-2</v>
      </c>
      <c r="F11" s="3">
        <f>'[9]Quadrat totals'!$AE$53</f>
        <v>0.67068659380761209</v>
      </c>
      <c r="G11" s="3">
        <f>'[9]Quadrat totals'!$AF$53</f>
        <v>0</v>
      </c>
      <c r="H11" s="4">
        <f>H3*100</f>
        <v>201100</v>
      </c>
      <c r="I11" s="18"/>
    </row>
    <row r="12" spans="1:9">
      <c r="A12" t="s">
        <v>80</v>
      </c>
      <c r="B12">
        <v>2013</v>
      </c>
      <c r="C12" s="3">
        <f>'[10]Quadrat totals'!$AB$53</f>
        <v>0.21897911390499591</v>
      </c>
      <c r="D12" s="3">
        <f>'[10]Quadrat totals'!$AC$53</f>
        <v>6.5536579110018242E-2</v>
      </c>
      <c r="E12" s="3">
        <f>'[10]Quadrat totals'!$AD$53</f>
        <v>0.17381759394629476</v>
      </c>
      <c r="F12" s="3">
        <f>'[10]Quadrat totals'!$AE$53</f>
        <v>0.54166671303869107</v>
      </c>
      <c r="G12" s="3">
        <f>'[10]Quadrat totals'!$AF$53</f>
        <v>0</v>
      </c>
      <c r="H12" s="19"/>
      <c r="I12" s="18"/>
    </row>
    <row r="13" spans="1:9">
      <c r="A13" t="s">
        <v>81</v>
      </c>
      <c r="B13">
        <v>2013</v>
      </c>
      <c r="C13" s="3">
        <f>'[11]Quadrat totals'!$AB$53</f>
        <v>0.31693409577235354</v>
      </c>
      <c r="D13" s="3">
        <f>'[11]Quadrat totals'!$AC$53</f>
        <v>5.593677906286354E-2</v>
      </c>
      <c r="E13" s="3">
        <f>'[11]Quadrat totals'!$AD$53</f>
        <v>0.12533337616698373</v>
      </c>
      <c r="F13" s="3">
        <f>'[11]Quadrat totals'!$AE$53</f>
        <v>0.50179574899779922</v>
      </c>
      <c r="G13" s="3">
        <v>0</v>
      </c>
      <c r="H13" s="19"/>
      <c r="I13" s="18"/>
    </row>
    <row r="14" spans="1:9">
      <c r="A14" t="s">
        <v>82</v>
      </c>
      <c r="B14">
        <v>2013</v>
      </c>
      <c r="C14" s="3">
        <f>'[12]Quadrat totals'!$AB$53</f>
        <v>0.22507509028000114</v>
      </c>
      <c r="D14" s="3">
        <f>'[12]Quadrat totals'!$AC$53</f>
        <v>3.5568150002478163E-2</v>
      </c>
      <c r="E14" s="3">
        <f>'[12]Quadrat totals'!$AD$53</f>
        <v>0.10053921646403262</v>
      </c>
      <c r="F14" s="3">
        <f>'[12]Quadrat totals'!$AE$53</f>
        <v>0.63881754325348805</v>
      </c>
      <c r="G14" s="3">
        <v>0</v>
      </c>
      <c r="H14" s="19"/>
      <c r="I14" s="18"/>
    </row>
    <row r="15" spans="1:9">
      <c r="A15" t="s">
        <v>77</v>
      </c>
      <c r="B15">
        <v>2013</v>
      </c>
      <c r="C15" s="3">
        <f>'[13]Quadrat totals'!$AB$53</f>
        <v>0.13712154344812141</v>
      </c>
      <c r="D15" s="3">
        <f>'[13]Quadrat totals'!$AC$53</f>
        <v>2.0833333333333332E-2</v>
      </c>
      <c r="E15" s="3">
        <f>'[13]Quadrat totals'!$AD$53</f>
        <v>3.212220991210326E-2</v>
      </c>
      <c r="F15" s="3">
        <f>'[13]Quadrat totals'!$AE$53</f>
        <v>0.80967061477619195</v>
      </c>
      <c r="G15">
        <v>0</v>
      </c>
      <c r="H15" s="4">
        <f>H4*100</f>
        <v>201100</v>
      </c>
    </row>
    <row r="16" spans="1:9">
      <c r="A16" t="s">
        <v>78</v>
      </c>
      <c r="B16">
        <v>2013</v>
      </c>
      <c r="C16">
        <f>'[14]Quadrat Totals'!$AB$53</f>
        <v>0.12180691099087516</v>
      </c>
      <c r="D16">
        <f>'[14]Quadrat Totals'!$AC$53</f>
        <v>8.4624537107509841E-3</v>
      </c>
      <c r="E16">
        <f>'[14]Quadrat Totals'!$AD$53</f>
        <v>6.0594170327061006E-2</v>
      </c>
      <c r="F16">
        <f>'[14]Quadrat Totals'!$AE$53</f>
        <v>0.80913646497131264</v>
      </c>
      <c r="G16" s="3">
        <v>0</v>
      </c>
      <c r="H16" s="4">
        <f>H5*100</f>
        <v>201100</v>
      </c>
    </row>
    <row r="17" spans="1:8">
      <c r="A17" t="s">
        <v>79</v>
      </c>
      <c r="B17">
        <v>2013</v>
      </c>
      <c r="C17">
        <f>'[15]Data Analysis'!$AB$53</f>
        <v>0.15641591223172654</v>
      </c>
      <c r="D17">
        <f>'[15]Data Analysis'!$AC$53</f>
        <v>5.4395244967279921E-4</v>
      </c>
      <c r="E17">
        <f>'[15]Data Analysis'!$AD$53</f>
        <v>3.9273010882589526E-2</v>
      </c>
      <c r="F17">
        <f>'[15]Data Analysis'!$AE$53</f>
        <v>0.80376712443601084</v>
      </c>
      <c r="G17" s="3">
        <v>0</v>
      </c>
      <c r="H17" s="4">
        <f>H6*100</f>
        <v>201200</v>
      </c>
    </row>
    <row r="18" spans="1:8">
      <c r="A18" t="s">
        <v>80</v>
      </c>
      <c r="B18">
        <v>2014</v>
      </c>
      <c r="C18">
        <f>'[16]Quadrat Totals'!$AB$52</f>
        <v>0.20456261255259928</v>
      </c>
      <c r="D18">
        <f>'[16]Quadrat Totals'!$AC$52</f>
        <v>0</v>
      </c>
      <c r="E18">
        <f>'[16]Quadrat Totals'!$AD$52</f>
        <v>0.14218894788555306</v>
      </c>
      <c r="F18">
        <f>'[16]Quadrat Totals'!$AE$52</f>
        <v>0.65324843956184775</v>
      </c>
      <c r="G18" s="3">
        <v>0</v>
      </c>
      <c r="H18" s="19"/>
    </row>
    <row r="19" spans="1:8">
      <c r="A19" t="s">
        <v>81</v>
      </c>
      <c r="B19">
        <v>2014</v>
      </c>
      <c r="C19">
        <f>'[17]Quadrat Totals'!$AB$53</f>
        <v>2.1863564726105365E-2</v>
      </c>
      <c r="D19">
        <f>'[17]Quadrat Totals'!$AC$53</f>
        <v>6.1305554401502073E-3</v>
      </c>
      <c r="E19">
        <f>'[17]Quadrat Totals'!$AD$53</f>
        <v>4.0810488663969052E-2</v>
      </c>
      <c r="F19">
        <f>'[17]Quadrat Totals'!$AE$53</f>
        <v>0.93119539116977523</v>
      </c>
      <c r="G19" s="3">
        <v>0</v>
      </c>
      <c r="H19" s="19"/>
    </row>
    <row r="20" spans="1:8">
      <c r="A20" t="s">
        <v>82</v>
      </c>
      <c r="B20">
        <v>2014</v>
      </c>
      <c r="C20">
        <f>'[18]Quadrat Totals'!$AB$53</f>
        <v>0.11520154021917513</v>
      </c>
      <c r="D20">
        <f>'[18]Quadrat Totals'!$AC$53</f>
        <v>0</v>
      </c>
      <c r="E20">
        <f>'[18]Quadrat Totals'!$AD$53</f>
        <v>0.1534550400111229</v>
      </c>
      <c r="F20">
        <f>'[18]Quadrat Totals'!$AE$53</f>
        <v>0.73134341976970207</v>
      </c>
      <c r="G20" s="3">
        <v>0</v>
      </c>
      <c r="H20" s="19"/>
    </row>
    <row r="21" spans="1:8">
      <c r="B21" s="57" t="s">
        <v>32</v>
      </c>
      <c r="C21" s="57"/>
      <c r="D21" s="57"/>
      <c r="E21" s="57"/>
      <c r="F21" s="57"/>
      <c r="G21" s="57"/>
      <c r="H21" s="57"/>
    </row>
    <row r="22" spans="1:8" ht="30">
      <c r="A22" s="1" t="s">
        <v>75</v>
      </c>
      <c r="B22" t="s">
        <v>31</v>
      </c>
      <c r="C22" s="10" t="s">
        <v>118</v>
      </c>
      <c r="D22" s="10" t="s">
        <v>85</v>
      </c>
      <c r="E22" s="10" t="s">
        <v>0</v>
      </c>
      <c r="F22" s="10" t="s">
        <v>119</v>
      </c>
      <c r="G22" s="10" t="s">
        <v>2</v>
      </c>
      <c r="H22" s="4">
        <f>H8*100</f>
        <v>201200</v>
      </c>
    </row>
    <row r="23" spans="1:8">
      <c r="A23" t="s">
        <v>77</v>
      </c>
      <c r="B23">
        <v>2011</v>
      </c>
      <c r="C23" s="4">
        <f t="shared" ref="C23:G32" si="0">C3*100</f>
        <v>20.205979763227248</v>
      </c>
      <c r="D23" s="4">
        <f t="shared" si="0"/>
        <v>12.196538269839962</v>
      </c>
      <c r="E23" s="4">
        <f t="shared" si="0"/>
        <v>0.4550267868492337</v>
      </c>
      <c r="F23" s="4">
        <f t="shared" si="0"/>
        <v>65.090820145349625</v>
      </c>
      <c r="G23" s="4">
        <f t="shared" si="0"/>
        <v>2.051635034733915</v>
      </c>
      <c r="H23" s="4">
        <f>H9*100</f>
        <v>201200</v>
      </c>
    </row>
    <row r="24" spans="1:8">
      <c r="A24" t="s">
        <v>83</v>
      </c>
      <c r="B24">
        <v>2011</v>
      </c>
      <c r="C24" s="4">
        <f t="shared" si="0"/>
        <v>30.898153556950948</v>
      </c>
      <c r="D24" s="4">
        <f t="shared" si="0"/>
        <v>15.432780961487166</v>
      </c>
      <c r="E24" s="4">
        <f t="shared" si="0"/>
        <v>5.0326345561643073</v>
      </c>
      <c r="F24" s="4">
        <f t="shared" si="0"/>
        <v>48.636430925397597</v>
      </c>
      <c r="G24" s="4">
        <f t="shared" si="0"/>
        <v>0</v>
      </c>
    </row>
    <row r="25" spans="1:8">
      <c r="A25" t="s">
        <v>79</v>
      </c>
      <c r="B25">
        <v>2011</v>
      </c>
      <c r="C25" s="4">
        <f t="shared" si="0"/>
        <v>28.468222672164838</v>
      </c>
      <c r="D25" s="4">
        <f t="shared" si="0"/>
        <v>11.019851464283573</v>
      </c>
      <c r="E25" s="4">
        <f t="shared" si="0"/>
        <v>7.7013865777745352</v>
      </c>
      <c r="F25" s="4">
        <f t="shared" si="0"/>
        <v>46.810539285777047</v>
      </c>
      <c r="G25" s="4">
        <f t="shared" si="0"/>
        <v>0</v>
      </c>
    </row>
    <row r="26" spans="1:8">
      <c r="A26" t="s">
        <v>80</v>
      </c>
      <c r="B26">
        <v>2012</v>
      </c>
      <c r="C26" s="4">
        <f t="shared" si="0"/>
        <v>32.455430934275192</v>
      </c>
      <c r="D26" s="4">
        <f t="shared" si="0"/>
        <v>14.667121833376173</v>
      </c>
      <c r="E26" s="4">
        <f t="shared" si="0"/>
        <v>9.3962168534911381</v>
      </c>
      <c r="F26" s="4">
        <f t="shared" si="0"/>
        <v>41.20850310613023</v>
      </c>
      <c r="G26" s="4">
        <f t="shared" si="0"/>
        <v>0</v>
      </c>
    </row>
    <row r="27" spans="1:8">
      <c r="A27" t="s">
        <v>81</v>
      </c>
      <c r="B27">
        <v>2012</v>
      </c>
      <c r="C27" s="4">
        <f>C7*100</f>
        <v>32.413651695465575</v>
      </c>
      <c r="D27" s="4">
        <f t="shared" si="0"/>
        <v>6.5349379638295044</v>
      </c>
      <c r="E27" s="4">
        <f t="shared" si="0"/>
        <v>12.222800036364752</v>
      </c>
      <c r="F27" s="4">
        <f t="shared" si="0"/>
        <v>39.286031767512938</v>
      </c>
      <c r="G27" s="4">
        <f t="shared" si="0"/>
        <v>0</v>
      </c>
    </row>
    <row r="28" spans="1:8">
      <c r="A28" t="s">
        <v>82</v>
      </c>
      <c r="B28">
        <v>2012</v>
      </c>
      <c r="C28" s="4">
        <f t="shared" si="0"/>
        <v>18.201478131005057</v>
      </c>
      <c r="D28" s="4">
        <f t="shared" si="0"/>
        <v>8.2942064102752227</v>
      </c>
      <c r="E28" s="4">
        <f t="shared" si="0"/>
        <v>7.4390475911398992</v>
      </c>
      <c r="F28" s="4">
        <f t="shared" si="0"/>
        <v>66.06526786757982</v>
      </c>
      <c r="G28" s="4">
        <f t="shared" si="0"/>
        <v>0</v>
      </c>
    </row>
    <row r="29" spans="1:8">
      <c r="A29" t="s">
        <v>77</v>
      </c>
      <c r="B29">
        <v>2012</v>
      </c>
      <c r="C29" s="4">
        <f t="shared" si="0"/>
        <v>20.142057304359248</v>
      </c>
      <c r="D29" s="4">
        <f t="shared" si="0"/>
        <v>10.484351425036726</v>
      </c>
      <c r="E29" s="4">
        <f t="shared" si="0"/>
        <v>3.9874385928628207</v>
      </c>
      <c r="F29" s="4">
        <f t="shared" ref="F29:G37" si="1">F9*100</f>
        <v>65.359891394218224</v>
      </c>
      <c r="G29" s="4">
        <f t="shared" si="0"/>
        <v>2.6261283522972047E-2</v>
      </c>
    </row>
    <row r="30" spans="1:8">
      <c r="A30" t="s">
        <v>83</v>
      </c>
      <c r="B30">
        <v>2012</v>
      </c>
      <c r="C30" s="4">
        <f t="shared" si="0"/>
        <v>13.581511505707205</v>
      </c>
      <c r="D30" s="4">
        <f t="shared" si="0"/>
        <v>14.556928186994227</v>
      </c>
      <c r="E30" s="4">
        <f t="shared" si="0"/>
        <v>1.5025656876247422</v>
      </c>
      <c r="F30" s="4">
        <f t="shared" si="1"/>
        <v>70.358994619673851</v>
      </c>
      <c r="G30" s="4">
        <f t="shared" si="0"/>
        <v>0</v>
      </c>
    </row>
    <row r="31" spans="1:8">
      <c r="A31" t="s">
        <v>79</v>
      </c>
      <c r="B31">
        <v>2012</v>
      </c>
      <c r="C31" s="4">
        <f t="shared" si="0"/>
        <v>16.660363694604069</v>
      </c>
      <c r="D31" s="4">
        <f t="shared" si="0"/>
        <v>13.442375241167671</v>
      </c>
      <c r="E31" s="4">
        <f t="shared" si="0"/>
        <v>2.8286016834670673</v>
      </c>
      <c r="F31" s="4">
        <f t="shared" si="1"/>
        <v>67.068659380761204</v>
      </c>
      <c r="G31" s="4">
        <f t="shared" si="0"/>
        <v>0</v>
      </c>
    </row>
    <row r="32" spans="1:8">
      <c r="A32" t="s">
        <v>80</v>
      </c>
      <c r="B32">
        <v>2013</v>
      </c>
      <c r="C32" s="19">
        <f t="shared" si="0"/>
        <v>21.897911390499591</v>
      </c>
      <c r="D32" s="19">
        <f t="shared" si="0"/>
        <v>6.5536579110018245</v>
      </c>
      <c r="E32" s="19">
        <f t="shared" si="0"/>
        <v>17.381759394629476</v>
      </c>
      <c r="F32" s="19">
        <f t="shared" si="1"/>
        <v>54.166671303869109</v>
      </c>
      <c r="G32" s="19">
        <f t="shared" si="0"/>
        <v>0</v>
      </c>
    </row>
    <row r="33" spans="1:7">
      <c r="A33" t="s">
        <v>81</v>
      </c>
      <c r="B33">
        <v>2013</v>
      </c>
      <c r="C33" s="19">
        <f t="shared" ref="C33:E34" si="2">C13*100</f>
        <v>31.693409577235354</v>
      </c>
      <c r="D33" s="19">
        <f t="shared" si="2"/>
        <v>5.593677906286354</v>
      </c>
      <c r="E33" s="19">
        <f t="shared" si="2"/>
        <v>12.533337616698374</v>
      </c>
      <c r="F33" s="19">
        <f t="shared" si="1"/>
        <v>50.179574899779922</v>
      </c>
      <c r="G33" s="19">
        <f t="shared" si="1"/>
        <v>0</v>
      </c>
    </row>
    <row r="34" spans="1:7">
      <c r="A34" t="s">
        <v>82</v>
      </c>
      <c r="B34">
        <v>2013</v>
      </c>
      <c r="C34" s="19">
        <f t="shared" si="2"/>
        <v>22.507509028000115</v>
      </c>
      <c r="D34" s="19">
        <f t="shared" si="2"/>
        <v>3.5568150002478163</v>
      </c>
      <c r="E34" s="19">
        <f t="shared" si="2"/>
        <v>10.053921646403262</v>
      </c>
      <c r="F34" s="19">
        <f t="shared" si="1"/>
        <v>63.881754325348808</v>
      </c>
      <c r="G34" s="19">
        <f t="shared" si="1"/>
        <v>0</v>
      </c>
    </row>
    <row r="35" spans="1:7">
      <c r="A35" t="s">
        <v>77</v>
      </c>
      <c r="B35">
        <v>2013</v>
      </c>
      <c r="C35" s="19">
        <f t="shared" ref="C35:E37" si="3">C15*100</f>
        <v>13.712154344812141</v>
      </c>
      <c r="D35" s="19">
        <f t="shared" si="3"/>
        <v>2.083333333333333</v>
      </c>
      <c r="E35" s="19">
        <f t="shared" si="3"/>
        <v>3.2122209912103261</v>
      </c>
      <c r="F35" s="19">
        <f t="shared" si="1"/>
        <v>80.967061477619197</v>
      </c>
      <c r="G35" s="19">
        <f t="shared" si="1"/>
        <v>0</v>
      </c>
    </row>
    <row r="36" spans="1:7">
      <c r="A36" t="s">
        <v>78</v>
      </c>
      <c r="B36">
        <v>2013</v>
      </c>
      <c r="C36" s="19">
        <f t="shared" si="3"/>
        <v>12.180691099087516</v>
      </c>
      <c r="D36" s="19">
        <f t="shared" si="3"/>
        <v>0.84624537107509845</v>
      </c>
      <c r="E36" s="19">
        <f t="shared" si="3"/>
        <v>6.0594170327061008</v>
      </c>
      <c r="F36" s="19">
        <f t="shared" si="1"/>
        <v>80.913646497131268</v>
      </c>
      <c r="G36" s="19">
        <f t="shared" si="1"/>
        <v>0</v>
      </c>
    </row>
    <row r="37" spans="1:7">
      <c r="A37" t="s">
        <v>79</v>
      </c>
      <c r="B37">
        <v>2013</v>
      </c>
      <c r="C37" s="19">
        <f t="shared" si="3"/>
        <v>15.641591223172654</v>
      </c>
      <c r="D37" s="19">
        <f t="shared" si="3"/>
        <v>5.4395244967279918E-2</v>
      </c>
      <c r="E37" s="19">
        <f t="shared" si="3"/>
        <v>3.9273010882589525</v>
      </c>
      <c r="F37" s="19">
        <f t="shared" si="1"/>
        <v>80.376712443601079</v>
      </c>
      <c r="G37" s="19">
        <f t="shared" si="1"/>
        <v>0</v>
      </c>
    </row>
    <row r="38" spans="1:7">
      <c r="A38" t="s">
        <v>80</v>
      </c>
      <c r="B38">
        <v>2014</v>
      </c>
      <c r="C38" s="19">
        <f t="shared" ref="C38:G38" si="4">C18*100</f>
        <v>20.456261255259928</v>
      </c>
      <c r="D38" s="19">
        <f t="shared" si="4"/>
        <v>0</v>
      </c>
      <c r="E38" s="19">
        <f t="shared" si="4"/>
        <v>14.218894788555305</v>
      </c>
      <c r="F38" s="19">
        <f t="shared" si="4"/>
        <v>65.324843956184779</v>
      </c>
      <c r="G38" s="19">
        <f t="shared" si="4"/>
        <v>0</v>
      </c>
    </row>
    <row r="39" spans="1:7">
      <c r="A39" t="s">
        <v>81</v>
      </c>
      <c r="B39">
        <v>2014</v>
      </c>
      <c r="C39" s="19">
        <f t="shared" ref="C39:G39" si="5">C19*100</f>
        <v>2.1863564726105364</v>
      </c>
      <c r="D39" s="19">
        <f t="shared" si="5"/>
        <v>0.61305554401502071</v>
      </c>
      <c r="E39" s="19">
        <f t="shared" si="5"/>
        <v>4.0810488663969053</v>
      </c>
      <c r="F39" s="19">
        <f t="shared" si="5"/>
        <v>93.119539116977521</v>
      </c>
      <c r="G39" s="19">
        <f t="shared" si="5"/>
        <v>0</v>
      </c>
    </row>
    <row r="40" spans="1:7">
      <c r="A40" t="s">
        <v>82</v>
      </c>
      <c r="B40">
        <v>2014</v>
      </c>
      <c r="C40" s="19">
        <f t="shared" ref="C40:G40" si="6">C20*100</f>
        <v>11.520154021917513</v>
      </c>
      <c r="D40" s="19">
        <f t="shared" si="6"/>
        <v>0</v>
      </c>
      <c r="E40" s="19">
        <f t="shared" si="6"/>
        <v>15.345504001112289</v>
      </c>
      <c r="F40" s="19">
        <f t="shared" si="6"/>
        <v>73.134341976970205</v>
      </c>
      <c r="G40" s="19">
        <f t="shared" si="6"/>
        <v>0</v>
      </c>
    </row>
  </sheetData>
  <mergeCells count="2">
    <mergeCell ref="B1:H1"/>
    <mergeCell ref="B21:H21"/>
  </mergeCells>
  <phoneticPr fontId="8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H11" sqref="H11"/>
    </sheetView>
  </sheetViews>
  <sheetFormatPr baseColWidth="10" defaultColWidth="11" defaultRowHeight="15" x14ac:dyDescent="0"/>
  <cols>
    <col min="1" max="1" width="15.5" customWidth="1"/>
    <col min="2" max="2" width="19.33203125" customWidth="1"/>
    <col min="3" max="3" width="13.1640625" customWidth="1"/>
    <col min="4" max="4" width="12.5" customWidth="1"/>
    <col min="5" max="5" width="13.33203125" customWidth="1"/>
    <col min="6" max="6" width="11.6640625" customWidth="1"/>
    <col min="7" max="7" width="11.5" bestFit="1" customWidth="1"/>
    <col min="9" max="9" width="16.33203125" customWidth="1"/>
    <col min="10" max="10" width="14.1640625" customWidth="1"/>
    <col min="11" max="11" width="13.5" customWidth="1"/>
    <col min="12" max="12" width="13.6640625" customWidth="1"/>
  </cols>
  <sheetData>
    <row r="1" spans="1:12">
      <c r="A1" s="57" t="s">
        <v>106</v>
      </c>
      <c r="B1" s="57"/>
    </row>
    <row r="2" spans="1:12">
      <c r="A2" s="5" t="s">
        <v>75</v>
      </c>
      <c r="B2" s="5" t="s">
        <v>76</v>
      </c>
    </row>
    <row r="3" spans="1:12">
      <c r="A3" s="5" t="s">
        <v>77</v>
      </c>
      <c r="B3" s="6">
        <f>'[19]Quadrat totals'!$AJ$53</f>
        <v>617131.47566542833</v>
      </c>
    </row>
    <row r="4" spans="1:12">
      <c r="A4" s="5" t="s">
        <v>78</v>
      </c>
      <c r="B4" s="6">
        <f>'[20]Quadrat totals'!$AI$53</f>
        <v>205662.23581208679</v>
      </c>
    </row>
    <row r="5" spans="1:12">
      <c r="A5" s="5" t="s">
        <v>79</v>
      </c>
      <c r="B5" s="6">
        <f>'[21]Quadrat totals'!$AI$53</f>
        <v>223157.42032933657</v>
      </c>
    </row>
    <row r="6" spans="1:12">
      <c r="A6" s="5" t="s">
        <v>80</v>
      </c>
      <c r="B6" s="6">
        <f>'[22]Quadrat totals'!$AI$53</f>
        <v>105578.35389163598</v>
      </c>
    </row>
    <row r="7" spans="1:12">
      <c r="A7" s="5" t="s">
        <v>81</v>
      </c>
      <c r="B7" s="6">
        <f>'[23]Quadrat totals'!$AI$53</f>
        <v>92953.726077367595</v>
      </c>
    </row>
    <row r="8" spans="1:12">
      <c r="A8" s="5" t="s">
        <v>82</v>
      </c>
      <c r="B8" s="6">
        <f>'[24]Quadrat totals'!$AI$53</f>
        <v>252056.8483531989</v>
      </c>
    </row>
    <row r="9" spans="1:12">
      <c r="L9" s="27"/>
    </row>
    <row r="11" spans="1:12">
      <c r="A11" s="5" t="s">
        <v>107</v>
      </c>
    </row>
    <row r="13" spans="1:12">
      <c r="B13" s="1" t="s">
        <v>118</v>
      </c>
      <c r="C13" s="1" t="s">
        <v>85</v>
      </c>
      <c r="D13" s="1" t="s">
        <v>0</v>
      </c>
      <c r="E13" s="1" t="s">
        <v>119</v>
      </c>
      <c r="F13" s="1" t="s">
        <v>120</v>
      </c>
      <c r="G13" s="1" t="s">
        <v>2</v>
      </c>
    </row>
    <row r="14" spans="1:12" ht="30">
      <c r="A14" s="1" t="s">
        <v>123</v>
      </c>
      <c r="B14" s="13">
        <f>B5*'Relative abundance'!C5</f>
        <v>63528.951328814379</v>
      </c>
      <c r="C14" s="13">
        <f>B5*'Relative abundance'!D5</f>
        <v>24591.616251819843</v>
      </c>
      <c r="D14" s="13">
        <f>B5*'Relative abundance'!E5</f>
        <v>17186.215616551428</v>
      </c>
      <c r="E14" s="13">
        <f>B5*'Relative abundance'!F5</f>
        <v>104461.19191239071</v>
      </c>
      <c r="F14" s="14">
        <f>SUM(B14:E14)</f>
        <v>209767.97510957636</v>
      </c>
      <c r="G14" s="12" t="s">
        <v>108</v>
      </c>
    </row>
    <row r="15" spans="1:12" ht="30">
      <c r="A15" s="1" t="s">
        <v>122</v>
      </c>
      <c r="B15" s="7">
        <f>[25]Sheet1!$O$2</f>
        <v>0.8470481525336373</v>
      </c>
      <c r="C15" s="7">
        <f>[25]Sheet1!$O$6</f>
        <v>0.59268385951237412</v>
      </c>
      <c r="D15" s="7">
        <f>[25]Sheet1!$O$9</f>
        <v>0.79737818468432931</v>
      </c>
      <c r="E15" s="7">
        <f>[25]Sheet1!$O$11</f>
        <v>1.0022913831876412</v>
      </c>
      <c r="F15" s="11" t="s">
        <v>108</v>
      </c>
      <c r="G15" s="7" t="s">
        <v>108</v>
      </c>
    </row>
    <row r="16" spans="1:12" ht="30">
      <c r="A16" s="1" t="s">
        <v>121</v>
      </c>
      <c r="B16" s="13">
        <f>B14/B15</f>
        <v>75000.40126265616</v>
      </c>
      <c r="C16" s="13">
        <f>C14/C15</f>
        <v>41491.962126406477</v>
      </c>
      <c r="D16" s="13">
        <f>D14/D15</f>
        <v>21553.405832585206</v>
      </c>
      <c r="E16" s="13">
        <f>E14/E15</f>
        <v>104222.37850650493</v>
      </c>
      <c r="F16" s="14">
        <f>SUM(B16:E16)</f>
        <v>242268.14772815278</v>
      </c>
      <c r="G16" s="7" t="s">
        <v>108</v>
      </c>
      <c r="I16" s="27"/>
    </row>
    <row r="17" spans="1:13">
      <c r="A17" s="1"/>
      <c r="B17" s="7"/>
      <c r="C17" s="7"/>
      <c r="D17" s="7"/>
      <c r="E17" s="7"/>
      <c r="F17" s="7"/>
    </row>
    <row r="19" spans="1:13" ht="16" thickBot="1"/>
    <row r="20" spans="1:13" ht="40" customHeight="1" thickBot="1">
      <c r="A20" s="21"/>
      <c r="B20" s="22" t="s">
        <v>118</v>
      </c>
      <c r="C20" s="22" t="s">
        <v>85</v>
      </c>
      <c r="D20" s="22" t="s">
        <v>0</v>
      </c>
      <c r="E20" s="22" t="s">
        <v>119</v>
      </c>
      <c r="F20" s="23" t="s">
        <v>120</v>
      </c>
      <c r="I20" s="30"/>
      <c r="J20" s="31" t="s">
        <v>123</v>
      </c>
      <c r="K20" s="32" t="s">
        <v>38</v>
      </c>
      <c r="L20" s="33" t="s">
        <v>130</v>
      </c>
      <c r="M20" s="33" t="s">
        <v>39</v>
      </c>
    </row>
    <row r="21" spans="1:13" ht="40" customHeight="1">
      <c r="A21" s="23" t="s">
        <v>123</v>
      </c>
      <c r="B21" s="24">
        <f>B14</f>
        <v>63528.951328814379</v>
      </c>
      <c r="C21" s="24">
        <f>C14</f>
        <v>24591.616251819843</v>
      </c>
      <c r="D21" s="24">
        <f>D14</f>
        <v>17186.215616551428</v>
      </c>
      <c r="E21" s="24">
        <f>E14</f>
        <v>104461.19191239071</v>
      </c>
      <c r="F21" s="24">
        <f>SUM(B21:E21)</f>
        <v>209767.97510957636</v>
      </c>
      <c r="I21" s="34" t="s">
        <v>118</v>
      </c>
      <c r="J21" s="35">
        <v>67018.999386473079</v>
      </c>
      <c r="K21" s="36">
        <v>0.83033333330000003</v>
      </c>
      <c r="L21" s="37">
        <v>80713.367389598789</v>
      </c>
      <c r="M21" s="38">
        <v>383.73488088324706</v>
      </c>
    </row>
    <row r="22" spans="1:13" ht="40" customHeight="1">
      <c r="A22" s="23" t="s">
        <v>122</v>
      </c>
      <c r="B22" s="25">
        <v>0.83033333330000003</v>
      </c>
      <c r="C22" s="25">
        <v>0.59268385951237412</v>
      </c>
      <c r="D22" s="25">
        <v>0.83033333330000003</v>
      </c>
      <c r="E22" s="25">
        <v>1.0022913831876412</v>
      </c>
      <c r="F22" s="26" t="s">
        <v>108</v>
      </c>
      <c r="I22" s="39" t="s">
        <v>85</v>
      </c>
      <c r="J22" s="40">
        <v>25111.830927640025</v>
      </c>
      <c r="K22" s="41">
        <v>0.59268385951237412</v>
      </c>
      <c r="L22" s="42">
        <v>42369.68921053558</v>
      </c>
      <c r="M22" s="43">
        <v>201.43785556344247</v>
      </c>
    </row>
    <row r="23" spans="1:13" ht="40" customHeight="1">
      <c r="A23" s="23" t="s">
        <v>121</v>
      </c>
      <c r="B23" s="24">
        <f>B21/B22</f>
        <v>76510.17823929913</v>
      </c>
      <c r="C23" s="24">
        <f>C21/C22</f>
        <v>41491.962126406477</v>
      </c>
      <c r="D23" s="24">
        <f>D21/D22</f>
        <v>20697.971437865948</v>
      </c>
      <c r="E23" s="24">
        <f>E21/E22</f>
        <v>104222.37850650493</v>
      </c>
      <c r="F23" s="24">
        <f>SUM(B23:E23)</f>
        <v>242922.49031007648</v>
      </c>
      <c r="I23" s="44" t="s">
        <v>0</v>
      </c>
      <c r="J23" s="45">
        <v>18196.533921432336</v>
      </c>
      <c r="K23" s="46">
        <v>0.83033333330000003</v>
      </c>
      <c r="L23" s="47">
        <v>21914.733748088511</v>
      </c>
      <c r="M23" s="48">
        <v>104.18903356886224</v>
      </c>
    </row>
    <row r="24" spans="1:13" ht="40" customHeight="1">
      <c r="A24" s="23" t="s">
        <v>36</v>
      </c>
      <c r="B24" s="28">
        <f>B23*1000/210336.2801</f>
        <v>363.7516942056975</v>
      </c>
      <c r="C24" s="28">
        <f>C23*1000/210336.2801</f>
        <v>197.26488510056367</v>
      </c>
      <c r="D24" s="28">
        <f>D23*1000/210336.2801</f>
        <v>98.404190794025297</v>
      </c>
      <c r="E24" s="28">
        <f>E23*1000/210336.2801</f>
        <v>495.50357388156988</v>
      </c>
      <c r="F24" s="28">
        <f>F23*1000/210336.2801</f>
        <v>1154.9243439818563</v>
      </c>
      <c r="I24" s="49" t="s">
        <v>119</v>
      </c>
      <c r="J24" s="50">
        <v>112830.05609379115</v>
      </c>
      <c r="K24" s="51">
        <v>1.0022913831876412</v>
      </c>
      <c r="L24" s="42">
        <v>112572.11025296022</v>
      </c>
      <c r="M24" s="43">
        <v>535.2006330027333</v>
      </c>
    </row>
    <row r="25" spans="1:13" ht="40" customHeight="1" thickBot="1">
      <c r="I25" s="52" t="s">
        <v>120</v>
      </c>
      <c r="J25" s="53">
        <v>223157.4203293366</v>
      </c>
      <c r="K25" s="54"/>
      <c r="L25" s="55">
        <v>257569.90060118312</v>
      </c>
      <c r="M25" s="56">
        <v>1225</v>
      </c>
    </row>
    <row r="26" spans="1:13">
      <c r="B26" t="s">
        <v>118</v>
      </c>
      <c r="C26" t="s">
        <v>85</v>
      </c>
      <c r="D26" t="s">
        <v>0</v>
      </c>
      <c r="E26" t="s">
        <v>119</v>
      </c>
      <c r="F26" t="s">
        <v>120</v>
      </c>
    </row>
    <row r="27" spans="1:13">
      <c r="A27" t="s">
        <v>123</v>
      </c>
      <c r="B27">
        <v>67000</v>
      </c>
      <c r="C27">
        <v>25000</v>
      </c>
      <c r="D27">
        <v>18000</v>
      </c>
      <c r="E27">
        <v>113000</v>
      </c>
      <c r="F27">
        <v>223000</v>
      </c>
    </row>
    <row r="28" spans="1:13">
      <c r="A28" t="s">
        <v>122</v>
      </c>
      <c r="B28" s="19">
        <v>0.83033333330000003</v>
      </c>
      <c r="C28" s="19">
        <v>0.59268385951237412</v>
      </c>
      <c r="D28" s="19">
        <v>0.83033333330000003</v>
      </c>
      <c r="E28" s="19">
        <v>1.0022913831876412</v>
      </c>
      <c r="F28" t="s">
        <v>108</v>
      </c>
    </row>
    <row r="29" spans="1:13">
      <c r="A29" t="s">
        <v>121</v>
      </c>
      <c r="B29" s="20">
        <v>80713.367389598789</v>
      </c>
      <c r="C29" s="20">
        <v>42000</v>
      </c>
      <c r="D29" s="20">
        <v>21914.733748088511</v>
      </c>
      <c r="E29" s="20">
        <v>113000</v>
      </c>
      <c r="F29">
        <v>257628.10113768731</v>
      </c>
    </row>
    <row r="30" spans="1:13">
      <c r="A30" t="s">
        <v>37</v>
      </c>
      <c r="B30" s="20">
        <v>383.73488088324706</v>
      </c>
      <c r="C30" s="20">
        <v>201.43785556344247</v>
      </c>
      <c r="D30" s="20">
        <v>104.18903356886224</v>
      </c>
      <c r="E30" s="20">
        <v>535.2006330027333</v>
      </c>
      <c r="F30" s="29">
        <v>1225</v>
      </c>
    </row>
    <row r="33" spans="2:2">
      <c r="B33">
        <f>66000/210336.2801*1000</f>
        <v>313.78324257052407</v>
      </c>
    </row>
    <row r="34" spans="2:2">
      <c r="B34">
        <v>4</v>
      </c>
    </row>
  </sheetData>
  <mergeCells count="1">
    <mergeCell ref="A1:B1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zoomScale="80" zoomScaleNormal="80" zoomScalePageLayoutView="80" workbookViewId="0">
      <selection activeCell="R4" sqref="R4"/>
    </sheetView>
  </sheetViews>
  <sheetFormatPr baseColWidth="10" defaultColWidth="11" defaultRowHeight="15" x14ac:dyDescent="0"/>
  <cols>
    <col min="3" max="3" width="14.33203125" bestFit="1" customWidth="1"/>
    <col min="5" max="5" width="14.33203125" bestFit="1" customWidth="1"/>
    <col min="7" max="7" width="14.33203125" bestFit="1" customWidth="1"/>
    <col min="9" max="9" width="14.33203125" bestFit="1" customWidth="1"/>
    <col min="11" max="11" width="14.33203125" bestFit="1" customWidth="1"/>
    <col min="13" max="13" width="14.33203125" bestFit="1" customWidth="1"/>
    <col min="14" max="15" width="14.33203125" customWidth="1"/>
    <col min="28" max="28" width="12.83203125" bestFit="1" customWidth="1"/>
    <col min="29" max="29" width="13" bestFit="1" customWidth="1"/>
    <col min="30" max="30" width="18.5" bestFit="1" customWidth="1"/>
    <col min="31" max="31" width="12.33203125" bestFit="1" customWidth="1"/>
  </cols>
  <sheetData>
    <row r="1" spans="1:31">
      <c r="A1" s="57" t="s">
        <v>16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8"/>
      <c r="O1" s="8"/>
    </row>
    <row r="2" spans="1:31">
      <c r="B2" s="57" t="s">
        <v>77</v>
      </c>
      <c r="C2" s="57"/>
      <c r="D2" s="57" t="s">
        <v>83</v>
      </c>
      <c r="E2" s="57"/>
      <c r="F2" s="57" t="s">
        <v>79</v>
      </c>
      <c r="G2" s="57"/>
      <c r="H2" s="57" t="s">
        <v>80</v>
      </c>
      <c r="I2" s="57"/>
      <c r="J2" s="57" t="s">
        <v>81</v>
      </c>
      <c r="K2" s="57"/>
      <c r="L2" s="57" t="s">
        <v>82</v>
      </c>
      <c r="M2" s="57"/>
      <c r="N2" s="58">
        <v>41091</v>
      </c>
      <c r="O2" s="57"/>
      <c r="AA2" s="57" t="s">
        <v>54</v>
      </c>
      <c r="AB2" s="57"/>
      <c r="AC2" s="57"/>
      <c r="AD2" s="57"/>
      <c r="AE2" s="57"/>
    </row>
    <row r="3" spans="1:31">
      <c r="A3" t="s">
        <v>3</v>
      </c>
      <c r="B3" t="s">
        <v>14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J3" t="s">
        <v>14</v>
      </c>
      <c r="K3" t="s">
        <v>15</v>
      </c>
      <c r="L3" t="s">
        <v>14</v>
      </c>
      <c r="M3" t="s">
        <v>15</v>
      </c>
      <c r="N3" t="s">
        <v>14</v>
      </c>
      <c r="O3" t="s">
        <v>15</v>
      </c>
      <c r="Q3" t="s">
        <v>98</v>
      </c>
      <c r="R3" t="s">
        <v>17</v>
      </c>
      <c r="S3" t="s">
        <v>83</v>
      </c>
      <c r="T3" t="s">
        <v>79</v>
      </c>
      <c r="U3" t="s">
        <v>99</v>
      </c>
      <c r="V3" t="s">
        <v>81</v>
      </c>
      <c r="W3" t="s">
        <v>82</v>
      </c>
      <c r="X3" t="s">
        <v>77</v>
      </c>
      <c r="AB3" t="s">
        <v>0</v>
      </c>
      <c r="AC3" t="s">
        <v>85</v>
      </c>
      <c r="AD3" t="s">
        <v>118</v>
      </c>
      <c r="AE3" t="s">
        <v>119</v>
      </c>
    </row>
    <row r="4" spans="1:31">
      <c r="A4" s="2" t="s">
        <v>4</v>
      </c>
      <c r="B4">
        <f>'[19]Quadrat totals'!B3</f>
        <v>6</v>
      </c>
      <c r="C4" s="4">
        <f>'[19]Quadrat totals'!X3</f>
        <v>2670.5076862102874</v>
      </c>
      <c r="D4">
        <f>'[20]Quadrat totals'!B3</f>
        <v>21</v>
      </c>
      <c r="E4" s="4">
        <f>'[20]Quadrat totals'!X3</f>
        <v>120.09519599999999</v>
      </c>
      <c r="F4">
        <f>'[21]Quadrat totals'!B3</f>
        <v>5</v>
      </c>
      <c r="G4" s="4">
        <f>'[21]Quadrat totals'!X3</f>
        <v>1074.8607869202108</v>
      </c>
      <c r="H4">
        <f>'[22]Quadrat totals'!B3</f>
        <v>8</v>
      </c>
      <c r="I4" s="4">
        <f>'[22]Quadrat totals'!X3</f>
        <v>113.45550000000001</v>
      </c>
      <c r="J4">
        <f>'[23]Quadrat totals'!B3</f>
        <v>1</v>
      </c>
      <c r="K4" s="4">
        <f>'[23]Quadrat totals'!X3</f>
        <v>104.15964</v>
      </c>
      <c r="L4">
        <f>'[24]Quadrat totals'!B3</f>
        <v>2</v>
      </c>
      <c r="M4" s="4">
        <f>'[24]Quadrat totals'!X3</f>
        <v>3235.1845360000016</v>
      </c>
      <c r="N4" s="4">
        <f>'[26]Quadrat totals'!B3</f>
        <v>10</v>
      </c>
      <c r="O4" s="4">
        <f>'[26]Quadrat totals'!X3</f>
        <v>627.57795278948333</v>
      </c>
      <c r="Q4" t="s">
        <v>101</v>
      </c>
      <c r="R4" t="e">
        <f ca="1">_1__xlfn.QUARTI(C4:C53,1)</f>
        <v>#NAME?</v>
      </c>
      <c r="S4" t="e">
        <f ca="1">_1__xlfn.QUARTI(E4:E53,1)</f>
        <v>#NAME?</v>
      </c>
      <c r="T4" t="e">
        <f ca="1">_1__xlfn.QUARTI(G4:G53,1)</f>
        <v>#NAME?</v>
      </c>
      <c r="U4" t="e">
        <f ca="1">_1__xlfn.QUARTI(I4:I53,1)</f>
        <v>#NAME?</v>
      </c>
      <c r="V4" t="e">
        <f ca="1">_1__xlfn.QUARTI(K4:K53,1)</f>
        <v>#NAME?</v>
      </c>
      <c r="W4" t="e">
        <f ca="1">_1__xlfn.QUARTI(M4:M53,1)</f>
        <v>#NAME?</v>
      </c>
      <c r="X4" t="e">
        <f ca="1">_1__xlfn.QUARTI(O4:O53,1)</f>
        <v>#NAME?</v>
      </c>
      <c r="AA4" t="s">
        <v>52</v>
      </c>
      <c r="AB4" s="4">
        <f>'SCAL density'!C54</f>
        <v>257.11851914422806</v>
      </c>
      <c r="AC4" s="4">
        <f>'SAM density'!C54</f>
        <v>663.77513651910726</v>
      </c>
      <c r="AD4" s="4">
        <f>'SAC &amp; STAB density'!C54</f>
        <v>1199.8260277607089</v>
      </c>
      <c r="AE4" s="4">
        <f>'TDOM &amp; TLAT density'!C54</f>
        <v>2402.837295971688</v>
      </c>
    </row>
    <row r="5" spans="1:31">
      <c r="A5" s="2" t="s">
        <v>4</v>
      </c>
      <c r="B5">
        <f>'[19]Quadrat totals'!B4</f>
        <v>8</v>
      </c>
      <c r="C5" s="4">
        <f>'[19]Quadrat totals'!X4</f>
        <v>3232.1552896229696</v>
      </c>
      <c r="D5">
        <f>'[20]Quadrat totals'!B4</f>
        <v>36</v>
      </c>
      <c r="E5" s="4">
        <f>'[20]Quadrat totals'!X4</f>
        <v>355.2496680000001</v>
      </c>
      <c r="F5">
        <f>'[21]Quadrat totals'!B4</f>
        <v>32</v>
      </c>
      <c r="G5" s="4">
        <f>'[21]Quadrat totals'!X4</f>
        <v>51.950436000000025</v>
      </c>
      <c r="H5">
        <f>'[22]Quadrat totals'!B4</f>
        <v>11</v>
      </c>
      <c r="I5" s="4">
        <f>'[22]Quadrat totals'!X4</f>
        <v>169.53863600000003</v>
      </c>
      <c r="J5">
        <f>'[23]Quadrat totals'!B4</f>
        <v>25</v>
      </c>
      <c r="K5" s="4">
        <f>'[23]Quadrat totals'!X4</f>
        <v>203.91377199999997</v>
      </c>
      <c r="L5">
        <f>'[24]Quadrat totals'!B4</f>
        <v>26</v>
      </c>
      <c r="M5" s="4">
        <f>'[24]Quadrat totals'!X4</f>
        <v>271.97403200000002</v>
      </c>
      <c r="N5" s="4">
        <f>'[26]Quadrat totals'!B4</f>
        <v>34</v>
      </c>
      <c r="O5" s="4">
        <f>'[26]Quadrat totals'!X4</f>
        <v>2055.9390880000001</v>
      </c>
      <c r="Q5" t="s">
        <v>102</v>
      </c>
      <c r="R5" s="4">
        <f>MIN(C4:C53)</f>
        <v>208.75878496799999</v>
      </c>
      <c r="S5" s="4">
        <f>MIN(E4:E53)</f>
        <v>11.372376000000003</v>
      </c>
      <c r="T5" s="4">
        <f>MIN(G4:G53)</f>
        <v>0</v>
      </c>
      <c r="U5" s="4">
        <f>MIN(I4:I53)</f>
        <v>0</v>
      </c>
      <c r="V5" s="4">
        <f>MIN(K4:K53)</f>
        <v>0</v>
      </c>
      <c r="W5" s="4">
        <f>MIN(M4:M53)</f>
        <v>188.784908</v>
      </c>
      <c r="X5" s="4">
        <f>MIN(O4:O53)</f>
        <v>0</v>
      </c>
      <c r="AA5" t="s">
        <v>83</v>
      </c>
      <c r="AB5" s="4">
        <f>'SCAL density'!E54</f>
        <v>204.73440407945944</v>
      </c>
      <c r="AC5" s="4">
        <f>'SAM density'!E54</f>
        <v>511.26393096092312</v>
      </c>
      <c r="AD5" s="4">
        <f>'SAC &amp; STAB density'!E54</f>
        <v>419.23871362447284</v>
      </c>
      <c r="AE5" s="4">
        <f>'TDOM &amp; TLAT density'!E54</f>
        <v>906.33736517090938</v>
      </c>
    </row>
    <row r="6" spans="1:31">
      <c r="A6" s="2" t="s">
        <v>4</v>
      </c>
      <c r="B6">
        <f>'[19]Quadrat totals'!B5</f>
        <v>19</v>
      </c>
      <c r="C6" s="4">
        <f>'[19]Quadrat totals'!X5</f>
        <v>2411.4498791691117</v>
      </c>
      <c r="D6">
        <f>'[20]Quadrat totals'!B5</f>
        <v>46</v>
      </c>
      <c r="E6" s="4">
        <f>'[20]Quadrat totals'!X5</f>
        <v>1224.6218440000002</v>
      </c>
      <c r="F6">
        <f>'[21]Quadrat totals'!B5</f>
        <v>39</v>
      </c>
      <c r="G6" s="4">
        <f>'[21]Quadrat totals'!X5</f>
        <v>1707.0614200000002</v>
      </c>
      <c r="H6">
        <f>'[22]Quadrat totals'!B5</f>
        <v>32</v>
      </c>
      <c r="I6" s="4">
        <f>'[22]Quadrat totals'!X5</f>
        <v>220.539028</v>
      </c>
      <c r="J6">
        <f>'[23]Quadrat totals'!B5</f>
        <v>42</v>
      </c>
      <c r="K6" s="4">
        <f>'[23]Quadrat totals'!X5</f>
        <v>339.74848800000001</v>
      </c>
      <c r="L6">
        <f>'[24]Quadrat totals'!B5</f>
        <v>29</v>
      </c>
      <c r="M6" s="4">
        <f>'[24]Quadrat totals'!X5</f>
        <v>762.74697200000026</v>
      </c>
      <c r="N6" s="4">
        <f>'[26]Quadrat totals'!B5</f>
        <v>36</v>
      </c>
      <c r="O6" s="4">
        <f>'[26]Quadrat totals'!X5</f>
        <v>4381.8975689999997</v>
      </c>
      <c r="Q6" t="s">
        <v>105</v>
      </c>
      <c r="R6" s="4">
        <f>SUM(C4:C53)/COUNTIF(C4:C53, "&gt;0")</f>
        <v>2934.0229625247057</v>
      </c>
      <c r="S6" s="4">
        <f>SUM(E4:E53)/COUNTIF(E4:E53, "&gt;0")</f>
        <v>977.77823071849025</v>
      </c>
      <c r="T6" s="4">
        <f>SUM(G4:G53)/COUNTIF(G4:G53, "&gt;0")</f>
        <v>1084.055963419062</v>
      </c>
      <c r="U6" s="4">
        <f>SUM(I4:I53)/COUNTIF(I4:I53, "&gt;0")</f>
        <v>570.39804113939135</v>
      </c>
      <c r="V6" s="4">
        <f>SUM(K4:K53)/COUNTIF(K4:K53, "&gt;0")</f>
        <v>445.23135173285158</v>
      </c>
      <c r="W6" s="4">
        <f>SUM(M4:M53)/COUNTIF(M4:M53, "&gt;0")</f>
        <v>1174.1679781638779</v>
      </c>
      <c r="X6" s="4">
        <f>SUM(O4:O53)/COUNTIF(O4:O53, "&gt;0")</f>
        <v>2601.3629994334483</v>
      </c>
      <c r="AA6" t="s">
        <v>79</v>
      </c>
      <c r="AB6" s="4">
        <f>'SCAL density'!G54</f>
        <v>527.5751831765748</v>
      </c>
      <c r="AC6" s="4">
        <f>'SAM density'!G54</f>
        <v>654.77598047172205</v>
      </c>
      <c r="AD6" s="4">
        <f>'SAC &amp; STAB density'!G54</f>
        <v>504.86847993092198</v>
      </c>
      <c r="AE6" s="4">
        <f>'TDOM &amp; TLAT density'!G54</f>
        <v>946.4506004000001</v>
      </c>
    </row>
    <row r="7" spans="1:31">
      <c r="A7" s="2" t="s">
        <v>4</v>
      </c>
      <c r="B7">
        <f>'[19]Quadrat totals'!B6</f>
        <v>28</v>
      </c>
      <c r="C7" s="4">
        <f>'[19]Quadrat totals'!X6</f>
        <v>2725.0078111600005</v>
      </c>
      <c r="D7">
        <f>'[20]Quadrat totals'!B6</f>
        <v>49</v>
      </c>
      <c r="E7" s="4">
        <f>'[20]Quadrat totals'!X6</f>
        <v>1235.8375000000001</v>
      </c>
      <c r="F7">
        <f>'[21]Quadrat totals'!B6</f>
        <v>46</v>
      </c>
      <c r="G7" s="4">
        <f>'[21]Quadrat totals'!X6</f>
        <v>557.76292400000011</v>
      </c>
      <c r="H7">
        <f>'[22]Quadrat totals'!B6</f>
        <v>34</v>
      </c>
      <c r="I7" s="4">
        <f>'[22]Quadrat totals'!X6</f>
        <v>49.215404000000007</v>
      </c>
      <c r="J7">
        <f>'[23]Quadrat totals'!B6</f>
        <v>47</v>
      </c>
      <c r="K7" s="4">
        <f>'[23]Quadrat totals'!X6</f>
        <v>416.28536799999995</v>
      </c>
      <c r="L7">
        <f>'[24]Quadrat totals'!B6</f>
        <v>30</v>
      </c>
      <c r="M7" s="4">
        <f>'[24]Quadrat totals'!X6</f>
        <v>347.7679720000001</v>
      </c>
      <c r="N7" s="4">
        <f>'[26]Quadrat totals'!B6</f>
        <v>38</v>
      </c>
      <c r="O7" s="4">
        <f>'[26]Quadrat totals'!X6</f>
        <v>5106.1240446800002</v>
      </c>
      <c r="Q7" t="s">
        <v>55</v>
      </c>
      <c r="R7">
        <f t="array" ref="R7">STDEV(IF(C4:C53&lt;&gt;0,C4:C53))/((COUNTIF(C4:C53, "&gt;0"))^(1/2))</f>
        <v>192.74967769465269</v>
      </c>
      <c r="S7">
        <f t="array" ref="S7">STDEV(IF(E4:E53&lt;&gt;0,E4:E53))/((COUNTIF(D4:D53, "&gt;0"))^(1/2))</f>
        <v>120.02148489694095</v>
      </c>
      <c r="T7">
        <f t="array" ref="T7">STDEV(IF(G4:G53&lt;&gt;0,G4:G53))/((COUNTIF(E4:E53, "&gt;0"))^(1/2))</f>
        <v>115.55482844347367</v>
      </c>
      <c r="U7">
        <f t="array" ref="U7">STDEV(IF(I4:I53&lt;&gt;0,I4:I53))/((COUNTIF(F4:F53, "&gt;0"))^(1/2))</f>
        <v>103.66011449284881</v>
      </c>
      <c r="V7">
        <f t="array" ref="V7">STDEV(IF(K4:K53&lt;&gt;0,K4:K53))/((COUNTIF(G4:G53, "&gt;0"))^(1/2))</f>
        <v>55.100552483943993</v>
      </c>
      <c r="W7">
        <f t="array" ref="W7">STDEV(IF(M4:M53&lt;&gt;0,M4:M53))/((COUNTIF(M4:M53, "&gt;0"))^(1/2))</f>
        <v>116.85128286678967</v>
      </c>
      <c r="X7">
        <f t="array" ref="X7">STDEV(IF(O4:O53&lt;&gt;0,O4:O53))/((COUNTIF(O4:O53, "&gt;0"))^(1/2))</f>
        <v>184.10031628261359</v>
      </c>
      <c r="AA7" t="s">
        <v>80</v>
      </c>
      <c r="AB7" s="4">
        <f>'SCAL density'!I54</f>
        <v>396.17337590937689</v>
      </c>
      <c r="AC7" s="4">
        <f>'SAM density'!I54</f>
        <v>471.08592697049994</v>
      </c>
      <c r="AD7" s="4">
        <f>'SAC &amp; STAB density'!I54</f>
        <v>246.40340535471</v>
      </c>
      <c r="AE7" s="4">
        <f>'TDOM &amp; TLAT density'!I54</f>
        <v>456.25418206896569</v>
      </c>
    </row>
    <row r="8" spans="1:31">
      <c r="A8" s="2" t="s">
        <v>4</v>
      </c>
      <c r="B8">
        <f>'[19]Quadrat totals'!B7</f>
        <v>40</v>
      </c>
      <c r="C8" s="4">
        <f>'[19]Quadrat totals'!X7</f>
        <v>5585.7295565999993</v>
      </c>
      <c r="D8">
        <f>'[20]Quadrat totals'!B7</f>
        <v>52</v>
      </c>
      <c r="E8" s="4">
        <f>'[20]Quadrat totals'!X7</f>
        <v>230.96172400000006</v>
      </c>
      <c r="F8">
        <f>'[21]Quadrat totals'!B7</f>
        <v>53</v>
      </c>
      <c r="G8" s="4">
        <f>'[21]Quadrat totals'!X7</f>
        <v>0</v>
      </c>
      <c r="H8">
        <f>'[22]Quadrat totals'!B7</f>
        <v>37</v>
      </c>
      <c r="I8" s="4">
        <f>'[22]Quadrat totals'!X7</f>
        <v>506.12676400000021</v>
      </c>
      <c r="J8">
        <f>'[23]Quadrat totals'!B7</f>
        <v>49</v>
      </c>
      <c r="K8" s="4">
        <f>'[23]Quadrat totals'!X7</f>
        <v>447.88033199999995</v>
      </c>
      <c r="L8">
        <f>'[24]Quadrat totals'!B7</f>
        <v>40</v>
      </c>
      <c r="M8" s="4">
        <f>'[24]Quadrat totals'!X7</f>
        <v>1392.7886960000001</v>
      </c>
      <c r="N8" s="4">
        <f>'[26]Quadrat totals'!B7</f>
        <v>54</v>
      </c>
      <c r="O8" s="4">
        <f>'[26]Quadrat totals'!X7</f>
        <v>1600.5385164000004</v>
      </c>
      <c r="Q8" t="s">
        <v>103</v>
      </c>
      <c r="R8" s="4">
        <f>MAX(C4:C53)</f>
        <v>6634.9078432961569</v>
      </c>
      <c r="S8" s="4">
        <f>MAX(E4:E53)</f>
        <v>4247.7136024000001</v>
      </c>
      <c r="T8" s="4">
        <f>MAX(G4:G53)</f>
        <v>3283.7873083237778</v>
      </c>
      <c r="U8" s="4">
        <f>MAX(I4:I53)</f>
        <v>3234.0952920000009</v>
      </c>
      <c r="V8" s="4">
        <f>MAX(K4:K53)</f>
        <v>1785.1928560000001</v>
      </c>
      <c r="W8" s="4">
        <f>MAX(M4:M53)</f>
        <v>4212.736675931571</v>
      </c>
      <c r="X8" s="4">
        <f>MAX(O4:O53)</f>
        <v>6397.2043552000014</v>
      </c>
      <c r="AA8" t="s">
        <v>81</v>
      </c>
      <c r="AB8" s="4">
        <f>'SCAL density'!K54</f>
        <v>422.97331441687226</v>
      </c>
      <c r="AC8" s="4">
        <f>'SAM density'!K54</f>
        <v>176.77624588560002</v>
      </c>
      <c r="AD8" s="4">
        <f>'SAC &amp; STAB density'!K54</f>
        <v>199.32508602818103</v>
      </c>
      <c r="AE8" s="4">
        <f>'TDOM &amp; TLAT density'!K54</f>
        <v>358.59333548717944</v>
      </c>
    </row>
    <row r="9" spans="1:31">
      <c r="A9" s="2" t="s">
        <v>5</v>
      </c>
      <c r="B9">
        <f>'[19]Quadrat totals'!B8</f>
        <v>5</v>
      </c>
      <c r="C9" s="4">
        <f>'[19]Quadrat totals'!X8</f>
        <v>3874.5849896109066</v>
      </c>
      <c r="D9">
        <f>'[20]Quadrat totals'!B8</f>
        <v>7</v>
      </c>
      <c r="E9" s="4">
        <f>'[20]Quadrat totals'!X8</f>
        <v>374.24535600000002</v>
      </c>
      <c r="F9">
        <f>'[21]Quadrat totals'!B8</f>
        <v>5</v>
      </c>
      <c r="G9" s="4">
        <f>'[21]Quadrat totals'!X8</f>
        <v>1522.4421697405005</v>
      </c>
      <c r="H9">
        <f>'[22]Quadrat totals'!B8</f>
        <v>12</v>
      </c>
      <c r="I9" s="4">
        <f>'[22]Quadrat totals'!X8</f>
        <v>315.81634400000002</v>
      </c>
      <c r="J9">
        <f>'[23]Quadrat totals'!B8</f>
        <v>28</v>
      </c>
      <c r="K9" s="4">
        <f>'[23]Quadrat totals'!X8</f>
        <v>0</v>
      </c>
      <c r="L9">
        <f>'[24]Quadrat totals'!B8</f>
        <v>5</v>
      </c>
      <c r="M9" s="4">
        <f>'[24]Quadrat totals'!X8</f>
        <v>463.77871267627341</v>
      </c>
      <c r="N9" s="4">
        <f>'[26]Quadrat totals'!B8</f>
        <v>17</v>
      </c>
      <c r="O9" s="4">
        <f>'[26]Quadrat totals'!X8</f>
        <v>3451.6117594840002</v>
      </c>
      <c r="Q9" t="s">
        <v>104</v>
      </c>
      <c r="R9" t="e">
        <f ca="1">_1__xlfn.QUARTI(C4:C53,3)</f>
        <v>#NAME?</v>
      </c>
      <c r="S9" t="e">
        <f ca="1">_1__xlfn.QUARTI(E4:E53,3)</f>
        <v>#NAME?</v>
      </c>
      <c r="T9" t="e">
        <f ca="1">_1__xlfn.QUARTI(G4:G53,3)</f>
        <v>#NAME?</v>
      </c>
      <c r="U9" t="e">
        <f ca="1">_1__xlfn.QUARTI(I4:I53,3)</f>
        <v>#NAME?</v>
      </c>
      <c r="V9" t="e">
        <f ca="1">_1__xlfn.QUARTI(K4:K53,3)</f>
        <v>#NAME?</v>
      </c>
      <c r="W9" t="e">
        <f ca="1">_1__xlfn.QUARTI(M4:M53,3)</f>
        <v>#NAME?</v>
      </c>
      <c r="X9" t="e">
        <f ca="1">_1__xlfn.QUARTI(O4:O53,3)</f>
        <v>#NAME?</v>
      </c>
      <c r="AA9" t="s">
        <v>82</v>
      </c>
      <c r="AB9" s="4">
        <f>'SCAL density'!M54</f>
        <v>524.94971443701411</v>
      </c>
      <c r="AC9" s="4">
        <f>'SAM density'!M54</f>
        <v>393.9541447931428</v>
      </c>
      <c r="AD9" s="4">
        <f>'SAC &amp; STAB density'!M54</f>
        <v>390.74582273690316</v>
      </c>
      <c r="AE9" s="4">
        <f>'TDOM &amp; TLAT density'!M54</f>
        <v>958.30776755288889</v>
      </c>
    </row>
    <row r="10" spans="1:31">
      <c r="A10" s="2" t="s">
        <v>5</v>
      </c>
      <c r="B10">
        <f>'[19]Quadrat totals'!B9</f>
        <v>16</v>
      </c>
      <c r="C10" s="4">
        <f>'[19]Quadrat totals'!X9</f>
        <v>5451.5166256360008</v>
      </c>
      <c r="D10">
        <f>'[20]Quadrat totals'!B9</f>
        <v>21</v>
      </c>
      <c r="E10" s="4">
        <f>'[20]Quadrat totals'!X9</f>
        <v>366.97729468</v>
      </c>
      <c r="F10">
        <f>'[21]Quadrat totals'!B9</f>
        <v>9</v>
      </c>
      <c r="G10" s="4">
        <f>'[21]Quadrat totals'!X9</f>
        <v>23.420192000000004</v>
      </c>
      <c r="H10">
        <f>'[22]Quadrat totals'!B9</f>
        <v>25</v>
      </c>
      <c r="I10" s="4">
        <f>'[22]Quadrat totals'!X9</f>
        <v>142.59017494399998</v>
      </c>
      <c r="J10">
        <f>'[23]Quadrat totals'!B9</f>
        <v>31</v>
      </c>
      <c r="K10" s="4">
        <f>'[23]Quadrat totals'!X9</f>
        <v>141.12840447599999</v>
      </c>
      <c r="L10">
        <f>'[24]Quadrat totals'!B9</f>
        <v>13</v>
      </c>
      <c r="M10" s="4">
        <f>'[24]Quadrat totals'!X9</f>
        <v>296.70300476855158</v>
      </c>
      <c r="N10" s="4">
        <f>'[26]Quadrat totals'!B9</f>
        <v>19</v>
      </c>
      <c r="O10" s="4">
        <f>'[26]Quadrat totals'!X9</f>
        <v>1775.6915392720002</v>
      </c>
      <c r="Q10" t="s">
        <v>100</v>
      </c>
      <c r="R10" s="4">
        <f>MEDIAN(C4:C53)</f>
        <v>2865.9355907475592</v>
      </c>
      <c r="S10" s="4">
        <f>MEDIAN(E4:E53)</f>
        <v>793.03894762200025</v>
      </c>
      <c r="T10" s="4">
        <f>MEDIAN(G4:G53)</f>
        <v>889.54276561741449</v>
      </c>
      <c r="U10" s="4">
        <f>MEDIAN(I4:I53)</f>
        <v>224.172616</v>
      </c>
      <c r="V10" s="4">
        <f>MEDIAN(K4:K53)</f>
        <v>336.50448799999998</v>
      </c>
      <c r="W10" s="4">
        <f>MEDIAN(M4:M53)</f>
        <v>989.3288600000003</v>
      </c>
      <c r="X10" s="4">
        <f>MEDIAN(O4:O53)</f>
        <v>2212.0242293448737</v>
      </c>
      <c r="AA10" t="s">
        <v>17</v>
      </c>
      <c r="AB10" s="4">
        <f>'SCAL density'!O54</f>
        <v>892.08765842775529</v>
      </c>
      <c r="AC10" s="4">
        <f>'SAM density'!O54</f>
        <v>681.48729726049828</v>
      </c>
      <c r="AD10" s="4">
        <f>'SAC &amp; STAB density'!O54</f>
        <v>1037.5215484364323</v>
      </c>
      <c r="AE10" s="4">
        <f>'TDOM &amp; TLAT density'!O54</f>
        <v>1970.0140109923818</v>
      </c>
    </row>
    <row r="11" spans="1:31">
      <c r="A11" s="2" t="s">
        <v>5</v>
      </c>
      <c r="B11">
        <f>'[19]Quadrat totals'!B10</f>
        <v>17</v>
      </c>
      <c r="C11" s="4">
        <f>'[19]Quadrat totals'!X10</f>
        <v>3173.0821132560009</v>
      </c>
      <c r="D11">
        <f>'[20]Quadrat totals'!B10</f>
        <v>27</v>
      </c>
      <c r="E11" s="4">
        <f>'[20]Quadrat totals'!X10</f>
        <v>989.90329248399996</v>
      </c>
      <c r="F11">
        <f>'[21]Quadrat totals'!B10</f>
        <v>14</v>
      </c>
      <c r="G11" s="4">
        <f>'[21]Quadrat totals'!X10</f>
        <v>26.030647999999999</v>
      </c>
      <c r="H11">
        <f>'[22]Quadrat totals'!B10</f>
        <v>29</v>
      </c>
      <c r="I11" s="4">
        <f>'[22]Quadrat totals'!X10</f>
        <v>144.294565312</v>
      </c>
      <c r="J11">
        <f>'[23]Quadrat totals'!B10</f>
        <v>34</v>
      </c>
      <c r="K11" s="4">
        <f>'[23]Quadrat totals'!X10</f>
        <v>841.21147999999994</v>
      </c>
      <c r="L11">
        <f>'[24]Quadrat totals'!B10</f>
        <v>22</v>
      </c>
      <c r="M11" s="4">
        <f>'[24]Quadrat totals'!X10</f>
        <v>204.33069391999996</v>
      </c>
      <c r="N11" s="4">
        <f>'[26]Quadrat totals'!B10</f>
        <v>22</v>
      </c>
      <c r="O11" s="4">
        <f>'[26]Quadrat totals'!X10</f>
        <v>918.08873442681795</v>
      </c>
      <c r="AA11" t="s">
        <v>83</v>
      </c>
      <c r="AB11" s="4">
        <f>'SCAL density'!Q54</f>
        <v>190.89854075083633</v>
      </c>
      <c r="AC11" s="4">
        <f>'SAM density'!Q54</f>
        <v>587.20616969160005</v>
      </c>
      <c r="AD11" s="4">
        <f>'SAC &amp; STAB density'!Q54</f>
        <v>624.51355840547785</v>
      </c>
      <c r="AE11" s="4">
        <f>'TDOM &amp; TLAT density'!Q54</f>
        <v>1382.5163959255815</v>
      </c>
    </row>
    <row r="12" spans="1:31">
      <c r="A12" s="2" t="s">
        <v>5</v>
      </c>
      <c r="B12">
        <f>'[19]Quadrat totals'!B11</f>
        <v>18</v>
      </c>
      <c r="C12" s="4">
        <f>'[19]Quadrat totals'!X11</f>
        <v>2868.9579257808323</v>
      </c>
      <c r="D12">
        <f>'[20]Quadrat totals'!B11</f>
        <v>31</v>
      </c>
      <c r="E12" s="4">
        <f>'[20]Quadrat totals'!X11</f>
        <v>529.33163135821133</v>
      </c>
      <c r="F12">
        <f>'[21]Quadrat totals'!B11</f>
        <v>22</v>
      </c>
      <c r="G12" s="4">
        <f>'[21]Quadrat totals'!X11</f>
        <v>1408.2814190655004</v>
      </c>
      <c r="H12">
        <f>'[22]Quadrat totals'!B11</f>
        <v>41</v>
      </c>
      <c r="I12" s="4">
        <f>'[22]Quadrat totals'!X11</f>
        <v>362.10215200000016</v>
      </c>
      <c r="J12">
        <f>'[23]Quadrat totals'!B11</f>
        <v>44</v>
      </c>
      <c r="K12" s="4">
        <f>'[23]Quadrat totals'!X11</f>
        <v>385.29440918786963</v>
      </c>
      <c r="L12">
        <f>'[24]Quadrat totals'!B11</f>
        <v>52</v>
      </c>
      <c r="M12" s="4">
        <f>'[24]Quadrat totals'!X11</f>
        <v>1842.9292200000002</v>
      </c>
      <c r="N12" s="4">
        <f>'[26]Quadrat totals'!B11</f>
        <v>24</v>
      </c>
      <c r="O12" s="4">
        <f>'[26]Quadrat totals'!X11</f>
        <v>2161.6623104579485</v>
      </c>
      <c r="Q12" t="s">
        <v>29</v>
      </c>
      <c r="R12" t="e">
        <f t="shared" ref="R12:X12" ca="1" si="0">R4</f>
        <v>#NAME?</v>
      </c>
      <c r="S12" t="e">
        <f t="shared" ca="1" si="0"/>
        <v>#NAME?</v>
      </c>
      <c r="T12" t="e">
        <f t="shared" ca="1" si="0"/>
        <v>#NAME?</v>
      </c>
      <c r="U12" t="e">
        <f t="shared" ca="1" si="0"/>
        <v>#NAME?</v>
      </c>
      <c r="V12" t="e">
        <f t="shared" ca="1" si="0"/>
        <v>#NAME?</v>
      </c>
      <c r="W12" t="e">
        <f t="shared" ca="1" si="0"/>
        <v>#NAME?</v>
      </c>
      <c r="X12" t="e">
        <f t="shared" ca="1" si="0"/>
        <v>#NAME?</v>
      </c>
    </row>
    <row r="13" spans="1:31">
      <c r="A13" s="2" t="s">
        <v>5</v>
      </c>
      <c r="B13">
        <f>'[19]Quadrat totals'!B12</f>
        <v>30</v>
      </c>
      <c r="C13" s="4">
        <f>'[19]Quadrat totals'!X12</f>
        <v>4177.818822278351</v>
      </c>
      <c r="D13">
        <f>'[20]Quadrat totals'!B12</f>
        <v>52</v>
      </c>
      <c r="E13" s="4">
        <f>'[20]Quadrat totals'!X12</f>
        <v>654.15698495871027</v>
      </c>
      <c r="F13">
        <f>'[21]Quadrat totals'!B12</f>
        <v>31</v>
      </c>
      <c r="G13" s="4">
        <f>'[21]Quadrat totals'!X12</f>
        <v>790.62935496633702</v>
      </c>
      <c r="H13">
        <f>'[22]Quadrat totals'!B12</f>
        <v>46</v>
      </c>
      <c r="I13" s="4">
        <f>'[22]Quadrat totals'!X12</f>
        <v>1696.1281719999999</v>
      </c>
      <c r="J13">
        <f>'[23]Quadrat totals'!B12</f>
        <v>50</v>
      </c>
      <c r="K13" s="4">
        <f>'[23]Quadrat totals'!X12</f>
        <v>299.22876800000012</v>
      </c>
      <c r="L13">
        <f>'[24]Quadrat totals'!B12</f>
        <v>58</v>
      </c>
      <c r="M13" s="4">
        <f>'[24]Quadrat totals'!X12</f>
        <v>2761.3175609200002</v>
      </c>
      <c r="N13" s="4">
        <f>'[26]Quadrat totals'!B12</f>
        <v>41</v>
      </c>
      <c r="O13" s="4">
        <f>'[26]Quadrat totals'!X12</f>
        <v>2258.2649426897469</v>
      </c>
      <c r="Q13" t="s">
        <v>28</v>
      </c>
      <c r="R13" s="4" t="e">
        <f t="shared" ref="R13:X13" ca="1" si="1">R10-R4</f>
        <v>#NAME?</v>
      </c>
      <c r="S13" s="4" t="e">
        <f t="shared" ca="1" si="1"/>
        <v>#NAME?</v>
      </c>
      <c r="T13" s="4" t="e">
        <f t="shared" ca="1" si="1"/>
        <v>#NAME?</v>
      </c>
      <c r="U13" s="4" t="e">
        <f t="shared" ca="1" si="1"/>
        <v>#NAME?</v>
      </c>
      <c r="V13" s="4" t="e">
        <f t="shared" ca="1" si="1"/>
        <v>#NAME?</v>
      </c>
      <c r="W13" s="4" t="e">
        <f t="shared" ca="1" si="1"/>
        <v>#NAME?</v>
      </c>
      <c r="X13" s="4" t="e">
        <f t="shared" ca="1" si="1"/>
        <v>#NAME?</v>
      </c>
    </row>
    <row r="14" spans="1:31">
      <c r="A14" s="2" t="s">
        <v>6</v>
      </c>
      <c r="B14">
        <f>'[19]Quadrat totals'!B13</f>
        <v>4</v>
      </c>
      <c r="C14" s="4">
        <f>'[19]Quadrat totals'!X13</f>
        <v>4798.7645532700972</v>
      </c>
      <c r="D14">
        <f>'[20]Quadrat totals'!B13</f>
        <v>10</v>
      </c>
      <c r="E14" s="4">
        <f>'[20]Quadrat totals'!X13</f>
        <v>134.9060341</v>
      </c>
      <c r="F14">
        <f>'[21]Quadrat totals'!B13</f>
        <v>20</v>
      </c>
      <c r="G14" s="4">
        <f>'[21]Quadrat totals'!X13</f>
        <v>635.03174894248775</v>
      </c>
      <c r="H14">
        <f>'[22]Quadrat totals'!B13</f>
        <v>8</v>
      </c>
      <c r="I14" s="4">
        <f>'[22]Quadrat totals'!X13</f>
        <v>297.16133200000002</v>
      </c>
      <c r="J14">
        <f>'[23]Quadrat totals'!B13</f>
        <v>15</v>
      </c>
      <c r="K14" s="4">
        <f>'[23]Quadrat totals'!X13</f>
        <v>268.13323437199745</v>
      </c>
      <c r="L14">
        <f>'[24]Quadrat totals'!B13</f>
        <v>2</v>
      </c>
      <c r="M14" s="4">
        <f>'[24]Quadrat totals'!X13</f>
        <v>1207.8869680873599</v>
      </c>
      <c r="N14" s="4">
        <f>'[26]Quadrat totals'!B13</f>
        <v>26</v>
      </c>
      <c r="O14" s="4">
        <f>'[26]Quadrat totals'!X13</f>
        <v>812.4947832145466</v>
      </c>
      <c r="Q14" t="s">
        <v>30</v>
      </c>
      <c r="R14" s="4" t="e">
        <f t="shared" ref="R14:X14" ca="1" si="2">R9-R10</f>
        <v>#NAME?</v>
      </c>
      <c r="S14" s="4" t="e">
        <f t="shared" ca="1" si="2"/>
        <v>#NAME?</v>
      </c>
      <c r="T14" s="4" t="e">
        <f t="shared" ca="1" si="2"/>
        <v>#NAME?</v>
      </c>
      <c r="U14" s="4" t="e">
        <f t="shared" ca="1" si="2"/>
        <v>#NAME?</v>
      </c>
      <c r="V14" s="4" t="e">
        <f t="shared" ca="1" si="2"/>
        <v>#NAME?</v>
      </c>
      <c r="W14" s="4" t="e">
        <f t="shared" ca="1" si="2"/>
        <v>#NAME?</v>
      </c>
      <c r="X14" s="4" t="e">
        <f t="shared" ca="1" si="2"/>
        <v>#NAME?</v>
      </c>
    </row>
    <row r="15" spans="1:31">
      <c r="A15" s="2" t="s">
        <v>6</v>
      </c>
      <c r="B15">
        <f>'[19]Quadrat totals'!B14</f>
        <v>5</v>
      </c>
      <c r="C15" s="4">
        <f>'[19]Quadrat totals'!X14</f>
        <v>3088.8762125507733</v>
      </c>
      <c r="D15">
        <f>'[20]Quadrat totals'!B14</f>
        <v>16</v>
      </c>
      <c r="E15" s="4">
        <f>'[20]Quadrat totals'!X14</f>
        <v>193.01091200000002</v>
      </c>
      <c r="F15">
        <f>'[21]Quadrat totals'!B14</f>
        <v>22</v>
      </c>
      <c r="G15" s="4">
        <f>'[21]Quadrat totals'!X14</f>
        <v>153.89852784799999</v>
      </c>
      <c r="H15">
        <f>'[22]Quadrat totals'!B14</f>
        <v>14</v>
      </c>
      <c r="I15" s="4">
        <f>'[22]Quadrat totals'!X14</f>
        <v>285.50492683809023</v>
      </c>
      <c r="J15">
        <f>'[23]Quadrat totals'!B14</f>
        <v>16</v>
      </c>
      <c r="K15" s="4">
        <f>'[23]Quadrat totals'!X14</f>
        <v>99.461592819121336</v>
      </c>
      <c r="L15">
        <f>'[24]Quadrat totals'!B14</f>
        <v>10</v>
      </c>
      <c r="M15" s="4">
        <f>'[24]Quadrat totals'!X14</f>
        <v>1447.4571081651911</v>
      </c>
      <c r="N15" s="4">
        <f>'[26]Quadrat totals'!B14</f>
        <v>30</v>
      </c>
      <c r="O15" s="4">
        <f>'[26]Quadrat totals'!X14</f>
        <v>2327.661259821391</v>
      </c>
      <c r="AA15" s="57" t="s">
        <v>58</v>
      </c>
      <c r="AB15" s="57"/>
      <c r="AC15" s="57"/>
      <c r="AD15" s="57"/>
      <c r="AE15" s="57"/>
    </row>
    <row r="16" spans="1:31">
      <c r="A16" s="2" t="s">
        <v>6</v>
      </c>
      <c r="B16">
        <f>'[19]Quadrat totals'!B15</f>
        <v>19</v>
      </c>
      <c r="C16" s="4">
        <f>'[19]Quadrat totals'!X15</f>
        <v>2829.5495879720002</v>
      </c>
      <c r="D16">
        <f>'[20]Quadrat totals'!B15</f>
        <v>24</v>
      </c>
      <c r="E16" s="4">
        <f>'[20]Quadrat totals'!X15</f>
        <v>11.372376000000003</v>
      </c>
      <c r="F16">
        <f>'[21]Quadrat totals'!B15</f>
        <v>42</v>
      </c>
      <c r="G16" s="4">
        <f>'[21]Quadrat totals'!X15</f>
        <v>2870.9288440000005</v>
      </c>
      <c r="H16">
        <f>'[22]Quadrat totals'!B15</f>
        <v>25</v>
      </c>
      <c r="I16" s="4">
        <f>'[22]Quadrat totals'!X15</f>
        <v>204.17109279445691</v>
      </c>
      <c r="J16">
        <f>'[23]Quadrat totals'!B15</f>
        <v>17</v>
      </c>
      <c r="K16" s="4">
        <f>'[23]Quadrat totals'!X15</f>
        <v>22.816046133214485</v>
      </c>
      <c r="L16">
        <f>'[24]Quadrat totals'!B15</f>
        <v>19</v>
      </c>
      <c r="M16" s="4">
        <f>'[24]Quadrat totals'!X15</f>
        <v>762.07174800000007</v>
      </c>
      <c r="N16" s="4">
        <f>'[26]Quadrat totals'!B15</f>
        <v>38</v>
      </c>
      <c r="O16" s="4">
        <f>'[26]Quadrat totals'!X15</f>
        <v>1429.8082667200006</v>
      </c>
      <c r="Q16" s="57" t="s">
        <v>124</v>
      </c>
      <c r="R16" s="57"/>
      <c r="S16" s="57"/>
      <c r="T16" s="57"/>
      <c r="U16" s="57"/>
      <c r="V16" s="57"/>
      <c r="W16" s="57"/>
      <c r="X16" s="57"/>
      <c r="AB16" t="s">
        <v>0</v>
      </c>
      <c r="AC16" t="s">
        <v>85</v>
      </c>
      <c r="AD16" t="s">
        <v>118</v>
      </c>
      <c r="AE16" t="s">
        <v>119</v>
      </c>
    </row>
    <row r="17" spans="1:31">
      <c r="A17" s="2" t="s">
        <v>6</v>
      </c>
      <c r="B17">
        <f>'[19]Quadrat totals'!B16</f>
        <v>55</v>
      </c>
      <c r="C17" s="4">
        <f>'[19]Quadrat totals'!X16</f>
        <v>1039.1174450364804</v>
      </c>
      <c r="D17">
        <f>'[20]Quadrat totals'!B16</f>
        <v>45</v>
      </c>
      <c r="E17" s="4">
        <f>'[20]Quadrat totals'!X16</f>
        <v>257.58205200000003</v>
      </c>
      <c r="F17">
        <f>'[21]Quadrat totals'!B16</f>
        <v>48</v>
      </c>
      <c r="G17" s="4">
        <f>'[21]Quadrat totals'!X16</f>
        <v>392.48364400000003</v>
      </c>
      <c r="H17">
        <f>'[22]Quadrat totals'!B16</f>
        <v>26</v>
      </c>
      <c r="I17" s="4">
        <f>'[22]Quadrat totals'!X16</f>
        <v>183.6260433665189</v>
      </c>
      <c r="J17">
        <f>'[23]Quadrat totals'!B16</f>
        <v>36</v>
      </c>
      <c r="K17" s="4">
        <f>'[23]Quadrat totals'!X16</f>
        <v>25.797228527999998</v>
      </c>
      <c r="L17">
        <f>'[24]Quadrat totals'!B16</f>
        <v>23</v>
      </c>
      <c r="M17" s="4">
        <f>'[24]Quadrat totals'!X16</f>
        <v>831.91761119628904</v>
      </c>
      <c r="N17" s="4">
        <f>'[26]Quadrat totals'!B16</f>
        <v>47</v>
      </c>
      <c r="O17" s="4">
        <f>'[26]Quadrat totals'!X16</f>
        <v>1615.1488360000001</v>
      </c>
      <c r="R17" t="s">
        <v>17</v>
      </c>
      <c r="S17" t="s">
        <v>83</v>
      </c>
      <c r="T17" t="s">
        <v>79</v>
      </c>
      <c r="U17" t="s">
        <v>99</v>
      </c>
      <c r="V17" t="s">
        <v>81</v>
      </c>
      <c r="W17" t="s">
        <v>82</v>
      </c>
      <c r="X17" t="s">
        <v>77</v>
      </c>
      <c r="AA17" t="s">
        <v>52</v>
      </c>
      <c r="AB17" s="4">
        <f>'SCAL density'!C55</f>
        <v>101.41081425173779</v>
      </c>
      <c r="AC17" s="4">
        <f>'SAM density'!C55</f>
        <v>150.71390964761011</v>
      </c>
      <c r="AD17" s="4">
        <f>'SAC &amp; STAB density'!C55</f>
        <v>147.86070542193232</v>
      </c>
      <c r="AE17" s="4">
        <f>'TDOM &amp; TLAT density'!C55</f>
        <v>197.10321694321695</v>
      </c>
    </row>
    <row r="18" spans="1:31">
      <c r="A18" s="2" t="s">
        <v>6</v>
      </c>
      <c r="B18">
        <f>'[19]Quadrat totals'!B17</f>
        <v>58</v>
      </c>
      <c r="C18" s="4">
        <f>'[19]Quadrat totals'!X17</f>
        <v>4271.4855160000006</v>
      </c>
      <c r="D18">
        <f>'[20]Quadrat totals'!B17</f>
        <v>53</v>
      </c>
      <c r="E18" s="4">
        <f>'[20]Quadrat totals'!X17</f>
        <v>2385.6476120000007</v>
      </c>
      <c r="F18" t="str">
        <f>'[21]Quadrat totals'!B17</f>
        <v>Error</v>
      </c>
      <c r="G18" s="4"/>
      <c r="H18">
        <f>'[22]Quadrat totals'!B17</f>
        <v>36</v>
      </c>
      <c r="I18" s="4">
        <f>'[22]Quadrat totals'!X17</f>
        <v>521.3434400000001</v>
      </c>
      <c r="J18">
        <f>'[23]Quadrat totals'!B17</f>
        <v>39</v>
      </c>
      <c r="K18" s="4">
        <f>'[23]Quadrat totals'!X17</f>
        <v>704.2699208381058</v>
      </c>
      <c r="L18">
        <f>'[24]Quadrat totals'!B17</f>
        <v>36</v>
      </c>
      <c r="M18" s="4">
        <f>'[24]Quadrat totals'!X17</f>
        <v>868.21628750400009</v>
      </c>
      <c r="N18" s="4">
        <f>'[26]Quadrat totals'!B17</f>
        <v>49</v>
      </c>
      <c r="O18" s="4">
        <f>'[26]Quadrat totals'!X17</f>
        <v>934.19824400000027</v>
      </c>
      <c r="Q18" t="s">
        <v>102</v>
      </c>
      <c r="R18" s="4">
        <f>MIN(C16:C65)</f>
        <v>208.75878496799999</v>
      </c>
      <c r="S18" s="4">
        <f>MIN(E16:E65)</f>
        <v>11.372376000000003</v>
      </c>
      <c r="T18" s="4">
        <f>MIN(G16:G65)</f>
        <v>19.845619999999982</v>
      </c>
      <c r="U18" s="4">
        <f>MIN(I16:I65)</f>
        <v>0</v>
      </c>
      <c r="V18" s="4">
        <f>MIN(K16:K65)</f>
        <v>22.816046133214485</v>
      </c>
      <c r="W18" s="4">
        <f>MIN(M16:M65)</f>
        <v>188.784908</v>
      </c>
      <c r="X18" s="4">
        <f>MIN(O16:O65)</f>
        <v>0</v>
      </c>
      <c r="AA18" t="s">
        <v>83</v>
      </c>
      <c r="AB18" s="4">
        <f>'SCAL density'!E55</f>
        <v>79.695740608426576</v>
      </c>
      <c r="AC18" s="4">
        <f>'SAM density'!E55</f>
        <v>145.08778705668871</v>
      </c>
      <c r="AD18" s="4">
        <f>'SAC &amp; STAB density'!E55</f>
        <v>71.058714789194042</v>
      </c>
      <c r="AE18" s="4">
        <f>'TDOM &amp; TLAT density'!E55</f>
        <v>161.9363154613921</v>
      </c>
    </row>
    <row r="19" spans="1:31">
      <c r="A19" s="2" t="s">
        <v>7</v>
      </c>
      <c r="B19">
        <f>'[19]Quadrat totals'!B18</f>
        <v>11</v>
      </c>
      <c r="C19" s="4">
        <f>'[19]Quadrat totals'!X18</f>
        <v>2256.6138617194233</v>
      </c>
      <c r="D19">
        <f>'[20]Quadrat totals'!B18</f>
        <v>19</v>
      </c>
      <c r="E19" s="4">
        <f>'[20]Quadrat totals'!X18</f>
        <v>1059.0702267200002</v>
      </c>
      <c r="F19">
        <f>'[21]Quadrat totals'!B18</f>
        <v>7</v>
      </c>
      <c r="G19" s="4">
        <f>'[21]Quadrat totals'!X18</f>
        <v>2368.7639784496891</v>
      </c>
      <c r="H19">
        <f>'[22]Quadrat totals'!B18</f>
        <v>10</v>
      </c>
      <c r="I19" s="4">
        <f>'[22]Quadrat totals'!X18</f>
        <v>142.20367199999998</v>
      </c>
      <c r="J19">
        <f>'[23]Quadrat totals'!B18</f>
        <v>4</v>
      </c>
      <c r="K19" s="4">
        <f>'[23]Quadrat totals'!X18</f>
        <v>778.54836000000012</v>
      </c>
      <c r="L19">
        <f>'[24]Quadrat totals'!B18</f>
        <v>24</v>
      </c>
      <c r="M19" s="4">
        <f>'[24]Quadrat totals'!X18</f>
        <v>277.24278110077626</v>
      </c>
      <c r="N19" s="4">
        <f>'[26]Quadrat totals'!B18</f>
        <v>18</v>
      </c>
      <c r="O19" s="4">
        <f>'[26]Quadrat totals'!X18</f>
        <v>1672.1437497640002</v>
      </c>
      <c r="Q19" t="s">
        <v>101</v>
      </c>
      <c r="R19" t="e">
        <f ca="1">_1__xlfn.QUARTI(C18:C67,1)</f>
        <v>#NAME?</v>
      </c>
      <c r="S19" t="e">
        <f ca="1">_1__xlfn.QUARTI(E18:E67,1)</f>
        <v>#NAME?</v>
      </c>
      <c r="T19" t="e">
        <f ca="1">_1__xlfn.QUARTI(G18:G67,1)</f>
        <v>#NAME?</v>
      </c>
      <c r="U19" t="e">
        <f ca="1">_1__xlfn.QUARTI(I18:I67,1)</f>
        <v>#NAME?</v>
      </c>
      <c r="V19" t="e">
        <f ca="1">_1__xlfn.QUARTI(K18:K67,1)</f>
        <v>#NAME?</v>
      </c>
      <c r="W19" t="e">
        <f ca="1">_1__xlfn.QUARTI(M18:M67,1)</f>
        <v>#NAME?</v>
      </c>
      <c r="X19" t="e">
        <f ca="1">_1__xlfn.QUARTI(O18:O67,1)</f>
        <v>#NAME?</v>
      </c>
      <c r="AA19" t="s">
        <v>79</v>
      </c>
      <c r="AB19" s="4">
        <f>'SCAL density'!G55</f>
        <v>208.77721625693206</v>
      </c>
      <c r="AC19" s="4">
        <f>'SAM density'!G55</f>
        <v>180.60139556659473</v>
      </c>
      <c r="AD19" s="4">
        <f>'SAC &amp; STAB density'!G55</f>
        <v>67.976442919174985</v>
      </c>
      <c r="AE19" s="4">
        <f>'TDOM &amp; TLAT density'!G55</f>
        <v>152.29216933898738</v>
      </c>
    </row>
    <row r="20" spans="1:31">
      <c r="A20" s="2" t="s">
        <v>7</v>
      </c>
      <c r="B20">
        <f>'[19]Quadrat totals'!B19</f>
        <v>15</v>
      </c>
      <c r="C20" s="4">
        <f>'[19]Quadrat totals'!X19</f>
        <v>764.16869208899982</v>
      </c>
      <c r="D20">
        <f>'[20]Quadrat totals'!B19</f>
        <v>21</v>
      </c>
      <c r="E20" s="4">
        <f>'[20]Quadrat totals'!X19</f>
        <v>1000.4040164200001</v>
      </c>
      <c r="F20">
        <f>'[21]Quadrat totals'!B19</f>
        <v>8</v>
      </c>
      <c r="G20" s="4">
        <f>'[21]Quadrat totals'!X19</f>
        <v>1022.6244685358696</v>
      </c>
      <c r="H20">
        <f>'[22]Quadrat totals'!B19</f>
        <v>16</v>
      </c>
      <c r="I20" s="4">
        <f>'[22]Quadrat totals'!X19</f>
        <v>874.55376515599971</v>
      </c>
      <c r="J20">
        <f>'[23]Quadrat totals'!B19</f>
        <v>15</v>
      </c>
      <c r="K20" s="4">
        <f>'[23]Quadrat totals'!X19</f>
        <v>594.92163586800018</v>
      </c>
      <c r="L20">
        <f>'[24]Quadrat totals'!B19</f>
        <v>25</v>
      </c>
      <c r="M20" s="4">
        <f>'[24]Quadrat totals'!X19</f>
        <v>1088.1543349564656</v>
      </c>
      <c r="N20" s="4">
        <f>'[26]Quadrat totals'!B19</f>
        <v>30</v>
      </c>
      <c r="O20" s="4">
        <f>'[26]Quadrat totals'!X19</f>
        <v>2558.6948867231135</v>
      </c>
      <c r="Q20" t="s">
        <v>105</v>
      </c>
      <c r="R20" s="4">
        <f>SUM(C4:C53)/COUNTIF(C4:C53, "&gt;0")</f>
        <v>2934.0229625247057</v>
      </c>
      <c r="S20" s="4">
        <f>SUM(E4:E53)/COUNTIF(E4:E53, "&gt;0")</f>
        <v>977.77823071849025</v>
      </c>
      <c r="T20" s="4">
        <f>SUM(G4:G53)/COUNTIF(G4:G53, "&gt;0")</f>
        <v>1084.055963419062</v>
      </c>
      <c r="U20" s="4">
        <f>SUM(I4:I53)/COUNTIF(I4:I53, "&gt;0")</f>
        <v>570.39804113939135</v>
      </c>
      <c r="V20" s="4">
        <f>SUM(K4:K53)/COUNTIF(K4:K53, "&gt;0")</f>
        <v>445.23135173285158</v>
      </c>
      <c r="W20" s="4">
        <f>SUM(M4:M53)/COUNTIF(M4:M53, "&gt;0")</f>
        <v>1174.1679781638779</v>
      </c>
      <c r="X20" s="4">
        <f>SUM(O4:O53)/COUNTIF(O4:O53, "&gt;0")</f>
        <v>2601.3629994334483</v>
      </c>
      <c r="AA20" t="s">
        <v>80</v>
      </c>
      <c r="AB20" s="4">
        <f>'SCAL density'!I55</f>
        <v>93.379542779243977</v>
      </c>
      <c r="AC20" s="4">
        <f>'SAM density'!I55</f>
        <v>117.65401180125055</v>
      </c>
      <c r="AD20" s="4">
        <f>'SAC &amp; STAB density'!I55</f>
        <v>82.419555715468633</v>
      </c>
      <c r="AE20" s="4">
        <f>'TDOM &amp; TLAT density'!I55</f>
        <v>131.83028307744826</v>
      </c>
    </row>
    <row r="21" spans="1:31">
      <c r="A21" s="2" t="s">
        <v>7</v>
      </c>
      <c r="B21">
        <f>'[19]Quadrat totals'!B20</f>
        <v>18</v>
      </c>
      <c r="C21" s="4">
        <f>'[19]Quadrat totals'!X20</f>
        <v>2406.5550174800001</v>
      </c>
      <c r="D21">
        <f>'[20]Quadrat totals'!B20</f>
        <v>38</v>
      </c>
      <c r="E21" s="4">
        <f>'[20]Quadrat totals'!X20</f>
        <v>107.96645635200001</v>
      </c>
      <c r="F21">
        <f>'[21]Quadrat totals'!B20</f>
        <v>20</v>
      </c>
      <c r="G21" s="4">
        <f>'[21]Quadrat totals'!X20</f>
        <v>1601.3700644999988</v>
      </c>
      <c r="H21">
        <f>'[22]Quadrat totals'!B20</f>
        <v>37</v>
      </c>
      <c r="I21" s="4">
        <f>'[22]Quadrat totals'!X20</f>
        <v>0</v>
      </c>
      <c r="J21">
        <f>'[23]Quadrat totals'!B20</f>
        <v>25</v>
      </c>
      <c r="K21" s="4">
        <f>'[23]Quadrat totals'!X20</f>
        <v>250.75694399999998</v>
      </c>
      <c r="L21">
        <f>'[24]Quadrat totals'!B20</f>
        <v>27</v>
      </c>
      <c r="M21" s="4">
        <f>'[24]Quadrat totals'!X20</f>
        <v>964.50063312005659</v>
      </c>
      <c r="N21" s="4">
        <f>'[26]Quadrat totals'!B20</f>
        <v>37</v>
      </c>
      <c r="O21" s="4">
        <f>'[26]Quadrat totals'!X20</f>
        <v>3706.5388753760008</v>
      </c>
      <c r="Q21" t="s">
        <v>104</v>
      </c>
      <c r="R21" t="e">
        <f ca="1">_1__xlfn.QUARTI(C16:C65,3)</f>
        <v>#NAME?</v>
      </c>
      <c r="S21" t="e">
        <f ca="1">_1__xlfn.QUARTI(E16:E65,3)</f>
        <v>#NAME?</v>
      </c>
      <c r="T21" t="e">
        <f ca="1">_1__xlfn.QUARTI(G16:G65,3)</f>
        <v>#NAME?</v>
      </c>
      <c r="U21" t="e">
        <f ca="1">_1__xlfn.QUARTI(I16:I65,3)</f>
        <v>#NAME?</v>
      </c>
      <c r="V21" t="e">
        <f ca="1">_1__xlfn.QUARTI(K16:K65,3)</f>
        <v>#NAME?</v>
      </c>
      <c r="W21" t="e">
        <f ca="1">_1__xlfn.QUARTI(M16:M65,3)</f>
        <v>#NAME?</v>
      </c>
      <c r="X21" t="e">
        <f ca="1">_1__xlfn.QUARTI(O16:O65,3)</f>
        <v>#NAME?</v>
      </c>
      <c r="AA21" t="s">
        <v>81</v>
      </c>
      <c r="AB21" s="4">
        <f>'SCAL density'!K55</f>
        <v>137.65910781999497</v>
      </c>
      <c r="AC21" s="4">
        <f>'SAM density'!K55</f>
        <v>113.28591295784659</v>
      </c>
      <c r="AD21" s="4">
        <f>'SAC &amp; STAB density'!K55</f>
        <v>56.949390334265622</v>
      </c>
      <c r="AE21" s="4">
        <f>'TDOM &amp; TLAT density'!K55</f>
        <v>61.128294792841054</v>
      </c>
    </row>
    <row r="22" spans="1:31">
      <c r="A22" s="2" t="s">
        <v>7</v>
      </c>
      <c r="B22">
        <f>'[19]Quadrat totals'!B21</f>
        <v>32</v>
      </c>
      <c r="C22" s="4">
        <f>'[19]Quadrat totals'!X21</f>
        <v>3401.8879100160002</v>
      </c>
      <c r="D22">
        <f>'[20]Quadrat totals'!B21</f>
        <v>41</v>
      </c>
      <c r="E22" s="4">
        <f>'[20]Quadrat totals'!X21</f>
        <v>764.88354400000026</v>
      </c>
      <c r="F22">
        <f>'[21]Quadrat totals'!B21</f>
        <v>27</v>
      </c>
      <c r="G22" s="4">
        <f>'[21]Quadrat totals'!X21</f>
        <v>889.54276561741449</v>
      </c>
      <c r="H22">
        <f>'[22]Quadrat totals'!B21</f>
        <v>39</v>
      </c>
      <c r="I22" s="4">
        <f>'[22]Quadrat totals'!X21</f>
        <v>214.783748</v>
      </c>
      <c r="J22">
        <f>'[23]Quadrat totals'!B21</f>
        <v>42</v>
      </c>
      <c r="K22" s="4">
        <f>'[23]Quadrat totals'!X21</f>
        <v>363.78697199999999</v>
      </c>
      <c r="L22">
        <f>'[24]Quadrat totals'!B21</f>
        <v>50</v>
      </c>
      <c r="M22" s="4">
        <f>'[24]Quadrat totals'!X21</f>
        <v>1473.9423407678044</v>
      </c>
      <c r="N22" s="4">
        <f>'[26]Quadrat totals'!B21</f>
        <v>51</v>
      </c>
      <c r="O22" s="4">
        <f>'[26]Quadrat totals'!X21</f>
        <v>1247.4596436000002</v>
      </c>
      <c r="Q22" t="s">
        <v>103</v>
      </c>
      <c r="R22" s="4">
        <f>MAX(C18:C67)</f>
        <v>6634.9078432961569</v>
      </c>
      <c r="S22" s="4">
        <f>MAX(E18:E67)</f>
        <v>4247.7136024000001</v>
      </c>
      <c r="T22" s="4">
        <f>MAX(G18:G67)</f>
        <v>3283.7873083237778</v>
      </c>
      <c r="U22" s="4">
        <f>MAX(I18:I67)</f>
        <v>3234.0952920000009</v>
      </c>
      <c r="V22" s="4">
        <f>MAX(K18:K67)</f>
        <v>1785.1928560000001</v>
      </c>
      <c r="W22" s="4">
        <f>MAX(M18:M67)</f>
        <v>4212.736675931571</v>
      </c>
      <c r="X22" s="4">
        <f>MAX(O18:O67)</f>
        <v>6397.2043552000014</v>
      </c>
      <c r="AA22" t="s">
        <v>82</v>
      </c>
      <c r="AB22" s="4">
        <f>'SCAL density'!M55</f>
        <v>165.5657273804423</v>
      </c>
      <c r="AC22" s="4">
        <f>'SAM density'!M55</f>
        <v>119.5972479577192</v>
      </c>
      <c r="AD22" s="4">
        <f>'SAC &amp; STAB density'!M55</f>
        <v>67.479968803105976</v>
      </c>
      <c r="AE22" s="4">
        <f>'TDOM &amp; TLAT density'!M55</f>
        <v>133.69735427242532</v>
      </c>
    </row>
    <row r="23" spans="1:31">
      <c r="A23" s="2" t="s">
        <v>7</v>
      </c>
      <c r="B23">
        <f>'[19]Quadrat totals'!B22</f>
        <v>47</v>
      </c>
      <c r="C23" s="4">
        <f>'[19]Quadrat totals'!X22</f>
        <v>892.86210779174712</v>
      </c>
      <c r="D23">
        <f>'[20]Quadrat totals'!B22</f>
        <v>49</v>
      </c>
      <c r="E23" s="4">
        <f>'[20]Quadrat totals'!X22</f>
        <v>550.93403740993438</v>
      </c>
      <c r="F23">
        <f>'[21]Quadrat totals'!B22</f>
        <v>41</v>
      </c>
      <c r="G23" s="4">
        <f>'[21]Quadrat totals'!X22</f>
        <v>108.25953200000006</v>
      </c>
      <c r="H23">
        <f>'[22]Quadrat totals'!B22</f>
        <v>41</v>
      </c>
      <c r="I23" s="4">
        <f>'[22]Quadrat totals'!X22</f>
        <v>820.79812800000013</v>
      </c>
      <c r="J23">
        <f>'[23]Quadrat totals'!B22</f>
        <v>48</v>
      </c>
      <c r="K23" s="4">
        <f>'[23]Quadrat totals'!X22</f>
        <v>551.3201640000002</v>
      </c>
      <c r="L23">
        <f>'[24]Quadrat totals'!B22</f>
        <v>53</v>
      </c>
      <c r="M23" s="4">
        <f>'[24]Quadrat totals'!X22</f>
        <v>784.89960800000006</v>
      </c>
      <c r="N23" s="4">
        <f>'[26]Quadrat totals'!B22</f>
        <v>52</v>
      </c>
      <c r="O23" s="4">
        <f>'[26]Quadrat totals'!X22</f>
        <v>1666.0462123397692</v>
      </c>
      <c r="Q23" t="s">
        <v>47</v>
      </c>
      <c r="R23" s="4" t="e">
        <f ca="1">R19</f>
        <v>#NAME?</v>
      </c>
      <c r="S23" s="4" t="e">
        <f t="shared" ref="S23:X23" ca="1" si="3">S19</f>
        <v>#NAME?</v>
      </c>
      <c r="T23" s="4" t="e">
        <f t="shared" ca="1" si="3"/>
        <v>#NAME?</v>
      </c>
      <c r="U23" s="4" t="e">
        <f t="shared" ca="1" si="3"/>
        <v>#NAME?</v>
      </c>
      <c r="V23" s="4" t="e">
        <f t="shared" ca="1" si="3"/>
        <v>#NAME?</v>
      </c>
      <c r="W23" s="4" t="e">
        <f t="shared" ca="1" si="3"/>
        <v>#NAME?</v>
      </c>
      <c r="X23" s="4" t="e">
        <f t="shared" ca="1" si="3"/>
        <v>#NAME?</v>
      </c>
      <c r="AA23" t="s">
        <v>17</v>
      </c>
      <c r="AB23" s="4">
        <f>'SCAL density'!O55</f>
        <v>361.75680149007951</v>
      </c>
      <c r="AC23" s="4">
        <f>'SAM density'!O55</f>
        <v>199.86712122426411</v>
      </c>
      <c r="AD23" s="4">
        <f>'SAC &amp; STAB density'!O55</f>
        <v>172.79835755715999</v>
      </c>
      <c r="AE23" s="4">
        <f>'TDOM &amp; TLAT density'!O55</f>
        <v>226.76021345807223</v>
      </c>
    </row>
    <row r="24" spans="1:31">
      <c r="A24" s="2" t="s">
        <v>8</v>
      </c>
      <c r="B24">
        <f>'[19]Quadrat totals'!B23</f>
        <v>12</v>
      </c>
      <c r="C24" s="4">
        <f>'[19]Quadrat totals'!X23</f>
        <v>3531.6878158357003</v>
      </c>
      <c r="D24">
        <f>'[20]Quadrat totals'!B23</f>
        <v>5</v>
      </c>
      <c r="E24" s="4">
        <f>'[20]Quadrat totals'!X23</f>
        <v>2080.3035625699149</v>
      </c>
      <c r="F24">
        <f>'[21]Quadrat totals'!B23</f>
        <v>7</v>
      </c>
      <c r="G24" s="4">
        <f>'[21]Quadrat totals'!X23</f>
        <v>1120.8546674895215</v>
      </c>
      <c r="H24">
        <f>'[22]Quadrat totals'!B23</f>
        <v>15</v>
      </c>
      <c r="I24" s="4">
        <f>'[22]Quadrat totals'!X23</f>
        <v>0</v>
      </c>
      <c r="J24">
        <f>'[23]Quadrat totals'!B23</f>
        <v>4</v>
      </c>
      <c r="K24" s="4">
        <f>'[23]Quadrat totals'!X23</f>
        <v>218.44481199999993</v>
      </c>
      <c r="L24">
        <f>'[24]Quadrat totals'!B23</f>
        <v>22</v>
      </c>
      <c r="M24" s="4">
        <f>'[24]Quadrat totals'!X23</f>
        <v>1511.827779080704</v>
      </c>
      <c r="N24" s="4">
        <f>'[26]Quadrat totals'!B23</f>
        <v>1</v>
      </c>
      <c r="O24" s="4">
        <f>'[26]Quadrat totals'!X23</f>
        <v>1921.385095954126</v>
      </c>
      <c r="Q24" t="s">
        <v>48</v>
      </c>
      <c r="R24" s="4" t="e">
        <f ca="1">R20-R19</f>
        <v>#NAME?</v>
      </c>
      <c r="S24" s="4" t="e">
        <f t="shared" ref="S24:X24" ca="1" si="4">S20-S19</f>
        <v>#NAME?</v>
      </c>
      <c r="T24" s="4" t="e">
        <f t="shared" ca="1" si="4"/>
        <v>#NAME?</v>
      </c>
      <c r="U24" s="4" t="e">
        <f t="shared" ca="1" si="4"/>
        <v>#NAME?</v>
      </c>
      <c r="V24" s="4" t="e">
        <f t="shared" ca="1" si="4"/>
        <v>#NAME?</v>
      </c>
      <c r="W24" s="4" t="e">
        <f t="shared" ca="1" si="4"/>
        <v>#NAME?</v>
      </c>
      <c r="X24" s="4" t="e">
        <f t="shared" ca="1" si="4"/>
        <v>#NAME?</v>
      </c>
      <c r="AA24" t="s">
        <v>83</v>
      </c>
      <c r="AB24" s="4">
        <f>'SCAL density'!Q55</f>
        <v>67.506127323622849</v>
      </c>
      <c r="AC24" s="4">
        <f>'SAM density'!Q55</f>
        <v>132.59255190918705</v>
      </c>
      <c r="AD24" s="4">
        <f>'SAC &amp; STAB density'!Q55</f>
        <v>124.64685493505866</v>
      </c>
      <c r="AE24" s="4">
        <f>'TDOM &amp; TLAT density'!Q55</f>
        <v>191.06868134547636</v>
      </c>
    </row>
    <row r="25" spans="1:31">
      <c r="A25" s="2" t="s">
        <v>8</v>
      </c>
      <c r="B25">
        <f>'[19]Quadrat totals'!B24</f>
        <v>14</v>
      </c>
      <c r="C25" s="4">
        <f>'[19]Quadrat totals'!X24</f>
        <v>1502.79804964</v>
      </c>
      <c r="D25">
        <f>'[20]Quadrat totals'!B24</f>
        <v>15</v>
      </c>
      <c r="E25" s="4">
        <f>'[20]Quadrat totals'!X24</f>
        <v>863.05498608000016</v>
      </c>
      <c r="F25">
        <f>'[21]Quadrat totals'!B24</f>
        <v>22</v>
      </c>
      <c r="G25" s="4">
        <f>'[21]Quadrat totals'!X24</f>
        <v>1724.378118912834</v>
      </c>
      <c r="H25">
        <f>'[22]Quadrat totals'!B24</f>
        <v>19</v>
      </c>
      <c r="I25" s="4">
        <f>'[22]Quadrat totals'!X24</f>
        <v>25.336088000000004</v>
      </c>
      <c r="J25">
        <f>'[23]Quadrat totals'!B24</f>
        <v>21</v>
      </c>
      <c r="K25" s="4">
        <f>'[23]Quadrat totals'!X24</f>
        <v>322.71813999999995</v>
      </c>
      <c r="L25">
        <f>'[24]Quadrat totals'!B24</f>
        <v>32</v>
      </c>
      <c r="M25" s="4">
        <f>'[24]Quadrat totals'!X24</f>
        <v>188.784908</v>
      </c>
      <c r="N25" s="4">
        <f>'[26]Quadrat totals'!B24</f>
        <v>14</v>
      </c>
      <c r="O25" s="4">
        <f>'[26]Quadrat totals'!X24</f>
        <v>2663.5069567625978</v>
      </c>
      <c r="Q25" t="s">
        <v>49</v>
      </c>
      <c r="R25" s="4" t="e">
        <f ca="1">R21-R20</f>
        <v>#NAME?</v>
      </c>
      <c r="S25" s="4" t="e">
        <f t="shared" ref="S25:X25" ca="1" si="5">S21-S20</f>
        <v>#NAME?</v>
      </c>
      <c r="T25" s="4" t="e">
        <f t="shared" ca="1" si="5"/>
        <v>#NAME?</v>
      </c>
      <c r="U25" s="4" t="e">
        <f t="shared" ca="1" si="5"/>
        <v>#NAME?</v>
      </c>
      <c r="V25" s="4" t="e">
        <f t="shared" ca="1" si="5"/>
        <v>#NAME?</v>
      </c>
      <c r="W25" s="4" t="e">
        <f t="shared" ca="1" si="5"/>
        <v>#NAME?</v>
      </c>
      <c r="X25" s="4" t="e">
        <f t="shared" ca="1" si="5"/>
        <v>#NAME?</v>
      </c>
    </row>
    <row r="26" spans="1:31">
      <c r="A26" s="2" t="s">
        <v>8</v>
      </c>
      <c r="B26">
        <f>'[19]Quadrat totals'!B25</f>
        <v>28</v>
      </c>
      <c r="C26" s="4">
        <f>'[19]Quadrat totals'!X25</f>
        <v>3420.5588026080004</v>
      </c>
      <c r="D26">
        <f>'[20]Quadrat totals'!B25</f>
        <v>27</v>
      </c>
      <c r="E26" s="4">
        <f>'[20]Quadrat totals'!X25</f>
        <v>902.37706560000004</v>
      </c>
      <c r="F26">
        <f>'[21]Quadrat totals'!B25</f>
        <v>23</v>
      </c>
      <c r="G26" s="4">
        <f>'[21]Quadrat totals'!X25</f>
        <v>686.94039208381241</v>
      </c>
      <c r="H26">
        <f>'[22]Quadrat totals'!B25</f>
        <v>30</v>
      </c>
      <c r="I26" s="4">
        <f>'[22]Quadrat totals'!X25</f>
        <v>297.18160591599997</v>
      </c>
      <c r="J26">
        <f>'[23]Quadrat totals'!B25</f>
        <v>23</v>
      </c>
      <c r="K26" s="4">
        <f>'[23]Quadrat totals'!X25</f>
        <v>282.26499199999995</v>
      </c>
      <c r="L26">
        <f>'[24]Quadrat totals'!B25</f>
        <v>33</v>
      </c>
      <c r="M26" s="4">
        <f>'[24]Quadrat totals'!X25</f>
        <v>476.00506952400008</v>
      </c>
      <c r="N26" s="4">
        <f>'[26]Quadrat totals'!B25</f>
        <v>15</v>
      </c>
      <c r="O26" s="4">
        <f>'[26]Quadrat totals'!X25</f>
        <v>6397.2043552000014</v>
      </c>
      <c r="Q26" t="s">
        <v>50</v>
      </c>
      <c r="R26" s="4" t="e">
        <f ca="1">R19-R18</f>
        <v>#NAME?</v>
      </c>
      <c r="S26" s="4" t="e">
        <f t="shared" ref="S26:X26" ca="1" si="6">S19-S18</f>
        <v>#NAME?</v>
      </c>
      <c r="T26" s="4" t="e">
        <f t="shared" ca="1" si="6"/>
        <v>#NAME?</v>
      </c>
      <c r="U26" s="4" t="e">
        <f t="shared" ca="1" si="6"/>
        <v>#NAME?</v>
      </c>
      <c r="V26" s="4" t="e">
        <f t="shared" ca="1" si="6"/>
        <v>#NAME?</v>
      </c>
      <c r="W26" s="4" t="e">
        <f t="shared" ca="1" si="6"/>
        <v>#NAME?</v>
      </c>
      <c r="X26" s="4" t="e">
        <f t="shared" ca="1" si="6"/>
        <v>#NAME?</v>
      </c>
    </row>
    <row r="27" spans="1:31">
      <c r="A27" s="2" t="s">
        <v>8</v>
      </c>
      <c r="B27">
        <f>'[19]Quadrat totals'!B26</f>
        <v>33</v>
      </c>
      <c r="C27" s="4">
        <f>'[19]Quadrat totals'!X26</f>
        <v>2223.7889530005423</v>
      </c>
      <c r="D27">
        <f>'[20]Quadrat totals'!B26</f>
        <v>34</v>
      </c>
      <c r="E27" s="4">
        <f>'[20]Quadrat totals'!X26</f>
        <v>1456.6890653960004</v>
      </c>
      <c r="F27">
        <f>'[21]Quadrat totals'!B26</f>
        <v>26</v>
      </c>
      <c r="G27" s="4">
        <f>'[21]Quadrat totals'!X26</f>
        <v>2519.9069083120003</v>
      </c>
      <c r="H27">
        <f>'[22]Quadrat totals'!B26</f>
        <v>42</v>
      </c>
      <c r="I27" s="4">
        <f>'[22]Quadrat totals'!X26</f>
        <v>3234.0952920000009</v>
      </c>
      <c r="J27">
        <f>'[23]Quadrat totals'!B26</f>
        <v>43</v>
      </c>
      <c r="K27" s="4">
        <f>'[23]Quadrat totals'!X26</f>
        <v>442.79467199999999</v>
      </c>
      <c r="L27">
        <f>'[24]Quadrat totals'!B26</f>
        <v>47</v>
      </c>
      <c r="M27" s="4">
        <f>'[24]Quadrat totals'!X26</f>
        <v>2239.2578560000006</v>
      </c>
      <c r="N27" s="4">
        <f>'[26]Quadrat totals'!B26</f>
        <v>18</v>
      </c>
      <c r="O27" s="4">
        <f>'[26]Quadrat totals'!X26</f>
        <v>1687.4133249600002</v>
      </c>
      <c r="Q27" t="s">
        <v>51</v>
      </c>
      <c r="R27" s="4" t="e">
        <f ca="1">R22-R21</f>
        <v>#NAME?</v>
      </c>
      <c r="S27" s="4" t="e">
        <f t="shared" ref="S27:X27" ca="1" si="7">S22-S21</f>
        <v>#NAME?</v>
      </c>
      <c r="T27" s="4" t="e">
        <f t="shared" ca="1" si="7"/>
        <v>#NAME?</v>
      </c>
      <c r="U27" s="4" t="e">
        <f t="shared" ca="1" si="7"/>
        <v>#NAME?</v>
      </c>
      <c r="V27" s="4" t="e">
        <f t="shared" ca="1" si="7"/>
        <v>#NAME?</v>
      </c>
      <c r="W27" s="4" t="e">
        <f t="shared" ca="1" si="7"/>
        <v>#NAME?</v>
      </c>
      <c r="X27" s="4" t="e">
        <f t="shared" ca="1" si="7"/>
        <v>#NAME?</v>
      </c>
    </row>
    <row r="28" spans="1:31">
      <c r="A28" s="2" t="s">
        <v>8</v>
      </c>
      <c r="B28">
        <f>'[19]Quadrat totals'!B27</f>
        <v>35</v>
      </c>
      <c r="C28" s="4">
        <f>'[19]Quadrat totals'!X27</f>
        <v>322.50243363999994</v>
      </c>
      <c r="D28">
        <f>'[20]Quadrat totals'!B27</f>
        <v>46</v>
      </c>
      <c r="E28" s="4">
        <f>'[20]Quadrat totals'!X27</f>
        <v>2695.6806520000005</v>
      </c>
      <c r="F28">
        <f>'[21]Quadrat totals'!B27</f>
        <v>46</v>
      </c>
      <c r="G28" s="4">
        <f>'[21]Quadrat totals'!X27</f>
        <v>822.28888400000039</v>
      </c>
      <c r="H28">
        <f>'[22]Quadrat totals'!B27</f>
        <v>49</v>
      </c>
      <c r="I28" s="4">
        <f>'[22]Quadrat totals'!X27</f>
        <v>1278.5543120000002</v>
      </c>
      <c r="J28">
        <f>'[23]Quadrat totals'!B27</f>
        <v>45</v>
      </c>
      <c r="K28" s="4">
        <f>'[23]Quadrat totals'!X27</f>
        <v>308.43898400000012</v>
      </c>
      <c r="L28" t="str">
        <f>'[24]Quadrat totals'!B27</f>
        <v>error</v>
      </c>
      <c r="M28" s="4"/>
      <c r="N28" s="4">
        <f>'[26]Quadrat totals'!B27</f>
        <v>58</v>
      </c>
      <c r="O28" s="4">
        <f>'[26]Quadrat totals'!X27</f>
        <v>1796.2087310169393</v>
      </c>
    </row>
    <row r="29" spans="1:31">
      <c r="A29" s="2" t="s">
        <v>9</v>
      </c>
      <c r="B29">
        <f>'[19]Quadrat totals'!B28</f>
        <v>2</v>
      </c>
      <c r="C29" s="4">
        <f>'[19]Quadrat totals'!X28</f>
        <v>2015.4714321600002</v>
      </c>
      <c r="D29">
        <f>'[20]Quadrat totals'!B28</f>
        <v>12</v>
      </c>
      <c r="E29" s="4">
        <f>'[20]Quadrat totals'!X28</f>
        <v>331.71959200000003</v>
      </c>
      <c r="F29">
        <f>'[21]Quadrat totals'!B28</f>
        <v>7</v>
      </c>
      <c r="G29" s="4">
        <f>'[21]Quadrat totals'!X28</f>
        <v>704.80548682781409</v>
      </c>
      <c r="H29">
        <f>'[22]Quadrat totals'!B28</f>
        <v>11</v>
      </c>
      <c r="I29" s="4">
        <f>'[22]Quadrat totals'!X28</f>
        <v>330.97779714461711</v>
      </c>
      <c r="J29">
        <f>'[23]Quadrat totals'!B28</f>
        <v>2</v>
      </c>
      <c r="K29" s="4">
        <f>'[23]Quadrat totals'!X28</f>
        <v>333.26048799999995</v>
      </c>
      <c r="L29">
        <f>'[24]Quadrat totals'!B28</f>
        <v>14</v>
      </c>
      <c r="M29" s="4">
        <f>'[24]Quadrat totals'!X28</f>
        <v>1935.4419143674847</v>
      </c>
      <c r="N29" s="4">
        <f>'[26]Quadrat totals'!B28</f>
        <v>31</v>
      </c>
      <c r="O29" s="4">
        <f>'[26]Quadrat totals'!X28</f>
        <v>2767.1121164259512</v>
      </c>
    </row>
    <row r="30" spans="1:31">
      <c r="A30" s="2" t="s">
        <v>9</v>
      </c>
      <c r="B30">
        <f>'[19]Quadrat totals'!B29</f>
        <v>19</v>
      </c>
      <c r="C30" s="4">
        <f>'[19]Quadrat totals'!X29</f>
        <v>4598.5827590292411</v>
      </c>
      <c r="D30">
        <f>'[20]Quadrat totals'!B29</f>
        <v>19</v>
      </c>
      <c r="E30" s="4">
        <f>'[20]Quadrat totals'!X29</f>
        <v>2720.2031202805274</v>
      </c>
      <c r="F30">
        <f>'[21]Quadrat totals'!B29</f>
        <v>17</v>
      </c>
      <c r="G30" s="4">
        <f>'[21]Quadrat totals'!X29</f>
        <v>127.72436400000005</v>
      </c>
      <c r="H30">
        <f>'[22]Quadrat totals'!B29</f>
        <v>15</v>
      </c>
      <c r="I30" s="4">
        <f>'[22]Quadrat totals'!X29</f>
        <v>144.32812025696677</v>
      </c>
      <c r="J30">
        <f>'[23]Quadrat totals'!B29</f>
        <v>15</v>
      </c>
      <c r="K30" s="4">
        <f>'[23]Quadrat totals'!X29</f>
        <v>536.25015599999983</v>
      </c>
      <c r="L30">
        <f>'[24]Quadrat totals'!B29</f>
        <v>15</v>
      </c>
      <c r="M30" s="4">
        <f>'[24]Quadrat totals'!X29</f>
        <v>1111.3907520000002</v>
      </c>
      <c r="N30" s="4">
        <f>'[26]Quadrat totals'!B29</f>
        <v>26</v>
      </c>
      <c r="O30" s="4">
        <f>'[26]Quadrat totals'!X29</f>
        <v>3328.8875779600003</v>
      </c>
    </row>
    <row r="31" spans="1:31">
      <c r="A31" s="2" t="s">
        <v>9</v>
      </c>
      <c r="B31">
        <f>'[19]Quadrat totals'!B30</f>
        <v>20</v>
      </c>
      <c r="C31" s="4">
        <f>'[19]Quadrat totals'!X30</f>
        <v>1855.9653674032502</v>
      </c>
      <c r="D31">
        <f>'[20]Quadrat totals'!B30</f>
        <v>23</v>
      </c>
      <c r="E31" s="4">
        <f>'[20]Quadrat totals'!X30</f>
        <v>1138.7394894478275</v>
      </c>
      <c r="F31">
        <f>'[21]Quadrat totals'!B30</f>
        <v>41</v>
      </c>
      <c r="G31" s="4">
        <f>'[21]Quadrat totals'!X30</f>
        <v>1365.18462</v>
      </c>
      <c r="H31">
        <f>'[22]Quadrat totals'!B30</f>
        <v>19</v>
      </c>
      <c r="I31" s="4">
        <f>'[22]Quadrat totals'!X30</f>
        <v>201.52545069355003</v>
      </c>
      <c r="J31">
        <f>'[23]Quadrat totals'!B30</f>
        <v>22</v>
      </c>
      <c r="K31" s="4">
        <f>'[23]Quadrat totals'!X30</f>
        <v>509.12818800000002</v>
      </c>
      <c r="L31">
        <f>'[24]Quadrat totals'!B30</f>
        <v>19</v>
      </c>
      <c r="M31" s="4">
        <f>'[24]Quadrat totals'!X30</f>
        <v>1230.8243025103864</v>
      </c>
      <c r="N31" s="4">
        <f>'[26]Quadrat totals'!B30</f>
        <v>33</v>
      </c>
      <c r="O31" s="4">
        <f>'[26]Quadrat totals'!X30</f>
        <v>5038.8661503040012</v>
      </c>
    </row>
    <row r="32" spans="1:31">
      <c r="A32" s="2" t="s">
        <v>9</v>
      </c>
      <c r="B32">
        <f>'[19]Quadrat totals'!B31</f>
        <v>23</v>
      </c>
      <c r="C32" s="4">
        <f>'[19]Quadrat totals'!X31</f>
        <v>3663.077161490527</v>
      </c>
      <c r="D32">
        <f>'[20]Quadrat totals'!B31</f>
        <v>28</v>
      </c>
      <c r="E32" s="4">
        <f>'[20]Quadrat totals'!X31</f>
        <v>1362.9902412799997</v>
      </c>
      <c r="F32">
        <f>'[21]Quadrat totals'!B31</f>
        <v>43</v>
      </c>
      <c r="G32" s="4">
        <f>'[21]Quadrat totals'!X31</f>
        <v>2164.8424400000004</v>
      </c>
      <c r="H32">
        <f>'[22]Quadrat totals'!B31</f>
        <v>31</v>
      </c>
      <c r="I32" s="4">
        <f>'[22]Quadrat totals'!X31</f>
        <v>1041.630854796</v>
      </c>
      <c r="J32">
        <f>'[23]Quadrat totals'!B31</f>
        <v>43</v>
      </c>
      <c r="K32" s="4">
        <f>'[23]Quadrat totals'!X31</f>
        <v>361.2049840000002</v>
      </c>
      <c r="L32">
        <f>'[24]Quadrat totals'!B31</f>
        <v>42</v>
      </c>
      <c r="M32" s="4">
        <f>'[24]Quadrat totals'!X31</f>
        <v>1877.9682560000006</v>
      </c>
      <c r="N32" s="4">
        <f>'[26]Quadrat totals'!B31</f>
        <v>46</v>
      </c>
      <c r="O32" s="4">
        <f>'[26]Quadrat totals'!X31</f>
        <v>0</v>
      </c>
    </row>
    <row r="33" spans="1:15">
      <c r="A33" s="2" t="s">
        <v>9</v>
      </c>
      <c r="B33">
        <f>'[19]Quadrat totals'!B32</f>
        <v>28</v>
      </c>
      <c r="C33" s="4">
        <f>'[19]Quadrat totals'!X32</f>
        <v>878.03779929200005</v>
      </c>
      <c r="D33">
        <f>'[20]Quadrat totals'!B32</f>
        <v>37</v>
      </c>
      <c r="E33" s="4">
        <f>'[20]Quadrat totals'!X32</f>
        <v>1805.431596552</v>
      </c>
      <c r="F33">
        <f>'[21]Quadrat totals'!B32</f>
        <v>48</v>
      </c>
      <c r="G33" s="4">
        <f>'[21]Quadrat totals'!X32</f>
        <v>3283.7873083237778</v>
      </c>
      <c r="H33">
        <f>'[22]Quadrat totals'!B32</f>
        <v>46</v>
      </c>
      <c r="I33" s="4">
        <f>'[22]Quadrat totals'!X32</f>
        <v>2486.9206720000006</v>
      </c>
      <c r="J33">
        <f>'[23]Quadrat totals'!B32</f>
        <v>52</v>
      </c>
      <c r="K33" s="4">
        <f>'[23]Quadrat totals'!X32</f>
        <v>1734.3441160000004</v>
      </c>
      <c r="L33">
        <f>'[24]Quadrat totals'!B32</f>
        <v>53</v>
      </c>
      <c r="M33" s="4">
        <f>'[24]Quadrat totals'!X32</f>
        <v>4212.736675931571</v>
      </c>
      <c r="N33" s="4">
        <f>'[26]Quadrat totals'!B32</f>
        <v>49</v>
      </c>
      <c r="O33" s="4">
        <f>'[26]Quadrat totals'!X32</f>
        <v>0</v>
      </c>
    </row>
    <row r="34" spans="1:15">
      <c r="A34" s="2" t="s">
        <v>10</v>
      </c>
      <c r="B34">
        <f>'[19]Quadrat totals'!B33</f>
        <v>13</v>
      </c>
      <c r="C34" s="4">
        <f>'[19]Quadrat totals'!X33</f>
        <v>2320.8739088052394</v>
      </c>
      <c r="D34">
        <f>'[20]Quadrat totals'!B33</f>
        <v>7</v>
      </c>
      <c r="E34" s="4">
        <f>'[20]Quadrat totals'!X33</f>
        <v>692.99454966493136</v>
      </c>
      <c r="F34">
        <f>'[21]Quadrat totals'!B33</f>
        <v>1</v>
      </c>
      <c r="G34" s="4">
        <f>'[21]Quadrat totals'!X33</f>
        <v>895.98956007171898</v>
      </c>
      <c r="H34">
        <f>'[22]Quadrat totals'!B33</f>
        <v>2</v>
      </c>
      <c r="I34" s="4">
        <f>'[22]Quadrat totals'!X33</f>
        <v>191.02865600000001</v>
      </c>
      <c r="J34">
        <f>'[23]Quadrat totals'!B33</f>
        <v>13</v>
      </c>
      <c r="K34" s="4">
        <f>'[23]Quadrat totals'!X33</f>
        <v>109.81117805141793</v>
      </c>
      <c r="L34">
        <f>'[24]Quadrat totals'!B33</f>
        <v>12</v>
      </c>
      <c r="M34" s="4">
        <f>'[24]Quadrat totals'!X33</f>
        <v>882.94547251874201</v>
      </c>
      <c r="N34" s="4">
        <f>'[26]Quadrat totals'!B33</f>
        <v>7</v>
      </c>
      <c r="O34" s="4">
        <f>'[26]Quadrat totals'!X33</f>
        <v>2936.9336876659927</v>
      </c>
    </row>
    <row r="35" spans="1:15">
      <c r="A35" s="2" t="s">
        <v>10</v>
      </c>
      <c r="B35">
        <f>'[19]Quadrat totals'!B34</f>
        <v>17</v>
      </c>
      <c r="C35" s="4">
        <f>'[19]Quadrat totals'!X34</f>
        <v>208.75878496799999</v>
      </c>
      <c r="D35">
        <f>'[20]Quadrat totals'!B34</f>
        <v>8</v>
      </c>
      <c r="E35" s="4">
        <f>'[20]Quadrat totals'!X34</f>
        <v>1266.332176406481</v>
      </c>
      <c r="F35">
        <f>'[21]Quadrat totals'!B34</f>
        <v>11</v>
      </c>
      <c r="G35" s="4">
        <f>'[21]Quadrat totals'!X34</f>
        <v>897.56718744744717</v>
      </c>
      <c r="H35">
        <f>'[22]Quadrat totals'!B34</f>
        <v>3</v>
      </c>
      <c r="I35" s="4">
        <f>'[22]Quadrat totals'!X34</f>
        <v>292.50879200000003</v>
      </c>
      <c r="J35">
        <f>'[23]Quadrat totals'!B34</f>
        <v>21</v>
      </c>
      <c r="K35" s="4">
        <f>'[23]Quadrat totals'!X34</f>
        <v>272.87242800000007</v>
      </c>
      <c r="L35">
        <f>'[24]Quadrat totals'!B34</f>
        <v>19</v>
      </c>
      <c r="M35" s="4">
        <f>'[24]Quadrat totals'!X34</f>
        <v>275.56380000000001</v>
      </c>
      <c r="N35" s="4">
        <f>'[26]Quadrat totals'!B34</f>
        <v>10</v>
      </c>
      <c r="O35" s="4">
        <f>'[26]Quadrat totals'!X34</f>
        <v>2712.3526312005106</v>
      </c>
    </row>
    <row r="36" spans="1:15">
      <c r="A36" s="2" t="s">
        <v>10</v>
      </c>
      <c r="B36">
        <f>'[19]Quadrat totals'!B35</f>
        <v>27</v>
      </c>
      <c r="C36" s="4">
        <f>'[19]Quadrat totals'!X35</f>
        <v>2824.4615384400004</v>
      </c>
      <c r="D36">
        <f>'[20]Quadrat totals'!B35</f>
        <v>17</v>
      </c>
      <c r="E36" s="4">
        <f>'[20]Quadrat totals'!X35</f>
        <v>292.24953600000003</v>
      </c>
      <c r="F36">
        <f>'[21]Quadrat totals'!B35</f>
        <v>20</v>
      </c>
      <c r="G36" s="4">
        <f>'[21]Quadrat totals'!X35</f>
        <v>19.845619999999982</v>
      </c>
      <c r="H36">
        <f>'[22]Quadrat totals'!B35</f>
        <v>33</v>
      </c>
      <c r="I36" s="4">
        <f>'[22]Quadrat totals'!X35</f>
        <v>119.675568</v>
      </c>
      <c r="J36">
        <f>'[23]Quadrat totals'!B35</f>
        <v>22</v>
      </c>
      <c r="K36" s="4">
        <f>'[23]Quadrat totals'!X35</f>
        <v>1038.2524759999999</v>
      </c>
      <c r="L36">
        <f>'[24]Quadrat totals'!B35</f>
        <v>27</v>
      </c>
      <c r="M36" s="4">
        <f>'[24]Quadrat totals'!X35</f>
        <v>339.39908400000013</v>
      </c>
      <c r="N36" s="4">
        <f>'[26]Quadrat totals'!B35</f>
        <v>25</v>
      </c>
      <c r="O36" s="4">
        <f>'[26]Quadrat totals'!X35</f>
        <v>3599.1896150000002</v>
      </c>
    </row>
    <row r="37" spans="1:15">
      <c r="A37" s="2" t="s">
        <v>10</v>
      </c>
      <c r="B37">
        <f>'[19]Quadrat totals'!B36</f>
        <v>33</v>
      </c>
      <c r="C37" s="4">
        <f>'[19]Quadrat totals'!X36</f>
        <v>2347.0700378399997</v>
      </c>
      <c r="D37">
        <f>'[20]Quadrat totals'!B36</f>
        <v>31</v>
      </c>
      <c r="E37" s="4">
        <f>'[20]Quadrat totals'!X36</f>
        <v>1219.1243480000003</v>
      </c>
      <c r="F37">
        <f>'[21]Quadrat totals'!B36</f>
        <v>35</v>
      </c>
      <c r="G37" s="4">
        <f>'[21]Quadrat totals'!X36</f>
        <v>1225.1875200000004</v>
      </c>
      <c r="H37">
        <f>'[22]Quadrat totals'!B36</f>
        <v>37</v>
      </c>
      <c r="I37" s="4">
        <f>'[22]Quadrat totals'!X36</f>
        <v>227.80620399999998</v>
      </c>
      <c r="J37">
        <f>'[23]Quadrat totals'!B36</f>
        <v>27</v>
      </c>
      <c r="K37" s="4">
        <f>'[23]Quadrat totals'!X36</f>
        <v>281.64403199999998</v>
      </c>
      <c r="L37">
        <f>'[24]Quadrat totals'!B36</f>
        <v>42</v>
      </c>
      <c r="M37" s="4">
        <f>'[24]Quadrat totals'!X36</f>
        <v>1239.8754309706853</v>
      </c>
      <c r="N37" s="4">
        <f>'[26]Quadrat totals'!B36</f>
        <v>36</v>
      </c>
      <c r="O37" s="4">
        <f>'[26]Quadrat totals'!X36</f>
        <v>2165.7835160000004</v>
      </c>
    </row>
    <row r="38" spans="1:15">
      <c r="A38" s="2" t="s">
        <v>10</v>
      </c>
      <c r="B38">
        <f>'[19]Quadrat totals'!B37</f>
        <v>58</v>
      </c>
      <c r="C38" s="4">
        <f>'[19]Quadrat totals'!X37</f>
        <v>1015.7267731139674</v>
      </c>
      <c r="D38">
        <f>'[20]Quadrat totals'!B37</f>
        <v>52</v>
      </c>
      <c r="E38" s="4">
        <f>'[20]Quadrat totals'!X37</f>
        <v>1153.1954183096232</v>
      </c>
      <c r="F38">
        <f>'[21]Quadrat totals'!B37</f>
        <v>38</v>
      </c>
      <c r="G38" s="4">
        <f>'[21]Quadrat totals'!X37</f>
        <v>1599.3482160000003</v>
      </c>
      <c r="H38">
        <f>'[22]Quadrat totals'!B37</f>
        <v>48</v>
      </c>
      <c r="I38" s="4">
        <f>'[22]Quadrat totals'!X37</f>
        <v>1042.5654600000003</v>
      </c>
      <c r="J38">
        <f>'[23]Quadrat totals'!B37</f>
        <v>52</v>
      </c>
      <c r="K38" s="4">
        <f>'[23]Quadrat totals'!X37</f>
        <v>550.90880400000003</v>
      </c>
      <c r="L38">
        <f>'[24]Quadrat totals'!B37</f>
        <v>59</v>
      </c>
      <c r="M38" s="4">
        <f>'[24]Quadrat totals'!X37</f>
        <v>2629.3550712000006</v>
      </c>
      <c r="N38" s="4">
        <f>'[26]Quadrat totals'!B37</f>
        <v>47</v>
      </c>
      <c r="O38" s="4">
        <f>'[26]Quadrat totals'!X37</f>
        <v>3370.0603934000001</v>
      </c>
    </row>
    <row r="39" spans="1:15">
      <c r="A39" s="2" t="s">
        <v>11</v>
      </c>
      <c r="B39">
        <f>'[19]Quadrat totals'!B38</f>
        <v>9</v>
      </c>
      <c r="C39" s="4">
        <f>'[19]Quadrat totals'!X38</f>
        <v>3361.6669706445446</v>
      </c>
      <c r="D39">
        <f>'[20]Quadrat totals'!B38</f>
        <v>2</v>
      </c>
      <c r="E39" s="4">
        <f>'[20]Quadrat totals'!X38</f>
        <v>719.84890400000018</v>
      </c>
      <c r="F39">
        <f>'[21]Quadrat totals'!B38</f>
        <v>2</v>
      </c>
      <c r="G39" s="4">
        <f>'[21]Quadrat totals'!X38</f>
        <v>519.55488000000003</v>
      </c>
      <c r="H39">
        <f>'[22]Quadrat totals'!B38</f>
        <v>9</v>
      </c>
      <c r="I39" s="4">
        <f>'[22]Quadrat totals'!X38</f>
        <v>650.68850550149455</v>
      </c>
      <c r="J39">
        <f>'[23]Quadrat totals'!B38</f>
        <v>4</v>
      </c>
      <c r="K39" s="4">
        <f>'[23]Quadrat totals'!X38</f>
        <v>352.67424800000003</v>
      </c>
      <c r="L39">
        <f>'[24]Quadrat totals'!B38</f>
        <v>1</v>
      </c>
      <c r="M39" s="4">
        <f>'[24]Quadrat totals'!X38</f>
        <v>815.22958765690237</v>
      </c>
      <c r="N39" s="4">
        <f>'[26]Quadrat totals'!B38</f>
        <v>1</v>
      </c>
      <c r="O39" s="4">
        <f>'[26]Quadrat totals'!X38</f>
        <v>1193.0584758505133</v>
      </c>
    </row>
    <row r="40" spans="1:15">
      <c r="A40" s="2" t="s">
        <v>11</v>
      </c>
      <c r="B40">
        <f>'[19]Quadrat totals'!B39</f>
        <v>15</v>
      </c>
      <c r="C40" s="4">
        <f>'[19]Quadrat totals'!X39</f>
        <v>3632.4292020585044</v>
      </c>
      <c r="D40">
        <f>'[20]Quadrat totals'!B39</f>
        <v>11</v>
      </c>
      <c r="E40" s="4">
        <f>'[20]Quadrat totals'!X39</f>
        <v>659.84115496509241</v>
      </c>
      <c r="F40">
        <f>'[21]Quadrat totals'!B39</f>
        <v>13</v>
      </c>
      <c r="G40" s="4">
        <f>'[21]Quadrat totals'!X39</f>
        <v>783.82103768475838</v>
      </c>
      <c r="H40">
        <f>'[22]Quadrat totals'!B39</f>
        <v>12</v>
      </c>
      <c r="I40" s="4">
        <f>'[22]Quadrat totals'!X39</f>
        <v>0</v>
      </c>
      <c r="J40">
        <f>'[23]Quadrat totals'!B39</f>
        <v>12</v>
      </c>
      <c r="K40" s="4">
        <f>'[23]Quadrat totals'!X39</f>
        <v>142.31675600000008</v>
      </c>
      <c r="L40">
        <f>'[24]Quadrat totals'!B39</f>
        <v>18</v>
      </c>
      <c r="M40" s="4">
        <f>'[24]Quadrat totals'!X39</f>
        <v>892.39919868138725</v>
      </c>
      <c r="N40" s="4">
        <f>'[26]Quadrat totals'!B39</f>
        <v>13</v>
      </c>
      <c r="O40" s="4">
        <f>'[26]Quadrat totals'!X39</f>
        <v>3552.922827039994</v>
      </c>
    </row>
    <row r="41" spans="1:15">
      <c r="A41" s="2" t="s">
        <v>11</v>
      </c>
      <c r="B41">
        <f>'[19]Quadrat totals'!B40</f>
        <v>18</v>
      </c>
      <c r="C41" s="4">
        <f>'[19]Quadrat totals'!X40</f>
        <v>3450.6466456369817</v>
      </c>
      <c r="D41">
        <f>'[20]Quadrat totals'!B40</f>
        <v>20</v>
      </c>
      <c r="E41" s="4">
        <f>'[20]Quadrat totals'!X40</f>
        <v>1313.8422647977868</v>
      </c>
      <c r="F41">
        <f>'[21]Quadrat totals'!B40</f>
        <v>38</v>
      </c>
      <c r="G41" s="4">
        <f>'[21]Quadrat totals'!X40</f>
        <v>449.64104400000008</v>
      </c>
      <c r="H41">
        <f>'[22]Quadrat totals'!B40</f>
        <v>22</v>
      </c>
      <c r="I41" s="4">
        <f>'[22]Quadrat totals'!X40</f>
        <v>0</v>
      </c>
      <c r="J41">
        <f>'[23]Quadrat totals'!B40</f>
        <v>40</v>
      </c>
      <c r="K41" s="4">
        <f>'[23]Quadrat totals'!X40</f>
        <v>191.09797199999997</v>
      </c>
      <c r="L41">
        <f>'[24]Quadrat totals'!B40</f>
        <v>36</v>
      </c>
      <c r="M41" s="4">
        <f>'[24]Quadrat totals'!X40</f>
        <v>230.39185062313646</v>
      </c>
      <c r="N41" s="4">
        <f>'[26]Quadrat totals'!B40</f>
        <v>16</v>
      </c>
      <c r="O41" s="4">
        <f>'[26]Quadrat totals'!X40</f>
        <v>2741.7371184478106</v>
      </c>
    </row>
    <row r="42" spans="1:15">
      <c r="A42" s="2" t="s">
        <v>11</v>
      </c>
      <c r="B42">
        <f>'[19]Quadrat totals'!B41</f>
        <v>26</v>
      </c>
      <c r="C42" s="4">
        <f>'[19]Quadrat totals'!X41</f>
        <v>4215.4678596894692</v>
      </c>
      <c r="D42">
        <f>'[20]Quadrat totals'!B41</f>
        <v>33</v>
      </c>
      <c r="E42" s="4">
        <f>'[20]Quadrat totals'!X41</f>
        <v>236.55417021098674</v>
      </c>
      <c r="F42">
        <f>'[21]Quadrat totals'!B41</f>
        <v>45</v>
      </c>
      <c r="G42" s="4">
        <f>'[21]Quadrat totals'!X41</f>
        <v>1259.0918440000003</v>
      </c>
      <c r="H42">
        <f>'[22]Quadrat totals'!B41</f>
        <v>38</v>
      </c>
      <c r="I42" s="4">
        <f>'[22]Quadrat totals'!X41</f>
        <v>130.38525600000008</v>
      </c>
      <c r="J42">
        <f>'[23]Quadrat totals'!B41</f>
        <v>49</v>
      </c>
      <c r="K42" s="4">
        <f>'[23]Quadrat totals'!X41</f>
        <v>366.00479600000011</v>
      </c>
      <c r="L42">
        <f>'[24]Quadrat totals'!B41</f>
        <v>45</v>
      </c>
      <c r="M42" s="4">
        <f>'[24]Quadrat totals'!X41</f>
        <v>989.3288600000003</v>
      </c>
      <c r="N42" s="4">
        <f>'[26]Quadrat totals'!B41</f>
        <v>19</v>
      </c>
      <c r="O42" s="4">
        <f>'[26]Quadrat totals'!X41</f>
        <v>3292.8579998686564</v>
      </c>
    </row>
    <row r="43" spans="1:15">
      <c r="A43" s="2" t="s">
        <v>11</v>
      </c>
      <c r="B43">
        <f>'[19]Quadrat totals'!B42</f>
        <v>27</v>
      </c>
      <c r="C43" s="4">
        <f>'[19]Quadrat totals'!X42</f>
        <v>4541.7829282784578</v>
      </c>
      <c r="D43">
        <f>'[20]Quadrat totals'!B42</f>
        <v>54</v>
      </c>
      <c r="E43" s="4">
        <f>'[20]Quadrat totals'!X42</f>
        <v>1539.5421895635859</v>
      </c>
      <c r="F43">
        <f>'[21]Quadrat totals'!B42</f>
        <v>56</v>
      </c>
      <c r="G43" s="4">
        <f>'[21]Quadrat totals'!X42</f>
        <v>740.80626000000018</v>
      </c>
      <c r="H43">
        <f>'[22]Quadrat totals'!B42</f>
        <v>40</v>
      </c>
      <c r="I43" s="4">
        <f>'[22]Quadrat totals'!X42</f>
        <v>126.1276320000001</v>
      </c>
      <c r="J43">
        <f>'[23]Quadrat totals'!B42</f>
        <v>51</v>
      </c>
      <c r="K43" s="4">
        <f>'[23]Quadrat totals'!X42</f>
        <v>1001.6730000000001</v>
      </c>
      <c r="L43">
        <f>'[24]Quadrat totals'!B42</f>
        <v>46</v>
      </c>
      <c r="M43" s="4">
        <f>'[24]Quadrat totals'!X42</f>
        <v>1814.9838840000002</v>
      </c>
      <c r="N43" s="4">
        <f>'[26]Quadrat totals'!B42</f>
        <v>38</v>
      </c>
      <c r="O43" s="4">
        <f>'[26]Quadrat totals'!X42</f>
        <v>1800.1106964450375</v>
      </c>
    </row>
    <row r="44" spans="1:15">
      <c r="A44" s="2" t="s">
        <v>12</v>
      </c>
      <c r="B44">
        <f>'[19]Quadrat totals'!B43</f>
        <v>9</v>
      </c>
      <c r="C44" s="4">
        <f>'[19]Quadrat totals'!X43</f>
        <v>6634.9078432961569</v>
      </c>
      <c r="D44">
        <f>'[20]Quadrat totals'!B43</f>
        <v>7</v>
      </c>
      <c r="E44" s="4">
        <f>'[20]Quadrat totals'!X43</f>
        <v>236.84030000000001</v>
      </c>
      <c r="F44">
        <f>'[21]Quadrat totals'!B43</f>
        <v>2</v>
      </c>
      <c r="G44" s="4">
        <f>'[21]Quadrat totals'!X43</f>
        <v>1963.6947824000003</v>
      </c>
      <c r="H44">
        <f>'[22]Quadrat totals'!B43</f>
        <v>1</v>
      </c>
      <c r="I44" s="4">
        <f>'[22]Quadrat totals'!X43</f>
        <v>296.79016000000001</v>
      </c>
      <c r="J44">
        <f>'[23]Quadrat totals'!B43</f>
        <v>5</v>
      </c>
      <c r="K44" s="4">
        <f>'[23]Quadrat totals'!X43</f>
        <v>955.78334400000006</v>
      </c>
      <c r="L44">
        <f>'[24]Quadrat totals'!B43</f>
        <v>3</v>
      </c>
      <c r="M44" s="4">
        <f>'[24]Quadrat totals'!X43</f>
        <v>1868.5416424311491</v>
      </c>
      <c r="N44" s="4">
        <f>'[26]Quadrat totals'!B43</f>
        <v>3</v>
      </c>
      <c r="O44" s="4">
        <f>'[26]Quadrat totals'!X43</f>
        <v>4005.600141807096</v>
      </c>
    </row>
    <row r="45" spans="1:15">
      <c r="A45" s="2" t="s">
        <v>12</v>
      </c>
      <c r="B45">
        <f>'[19]Quadrat totals'!B44</f>
        <v>16</v>
      </c>
      <c r="C45" s="4">
        <f>'[19]Quadrat totals'!X44</f>
        <v>2651.5873639199999</v>
      </c>
      <c r="D45">
        <f>'[20]Quadrat totals'!B44</f>
        <v>13</v>
      </c>
      <c r="E45" s="4">
        <f>'[20]Quadrat totals'!X44</f>
        <v>537.57813618749344</v>
      </c>
      <c r="F45">
        <f>'[21]Quadrat totals'!B44</f>
        <v>12</v>
      </c>
      <c r="G45" s="4">
        <f>'[21]Quadrat totals'!X44</f>
        <v>718.77626718895033</v>
      </c>
      <c r="H45">
        <f>'[22]Quadrat totals'!B44</f>
        <v>7</v>
      </c>
      <c r="I45" s="4">
        <f>'[22]Quadrat totals'!X44</f>
        <v>0</v>
      </c>
      <c r="J45">
        <f>'[23]Quadrat totals'!B44</f>
        <v>15</v>
      </c>
      <c r="K45" s="4">
        <f>'[23]Quadrat totals'!X44</f>
        <v>358.50491199999993</v>
      </c>
      <c r="L45">
        <f>'[24]Quadrat totals'!B44</f>
        <v>5</v>
      </c>
      <c r="M45" s="4">
        <f>'[24]Quadrat totals'!X44</f>
        <v>1086.894749695258</v>
      </c>
      <c r="N45" s="4">
        <f>'[26]Quadrat totals'!B44</f>
        <v>5</v>
      </c>
      <c r="O45" s="4">
        <f>'[26]Quadrat totals'!X44</f>
        <v>3159.3438503712478</v>
      </c>
    </row>
    <row r="46" spans="1:15">
      <c r="A46" s="2" t="s">
        <v>12</v>
      </c>
      <c r="B46">
        <f>'[19]Quadrat totals'!B45</f>
        <v>35</v>
      </c>
      <c r="C46" s="4">
        <f>'[19]Quadrat totals'!X45</f>
        <v>4105.8540264800013</v>
      </c>
      <c r="D46">
        <f>'[20]Quadrat totals'!B45</f>
        <v>17</v>
      </c>
      <c r="E46" s="4">
        <f>'[20]Quadrat totals'!X45</f>
        <v>4247.7136024000001</v>
      </c>
      <c r="F46">
        <f>'[21]Quadrat totals'!B45</f>
        <v>36</v>
      </c>
      <c r="G46" s="4">
        <f>'[21]Quadrat totals'!X45</f>
        <v>2949.5448720000004</v>
      </c>
      <c r="H46">
        <f>'[22]Quadrat totals'!B45</f>
        <v>10</v>
      </c>
      <c r="I46" s="4">
        <f>'[22]Quadrat totals'!X45</f>
        <v>113.86076400000002</v>
      </c>
      <c r="J46">
        <f>'[23]Quadrat totals'!B45</f>
        <v>34</v>
      </c>
      <c r="K46" s="4">
        <f>'[23]Quadrat totals'!X45</f>
        <v>187.11034000000001</v>
      </c>
      <c r="L46">
        <f>'[24]Quadrat totals'!B45</f>
        <v>18</v>
      </c>
      <c r="M46" s="4">
        <f>'[24]Quadrat totals'!X45</f>
        <v>1018.3391640000003</v>
      </c>
      <c r="N46" s="4">
        <f>'[26]Quadrat totals'!B45</f>
        <v>11</v>
      </c>
      <c r="O46" s="4">
        <f>'[26]Quadrat totals'!X45</f>
        <v>2925.5574579111408</v>
      </c>
    </row>
    <row r="47" spans="1:15">
      <c r="A47" s="2" t="s">
        <v>12</v>
      </c>
      <c r="B47">
        <f>'[19]Quadrat totals'!B46</f>
        <v>37</v>
      </c>
      <c r="C47" s="4">
        <f>'[19]Quadrat totals'!X46</f>
        <v>2862.9132557142862</v>
      </c>
      <c r="D47">
        <f>'[20]Quadrat totals'!B46</f>
        <v>23</v>
      </c>
      <c r="E47" s="4">
        <f>'[20]Quadrat totals'!X46</f>
        <v>2085.0566687440005</v>
      </c>
      <c r="F47">
        <f>'[21]Quadrat totals'!B46</f>
        <v>45</v>
      </c>
      <c r="G47" s="4">
        <f>'[21]Quadrat totals'!X46</f>
        <v>1873.4216480000005</v>
      </c>
      <c r="H47">
        <f>'[22]Quadrat totals'!B46</f>
        <v>24</v>
      </c>
      <c r="I47" s="4">
        <f>'[22]Quadrat totals'!X46</f>
        <v>1377.1963086160004</v>
      </c>
      <c r="J47">
        <f>'[23]Quadrat totals'!B46</f>
        <v>37</v>
      </c>
      <c r="K47" s="4">
        <f>'[23]Quadrat totals'!X46</f>
        <v>103.90882400000001</v>
      </c>
      <c r="L47">
        <f>'[24]Quadrat totals'!B46</f>
        <v>26</v>
      </c>
      <c r="M47" s="4">
        <f>'[24]Quadrat totals'!X46</f>
        <v>790.9283379454298</v>
      </c>
      <c r="N47" s="4">
        <f>'[26]Quadrat totals'!B46</f>
        <v>33</v>
      </c>
      <c r="O47" s="4">
        <f>'[26]Quadrat totals'!X46</f>
        <v>3041.3777124991534</v>
      </c>
    </row>
    <row r="48" spans="1:15">
      <c r="A48" s="2" t="s">
        <v>12</v>
      </c>
      <c r="B48">
        <f>'[19]Quadrat totals'!B47</f>
        <v>43</v>
      </c>
      <c r="C48" s="4">
        <f>'[19]Quadrat totals'!X47</f>
        <v>2298.9981639415714</v>
      </c>
      <c r="D48">
        <f>'[20]Quadrat totals'!B47</f>
        <v>56</v>
      </c>
      <c r="E48" s="4">
        <f>'[20]Quadrat totals'!X47</f>
        <v>974.32454426140691</v>
      </c>
      <c r="F48">
        <f>'[21]Quadrat totals'!B47</f>
        <v>56</v>
      </c>
      <c r="G48" s="4">
        <f>'[21]Quadrat totals'!X47</f>
        <v>675.61373200000003</v>
      </c>
      <c r="H48">
        <f>'[22]Quadrat totals'!B47</f>
        <v>50</v>
      </c>
      <c r="I48" s="4">
        <f>'[22]Quadrat totals'!X47</f>
        <v>2685.9434617735205</v>
      </c>
      <c r="J48">
        <f>'[23]Quadrat totals'!B47</f>
        <v>38</v>
      </c>
      <c r="K48" s="4">
        <f>'[23]Quadrat totals'!X47</f>
        <v>354.11036000000013</v>
      </c>
      <c r="L48">
        <f>'[24]Quadrat totals'!B47</f>
        <v>29</v>
      </c>
      <c r="M48" s="4">
        <f>'[24]Quadrat totals'!X47</f>
        <v>1425.0479320000004</v>
      </c>
      <c r="N48" s="4">
        <f>'[26]Quadrat totals'!B47</f>
        <v>40</v>
      </c>
      <c r="O48" s="4">
        <f>'[26]Quadrat totals'!X47</f>
        <v>0</v>
      </c>
    </row>
    <row r="49" spans="1:24">
      <c r="A49" s="2" t="s">
        <v>13</v>
      </c>
      <c r="B49">
        <f>'[19]Quadrat totals'!B48</f>
        <v>10</v>
      </c>
      <c r="C49" s="4">
        <f>'[19]Quadrat totals'!X48</f>
        <v>3495.0016179226463</v>
      </c>
      <c r="D49">
        <f>'[20]Quadrat totals'!B48</f>
        <v>2</v>
      </c>
      <c r="E49" s="4">
        <f>'[20]Quadrat totals'!X48</f>
        <v>2291.8543639200002</v>
      </c>
      <c r="F49">
        <f>'[21]Quadrat totals'!B48</f>
        <v>12</v>
      </c>
      <c r="G49" s="4">
        <f>'[21]Quadrat totals'!X48</f>
        <v>241.89810400000005</v>
      </c>
      <c r="H49">
        <f>'[22]Quadrat totals'!B48</f>
        <v>4</v>
      </c>
      <c r="I49" s="4">
        <f>'[22]Quadrat totals'!X48</f>
        <v>0</v>
      </c>
      <c r="J49">
        <f>'[23]Quadrat totals'!B48</f>
        <v>6</v>
      </c>
      <c r="K49" s="4">
        <f>'[23]Quadrat totals'!X48</f>
        <v>190.22685200000001</v>
      </c>
      <c r="L49">
        <f>'[24]Quadrat totals'!B48</f>
        <v>26</v>
      </c>
      <c r="M49" s="4">
        <f>'[24]Quadrat totals'!X48</f>
        <v>1202.3382153199998</v>
      </c>
      <c r="N49" s="4">
        <f>'[26]Quadrat totals'!B48</f>
        <v>8</v>
      </c>
      <c r="O49" s="4">
        <f>'[26]Quadrat totals'!X48</f>
        <v>4093.6626597893587</v>
      </c>
    </row>
    <row r="50" spans="1:24">
      <c r="A50" s="2" t="s">
        <v>13</v>
      </c>
      <c r="B50">
        <f>'[19]Quadrat totals'!B49</f>
        <v>20</v>
      </c>
      <c r="C50" s="4">
        <f>'[19]Quadrat totals'!X49</f>
        <v>1864.3379543413184</v>
      </c>
      <c r="D50">
        <f>'[20]Quadrat totals'!B49</f>
        <v>20</v>
      </c>
      <c r="E50" s="4">
        <f>'[20]Quadrat totals'!X49</f>
        <v>821.19435124400013</v>
      </c>
      <c r="F50">
        <f>'[21]Quadrat totals'!B49</f>
        <v>17</v>
      </c>
      <c r="G50" s="4">
        <f>'[21]Quadrat totals'!X49</f>
        <v>1581.95823814</v>
      </c>
      <c r="H50">
        <f>'[22]Quadrat totals'!B49</f>
        <v>10</v>
      </c>
      <c r="I50" s="4">
        <f>'[22]Quadrat totals'!X49</f>
        <v>369.48547600000006</v>
      </c>
      <c r="J50">
        <f>'[23]Quadrat totals'!B49</f>
        <v>12</v>
      </c>
      <c r="K50" s="4">
        <f>'[23]Quadrat totals'!X49</f>
        <v>254.90868000000003</v>
      </c>
      <c r="L50">
        <f>'[24]Quadrat totals'!B49</f>
        <v>36</v>
      </c>
      <c r="M50" s="4">
        <f>'[24]Quadrat totals'!X49</f>
        <v>987.64435869600038</v>
      </c>
      <c r="N50" s="4">
        <f>'[26]Quadrat totals'!B49</f>
        <v>12</v>
      </c>
      <c r="O50" s="4">
        <f>'[26]Quadrat totals'!X49</f>
        <v>2961.6037493149597</v>
      </c>
    </row>
    <row r="51" spans="1:24">
      <c r="A51" s="2" t="s">
        <v>13</v>
      </c>
      <c r="B51">
        <f>'[19]Quadrat totals'!B50</f>
        <v>22</v>
      </c>
      <c r="C51" s="4">
        <f>'[19]Quadrat totals'!X50</f>
        <v>1884.1699061298184</v>
      </c>
      <c r="D51">
        <f>'[20]Quadrat totals'!B50</f>
        <v>33</v>
      </c>
      <c r="E51" s="4">
        <f>'[20]Quadrat totals'!X50</f>
        <v>282.89172356000006</v>
      </c>
      <c r="F51">
        <f>'[21]Quadrat totals'!B50</f>
        <v>24</v>
      </c>
      <c r="G51" s="4">
        <f>'[21]Quadrat totals'!X50</f>
        <v>580.94364194799982</v>
      </c>
      <c r="H51">
        <f>'[22]Quadrat totals'!B50</f>
        <v>23</v>
      </c>
      <c r="I51" s="4">
        <f>'[22]Quadrat totals'!X50</f>
        <v>272.62669961999995</v>
      </c>
      <c r="J51">
        <f>'[23]Quadrat totals'!B50</f>
        <v>22</v>
      </c>
      <c r="K51" s="4">
        <f>'[23]Quadrat totals'!X50</f>
        <v>240.63948063599997</v>
      </c>
      <c r="L51">
        <f>'[24]Quadrat totals'!B50</f>
        <v>39</v>
      </c>
      <c r="M51" s="4">
        <f>'[24]Quadrat totals'!X50</f>
        <v>683.30811764400005</v>
      </c>
      <c r="N51" s="4">
        <f>'[26]Quadrat totals'!B50</f>
        <v>31</v>
      </c>
      <c r="O51" s="4">
        <f>'[26]Quadrat totals'!X50</f>
        <v>1601.0069185512616</v>
      </c>
    </row>
    <row r="52" spans="1:24">
      <c r="A52" s="2" t="s">
        <v>13</v>
      </c>
      <c r="B52">
        <f>'[19]Quadrat totals'!B51</f>
        <v>25</v>
      </c>
      <c r="C52" s="4">
        <f>'[19]Quadrat totals'!X51</f>
        <v>4090.7774711050997</v>
      </c>
      <c r="D52">
        <f>'[20]Quadrat totals'!B51</f>
        <v>46</v>
      </c>
      <c r="E52" s="4">
        <f>'[20]Quadrat totals'!X51</f>
        <v>144.49090800000008</v>
      </c>
      <c r="F52">
        <f>'[21]Quadrat totals'!B51</f>
        <v>37</v>
      </c>
      <c r="G52" s="4">
        <f>'[21]Quadrat totals'!X51</f>
        <v>1079.9364217799998</v>
      </c>
      <c r="H52">
        <f>'[22]Quadrat totals'!B51</f>
        <v>26</v>
      </c>
      <c r="I52" s="4">
        <f>'[22]Quadrat totals'!X51</f>
        <v>806.40686540399975</v>
      </c>
      <c r="J52">
        <f>'[23]Quadrat totals'!B51</f>
        <v>51</v>
      </c>
      <c r="K52" s="4">
        <f>'[23]Quadrat totals'!X51</f>
        <v>1785.1928560000001</v>
      </c>
      <c r="L52">
        <f>'[24]Quadrat totals'!B51</f>
        <v>43</v>
      </c>
      <c r="M52" s="4">
        <f>'[24]Quadrat totals'!X51</f>
        <v>881.86687005040562</v>
      </c>
      <c r="N52" s="4">
        <f>'[26]Quadrat totals'!B51</f>
        <v>51</v>
      </c>
      <c r="O52" s="4">
        <f>'[26]Quadrat totals'!X51</f>
        <v>0</v>
      </c>
      <c r="R52" s="4"/>
      <c r="S52" s="4"/>
      <c r="T52" s="4"/>
      <c r="U52" s="4"/>
      <c r="V52" s="4"/>
      <c r="W52" s="4"/>
      <c r="X52" s="4"/>
    </row>
    <row r="53" spans="1:24">
      <c r="A53" s="2" t="s">
        <v>13</v>
      </c>
      <c r="B53">
        <f>'[19]Quadrat totals'!B52</f>
        <v>29</v>
      </c>
      <c r="C53" s="4">
        <f>'[19]Quadrat totals'!X52</f>
        <v>2960.5536965599999</v>
      </c>
      <c r="D53">
        <f>'[20]Quadrat totals'!B52</f>
        <v>10</v>
      </c>
      <c r="E53" s="4">
        <f>'[20]Quadrat totals'!X52</f>
        <v>269.09509600000001</v>
      </c>
      <c r="F53">
        <f>'[21]Quadrat totals'!B52</f>
        <v>48</v>
      </c>
      <c r="G53" s="4">
        <f>'[21]Quadrat totals'!X52</f>
        <v>251.98925291831623</v>
      </c>
      <c r="H53">
        <f>'[22]Quadrat totals'!B52</f>
        <v>45</v>
      </c>
      <c r="I53" s="4">
        <f>'[22]Quadrat totals'!X52</f>
        <v>89.914920000000023</v>
      </c>
      <c r="J53">
        <f>'[23]Quadrat totals'!B52</f>
        <v>54</v>
      </c>
      <c r="K53" s="4">
        <f>'[23]Quadrat totals'!X52</f>
        <v>1191.1826040000003</v>
      </c>
      <c r="L53">
        <f>'[24]Quadrat totals'!B52</f>
        <v>44</v>
      </c>
      <c r="M53" s="4">
        <f>'[24]Quadrat totals'!X52</f>
        <v>1409.8009680000002</v>
      </c>
      <c r="N53" s="4">
        <f>'[26]Quadrat totals'!B52</f>
        <v>52</v>
      </c>
      <c r="O53" s="4">
        <f>'[26]Quadrat totals'!X52</f>
        <v>0</v>
      </c>
    </row>
  </sheetData>
  <mergeCells count="11">
    <mergeCell ref="AA2:AE2"/>
    <mergeCell ref="AA15:AE15"/>
    <mergeCell ref="Q16:X16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B1" workbookViewId="0">
      <selection activeCell="S4" sqref="S4:S53"/>
    </sheetView>
  </sheetViews>
  <sheetFormatPr baseColWidth="10" defaultColWidth="11" defaultRowHeight="15" x14ac:dyDescent="0"/>
  <cols>
    <col min="1" max="1" width="8.5" customWidth="1"/>
    <col min="2" max="13" width="9" customWidth="1"/>
  </cols>
  <sheetData>
    <row r="1" spans="1:19">
      <c r="A1" s="57" t="s">
        <v>95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59">
        <v>41590</v>
      </c>
      <c r="S2" s="60"/>
    </row>
    <row r="3" spans="1:19" s="1" customFormat="1" ht="30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126</v>
      </c>
      <c r="S3" s="1" t="s">
        <v>127</v>
      </c>
    </row>
    <row r="4" spans="1:19">
      <c r="A4" s="2" t="s">
        <v>4</v>
      </c>
      <c r="B4">
        <f>'[19]Quadrat totals'!B3</f>
        <v>6</v>
      </c>
      <c r="C4">
        <f>'[19]Quadrat totals'!Z3</f>
        <v>691.86847977028776</v>
      </c>
      <c r="D4">
        <f>'[20]Quadrat totals'!B3</f>
        <v>21</v>
      </c>
      <c r="E4">
        <f>'[20]Quadrat totals'!Z3</f>
        <v>0</v>
      </c>
      <c r="F4">
        <f>'[21]Quadrat totals'!B3</f>
        <v>5</v>
      </c>
      <c r="G4">
        <f>'[21]Quadrat totals'!Z3</f>
        <v>520.41531092021046</v>
      </c>
      <c r="H4">
        <f>'[22]Quadrat totals'!B3</f>
        <v>8</v>
      </c>
      <c r="I4">
        <f>'[22]Quadrat totals'!Z3</f>
        <v>113.45550000000001</v>
      </c>
      <c r="J4">
        <f>'[23]Quadrat totals'!B3</f>
        <v>1</v>
      </c>
      <c r="K4">
        <f>'[23]Quadrat totals'!Z3</f>
        <v>0</v>
      </c>
      <c r="L4">
        <f>'[24]Quadrat totals'!B3</f>
        <v>2</v>
      </c>
      <c r="M4">
        <v>0</v>
      </c>
      <c r="N4">
        <f>'[26]Quadrat totals'!B3</f>
        <v>10</v>
      </c>
      <c r="O4">
        <f>'[26]Quadrat totals'!Z3</f>
        <v>517.88514478948332</v>
      </c>
      <c r="P4">
        <f>'[27]Quadrat totals'!B3</f>
        <v>12</v>
      </c>
      <c r="Q4">
        <f>'[27]Quadrat totals'!Z3</f>
        <v>1103.00300327577</v>
      </c>
      <c r="R4">
        <f>'[28]Quadrat totals'!B3</f>
        <v>16</v>
      </c>
      <c r="S4">
        <f>'[28]Quadrat totals'!Z3</f>
        <v>239.509412</v>
      </c>
    </row>
    <row r="5" spans="1:19">
      <c r="A5" s="2" t="s">
        <v>4</v>
      </c>
      <c r="B5">
        <f>'[19]Quadrat totals'!B4</f>
        <v>8</v>
      </c>
      <c r="C5">
        <f>'[19]Quadrat totals'!Z4</f>
        <v>1400.4153257029695</v>
      </c>
      <c r="D5">
        <f>'[20]Quadrat totals'!B4</f>
        <v>36</v>
      </c>
      <c r="E5">
        <f>'[20]Quadrat totals'!Z4</f>
        <v>0</v>
      </c>
      <c r="F5">
        <f>'[21]Quadrat totals'!B4</f>
        <v>32</v>
      </c>
      <c r="G5">
        <f>'[21]Quadrat totals'!Z4</f>
        <v>0</v>
      </c>
      <c r="H5">
        <f>'[22]Quadrat totals'!B4</f>
        <v>11</v>
      </c>
      <c r="I5">
        <f>'[22]Quadrat totals'!Z4</f>
        <v>142.32851600000004</v>
      </c>
      <c r="J5">
        <f>'[23]Quadrat totals'!B4</f>
        <v>25</v>
      </c>
      <c r="K5">
        <f>'[23]Quadrat totals'!Z4</f>
        <v>0</v>
      </c>
      <c r="L5">
        <f>'[24]Quadrat totals'!B4</f>
        <v>26</v>
      </c>
      <c r="M5">
        <v>0</v>
      </c>
      <c r="N5">
        <f>'[26]Quadrat totals'!B4</f>
        <v>34</v>
      </c>
      <c r="O5">
        <f>'[26]Quadrat totals'!Z4</f>
        <v>0</v>
      </c>
      <c r="P5">
        <f>'[27]Quadrat totals'!B4</f>
        <v>28</v>
      </c>
      <c r="Q5">
        <f>'[27]Quadrat totals'!Z4</f>
        <v>0</v>
      </c>
      <c r="R5">
        <f>'[28]Quadrat totals'!B4</f>
        <v>22</v>
      </c>
      <c r="S5">
        <f>'[28]Quadrat totals'!Z4</f>
        <v>0</v>
      </c>
    </row>
    <row r="6" spans="1:19">
      <c r="A6" s="2" t="s">
        <v>4</v>
      </c>
      <c r="B6">
        <f>'[19]Quadrat totals'!B5</f>
        <v>19</v>
      </c>
      <c r="C6">
        <f>'[19]Quadrat totals'!Z5</f>
        <v>453.72142536911133</v>
      </c>
      <c r="D6">
        <f>'[20]Quadrat totals'!B5</f>
        <v>46</v>
      </c>
      <c r="E6">
        <f>'[20]Quadrat totals'!Z5</f>
        <v>0</v>
      </c>
      <c r="F6">
        <f>'[21]Quadrat totals'!B5</f>
        <v>39</v>
      </c>
      <c r="G6">
        <f>'[21]Quadrat totals'!Z5</f>
        <v>0</v>
      </c>
      <c r="H6">
        <f>'[22]Quadrat totals'!B5</f>
        <v>32</v>
      </c>
      <c r="I6">
        <f>'[22]Quadrat totals'!Z5</f>
        <v>0</v>
      </c>
      <c r="J6">
        <f>'[23]Quadrat totals'!B5</f>
        <v>42</v>
      </c>
      <c r="K6">
        <f>'[23]Quadrat totals'!Z5</f>
        <v>43.890851999999995</v>
      </c>
      <c r="L6">
        <f>'[24]Quadrat totals'!B5</f>
        <v>29</v>
      </c>
      <c r="M6">
        <v>0</v>
      </c>
      <c r="N6">
        <f>'[26]Quadrat totals'!B5</f>
        <v>36</v>
      </c>
      <c r="O6">
        <f>'[26]Quadrat totals'!Z5</f>
        <v>0</v>
      </c>
      <c r="P6">
        <f>'[27]Quadrat totals'!B5</f>
        <v>38</v>
      </c>
      <c r="Q6">
        <f>'[27]Quadrat totals'!Z5</f>
        <v>0</v>
      </c>
      <c r="R6">
        <f>'[28]Quadrat totals'!B5</f>
        <v>28</v>
      </c>
      <c r="S6">
        <f>'[28]Quadrat totals'!Z5</f>
        <v>0</v>
      </c>
    </row>
    <row r="7" spans="1:19">
      <c r="A7" s="2" t="s">
        <v>4</v>
      </c>
      <c r="B7">
        <f>'[19]Quadrat totals'!B6</f>
        <v>28</v>
      </c>
      <c r="C7">
        <f>'[19]Quadrat totals'!Z6</f>
        <v>0</v>
      </c>
      <c r="D7">
        <f>'[20]Quadrat totals'!B6</f>
        <v>49</v>
      </c>
      <c r="E7">
        <f>'[20]Quadrat totals'!Z6</f>
        <v>278.63312400000001</v>
      </c>
      <c r="F7">
        <f>'[21]Quadrat totals'!B6</f>
        <v>46</v>
      </c>
      <c r="G7">
        <f>'[21]Quadrat totals'!Z6</f>
        <v>0</v>
      </c>
      <c r="H7">
        <f>'[22]Quadrat totals'!B6</f>
        <v>34</v>
      </c>
      <c r="I7">
        <f>'[22]Quadrat totals'!Z6</f>
        <v>0</v>
      </c>
      <c r="J7">
        <f>'[23]Quadrat totals'!B6</f>
        <v>47</v>
      </c>
      <c r="K7">
        <f>'[23]Quadrat totals'!Z6</f>
        <v>0</v>
      </c>
      <c r="L7">
        <f>'[24]Quadrat totals'!B6</f>
        <v>30</v>
      </c>
      <c r="M7">
        <v>0</v>
      </c>
      <c r="N7">
        <f>'[26]Quadrat totals'!B6</f>
        <v>38</v>
      </c>
      <c r="O7">
        <f>'[26]Quadrat totals'!Z6</f>
        <v>0</v>
      </c>
      <c r="P7">
        <f>'[27]Quadrat totals'!B6</f>
        <v>51</v>
      </c>
      <c r="Q7">
        <f>'[27]Quadrat totals'!Z6</f>
        <v>133.3123207774951</v>
      </c>
      <c r="R7">
        <f>'[28]Quadrat totals'!B6</f>
        <v>42</v>
      </c>
      <c r="S7">
        <f>'[28]Quadrat totals'!Z6</f>
        <v>0</v>
      </c>
    </row>
    <row r="8" spans="1:19">
      <c r="A8" s="2" t="s">
        <v>4</v>
      </c>
      <c r="B8">
        <f>'[19]Quadrat totals'!B7</f>
        <v>40</v>
      </c>
      <c r="C8">
        <f>'[19]Quadrat totals'!Z7</f>
        <v>0</v>
      </c>
      <c r="D8">
        <f>'[20]Quadrat totals'!B7</f>
        <v>52</v>
      </c>
      <c r="E8">
        <f>'[20]Quadrat totals'!Z7</f>
        <v>230.96172400000006</v>
      </c>
      <c r="F8">
        <f>'[21]Quadrat totals'!B7</f>
        <v>53</v>
      </c>
      <c r="G8">
        <f>'[21]Quadrat totals'!Z7</f>
        <v>0</v>
      </c>
      <c r="H8">
        <f>'[22]Quadrat totals'!B7</f>
        <v>37</v>
      </c>
      <c r="I8">
        <f>'[22]Quadrat totals'!Z7</f>
        <v>0</v>
      </c>
      <c r="J8">
        <f>'[23]Quadrat totals'!B7</f>
        <v>49</v>
      </c>
      <c r="K8">
        <f>'[23]Quadrat totals'!Z7</f>
        <v>111.201896</v>
      </c>
      <c r="L8">
        <f>'[24]Quadrat totals'!B7</f>
        <v>40</v>
      </c>
      <c r="M8">
        <v>0</v>
      </c>
      <c r="N8">
        <f>'[26]Quadrat totals'!B7</f>
        <v>54</v>
      </c>
      <c r="O8">
        <f>'[26]Quadrat totals'!Z7</f>
        <v>0</v>
      </c>
      <c r="P8">
        <f>'[27]Quadrat totals'!B7</f>
        <v>57</v>
      </c>
      <c r="Q8">
        <f>'[27]Quadrat totals'!Z7</f>
        <v>776.12486440895782</v>
      </c>
      <c r="R8">
        <f>'[28]Quadrat totals'!B7</f>
        <v>58</v>
      </c>
      <c r="S8">
        <f>'[28]Quadrat totals'!Z7</f>
        <v>0</v>
      </c>
    </row>
    <row r="9" spans="1:19">
      <c r="A9" s="2" t="s">
        <v>5</v>
      </c>
      <c r="B9">
        <f>'[19]Quadrat totals'!B8</f>
        <v>5</v>
      </c>
      <c r="C9">
        <f>'[19]Quadrat totals'!Z8</f>
        <v>1994.3966796109066</v>
      </c>
      <c r="D9">
        <f>'[20]Quadrat totals'!B8</f>
        <v>7</v>
      </c>
      <c r="E9">
        <f>'[20]Quadrat totals'!Z8</f>
        <v>217.92731600000002</v>
      </c>
      <c r="F9">
        <f>'[21]Quadrat totals'!B8</f>
        <v>5</v>
      </c>
      <c r="G9">
        <f>'[21]Quadrat totals'!Z8</f>
        <v>1046.3421579005005</v>
      </c>
      <c r="H9">
        <f>'[22]Quadrat totals'!B8</f>
        <v>12</v>
      </c>
      <c r="I9">
        <f>'[22]Quadrat totals'!Z8</f>
        <v>105.177988</v>
      </c>
      <c r="J9">
        <f>'[23]Quadrat totals'!B8</f>
        <v>28</v>
      </c>
      <c r="K9">
        <f>'[23]Quadrat totals'!Z8</f>
        <v>0</v>
      </c>
      <c r="L9">
        <f>'[24]Quadrat totals'!B8</f>
        <v>5</v>
      </c>
      <c r="M9">
        <v>449.57887235021076</v>
      </c>
      <c r="N9">
        <f>'[26]Quadrat totals'!B8</f>
        <v>17</v>
      </c>
      <c r="O9">
        <f>'[26]Quadrat totals'!Z8</f>
        <v>0</v>
      </c>
      <c r="P9">
        <f>'[27]Quadrat totals'!B8</f>
        <v>7</v>
      </c>
      <c r="Q9">
        <f>'[27]Quadrat totals'!Z8</f>
        <v>1541.2908859354777</v>
      </c>
      <c r="R9">
        <f>'[28]Quadrat totals'!B8</f>
        <v>19</v>
      </c>
      <c r="S9">
        <f>'[28]Quadrat totals'!Z8</f>
        <v>0</v>
      </c>
    </row>
    <row r="10" spans="1:19">
      <c r="A10" s="2" t="s">
        <v>5</v>
      </c>
      <c r="B10">
        <f>'[19]Quadrat totals'!B9</f>
        <v>16</v>
      </c>
      <c r="C10">
        <f>'[19]Quadrat totals'!Z9</f>
        <v>0</v>
      </c>
      <c r="D10">
        <f>'[20]Quadrat totals'!B9</f>
        <v>21</v>
      </c>
      <c r="E10">
        <f>'[20]Quadrat totals'!Z9</f>
        <v>0</v>
      </c>
      <c r="F10">
        <f>'[21]Quadrat totals'!B9</f>
        <v>9</v>
      </c>
      <c r="G10">
        <f>'[21]Quadrat totals'!Z9</f>
        <v>23.420192000000004</v>
      </c>
      <c r="H10">
        <f>'[22]Quadrat totals'!B9</f>
        <v>25</v>
      </c>
      <c r="I10">
        <f>'[22]Quadrat totals'!Z9</f>
        <v>0</v>
      </c>
      <c r="J10">
        <f>'[23]Quadrat totals'!B9</f>
        <v>31</v>
      </c>
      <c r="K10">
        <f>'[23]Quadrat totals'!Z9</f>
        <v>56.104488000000011</v>
      </c>
      <c r="L10">
        <f>'[24]Quadrat totals'!B9</f>
        <v>13</v>
      </c>
      <c r="M10">
        <v>229.25454891275311</v>
      </c>
      <c r="N10">
        <f>'[26]Quadrat totals'!B9</f>
        <v>19</v>
      </c>
      <c r="O10">
        <f>'[26]Quadrat totals'!Z9</f>
        <v>0</v>
      </c>
      <c r="P10">
        <f>'[27]Quadrat totals'!B9</f>
        <v>12</v>
      </c>
      <c r="Q10">
        <f>'[27]Quadrat totals'!Z9</f>
        <v>84.001156000000009</v>
      </c>
      <c r="R10">
        <f>'[28]Quadrat totals'!B9</f>
        <v>34</v>
      </c>
      <c r="S10">
        <f>'[28]Quadrat totals'!Z9</f>
        <v>654.39449525757357</v>
      </c>
    </row>
    <row r="11" spans="1:19">
      <c r="A11" s="2" t="s">
        <v>5</v>
      </c>
      <c r="B11">
        <f>'[19]Quadrat totals'!B10</f>
        <v>17</v>
      </c>
      <c r="C11">
        <f>'[19]Quadrat totals'!Z10</f>
        <v>0</v>
      </c>
      <c r="D11">
        <f>'[20]Quadrat totals'!B10</f>
        <v>27</v>
      </c>
      <c r="E11">
        <f>'[20]Quadrat totals'!Z10</f>
        <v>0</v>
      </c>
      <c r="F11">
        <f>'[21]Quadrat totals'!B10</f>
        <v>14</v>
      </c>
      <c r="G11">
        <f>'[21]Quadrat totals'!Z10</f>
        <v>0</v>
      </c>
      <c r="H11">
        <f>'[22]Quadrat totals'!B10</f>
        <v>29</v>
      </c>
      <c r="I11">
        <f>'[22]Quadrat totals'!Z10</f>
        <v>104.88732400000001</v>
      </c>
      <c r="J11">
        <f>'[23]Quadrat totals'!B10</f>
        <v>34</v>
      </c>
      <c r="K11">
        <f>'[23]Quadrat totals'!Z10</f>
        <v>0</v>
      </c>
      <c r="L11">
        <f>'[24]Quadrat totals'!B10</f>
        <v>22</v>
      </c>
      <c r="M11">
        <v>0</v>
      </c>
      <c r="N11">
        <f>'[26]Quadrat totals'!B10</f>
        <v>22</v>
      </c>
      <c r="O11">
        <f>'[26]Quadrat totals'!Z10</f>
        <v>0</v>
      </c>
      <c r="P11">
        <f>'[27]Quadrat totals'!B10</f>
        <v>23</v>
      </c>
      <c r="Q11">
        <f>'[27]Quadrat totals'!Z10</f>
        <v>0</v>
      </c>
      <c r="R11">
        <f>'[28]Quadrat totals'!B10</f>
        <v>37</v>
      </c>
      <c r="S11">
        <f>'[28]Quadrat totals'!Z10</f>
        <v>0</v>
      </c>
    </row>
    <row r="12" spans="1:19">
      <c r="A12" s="2" t="s">
        <v>5</v>
      </c>
      <c r="B12">
        <f>'[19]Quadrat totals'!B11</f>
        <v>18</v>
      </c>
      <c r="C12">
        <f>'[19]Quadrat totals'!Z11</f>
        <v>0</v>
      </c>
      <c r="D12">
        <f>'[20]Quadrat totals'!B11</f>
        <v>31</v>
      </c>
      <c r="E12">
        <f>'[20]Quadrat totals'!Z11</f>
        <v>529.33163135821133</v>
      </c>
      <c r="F12">
        <f>'[21]Quadrat totals'!B11</f>
        <v>22</v>
      </c>
      <c r="G12">
        <f>'[21]Quadrat totals'!Z11</f>
        <v>0</v>
      </c>
      <c r="H12">
        <f>'[22]Quadrat totals'!B11</f>
        <v>41</v>
      </c>
      <c r="I12">
        <f>'[22]Quadrat totals'!Z11</f>
        <v>0</v>
      </c>
      <c r="J12">
        <f>'[23]Quadrat totals'!B11</f>
        <v>44</v>
      </c>
      <c r="K12">
        <f>'[23]Quadrat totals'!Z11</f>
        <v>200.50375318786956</v>
      </c>
      <c r="L12">
        <f>'[24]Quadrat totals'!B11</f>
        <v>52</v>
      </c>
      <c r="M12">
        <v>144.20286322006802</v>
      </c>
      <c r="N12">
        <f>'[26]Quadrat totals'!B11</f>
        <v>24</v>
      </c>
      <c r="O12">
        <f>'[26]Quadrat totals'!Z11</f>
        <v>0</v>
      </c>
      <c r="P12">
        <f>'[27]Quadrat totals'!B11</f>
        <v>35</v>
      </c>
      <c r="Q12">
        <f>'[27]Quadrat totals'!Z11</f>
        <v>0</v>
      </c>
      <c r="R12">
        <f>'[28]Quadrat totals'!B11</f>
        <v>50</v>
      </c>
      <c r="S12">
        <f>'[28]Quadrat totals'!Z11</f>
        <v>0</v>
      </c>
    </row>
    <row r="13" spans="1:19">
      <c r="A13" s="2" t="s">
        <v>5</v>
      </c>
      <c r="B13">
        <f>'[19]Quadrat totals'!B12</f>
        <v>30</v>
      </c>
      <c r="C13">
        <f>'[19]Quadrat totals'!Z12</f>
        <v>892.67327249435107</v>
      </c>
      <c r="D13">
        <f>'[20]Quadrat totals'!B12</f>
        <v>52</v>
      </c>
      <c r="E13">
        <f>'[20]Quadrat totals'!Z12</f>
        <v>654.15698495871027</v>
      </c>
      <c r="F13">
        <f>'[21]Quadrat totals'!B12</f>
        <v>31</v>
      </c>
      <c r="G13">
        <f>'[21]Quadrat totals'!Z12</f>
        <v>482.37038493833711</v>
      </c>
      <c r="H13">
        <f>'[22]Quadrat totals'!B12</f>
        <v>46</v>
      </c>
      <c r="I13">
        <f>'[22]Quadrat totals'!Z12</f>
        <v>0</v>
      </c>
      <c r="J13">
        <f>'[23]Quadrat totals'!B12</f>
        <v>50</v>
      </c>
      <c r="K13">
        <f>'[23]Quadrat totals'!Z12</f>
        <v>0</v>
      </c>
      <c r="L13">
        <f>'[24]Quadrat totals'!B12</f>
        <v>58</v>
      </c>
      <c r="M13">
        <v>348.30246663997235</v>
      </c>
      <c r="N13">
        <f>'[26]Quadrat totals'!B12</f>
        <v>41</v>
      </c>
      <c r="O13">
        <f>'[26]Quadrat totals'!Z12</f>
        <v>0</v>
      </c>
      <c r="P13">
        <f>'[27]Quadrat totals'!B12</f>
        <v>49</v>
      </c>
      <c r="Q13">
        <f>'[27]Quadrat totals'!Z12</f>
        <v>0</v>
      </c>
      <c r="R13">
        <f>'[28]Quadrat totals'!B12</f>
        <v>52</v>
      </c>
      <c r="S13">
        <f>'[28]Quadrat totals'!Z12</f>
        <v>0</v>
      </c>
    </row>
    <row r="14" spans="1:19">
      <c r="A14" s="2" t="s">
        <v>6</v>
      </c>
      <c r="B14">
        <f>'[19]Quadrat totals'!B13</f>
        <v>4</v>
      </c>
      <c r="C14">
        <f>'[19]Quadrat totals'!Z13</f>
        <v>2577.9965952700968</v>
      </c>
      <c r="D14">
        <f>'[20]Quadrat totals'!B13</f>
        <v>10</v>
      </c>
      <c r="E14">
        <f>'[20]Quadrat totals'!Z13</f>
        <v>0</v>
      </c>
      <c r="F14">
        <f>'[21]Quadrat totals'!B13</f>
        <v>20</v>
      </c>
      <c r="G14">
        <f>'[21]Quadrat totals'!Z13</f>
        <v>126.46206494248757</v>
      </c>
      <c r="H14">
        <f>'[22]Quadrat totals'!B13</f>
        <v>8</v>
      </c>
      <c r="I14">
        <f>'[22]Quadrat totals'!Z13</f>
        <v>297.16133200000002</v>
      </c>
      <c r="J14">
        <f>'[23]Quadrat totals'!B13</f>
        <v>15</v>
      </c>
      <c r="K14">
        <f>'[23]Quadrat totals'!Z13</f>
        <v>268.13323437199745</v>
      </c>
      <c r="L14">
        <f>'[24]Quadrat totals'!B13</f>
        <v>2</v>
      </c>
      <c r="M14">
        <v>0</v>
      </c>
      <c r="N14">
        <f>'[26]Quadrat totals'!B13</f>
        <v>26</v>
      </c>
      <c r="O14">
        <f>'[26]Quadrat totals'!Z13</f>
        <v>645.33599676254664</v>
      </c>
      <c r="P14">
        <f>'[27]Quadrat totals'!B13</f>
        <v>2</v>
      </c>
      <c r="Q14">
        <f>'[27]Quadrat totals'!Z13</f>
        <v>274.66410410104726</v>
      </c>
      <c r="R14">
        <f>'[28]Quadrat totals'!B13</f>
        <v>3</v>
      </c>
      <c r="S14">
        <f>'[28]Quadrat totals'!Z13</f>
        <v>1437.2089503365626</v>
      </c>
    </row>
    <row r="15" spans="1:19">
      <c r="A15" s="2" t="s">
        <v>6</v>
      </c>
      <c r="B15">
        <f>'[19]Quadrat totals'!B14</f>
        <v>5</v>
      </c>
      <c r="C15">
        <f>'[19]Quadrat totals'!Z14</f>
        <v>2623.6154464137903</v>
      </c>
      <c r="D15">
        <f>'[20]Quadrat totals'!B14</f>
        <v>16</v>
      </c>
      <c r="E15">
        <f>'[20]Quadrat totals'!Z14</f>
        <v>193.01091200000002</v>
      </c>
      <c r="F15">
        <f>'[21]Quadrat totals'!B14</f>
        <v>22</v>
      </c>
      <c r="G15">
        <f>'[21]Quadrat totals'!Z14</f>
        <v>66.469784000000004</v>
      </c>
      <c r="H15">
        <f>'[22]Quadrat totals'!B14</f>
        <v>14</v>
      </c>
      <c r="I15">
        <f>'[22]Quadrat totals'!Z14</f>
        <v>285.50492683809023</v>
      </c>
      <c r="J15">
        <f>'[23]Quadrat totals'!B14</f>
        <v>16</v>
      </c>
      <c r="K15">
        <f>'[23]Quadrat totals'!Z14</f>
        <v>99.461592819121336</v>
      </c>
      <c r="L15">
        <f>'[24]Quadrat totals'!B14</f>
        <v>10</v>
      </c>
      <c r="M15">
        <v>0</v>
      </c>
      <c r="N15">
        <f>'[26]Quadrat totals'!B14</f>
        <v>30</v>
      </c>
      <c r="O15">
        <f>'[26]Quadrat totals'!Z14</f>
        <v>2041.4982806853909</v>
      </c>
      <c r="P15">
        <f>'[27]Quadrat totals'!B14</f>
        <v>14</v>
      </c>
      <c r="Q15">
        <f>'[27]Quadrat totals'!Z14</f>
        <v>228.99985236362633</v>
      </c>
      <c r="R15">
        <f>'[28]Quadrat totals'!B14</f>
        <v>18</v>
      </c>
      <c r="S15">
        <f>'[28]Quadrat totals'!Z14</f>
        <v>0</v>
      </c>
    </row>
    <row r="16" spans="1:19">
      <c r="A16" s="2" t="s">
        <v>6</v>
      </c>
      <c r="B16">
        <f>'[19]Quadrat totals'!B15</f>
        <v>19</v>
      </c>
      <c r="C16">
        <f>'[19]Quadrat totals'!Z15</f>
        <v>0</v>
      </c>
      <c r="D16">
        <f>'[20]Quadrat totals'!B15</f>
        <v>24</v>
      </c>
      <c r="E16">
        <f>'[20]Quadrat totals'!Z15</f>
        <v>11.372376000000003</v>
      </c>
      <c r="F16">
        <f>'[21]Quadrat totals'!B15</f>
        <v>42</v>
      </c>
      <c r="G16">
        <f>'[21]Quadrat totals'!Z15</f>
        <v>0</v>
      </c>
      <c r="H16">
        <f>'[22]Quadrat totals'!B15</f>
        <v>25</v>
      </c>
      <c r="I16">
        <f>'[22]Quadrat totals'!Z15</f>
        <v>204.17109279445691</v>
      </c>
      <c r="J16">
        <f>'[23]Quadrat totals'!B15</f>
        <v>17</v>
      </c>
      <c r="K16">
        <f>'[23]Quadrat totals'!Z15</f>
        <v>22.816046133214485</v>
      </c>
      <c r="L16">
        <f>'[24]Quadrat totals'!B15</f>
        <v>19</v>
      </c>
      <c r="M16">
        <v>0</v>
      </c>
      <c r="N16">
        <f>'[26]Quadrat totals'!B15</f>
        <v>38</v>
      </c>
      <c r="O16">
        <f>'[26]Quadrat totals'!Z15</f>
        <v>0</v>
      </c>
      <c r="P16">
        <f>'[27]Quadrat totals'!B15</f>
        <v>19</v>
      </c>
      <c r="Q16">
        <f>'[27]Quadrat totals'!Z15</f>
        <v>945.08085613835829</v>
      </c>
      <c r="R16">
        <f>'[28]Quadrat totals'!B15</f>
        <v>21</v>
      </c>
      <c r="S16">
        <f>'[28]Quadrat totals'!Z15</f>
        <v>297.62393527570589</v>
      </c>
    </row>
    <row r="17" spans="1:19">
      <c r="A17" s="2" t="s">
        <v>6</v>
      </c>
      <c r="B17">
        <f>'[19]Quadrat totals'!B16</f>
        <v>55</v>
      </c>
      <c r="C17">
        <f>'[19]Quadrat totals'!Z16</f>
        <v>402.47524903648025</v>
      </c>
      <c r="D17">
        <f>'[20]Quadrat totals'!B16</f>
        <v>45</v>
      </c>
      <c r="E17">
        <f>'[20]Quadrat totals'!Z16</f>
        <v>26.504811999999998</v>
      </c>
      <c r="F17">
        <f>'[21]Quadrat totals'!B16</f>
        <v>48</v>
      </c>
      <c r="G17">
        <f>'[21]Quadrat totals'!Z16</f>
        <v>392.48364400000003</v>
      </c>
      <c r="H17">
        <f>'[22]Quadrat totals'!B16</f>
        <v>26</v>
      </c>
      <c r="I17">
        <f>'[22]Quadrat totals'!Z16</f>
        <v>183.6260433665189</v>
      </c>
      <c r="J17">
        <f>'[23]Quadrat totals'!B16</f>
        <v>36</v>
      </c>
      <c r="K17">
        <f>'[23]Quadrat totals'!Z16</f>
        <v>0</v>
      </c>
      <c r="L17">
        <f>'[24]Quadrat totals'!B16</f>
        <v>23</v>
      </c>
      <c r="M17">
        <v>595.9102386999657</v>
      </c>
      <c r="N17">
        <f>'[26]Quadrat totals'!B16</f>
        <v>47</v>
      </c>
      <c r="O17">
        <f>'[26]Quadrat totals'!Z16</f>
        <v>0</v>
      </c>
      <c r="P17">
        <f>'[27]Quadrat totals'!B16</f>
        <v>39</v>
      </c>
      <c r="Q17">
        <f>'[27]Quadrat totals'!Z16</f>
        <v>0</v>
      </c>
      <c r="R17">
        <f>'[28]Quadrat totals'!B16</f>
        <v>45</v>
      </c>
      <c r="S17">
        <f>'[28]Quadrat totals'!Z16</f>
        <v>0</v>
      </c>
    </row>
    <row r="18" spans="1:19">
      <c r="A18" s="2" t="s">
        <v>6</v>
      </c>
      <c r="B18">
        <f>'[19]Quadrat totals'!B17</f>
        <v>58</v>
      </c>
      <c r="C18">
        <f>'[19]Quadrat totals'!Z17</f>
        <v>0</v>
      </c>
      <c r="D18">
        <f>'[20]Quadrat totals'!B17</f>
        <v>53</v>
      </c>
      <c r="E18">
        <f>'[20]Quadrat totals'!Z17</f>
        <v>0</v>
      </c>
      <c r="F18" t="str">
        <f>'[21]Quadrat totals'!B17</f>
        <v>Error</v>
      </c>
      <c r="H18">
        <f>'[22]Quadrat totals'!B17</f>
        <v>36</v>
      </c>
      <c r="I18">
        <f>'[22]Quadrat totals'!Z17</f>
        <v>0</v>
      </c>
      <c r="J18">
        <f>'[23]Quadrat totals'!B17</f>
        <v>39</v>
      </c>
      <c r="K18">
        <f>'[23]Quadrat totals'!Z17</f>
        <v>0</v>
      </c>
      <c r="L18">
        <f>'[24]Quadrat totals'!B17</f>
        <v>36</v>
      </c>
      <c r="M18">
        <v>0</v>
      </c>
      <c r="N18">
        <f>'[26]Quadrat totals'!B17</f>
        <v>49</v>
      </c>
      <c r="O18">
        <f>'[26]Quadrat totals'!Z17</f>
        <v>174.15106400000002</v>
      </c>
      <c r="P18">
        <f>'[27]Quadrat totals'!B17</f>
        <v>50</v>
      </c>
      <c r="Q18">
        <f>'[27]Quadrat totals'!Z17</f>
        <v>0</v>
      </c>
      <c r="R18">
        <f>'[28]Quadrat totals'!B17</f>
        <v>54</v>
      </c>
      <c r="S18">
        <f>'[28]Quadrat totals'!Z17</f>
        <v>0</v>
      </c>
    </row>
    <row r="19" spans="1:19">
      <c r="A19" s="2" t="s">
        <v>7</v>
      </c>
      <c r="B19">
        <f>'[19]Quadrat totals'!B18</f>
        <v>11</v>
      </c>
      <c r="C19">
        <f>'[19]Quadrat totals'!Z18</f>
        <v>1927.9854143194234</v>
      </c>
      <c r="D19">
        <f>'[20]Quadrat totals'!B18</f>
        <v>19</v>
      </c>
      <c r="E19">
        <f>'[20]Quadrat totals'!Z18</f>
        <v>0</v>
      </c>
      <c r="F19">
        <f>'[21]Quadrat totals'!B18</f>
        <v>7</v>
      </c>
      <c r="G19">
        <f>'[21]Quadrat totals'!Z18</f>
        <v>461.33848011846283</v>
      </c>
      <c r="H19">
        <f>'[22]Quadrat totals'!B18</f>
        <v>10</v>
      </c>
      <c r="I19">
        <f>'[22]Quadrat totals'!Z18</f>
        <v>142.20367199999998</v>
      </c>
      <c r="J19">
        <f>'[23]Quadrat totals'!B18</f>
        <v>4</v>
      </c>
      <c r="K19">
        <f>'[23]Quadrat totals'!Z18</f>
        <v>0</v>
      </c>
      <c r="L19">
        <f>'[24]Quadrat totals'!B18</f>
        <v>24</v>
      </c>
      <c r="M19">
        <v>331.90696373800529</v>
      </c>
      <c r="N19">
        <f>'[26]Quadrat totals'!B18</f>
        <v>18</v>
      </c>
      <c r="O19">
        <f>'[26]Quadrat totals'!Z18</f>
        <v>0</v>
      </c>
      <c r="P19">
        <f>'[27]Quadrat totals'!B18</f>
        <v>22</v>
      </c>
      <c r="Q19">
        <f>'[27]Quadrat totals'!Z18</f>
        <v>1028.2630566060229</v>
      </c>
      <c r="R19">
        <f>'[28]Quadrat totals'!B18</f>
        <v>14</v>
      </c>
      <c r="S19">
        <f>'[28]Quadrat totals'!Z18</f>
        <v>0</v>
      </c>
    </row>
    <row r="20" spans="1:19">
      <c r="A20" s="2" t="s">
        <v>7</v>
      </c>
      <c r="B20">
        <f>'[19]Quadrat totals'!B19</f>
        <v>15</v>
      </c>
      <c r="C20">
        <f>'[19]Quadrat totals'!Z19</f>
        <v>0</v>
      </c>
      <c r="D20">
        <f>'[20]Quadrat totals'!B19</f>
        <v>21</v>
      </c>
      <c r="E20">
        <f>'[20]Quadrat totals'!Z19</f>
        <v>13.885912000000001</v>
      </c>
      <c r="F20">
        <f>'[21]Quadrat totals'!B19</f>
        <v>8</v>
      </c>
      <c r="G20">
        <f>'[21]Quadrat totals'!Z19</f>
        <v>979.29445653586959</v>
      </c>
      <c r="H20">
        <f>'[22]Quadrat totals'!B19</f>
        <v>16</v>
      </c>
      <c r="I20">
        <f>'[22]Quadrat totals'!Z19</f>
        <v>0</v>
      </c>
      <c r="J20">
        <f>'[23]Quadrat totals'!B19</f>
        <v>15</v>
      </c>
      <c r="K20">
        <f>'[23]Quadrat totals'!Z19</f>
        <v>0</v>
      </c>
      <c r="L20">
        <f>'[24]Quadrat totals'!B19</f>
        <v>25</v>
      </c>
      <c r="M20">
        <v>1127.3732085263318</v>
      </c>
      <c r="N20">
        <f>'[26]Quadrat totals'!B19</f>
        <v>30</v>
      </c>
      <c r="O20">
        <f>'[26]Quadrat totals'!Z19</f>
        <v>1775.0505392471136</v>
      </c>
      <c r="P20">
        <f>'[27]Quadrat totals'!B19</f>
        <v>36</v>
      </c>
      <c r="Q20">
        <f>'[27]Quadrat totals'!Z19</f>
        <v>0</v>
      </c>
      <c r="R20">
        <f>'[28]Quadrat totals'!B19</f>
        <v>15</v>
      </c>
      <c r="S20">
        <f>'[28]Quadrat totals'!Z19</f>
        <v>0</v>
      </c>
    </row>
    <row r="21" spans="1:19">
      <c r="A21" s="2" t="s">
        <v>7</v>
      </c>
      <c r="B21">
        <f>'[19]Quadrat totals'!B20</f>
        <v>18</v>
      </c>
      <c r="C21">
        <f>'[19]Quadrat totals'!Z20</f>
        <v>0</v>
      </c>
      <c r="D21">
        <f>'[20]Quadrat totals'!B20</f>
        <v>38</v>
      </c>
      <c r="E21">
        <f>'[20]Quadrat totals'!Z20</f>
        <v>0</v>
      </c>
      <c r="F21">
        <f>'[21]Quadrat totals'!B20</f>
        <v>20</v>
      </c>
      <c r="G21">
        <f>'[21]Quadrat totals'!Z20</f>
        <v>81.061868000000004</v>
      </c>
      <c r="H21">
        <f>'[22]Quadrat totals'!B20</f>
        <v>37</v>
      </c>
      <c r="I21">
        <f>'[22]Quadrat totals'!Z20</f>
        <v>0</v>
      </c>
      <c r="J21">
        <f>'[23]Quadrat totals'!B20</f>
        <v>25</v>
      </c>
      <c r="K21">
        <f>'[23]Quadrat totals'!Z20</f>
        <v>250.75694399999998</v>
      </c>
      <c r="L21">
        <f>'[24]Quadrat totals'!B20</f>
        <v>27</v>
      </c>
      <c r="M21">
        <v>606.92752859907955</v>
      </c>
      <c r="N21">
        <f>'[26]Quadrat totals'!B20</f>
        <v>37</v>
      </c>
      <c r="O21">
        <f>'[26]Quadrat totals'!Z20</f>
        <v>0</v>
      </c>
      <c r="P21">
        <f>'[27]Quadrat totals'!B20</f>
        <v>42</v>
      </c>
      <c r="Q21">
        <f>'[27]Quadrat totals'!Z20</f>
        <v>73.760704000000018</v>
      </c>
      <c r="R21">
        <f>'[28]Quadrat totals'!B20</f>
        <v>24</v>
      </c>
      <c r="S21">
        <f>'[28]Quadrat totals'!Z20</f>
        <v>304.016256</v>
      </c>
    </row>
    <row r="22" spans="1:19">
      <c r="A22" s="2" t="s">
        <v>7</v>
      </c>
      <c r="B22">
        <f>'[19]Quadrat totals'!B21</f>
        <v>32</v>
      </c>
      <c r="C22">
        <f>'[19]Quadrat totals'!Z21</f>
        <v>0</v>
      </c>
      <c r="D22">
        <f>'[20]Quadrat totals'!B21</f>
        <v>41</v>
      </c>
      <c r="E22">
        <f>'[20]Quadrat totals'!Z21</f>
        <v>0</v>
      </c>
      <c r="F22">
        <f>'[21]Quadrat totals'!B21</f>
        <v>27</v>
      </c>
      <c r="G22">
        <f>'[21]Quadrat totals'!Z21</f>
        <v>524.02335123341459</v>
      </c>
      <c r="H22">
        <f>'[22]Quadrat totals'!B21</f>
        <v>39</v>
      </c>
      <c r="I22">
        <f>'[22]Quadrat totals'!Z21</f>
        <v>0</v>
      </c>
      <c r="J22">
        <f>'[23]Quadrat totals'!B21</f>
        <v>42</v>
      </c>
      <c r="K22">
        <f>'[23]Quadrat totals'!Z21</f>
        <v>303.32032800000002</v>
      </c>
      <c r="L22">
        <f>'[24]Quadrat totals'!B21</f>
        <v>50</v>
      </c>
      <c r="M22">
        <v>497.30147881991411</v>
      </c>
      <c r="N22">
        <f>'[26]Quadrat totals'!B21</f>
        <v>51</v>
      </c>
      <c r="O22">
        <f>'[26]Quadrat totals'!Z21</f>
        <v>375.80377600000008</v>
      </c>
      <c r="P22">
        <f>'[27]Quadrat totals'!B21</f>
        <v>46</v>
      </c>
      <c r="Q22">
        <f>'[27]Quadrat totals'!Z21</f>
        <v>103.58950470642239</v>
      </c>
      <c r="R22">
        <f>'[28]Quadrat totals'!B21</f>
        <v>35</v>
      </c>
      <c r="S22">
        <f>'[28]Quadrat totals'!Z21</f>
        <v>0</v>
      </c>
    </row>
    <row r="23" spans="1:19">
      <c r="A23" s="2" t="s">
        <v>7</v>
      </c>
      <c r="B23">
        <f>'[19]Quadrat totals'!B22</f>
        <v>47</v>
      </c>
      <c r="C23">
        <f>'[19]Quadrat totals'!Z22</f>
        <v>892.86210779174712</v>
      </c>
      <c r="D23">
        <f>'[20]Quadrat totals'!B22</f>
        <v>49</v>
      </c>
      <c r="E23">
        <f>'[20]Quadrat totals'!Z22</f>
        <v>550.93403740993438</v>
      </c>
      <c r="F23">
        <f>'[21]Quadrat totals'!B22</f>
        <v>41</v>
      </c>
      <c r="G23">
        <f>'[21]Quadrat totals'!Z22</f>
        <v>0</v>
      </c>
      <c r="H23">
        <f>'[22]Quadrat totals'!B22</f>
        <v>41</v>
      </c>
      <c r="I23">
        <f>'[22]Quadrat totals'!Z22</f>
        <v>0</v>
      </c>
      <c r="J23">
        <f>'[23]Quadrat totals'!B22</f>
        <v>48</v>
      </c>
      <c r="K23">
        <f>'[23]Quadrat totals'!Z22</f>
        <v>57.776764000000007</v>
      </c>
      <c r="L23">
        <f>'[24]Quadrat totals'!B22</f>
        <v>53</v>
      </c>
      <c r="M23">
        <v>0</v>
      </c>
      <c r="N23">
        <f>'[26]Quadrat totals'!B22</f>
        <v>52</v>
      </c>
      <c r="O23">
        <f>'[26]Quadrat totals'!Z22</f>
        <v>761.81329613976936</v>
      </c>
      <c r="P23">
        <f>'[27]Quadrat totals'!B22</f>
        <v>48</v>
      </c>
      <c r="Q23">
        <f>'[27]Quadrat totals'!Z22</f>
        <v>0</v>
      </c>
      <c r="R23">
        <f>'[28]Quadrat totals'!B22</f>
        <v>54</v>
      </c>
      <c r="S23">
        <f>'[28]Quadrat totals'!Z22</f>
        <v>0</v>
      </c>
    </row>
    <row r="24" spans="1:19">
      <c r="A24" s="2" t="s">
        <v>8</v>
      </c>
      <c r="B24">
        <f>'[19]Quadrat totals'!B23</f>
        <v>12</v>
      </c>
      <c r="C24">
        <f>'[19]Quadrat totals'!Z23</f>
        <v>1579.5061773317</v>
      </c>
      <c r="D24">
        <f>'[20]Quadrat totals'!B23</f>
        <v>5</v>
      </c>
      <c r="E24">
        <f>'[20]Quadrat totals'!Z23</f>
        <v>47.833229813699063</v>
      </c>
      <c r="F24">
        <f>'[21]Quadrat totals'!B23</f>
        <v>7</v>
      </c>
      <c r="G24">
        <f>'[21]Quadrat totals'!Z23</f>
        <v>566.42314196952134</v>
      </c>
      <c r="H24">
        <f>'[22]Quadrat totals'!B23</f>
        <v>15</v>
      </c>
      <c r="I24">
        <f>'[22]Quadrat totals'!Z23</f>
        <v>0</v>
      </c>
      <c r="J24">
        <f>'[23]Quadrat totals'!B23</f>
        <v>4</v>
      </c>
      <c r="K24">
        <f>'[23]Quadrat totals'!Z23</f>
        <v>40.536056000000002</v>
      </c>
      <c r="L24">
        <f>'[24]Quadrat totals'!B23</f>
        <v>22</v>
      </c>
      <c r="M24">
        <v>578.99111259734946</v>
      </c>
      <c r="N24">
        <f>'[26]Quadrat totals'!B23</f>
        <v>1</v>
      </c>
      <c r="O24">
        <f>'[26]Quadrat totals'!Z23</f>
        <v>0</v>
      </c>
      <c r="P24">
        <f>'[27]Quadrat totals'!B23</f>
        <v>11</v>
      </c>
      <c r="Q24">
        <f>'[27]Quadrat totals'!Z23</f>
        <v>953.68547028104763</v>
      </c>
      <c r="R24">
        <f>'[28]Quadrat totals'!B23</f>
        <v>3</v>
      </c>
      <c r="S24">
        <f>'[28]Quadrat totals'!Z23</f>
        <v>210.88452768823339</v>
      </c>
    </row>
    <row r="25" spans="1:19">
      <c r="A25" s="2" t="s">
        <v>8</v>
      </c>
      <c r="B25">
        <f>'[19]Quadrat totals'!B24</f>
        <v>14</v>
      </c>
      <c r="C25">
        <f>'[19]Quadrat totals'!Z24</f>
        <v>0</v>
      </c>
      <c r="D25">
        <f>'[20]Quadrat totals'!B24</f>
        <v>15</v>
      </c>
      <c r="E25">
        <f>'[20]Quadrat totals'!Z24</f>
        <v>0</v>
      </c>
      <c r="F25">
        <f>'[21]Quadrat totals'!B24</f>
        <v>22</v>
      </c>
      <c r="G25">
        <f>'[21]Quadrat totals'!Z24</f>
        <v>1068.1127667528337</v>
      </c>
      <c r="H25">
        <f>'[22]Quadrat totals'!B24</f>
        <v>19</v>
      </c>
      <c r="I25">
        <f>'[22]Quadrat totals'!Z24</f>
        <v>0</v>
      </c>
      <c r="J25">
        <f>'[23]Quadrat totals'!B24</f>
        <v>21</v>
      </c>
      <c r="K25">
        <f>'[23]Quadrat totals'!Z24</f>
        <v>232.07316</v>
      </c>
      <c r="L25">
        <f>'[24]Quadrat totals'!B24</f>
        <v>32</v>
      </c>
      <c r="M25">
        <v>0</v>
      </c>
      <c r="N25">
        <f>'[26]Quadrat totals'!B24</f>
        <v>14</v>
      </c>
      <c r="O25">
        <f>'[26]Quadrat totals'!Z24</f>
        <v>746.80989691859759</v>
      </c>
      <c r="P25">
        <f>'[27]Quadrat totals'!B24</f>
        <v>20</v>
      </c>
      <c r="Q25">
        <f>'[27]Quadrat totals'!Z24</f>
        <v>1290.7856957113472</v>
      </c>
      <c r="R25">
        <f>'[28]Quadrat totals'!B24</f>
        <v>16</v>
      </c>
      <c r="S25">
        <f>'[28]Quadrat totals'!Z24</f>
        <v>0</v>
      </c>
    </row>
    <row r="26" spans="1:19">
      <c r="A26" s="2" t="s">
        <v>8</v>
      </c>
      <c r="B26">
        <f>'[19]Quadrat totals'!B25</f>
        <v>28</v>
      </c>
      <c r="C26">
        <f>'[19]Quadrat totals'!Z25</f>
        <v>0</v>
      </c>
      <c r="D26">
        <f>'[20]Quadrat totals'!B25</f>
        <v>27</v>
      </c>
      <c r="E26">
        <f>'[20]Quadrat totals'!Z25</f>
        <v>0</v>
      </c>
      <c r="F26">
        <f>'[21]Quadrat totals'!B25</f>
        <v>23</v>
      </c>
      <c r="G26">
        <f>'[21]Quadrat totals'!Z25</f>
        <v>686.94039208381241</v>
      </c>
      <c r="H26">
        <f>'[22]Quadrat totals'!B25</f>
        <v>30</v>
      </c>
      <c r="I26">
        <f>'[22]Quadrat totals'!Z25</f>
        <v>0</v>
      </c>
      <c r="J26">
        <f>'[23]Quadrat totals'!B25</f>
        <v>23</v>
      </c>
      <c r="K26">
        <f>'[23]Quadrat totals'!Z25</f>
        <v>45.44852800000001</v>
      </c>
      <c r="L26">
        <f>'[24]Quadrat totals'!B25</f>
        <v>33</v>
      </c>
      <c r="M26">
        <v>0</v>
      </c>
      <c r="N26">
        <f>'[26]Quadrat totals'!B25</f>
        <v>15</v>
      </c>
      <c r="O26">
        <f>'[26]Quadrat totals'!Z25</f>
        <v>0</v>
      </c>
      <c r="P26">
        <f>'[27]Quadrat totals'!B25</f>
        <v>25</v>
      </c>
      <c r="Q26">
        <f>'[27]Quadrat totals'!Z25</f>
        <v>0</v>
      </c>
      <c r="R26">
        <f>'[28]Quadrat totals'!B25</f>
        <v>19</v>
      </c>
      <c r="S26">
        <f>'[28]Quadrat totals'!Z25</f>
        <v>714.86412033168335</v>
      </c>
    </row>
    <row r="27" spans="1:19">
      <c r="A27" s="2" t="s">
        <v>8</v>
      </c>
      <c r="B27">
        <f>'[19]Quadrat totals'!B26</f>
        <v>33</v>
      </c>
      <c r="C27">
        <f>'[19]Quadrat totals'!Z26</f>
        <v>0</v>
      </c>
      <c r="D27">
        <f>'[20]Quadrat totals'!B26</f>
        <v>34</v>
      </c>
      <c r="E27">
        <f>'[20]Quadrat totals'!Z26</f>
        <v>0</v>
      </c>
      <c r="F27">
        <f>'[21]Quadrat totals'!B26</f>
        <v>26</v>
      </c>
      <c r="G27">
        <f>'[21]Quadrat totals'!Z26</f>
        <v>0</v>
      </c>
      <c r="H27">
        <f>'[22]Quadrat totals'!B26</f>
        <v>42</v>
      </c>
      <c r="I27">
        <f>'[22]Quadrat totals'!Z26</f>
        <v>0</v>
      </c>
      <c r="J27">
        <f>'[23]Quadrat totals'!B26</f>
        <v>43</v>
      </c>
      <c r="K27">
        <f>'[23]Quadrat totals'!Z26</f>
        <v>0</v>
      </c>
      <c r="L27">
        <f>'[24]Quadrat totals'!B26</f>
        <v>47</v>
      </c>
      <c r="M27">
        <v>0</v>
      </c>
      <c r="N27">
        <f>'[26]Quadrat totals'!B26</f>
        <v>18</v>
      </c>
      <c r="O27">
        <f>'[26]Quadrat totals'!Z26</f>
        <v>0</v>
      </c>
      <c r="P27">
        <f>'[27]Quadrat totals'!B26</f>
        <v>51</v>
      </c>
      <c r="Q27">
        <f>'[27]Quadrat totals'!Z26</f>
        <v>0</v>
      </c>
      <c r="R27">
        <f>'[28]Quadrat totals'!B26</f>
        <v>42</v>
      </c>
      <c r="S27">
        <f>'[28]Quadrat totals'!Z26</f>
        <v>0</v>
      </c>
    </row>
    <row r="28" spans="1:19">
      <c r="A28" s="2" t="s">
        <v>8</v>
      </c>
      <c r="B28">
        <f>'[19]Quadrat totals'!B27</f>
        <v>35</v>
      </c>
      <c r="C28">
        <f>'[19]Quadrat totals'!Z27</f>
        <v>19.213891999999998</v>
      </c>
      <c r="D28">
        <f>'[20]Quadrat totals'!B27</f>
        <v>46</v>
      </c>
      <c r="E28">
        <f>'[20]Quadrat totals'!Z27</f>
        <v>56.229331999999999</v>
      </c>
      <c r="F28">
        <f>'[21]Quadrat totals'!B27</f>
        <v>46</v>
      </c>
      <c r="G28">
        <f>'[21]Quadrat totals'!Z27</f>
        <v>0</v>
      </c>
      <c r="H28">
        <f>'[22]Quadrat totals'!B27</f>
        <v>49</v>
      </c>
      <c r="I28">
        <f>'[22]Quadrat totals'!Z27</f>
        <v>474.511616</v>
      </c>
      <c r="J28">
        <f>'[23]Quadrat totals'!B27</f>
        <v>45</v>
      </c>
      <c r="K28">
        <f>'[23]Quadrat totals'!Z27</f>
        <v>0</v>
      </c>
      <c r="L28" t="str">
        <f>'[24]Quadrat totals'!B27</f>
        <v>error</v>
      </c>
      <c r="N28">
        <f>'[26]Quadrat totals'!B27</f>
        <v>58</v>
      </c>
      <c r="O28">
        <f>'[26]Quadrat totals'!Z27</f>
        <v>165.81327501693914</v>
      </c>
      <c r="P28">
        <f>'[27]Quadrat totals'!B27</f>
        <v>55</v>
      </c>
      <c r="Q28">
        <f>'[27]Quadrat totals'!Z27</f>
        <v>0</v>
      </c>
      <c r="R28">
        <f>'[28]Quadrat totals'!B27</f>
        <v>59</v>
      </c>
      <c r="S28">
        <f>'[28]Quadrat totals'!Z27</f>
        <v>85.438316615839597</v>
      </c>
    </row>
    <row r="29" spans="1:19">
      <c r="A29" s="2" t="s">
        <v>9</v>
      </c>
      <c r="B29">
        <f>'[19]Quadrat totals'!B28</f>
        <v>2</v>
      </c>
      <c r="C29">
        <f>'[19]Quadrat totals'!Z28</f>
        <v>0</v>
      </c>
      <c r="D29">
        <f>'[20]Quadrat totals'!B28</f>
        <v>12</v>
      </c>
      <c r="E29">
        <f>'[20]Quadrat totals'!Z28</f>
        <v>0</v>
      </c>
      <c r="F29">
        <f>'[21]Quadrat totals'!B28</f>
        <v>7</v>
      </c>
      <c r="G29">
        <f>'[21]Quadrat totals'!Z28</f>
        <v>147.69243289364499</v>
      </c>
      <c r="H29">
        <f>'[22]Quadrat totals'!B28</f>
        <v>11</v>
      </c>
      <c r="I29">
        <f>'[22]Quadrat totals'!Z28</f>
        <v>125.96004514461708</v>
      </c>
      <c r="J29">
        <f>'[23]Quadrat totals'!B28</f>
        <v>2</v>
      </c>
      <c r="K29">
        <f>'[23]Quadrat totals'!Z28</f>
        <v>0</v>
      </c>
      <c r="L29">
        <f>'[24]Quadrat totals'!B28</f>
        <v>14</v>
      </c>
      <c r="M29">
        <v>128.35038920788671</v>
      </c>
      <c r="N29">
        <f>'[26]Quadrat totals'!B28</f>
        <v>31</v>
      </c>
      <c r="O29">
        <f>'[26]Quadrat totals'!Z28</f>
        <v>0</v>
      </c>
      <c r="P29">
        <f>'[27]Quadrat totals'!B28</f>
        <v>25</v>
      </c>
      <c r="Q29">
        <f>'[27]Quadrat totals'!Z28</f>
        <v>0</v>
      </c>
      <c r="R29">
        <f>'[28]Quadrat totals'!B28</f>
        <v>3</v>
      </c>
      <c r="S29">
        <f>'[28]Quadrat totals'!Z28</f>
        <v>0</v>
      </c>
    </row>
    <row r="30" spans="1:19">
      <c r="A30" s="2" t="s">
        <v>9</v>
      </c>
      <c r="B30">
        <f>'[19]Quadrat totals'!B29</f>
        <v>19</v>
      </c>
      <c r="C30">
        <f>'[19]Quadrat totals'!Z29</f>
        <v>752.34870214924103</v>
      </c>
      <c r="D30">
        <f>'[20]Quadrat totals'!B29</f>
        <v>19</v>
      </c>
      <c r="E30">
        <f>'[20]Quadrat totals'!Z29</f>
        <v>1067.9532922405272</v>
      </c>
      <c r="F30">
        <f>'[21]Quadrat totals'!B29</f>
        <v>17</v>
      </c>
      <c r="G30">
        <f>'[21]Quadrat totals'!Z29</f>
        <v>0</v>
      </c>
      <c r="H30">
        <f>'[22]Quadrat totals'!B29</f>
        <v>15</v>
      </c>
      <c r="I30">
        <f>'[22]Quadrat totals'!Z29</f>
        <v>91.681048256966761</v>
      </c>
      <c r="J30">
        <f>'[23]Quadrat totals'!B29</f>
        <v>15</v>
      </c>
      <c r="K30">
        <f>'[23]Quadrat totals'!Z29</f>
        <v>0</v>
      </c>
      <c r="L30">
        <f>'[24]Quadrat totals'!B29</f>
        <v>15</v>
      </c>
      <c r="M30">
        <v>0</v>
      </c>
      <c r="N30">
        <f>'[26]Quadrat totals'!B29</f>
        <v>26</v>
      </c>
      <c r="O30">
        <f>'[26]Quadrat totals'!Z29</f>
        <v>1748.1758781200001</v>
      </c>
      <c r="P30">
        <f>'[27]Quadrat totals'!B29</f>
        <v>32</v>
      </c>
      <c r="Q30">
        <f>'[27]Quadrat totals'!Z29</f>
        <v>0</v>
      </c>
      <c r="R30">
        <f>'[28]Quadrat totals'!B29</f>
        <v>20</v>
      </c>
      <c r="S30">
        <f>'[28]Quadrat totals'!Z29</f>
        <v>662.84030440904201</v>
      </c>
    </row>
    <row r="31" spans="1:19">
      <c r="A31" s="2" t="s">
        <v>9</v>
      </c>
      <c r="B31">
        <f>'[19]Quadrat totals'!B30</f>
        <v>20</v>
      </c>
      <c r="C31">
        <f>'[19]Quadrat totals'!Z30</f>
        <v>880.3364801752499</v>
      </c>
      <c r="D31">
        <f>'[20]Quadrat totals'!B30</f>
        <v>23</v>
      </c>
      <c r="E31">
        <f>'[20]Quadrat totals'!Z30</f>
        <v>1138.7394894478275</v>
      </c>
      <c r="F31">
        <f>'[21]Quadrat totals'!B30</f>
        <v>41</v>
      </c>
      <c r="G31">
        <f>'[21]Quadrat totals'!Z30</f>
        <v>0</v>
      </c>
      <c r="H31">
        <f>'[22]Quadrat totals'!B30</f>
        <v>19</v>
      </c>
      <c r="I31">
        <f>'[22]Quadrat totals'!Z30</f>
        <v>201.52545069355003</v>
      </c>
      <c r="J31">
        <f>'[23]Quadrat totals'!B30</f>
        <v>22</v>
      </c>
      <c r="K31">
        <f>'[23]Quadrat totals'!Z30</f>
        <v>209.73175600000005</v>
      </c>
      <c r="L31">
        <f>'[24]Quadrat totals'!B30</f>
        <v>19</v>
      </c>
      <c r="M31">
        <v>122.83610713981855</v>
      </c>
      <c r="N31">
        <f>'[26]Quadrat totals'!B30</f>
        <v>33</v>
      </c>
      <c r="O31">
        <f>'[26]Quadrat totals'!Z30</f>
        <v>0</v>
      </c>
      <c r="P31">
        <f>'[27]Quadrat totals'!B30</f>
        <v>35</v>
      </c>
      <c r="Q31">
        <f>'[27]Quadrat totals'!Z30</f>
        <v>0</v>
      </c>
      <c r="R31">
        <f>'[28]Quadrat totals'!B30</f>
        <v>29</v>
      </c>
      <c r="S31">
        <f>'[28]Quadrat totals'!Z30</f>
        <v>0</v>
      </c>
    </row>
    <row r="32" spans="1:19">
      <c r="A32" s="2" t="s">
        <v>9</v>
      </c>
      <c r="B32">
        <f>'[19]Quadrat totals'!B31</f>
        <v>23</v>
      </c>
      <c r="C32">
        <f>'[19]Quadrat totals'!Z31</f>
        <v>1617.6177118505273</v>
      </c>
      <c r="D32">
        <f>'[20]Quadrat totals'!B31</f>
        <v>28</v>
      </c>
      <c r="E32">
        <f>'[20]Quadrat totals'!Z31</f>
        <v>0</v>
      </c>
      <c r="F32">
        <f>'[21]Quadrat totals'!B31</f>
        <v>43</v>
      </c>
      <c r="G32">
        <f>'[21]Quadrat totals'!Z31</f>
        <v>0</v>
      </c>
      <c r="H32">
        <f>'[22]Quadrat totals'!B31</f>
        <v>31</v>
      </c>
      <c r="I32">
        <f>'[22]Quadrat totals'!Z31</f>
        <v>0</v>
      </c>
      <c r="J32">
        <f>'[23]Quadrat totals'!B31</f>
        <v>43</v>
      </c>
      <c r="K32">
        <f>'[23]Quadrat totals'!Z31</f>
        <v>0</v>
      </c>
      <c r="L32">
        <f>'[24]Quadrat totals'!B31</f>
        <v>42</v>
      </c>
      <c r="M32">
        <v>0</v>
      </c>
      <c r="N32">
        <f>'[26]Quadrat totals'!B31</f>
        <v>46</v>
      </c>
      <c r="O32">
        <f>'[26]Quadrat totals'!Z31</f>
        <v>0</v>
      </c>
      <c r="P32">
        <f>'[27]Quadrat totals'!B31</f>
        <v>43</v>
      </c>
      <c r="Q32">
        <f>'[27]Quadrat totals'!Z31</f>
        <v>0</v>
      </c>
      <c r="R32">
        <f>'[28]Quadrat totals'!B31</f>
        <v>37</v>
      </c>
      <c r="S32">
        <f>'[28]Quadrat totals'!Z31</f>
        <v>0</v>
      </c>
    </row>
    <row r="33" spans="1:19">
      <c r="A33" s="2" t="s">
        <v>9</v>
      </c>
      <c r="B33">
        <f>'[19]Quadrat totals'!B32</f>
        <v>28</v>
      </c>
      <c r="C33">
        <f>'[19]Quadrat totals'!Z32</f>
        <v>0</v>
      </c>
      <c r="D33">
        <f>'[20]Quadrat totals'!B32</f>
        <v>37</v>
      </c>
      <c r="E33">
        <f>'[20]Quadrat totals'!Z32</f>
        <v>0</v>
      </c>
      <c r="F33">
        <f>'[21]Quadrat totals'!B32</f>
        <v>48</v>
      </c>
      <c r="G33">
        <f>'[21]Quadrat totals'!Z32</f>
        <v>0</v>
      </c>
      <c r="H33">
        <f>'[22]Quadrat totals'!B32</f>
        <v>46</v>
      </c>
      <c r="I33">
        <f>'[22]Quadrat totals'!Z32</f>
        <v>0</v>
      </c>
      <c r="J33">
        <f>'[23]Quadrat totals'!B32</f>
        <v>52</v>
      </c>
      <c r="K33">
        <f>'[23]Quadrat totals'!Z32</f>
        <v>0</v>
      </c>
      <c r="L33">
        <f>'[24]Quadrat totals'!B32</f>
        <v>53</v>
      </c>
      <c r="M33">
        <v>0</v>
      </c>
      <c r="N33">
        <f>'[26]Quadrat totals'!B32</f>
        <v>49</v>
      </c>
      <c r="O33">
        <f>'[26]Quadrat totals'!Z32</f>
        <v>0</v>
      </c>
      <c r="P33">
        <f>'[27]Quadrat totals'!B32</f>
        <v>56</v>
      </c>
      <c r="Q33">
        <f>'[27]Quadrat totals'!Z32</f>
        <v>0</v>
      </c>
      <c r="R33">
        <f>'[28]Quadrat totals'!B32</f>
        <v>49</v>
      </c>
      <c r="S33">
        <f>'[28]Quadrat totals'!Z32</f>
        <v>0</v>
      </c>
    </row>
    <row r="34" spans="1:19">
      <c r="A34" s="2" t="s">
        <v>10</v>
      </c>
      <c r="B34">
        <f>'[19]Quadrat totals'!B33</f>
        <v>13</v>
      </c>
      <c r="C34">
        <f>'[19]Quadrat totals'!Z33</f>
        <v>2320.8739088052394</v>
      </c>
      <c r="D34">
        <f>'[20]Quadrat totals'!B33</f>
        <v>7</v>
      </c>
      <c r="E34">
        <f>'[20]Quadrat totals'!Z33</f>
        <v>364.63422166493126</v>
      </c>
      <c r="F34">
        <f>'[21]Quadrat totals'!B33</f>
        <v>1</v>
      </c>
      <c r="G34">
        <f>'[21]Quadrat totals'!Z33</f>
        <v>570.07553207171884</v>
      </c>
      <c r="H34">
        <f>'[22]Quadrat totals'!B33</f>
        <v>2</v>
      </c>
      <c r="I34">
        <f>'[22]Quadrat totals'!Z33</f>
        <v>178.36760800000002</v>
      </c>
      <c r="J34">
        <f>'[23]Quadrat totals'!B33</f>
        <v>13</v>
      </c>
      <c r="K34">
        <f>'[23]Quadrat totals'!Z33</f>
        <v>109.81117805141793</v>
      </c>
      <c r="L34">
        <f>'[24]Quadrat totals'!B33</f>
        <v>12</v>
      </c>
      <c r="M34">
        <v>842.71902198758471</v>
      </c>
      <c r="N34">
        <f>'[26]Quadrat totals'!B33</f>
        <v>7</v>
      </c>
      <c r="O34">
        <f>'[26]Quadrat totals'!Z33</f>
        <v>1501.9937641859924</v>
      </c>
      <c r="P34">
        <f>'[27]Quadrat totals'!B33</f>
        <v>13</v>
      </c>
      <c r="Q34">
        <f>'[27]Quadrat totals'!Z33</f>
        <v>1735.4951623239874</v>
      </c>
      <c r="R34">
        <f>'[28]Quadrat totals'!B33</f>
        <v>3</v>
      </c>
      <c r="S34">
        <f>'[28]Quadrat totals'!Z33</f>
        <v>387.01936228427303</v>
      </c>
    </row>
    <row r="35" spans="1:19">
      <c r="A35" s="2" t="s">
        <v>10</v>
      </c>
      <c r="B35">
        <f>'[19]Quadrat totals'!B34</f>
        <v>17</v>
      </c>
      <c r="C35">
        <f>'[19]Quadrat totals'!Z34</f>
        <v>0</v>
      </c>
      <c r="D35">
        <f>'[20]Quadrat totals'!B34</f>
        <v>8</v>
      </c>
      <c r="E35">
        <f>'[20]Quadrat totals'!Z34</f>
        <v>1266.332176406481</v>
      </c>
      <c r="F35">
        <f>'[21]Quadrat totals'!B34</f>
        <v>11</v>
      </c>
      <c r="G35">
        <f>'[21]Quadrat totals'!Z34</f>
        <v>897.56718744744717</v>
      </c>
      <c r="H35">
        <f>'[22]Quadrat totals'!B34</f>
        <v>3</v>
      </c>
      <c r="I35">
        <f>'[22]Quadrat totals'!Z34</f>
        <v>292.50879200000003</v>
      </c>
      <c r="J35">
        <f>'[23]Quadrat totals'!B34</f>
        <v>21</v>
      </c>
      <c r="K35">
        <f>'[23]Quadrat totals'!Z34</f>
        <v>0</v>
      </c>
      <c r="L35">
        <f>'[24]Quadrat totals'!B34</f>
        <v>19</v>
      </c>
      <c r="M35">
        <v>0</v>
      </c>
      <c r="N35">
        <f>'[26]Quadrat totals'!B34</f>
        <v>10</v>
      </c>
      <c r="O35">
        <f>'[26]Quadrat totals'!Z34</f>
        <v>2712.3526312005106</v>
      </c>
      <c r="P35">
        <f>'[27]Quadrat totals'!B34</f>
        <v>23</v>
      </c>
      <c r="Q35">
        <f>'[27]Quadrat totals'!Z34</f>
        <v>0</v>
      </c>
      <c r="R35">
        <f>'[28]Quadrat totals'!B34</f>
        <v>19</v>
      </c>
      <c r="S35">
        <f>'[28]Quadrat totals'!Z34</f>
        <v>0</v>
      </c>
    </row>
    <row r="36" spans="1:19">
      <c r="A36" s="2" t="s">
        <v>10</v>
      </c>
      <c r="B36">
        <f>'[19]Quadrat totals'!B35</f>
        <v>27</v>
      </c>
      <c r="C36">
        <f>'[19]Quadrat totals'!Z35</f>
        <v>0</v>
      </c>
      <c r="D36">
        <f>'[20]Quadrat totals'!B35</f>
        <v>17</v>
      </c>
      <c r="E36">
        <f>'[20]Quadrat totals'!Z35</f>
        <v>0</v>
      </c>
      <c r="F36">
        <f>'[21]Quadrat totals'!B35</f>
        <v>20</v>
      </c>
      <c r="G36">
        <f>'[21]Quadrat totals'!Z35</f>
        <v>0</v>
      </c>
      <c r="H36">
        <f>'[22]Quadrat totals'!B35</f>
        <v>33</v>
      </c>
      <c r="I36">
        <f>'[22]Quadrat totals'!Z35</f>
        <v>0</v>
      </c>
      <c r="J36">
        <f>'[23]Quadrat totals'!B35</f>
        <v>22</v>
      </c>
      <c r="K36">
        <f>'[23]Quadrat totals'!Z35</f>
        <v>0</v>
      </c>
      <c r="L36">
        <f>'[24]Quadrat totals'!B35</f>
        <v>27</v>
      </c>
      <c r="M36">
        <v>0</v>
      </c>
      <c r="N36">
        <f>'[26]Quadrat totals'!B35</f>
        <v>25</v>
      </c>
      <c r="O36">
        <f>'[26]Quadrat totals'!Z35</f>
        <v>0</v>
      </c>
      <c r="P36">
        <f>'[27]Quadrat totals'!B35</f>
        <v>37</v>
      </c>
      <c r="Q36">
        <f>'[27]Quadrat totals'!Z35</f>
        <v>0</v>
      </c>
      <c r="R36">
        <f>'[28]Quadrat totals'!B35</f>
        <v>39</v>
      </c>
      <c r="S36">
        <f>'[28]Quadrat totals'!Z35</f>
        <v>0</v>
      </c>
    </row>
    <row r="37" spans="1:19">
      <c r="A37" s="2" t="s">
        <v>10</v>
      </c>
      <c r="B37">
        <f>'[19]Quadrat totals'!B36</f>
        <v>33</v>
      </c>
      <c r="C37">
        <f>'[19]Quadrat totals'!Z36</f>
        <v>0</v>
      </c>
      <c r="D37">
        <f>'[20]Quadrat totals'!B36</f>
        <v>31</v>
      </c>
      <c r="E37">
        <f>'[20]Quadrat totals'!Z36</f>
        <v>0</v>
      </c>
      <c r="F37">
        <f>'[21]Quadrat totals'!B36</f>
        <v>35</v>
      </c>
      <c r="G37">
        <f>'[21]Quadrat totals'!Z36</f>
        <v>0</v>
      </c>
      <c r="H37">
        <f>'[22]Quadrat totals'!B36</f>
        <v>37</v>
      </c>
      <c r="I37">
        <f>'[22]Quadrat totals'!Z36</f>
        <v>0</v>
      </c>
      <c r="J37">
        <f>'[23]Quadrat totals'!B36</f>
        <v>27</v>
      </c>
      <c r="K37">
        <f>'[23]Quadrat totals'!Z36</f>
        <v>0</v>
      </c>
      <c r="L37">
        <f>'[24]Quadrat totals'!B36</f>
        <v>42</v>
      </c>
      <c r="M37">
        <v>102.32904065236737</v>
      </c>
      <c r="N37">
        <f>'[26]Quadrat totals'!B36</f>
        <v>36</v>
      </c>
      <c r="O37">
        <f>'[26]Quadrat totals'!Z36</f>
        <v>0</v>
      </c>
      <c r="P37">
        <f>'[27]Quadrat totals'!B36</f>
        <v>52</v>
      </c>
      <c r="Q37">
        <f>'[27]Quadrat totals'!Z36</f>
        <v>0</v>
      </c>
      <c r="R37">
        <f>'[28]Quadrat totals'!B36</f>
        <v>49</v>
      </c>
      <c r="S37">
        <f>'[28]Quadrat totals'!Z36</f>
        <v>0</v>
      </c>
    </row>
    <row r="38" spans="1:19">
      <c r="A38" s="2" t="s">
        <v>10</v>
      </c>
      <c r="B38">
        <f>'[19]Quadrat totals'!B37</f>
        <v>58</v>
      </c>
      <c r="C38">
        <f>'[19]Quadrat totals'!Z37</f>
        <v>1015.7267731139674</v>
      </c>
      <c r="D38">
        <f>'[20]Quadrat totals'!B37</f>
        <v>52</v>
      </c>
      <c r="E38">
        <f>'[20]Quadrat totals'!Z37</f>
        <v>316.84567030962285</v>
      </c>
      <c r="F38">
        <f>'[21]Quadrat totals'!B37</f>
        <v>38</v>
      </c>
      <c r="G38">
        <f>'[21]Quadrat totals'!Z37</f>
        <v>0</v>
      </c>
      <c r="H38">
        <f>'[22]Quadrat totals'!B37</f>
        <v>48</v>
      </c>
      <c r="I38">
        <f>'[22]Quadrat totals'!Z37</f>
        <v>0</v>
      </c>
      <c r="J38">
        <f>'[23]Quadrat totals'!B37</f>
        <v>52</v>
      </c>
      <c r="K38">
        <f>'[23]Quadrat totals'!Z37</f>
        <v>0</v>
      </c>
      <c r="L38">
        <f>'[24]Quadrat totals'!B37</f>
        <v>59</v>
      </c>
      <c r="M38">
        <v>0</v>
      </c>
      <c r="N38">
        <f>'[26]Quadrat totals'!B37</f>
        <v>47</v>
      </c>
      <c r="O38">
        <f>'[26]Quadrat totals'!Z37</f>
        <v>139.24389600000001</v>
      </c>
      <c r="P38">
        <f>'[27]Quadrat totals'!B37</f>
        <v>56</v>
      </c>
      <c r="Q38">
        <f>'[27]Quadrat totals'!Z37</f>
        <v>0</v>
      </c>
      <c r="R38">
        <f>'[28]Quadrat totals'!B37</f>
        <v>54</v>
      </c>
      <c r="S38">
        <f>'[28]Quadrat totals'!Z37</f>
        <v>0</v>
      </c>
    </row>
    <row r="39" spans="1:19">
      <c r="A39" s="2" t="s">
        <v>11</v>
      </c>
      <c r="B39">
        <f>'[19]Quadrat totals'!B38</f>
        <v>9</v>
      </c>
      <c r="C39">
        <f>'[19]Quadrat totals'!Z38</f>
        <v>1844.8955825514897</v>
      </c>
      <c r="D39">
        <f>'[20]Quadrat totals'!B38</f>
        <v>2</v>
      </c>
      <c r="E39">
        <f>'[20]Quadrat totals'!Z38</f>
        <v>260.95641999999998</v>
      </c>
      <c r="F39">
        <f>'[21]Quadrat totals'!B38</f>
        <v>2</v>
      </c>
      <c r="G39">
        <f>'[21]Quadrat totals'!Z38</f>
        <v>519.55488000000003</v>
      </c>
      <c r="H39">
        <f>'[22]Quadrat totals'!B38</f>
        <v>9</v>
      </c>
      <c r="I39">
        <f>'[22]Quadrat totals'!Z38</f>
        <v>0</v>
      </c>
      <c r="J39">
        <f>'[23]Quadrat totals'!B38</f>
        <v>4</v>
      </c>
      <c r="K39">
        <f>'[23]Quadrat totals'!Z38</f>
        <v>0</v>
      </c>
      <c r="L39">
        <f>'[24]Quadrat totals'!B38</f>
        <v>1</v>
      </c>
      <c r="M39">
        <v>435.23494749276102</v>
      </c>
      <c r="N39">
        <f>'[26]Quadrat totals'!B38</f>
        <v>1</v>
      </c>
      <c r="O39">
        <f>'[26]Quadrat totals'!Z38</f>
        <v>480.43260385051315</v>
      </c>
      <c r="P39">
        <f>'[27]Quadrat totals'!B38</f>
        <v>13</v>
      </c>
      <c r="Q39">
        <f>'[27]Quadrat totals'!Z38</f>
        <v>168.40757600000001</v>
      </c>
      <c r="R39">
        <f>'[28]Quadrat totals'!B38</f>
        <v>20</v>
      </c>
      <c r="S39">
        <f>'[28]Quadrat totals'!Z38</f>
        <v>88.760440038389817</v>
      </c>
    </row>
    <row r="40" spans="1:19">
      <c r="A40" s="2" t="s">
        <v>11</v>
      </c>
      <c r="B40">
        <f>'[19]Quadrat totals'!B39</f>
        <v>15</v>
      </c>
      <c r="C40">
        <f>'[19]Quadrat totals'!Z39</f>
        <v>1795.5119984585044</v>
      </c>
      <c r="D40">
        <f>'[20]Quadrat totals'!B39</f>
        <v>11</v>
      </c>
      <c r="E40">
        <f>'[20]Quadrat totals'!Z39</f>
        <v>322.05662696509239</v>
      </c>
      <c r="F40">
        <f>'[21]Quadrat totals'!B39</f>
        <v>13</v>
      </c>
      <c r="G40">
        <f>'[21]Quadrat totals'!Z39</f>
        <v>284.85839056475811</v>
      </c>
      <c r="H40">
        <f>'[22]Quadrat totals'!B39</f>
        <v>12</v>
      </c>
      <c r="I40">
        <f>'[22]Quadrat totals'!Z39</f>
        <v>0</v>
      </c>
      <c r="J40">
        <f>'[23]Quadrat totals'!B39</f>
        <v>12</v>
      </c>
      <c r="K40">
        <f>'[23]Quadrat totals'!Z39</f>
        <v>47.255892000000003</v>
      </c>
      <c r="L40">
        <f>'[24]Quadrat totals'!B39</f>
        <v>18</v>
      </c>
      <c r="M40">
        <v>216.77093971560117</v>
      </c>
      <c r="N40">
        <f>'[26]Quadrat totals'!B39</f>
        <v>13</v>
      </c>
      <c r="O40">
        <f>'[26]Quadrat totals'!Z39</f>
        <v>771.58595503999379</v>
      </c>
      <c r="P40">
        <f>'[27]Quadrat totals'!B39</f>
        <v>29</v>
      </c>
      <c r="Q40">
        <f>'[27]Quadrat totals'!Z39</f>
        <v>0</v>
      </c>
      <c r="R40">
        <f>'[28]Quadrat totals'!B39</f>
        <v>29</v>
      </c>
      <c r="S40">
        <f>'[28]Quadrat totals'!Z39</f>
        <v>0</v>
      </c>
    </row>
    <row r="41" spans="1:19">
      <c r="A41" s="2" t="s">
        <v>11</v>
      </c>
      <c r="B41">
        <f>'[19]Quadrat totals'!B40</f>
        <v>18</v>
      </c>
      <c r="C41">
        <f>'[19]Quadrat totals'!Z40</f>
        <v>731.23803775698161</v>
      </c>
      <c r="D41">
        <f>'[20]Quadrat totals'!B40</f>
        <v>20</v>
      </c>
      <c r="E41">
        <f>'[20]Quadrat totals'!Z40</f>
        <v>736.23040543778666</v>
      </c>
      <c r="F41">
        <f>'[21]Quadrat totals'!B40</f>
        <v>38</v>
      </c>
      <c r="G41">
        <f>'[21]Quadrat totals'!Z40</f>
        <v>0</v>
      </c>
      <c r="H41">
        <f>'[22]Quadrat totals'!B40</f>
        <v>22</v>
      </c>
      <c r="I41">
        <f>'[22]Quadrat totals'!Z40</f>
        <v>0</v>
      </c>
      <c r="J41">
        <f>'[23]Quadrat totals'!B40</f>
        <v>40</v>
      </c>
      <c r="K41">
        <f>'[23]Quadrat totals'!Z40</f>
        <v>0</v>
      </c>
      <c r="L41">
        <f>'[24]Quadrat totals'!B40</f>
        <v>36</v>
      </c>
      <c r="M41">
        <v>262.56958575137662</v>
      </c>
      <c r="N41">
        <f>'[26]Quadrat totals'!B40</f>
        <v>16</v>
      </c>
      <c r="O41">
        <f>'[26]Quadrat totals'!Z40</f>
        <v>1486.2331816878102</v>
      </c>
      <c r="P41">
        <f>'[27]Quadrat totals'!B40</f>
        <v>40</v>
      </c>
      <c r="Q41">
        <f>'[27]Quadrat totals'!Z40</f>
        <v>0</v>
      </c>
      <c r="R41">
        <f>'[28]Quadrat totals'!B40</f>
        <v>35</v>
      </c>
      <c r="S41">
        <f>'[28]Quadrat totals'!Z40</f>
        <v>329.25037364250494</v>
      </c>
    </row>
    <row r="42" spans="1:19">
      <c r="A42" s="2" t="s">
        <v>11</v>
      </c>
      <c r="B42">
        <f>'[19]Quadrat totals'!B41</f>
        <v>26</v>
      </c>
      <c r="C42">
        <f>'[19]Quadrat totals'!Z41</f>
        <v>1101.1799317294692</v>
      </c>
      <c r="D42">
        <f>'[20]Quadrat totals'!B41</f>
        <v>33</v>
      </c>
      <c r="E42">
        <f>'[20]Quadrat totals'!Z41</f>
        <v>236.55417021098674</v>
      </c>
      <c r="F42">
        <f>'[21]Quadrat totals'!B41</f>
        <v>45</v>
      </c>
      <c r="G42">
        <f>'[21]Quadrat totals'!Z41</f>
        <v>0</v>
      </c>
      <c r="H42">
        <f>'[22]Quadrat totals'!B41</f>
        <v>38</v>
      </c>
      <c r="I42">
        <f>'[22]Quadrat totals'!Z41</f>
        <v>2.9495320000000014</v>
      </c>
      <c r="J42">
        <f>'[23]Quadrat totals'!B41</f>
        <v>49</v>
      </c>
      <c r="K42">
        <f>'[23]Quadrat totals'!Z41</f>
        <v>25.248044</v>
      </c>
      <c r="L42">
        <f>'[24]Quadrat totals'!B41</f>
        <v>45</v>
      </c>
      <c r="M42">
        <v>0</v>
      </c>
      <c r="N42">
        <f>'[26]Quadrat totals'!B41</f>
        <v>19</v>
      </c>
      <c r="O42">
        <f>'[26]Quadrat totals'!Z41</f>
        <v>520.562540988656</v>
      </c>
      <c r="P42">
        <f>'[27]Quadrat totals'!B41</f>
        <v>51</v>
      </c>
      <c r="Q42">
        <f>'[27]Quadrat totals'!Z41</f>
        <v>810.27974706098371</v>
      </c>
      <c r="R42">
        <f>'[28]Quadrat totals'!B41</f>
        <v>39</v>
      </c>
      <c r="S42">
        <f>'[28]Quadrat totals'!Z41</f>
        <v>258.2623229402198</v>
      </c>
    </row>
    <row r="43" spans="1:19">
      <c r="A43" s="2" t="s">
        <v>11</v>
      </c>
      <c r="B43">
        <f>'[19]Quadrat totals'!B42</f>
        <v>27</v>
      </c>
      <c r="C43">
        <f>'[19]Quadrat totals'!Z42</f>
        <v>472.29090303845732</v>
      </c>
      <c r="D43">
        <f>'[20]Quadrat totals'!B42</f>
        <v>54</v>
      </c>
      <c r="E43">
        <f>'[20]Quadrat totals'!Z42</f>
        <v>765.61442156358589</v>
      </c>
      <c r="F43">
        <f>'[21]Quadrat totals'!B42</f>
        <v>56</v>
      </c>
      <c r="G43">
        <f>'[21]Quadrat totals'!Z42</f>
        <v>740.80626000000018</v>
      </c>
      <c r="H43">
        <f>'[22]Quadrat totals'!B42</f>
        <v>40</v>
      </c>
      <c r="I43">
        <f>'[22]Quadrat totals'!Z42</f>
        <v>0</v>
      </c>
      <c r="J43">
        <f>'[23]Quadrat totals'!B42</f>
        <v>51</v>
      </c>
      <c r="K43">
        <f>'[23]Quadrat totals'!Z42</f>
        <v>952.87548800000013</v>
      </c>
      <c r="L43">
        <f>'[24]Quadrat totals'!B42</f>
        <v>46</v>
      </c>
      <c r="M43">
        <v>0</v>
      </c>
      <c r="N43">
        <f>'[26]Quadrat totals'!B42</f>
        <v>38</v>
      </c>
      <c r="O43">
        <f>'[26]Quadrat totals'!Z42</f>
        <v>416.92761244503731</v>
      </c>
      <c r="P43">
        <f>'[27]Quadrat totals'!B42</f>
        <v>54</v>
      </c>
      <c r="Q43">
        <f>'[27]Quadrat totals'!Z42</f>
        <v>44.451692000000008</v>
      </c>
      <c r="R43">
        <f>'[28]Quadrat totals'!B42</f>
        <v>59</v>
      </c>
      <c r="S43">
        <f>'[28]Quadrat totals'!Z42</f>
        <v>0</v>
      </c>
    </row>
    <row r="44" spans="1:19">
      <c r="A44" s="2" t="s">
        <v>12</v>
      </c>
      <c r="B44">
        <f>'[19]Quadrat totals'!B43</f>
        <v>9</v>
      </c>
      <c r="C44">
        <f>'[19]Quadrat totals'!Z43</f>
        <v>1242.5450035361578</v>
      </c>
      <c r="D44">
        <f>'[20]Quadrat totals'!B43</f>
        <v>7</v>
      </c>
      <c r="E44">
        <f>'[20]Quadrat totals'!Z43</f>
        <v>236.84030000000001</v>
      </c>
      <c r="F44">
        <f>'[21]Quadrat totals'!B43</f>
        <v>2</v>
      </c>
      <c r="G44">
        <f>'[21]Quadrat totals'!Z43</f>
        <v>0</v>
      </c>
      <c r="H44">
        <f>'[22]Quadrat totals'!B43</f>
        <v>1</v>
      </c>
      <c r="I44">
        <f>'[22]Quadrat totals'!Z43</f>
        <v>47.681643999999999</v>
      </c>
      <c r="J44">
        <f>'[23]Quadrat totals'!B43</f>
        <v>5</v>
      </c>
      <c r="K44">
        <f>'[23]Quadrat totals'!Z43</f>
        <v>0</v>
      </c>
      <c r="L44">
        <f>'[24]Quadrat totals'!B43</f>
        <v>3</v>
      </c>
      <c r="M44">
        <v>0</v>
      </c>
      <c r="N44">
        <f>'[26]Quadrat totals'!B43</f>
        <v>3</v>
      </c>
      <c r="O44">
        <f>'[26]Quadrat totals'!Z43</f>
        <v>0</v>
      </c>
      <c r="P44">
        <f>'[27]Quadrat totals'!B43</f>
        <v>14</v>
      </c>
      <c r="Q44">
        <f>'[27]Quadrat totals'!Z43</f>
        <v>1049.9428004190129</v>
      </c>
      <c r="R44">
        <f>'[28]Quadrat totals'!B43</f>
        <v>1</v>
      </c>
      <c r="S44">
        <f>'[28]Quadrat totals'!Z43</f>
        <v>0</v>
      </c>
    </row>
    <row r="45" spans="1:19">
      <c r="A45" s="2" t="s">
        <v>12</v>
      </c>
      <c r="B45">
        <f>'[19]Quadrat totals'!B44</f>
        <v>16</v>
      </c>
      <c r="C45">
        <f>'[19]Quadrat totals'!Z44</f>
        <v>0</v>
      </c>
      <c r="D45">
        <f>'[20]Quadrat totals'!B44</f>
        <v>13</v>
      </c>
      <c r="E45">
        <f>'[20]Quadrat totals'!Z44</f>
        <v>388.04200418749338</v>
      </c>
      <c r="F45">
        <f>'[21]Quadrat totals'!B44</f>
        <v>12</v>
      </c>
      <c r="G45">
        <f>'[21]Quadrat totals'!Z44</f>
        <v>690.58145918895025</v>
      </c>
      <c r="H45">
        <f>'[22]Quadrat totals'!B44</f>
        <v>7</v>
      </c>
      <c r="I45">
        <f>'[22]Quadrat totals'!Z44</f>
        <v>0</v>
      </c>
      <c r="J45">
        <f>'[23]Quadrat totals'!B44</f>
        <v>15</v>
      </c>
      <c r="K45">
        <f>'[23]Quadrat totals'!Z44</f>
        <v>0</v>
      </c>
      <c r="L45">
        <f>'[24]Quadrat totals'!B44</f>
        <v>5</v>
      </c>
      <c r="M45">
        <v>12.865495213209476</v>
      </c>
      <c r="N45">
        <f>'[26]Quadrat totals'!B44</f>
        <v>5</v>
      </c>
      <c r="O45">
        <f>'[26]Quadrat totals'!Z44</f>
        <v>0</v>
      </c>
      <c r="P45">
        <f>'[27]Quadrat totals'!B44</f>
        <v>25</v>
      </c>
      <c r="Q45">
        <f>'[27]Quadrat totals'!Z44</f>
        <v>0</v>
      </c>
      <c r="R45">
        <f>'[28]Quadrat totals'!B44</f>
        <v>18</v>
      </c>
      <c r="S45">
        <f>'[28]Quadrat totals'!Z44</f>
        <v>0</v>
      </c>
    </row>
    <row r="46" spans="1:19">
      <c r="A46" s="2" t="s">
        <v>12</v>
      </c>
      <c r="B46">
        <f>'[19]Quadrat totals'!B45</f>
        <v>35</v>
      </c>
      <c r="C46">
        <f>'[19]Quadrat totals'!Z45</f>
        <v>85.257924000000003</v>
      </c>
      <c r="D46">
        <f>'[20]Quadrat totals'!B45</f>
        <v>17</v>
      </c>
      <c r="E46">
        <f>'[20]Quadrat totals'!Z45</f>
        <v>0</v>
      </c>
      <c r="F46">
        <f>'[21]Quadrat totals'!B45</f>
        <v>36</v>
      </c>
      <c r="G46">
        <f>'[21]Quadrat totals'!Z45</f>
        <v>0</v>
      </c>
      <c r="H46">
        <f>'[22]Quadrat totals'!B45</f>
        <v>10</v>
      </c>
      <c r="I46">
        <f>'[22]Quadrat totals'!Z45</f>
        <v>113.86076400000002</v>
      </c>
      <c r="J46">
        <f>'[23]Quadrat totals'!B45</f>
        <v>34</v>
      </c>
      <c r="K46">
        <f>'[23]Quadrat totals'!Z45</f>
        <v>0</v>
      </c>
      <c r="L46">
        <f>'[24]Quadrat totals'!B45</f>
        <v>18</v>
      </c>
      <c r="M46">
        <v>0</v>
      </c>
      <c r="N46">
        <f>'[26]Quadrat totals'!B45</f>
        <v>11</v>
      </c>
      <c r="O46">
        <f>'[26]Quadrat totals'!Z45</f>
        <v>1520.2184071511406</v>
      </c>
      <c r="P46">
        <f>'[27]Quadrat totals'!B45</f>
        <v>26</v>
      </c>
      <c r="Q46">
        <f>'[27]Quadrat totals'!Z45</f>
        <v>0</v>
      </c>
      <c r="R46">
        <f>'[28]Quadrat totals'!B45</f>
        <v>20</v>
      </c>
      <c r="S46">
        <f>'[28]Quadrat totals'!Z45</f>
        <v>0</v>
      </c>
    </row>
    <row r="47" spans="1:19">
      <c r="A47" s="2" t="s">
        <v>12</v>
      </c>
      <c r="B47">
        <f>'[19]Quadrat totals'!B46</f>
        <v>37</v>
      </c>
      <c r="C47">
        <f>'[19]Quadrat totals'!Z46</f>
        <v>0</v>
      </c>
      <c r="D47">
        <f>'[20]Quadrat totals'!B46</f>
        <v>23</v>
      </c>
      <c r="E47">
        <f>'[20]Quadrat totals'!Z46</f>
        <v>0</v>
      </c>
      <c r="F47">
        <f>'[21]Quadrat totals'!B46</f>
        <v>45</v>
      </c>
      <c r="G47">
        <f>'[21]Quadrat totals'!Z46</f>
        <v>0</v>
      </c>
      <c r="H47">
        <f>'[22]Quadrat totals'!B46</f>
        <v>24</v>
      </c>
      <c r="I47">
        <f>'[22]Quadrat totals'!Z46</f>
        <v>0</v>
      </c>
      <c r="J47">
        <f>'[23]Quadrat totals'!B46</f>
        <v>37</v>
      </c>
      <c r="K47">
        <f>'[23]Quadrat totals'!Z46</f>
        <v>-1.1114359999999976</v>
      </c>
      <c r="L47">
        <f>'[24]Quadrat totals'!B46</f>
        <v>26</v>
      </c>
      <c r="M47">
        <v>0</v>
      </c>
      <c r="N47">
        <f>'[26]Quadrat totals'!B46</f>
        <v>33</v>
      </c>
      <c r="O47">
        <f>'[26]Quadrat totals'!Z46</f>
        <v>2248.5432284991534</v>
      </c>
      <c r="P47">
        <f>'[27]Quadrat totals'!B46</f>
        <v>41</v>
      </c>
      <c r="Q47">
        <f>'[27]Quadrat totals'!Z46</f>
        <v>0</v>
      </c>
      <c r="R47">
        <f>'[28]Quadrat totals'!B46</f>
        <v>27</v>
      </c>
      <c r="S47">
        <f>'[28]Quadrat totals'!Z46</f>
        <v>0</v>
      </c>
    </row>
    <row r="48" spans="1:19">
      <c r="A48" s="2" t="s">
        <v>12</v>
      </c>
      <c r="B48">
        <f>'[19]Quadrat totals'!B47</f>
        <v>43</v>
      </c>
      <c r="C48">
        <f>'[19]Quadrat totals'!Z47</f>
        <v>679.0976717415715</v>
      </c>
      <c r="D48">
        <f>'[20]Quadrat totals'!B47</f>
        <v>56</v>
      </c>
      <c r="E48">
        <f>'[20]Quadrat totals'!Z47</f>
        <v>876.72814026140691</v>
      </c>
      <c r="F48">
        <f>'[21]Quadrat totals'!B47</f>
        <v>56</v>
      </c>
      <c r="G48">
        <f>'[21]Quadrat totals'!Z47</f>
        <v>0</v>
      </c>
      <c r="H48">
        <f>'[22]Quadrat totals'!B47</f>
        <v>50</v>
      </c>
      <c r="I48">
        <f>'[22]Quadrat totals'!Z47</f>
        <v>1745.4774960000002</v>
      </c>
      <c r="J48">
        <f>'[23]Quadrat totals'!B47</f>
        <v>38</v>
      </c>
      <c r="K48">
        <f>'[23]Quadrat totals'!Z47</f>
        <v>0</v>
      </c>
      <c r="L48">
        <f>'[24]Quadrat totals'!B47</f>
        <v>29</v>
      </c>
      <c r="M48">
        <v>0</v>
      </c>
      <c r="N48">
        <f>'[26]Quadrat totals'!B47</f>
        <v>40</v>
      </c>
      <c r="O48">
        <f>'[26]Quadrat totals'!Z47</f>
        <v>0</v>
      </c>
      <c r="P48">
        <f>'[27]Quadrat totals'!B47</f>
        <v>56</v>
      </c>
      <c r="Q48">
        <f>'[27]Quadrat totals'!Z47</f>
        <v>33.795732000000001</v>
      </c>
      <c r="R48">
        <f>'[28]Quadrat totals'!B47</f>
        <v>36</v>
      </c>
      <c r="S48">
        <f>'[28]Quadrat totals'!Z47</f>
        <v>0</v>
      </c>
    </row>
    <row r="49" spans="1:19">
      <c r="A49" s="2" t="s">
        <v>13</v>
      </c>
      <c r="B49">
        <f>'[19]Quadrat totals'!B48</f>
        <v>10</v>
      </c>
      <c r="C49">
        <f>'[19]Quadrat totals'!Z48</f>
        <v>0</v>
      </c>
      <c r="D49">
        <f>'[20]Quadrat totals'!B48</f>
        <v>2</v>
      </c>
      <c r="E49">
        <f>'[20]Quadrat totals'!Z48</f>
        <v>111.89782400000001</v>
      </c>
      <c r="F49">
        <f>'[21]Quadrat totals'!B48</f>
        <v>12</v>
      </c>
      <c r="G49">
        <f>'[21]Quadrat totals'!Z48</f>
        <v>0</v>
      </c>
      <c r="H49">
        <f>'[22]Quadrat totals'!B48</f>
        <v>4</v>
      </c>
      <c r="I49">
        <f>'[22]Quadrat totals'!Z48</f>
        <v>0</v>
      </c>
      <c r="J49">
        <f>'[23]Quadrat totals'!B48</f>
        <v>6</v>
      </c>
      <c r="K49">
        <f>'[23]Quadrat totals'!Z48</f>
        <v>0</v>
      </c>
      <c r="L49">
        <f>'[24]Quadrat totals'!B48</f>
        <v>26</v>
      </c>
      <c r="M49">
        <v>0</v>
      </c>
      <c r="N49">
        <f>'[26]Quadrat totals'!B48</f>
        <v>8</v>
      </c>
      <c r="O49">
        <f>'[26]Quadrat totals'!Z48</f>
        <v>0</v>
      </c>
      <c r="P49">
        <f>'[27]Quadrat totals'!B48</f>
        <v>1</v>
      </c>
      <c r="Q49">
        <f>'[27]Quadrat totals'!Z48</f>
        <v>0</v>
      </c>
      <c r="R49">
        <f>'[28]Quadrat totals'!B48</f>
        <v>9</v>
      </c>
      <c r="S49">
        <f>'[28]Quadrat totals'!Z48</f>
        <v>0</v>
      </c>
    </row>
    <row r="50" spans="1:19">
      <c r="A50" s="2" t="s">
        <v>13</v>
      </c>
      <c r="B50">
        <f>'[19]Quadrat totals'!B49</f>
        <v>20</v>
      </c>
      <c r="C50">
        <f>'[19]Quadrat totals'!Z49</f>
        <v>0</v>
      </c>
      <c r="D50">
        <f>'[20]Quadrat totals'!B49</f>
        <v>20</v>
      </c>
      <c r="E50">
        <f>'[20]Quadrat totals'!Z49</f>
        <v>0</v>
      </c>
      <c r="F50">
        <f>'[21]Quadrat totals'!B49</f>
        <v>17</v>
      </c>
      <c r="G50">
        <f>'[21]Quadrat totals'!Z49</f>
        <v>0</v>
      </c>
      <c r="H50">
        <f>'[22]Quadrat totals'!B49</f>
        <v>10</v>
      </c>
      <c r="I50">
        <f>'[22]Quadrat totals'!Z49</f>
        <v>0</v>
      </c>
      <c r="J50">
        <f>'[23]Quadrat totals'!B49</f>
        <v>12</v>
      </c>
      <c r="K50">
        <f>'[23]Quadrat totals'!Z49</f>
        <v>0</v>
      </c>
      <c r="L50">
        <f>'[24]Quadrat totals'!B49</f>
        <v>36</v>
      </c>
      <c r="M50">
        <v>0</v>
      </c>
      <c r="N50">
        <f>'[26]Quadrat totals'!B49</f>
        <v>12</v>
      </c>
      <c r="O50">
        <f>'[26]Quadrat totals'!Z49</f>
        <v>0</v>
      </c>
      <c r="P50">
        <f>'[27]Quadrat totals'!B49</f>
        <v>6</v>
      </c>
      <c r="Q50">
        <f>'[27]Quadrat totals'!Z49</f>
        <v>0</v>
      </c>
      <c r="R50">
        <f>'[28]Quadrat totals'!B49</f>
        <v>19</v>
      </c>
      <c r="S50">
        <f>'[28]Quadrat totals'!Z49</f>
        <v>0</v>
      </c>
    </row>
    <row r="51" spans="1:19">
      <c r="A51" s="2" t="s">
        <v>13</v>
      </c>
      <c r="B51">
        <f>'[19]Quadrat totals'!B50</f>
        <v>22</v>
      </c>
      <c r="C51">
        <f>'[19]Quadrat totals'!Z50</f>
        <v>0</v>
      </c>
      <c r="D51">
        <f>'[20]Quadrat totals'!B50</f>
        <v>33</v>
      </c>
      <c r="E51">
        <f>'[20]Quadrat totals'!Z50</f>
        <v>0</v>
      </c>
      <c r="F51">
        <f>'[21]Quadrat totals'!B50</f>
        <v>24</v>
      </c>
      <c r="G51">
        <f>'[21]Quadrat totals'!Z50</f>
        <v>0</v>
      </c>
      <c r="H51">
        <f>'[22]Quadrat totals'!B50</f>
        <v>23</v>
      </c>
      <c r="I51">
        <f>'[22]Quadrat totals'!Z50</f>
        <v>0</v>
      </c>
      <c r="J51">
        <f>'[23]Quadrat totals'!B50</f>
        <v>22</v>
      </c>
      <c r="K51">
        <f>'[23]Quadrat totals'!Z50</f>
        <v>0</v>
      </c>
      <c r="L51">
        <f>'[24]Quadrat totals'!B50</f>
        <v>39</v>
      </c>
      <c r="M51">
        <v>0</v>
      </c>
      <c r="N51">
        <f>'[26]Quadrat totals'!B50</f>
        <v>31</v>
      </c>
      <c r="O51">
        <f>'[26]Quadrat totals'!Z50</f>
        <v>0</v>
      </c>
      <c r="P51">
        <f>'[27]Quadrat totals'!B50</f>
        <v>21</v>
      </c>
      <c r="Q51">
        <f>'[27]Quadrat totals'!Z50</f>
        <v>0</v>
      </c>
      <c r="R51">
        <f>'[28]Quadrat totals'!B50</f>
        <v>23</v>
      </c>
      <c r="S51">
        <f>'[28]Quadrat totals'!Z50</f>
        <v>0</v>
      </c>
    </row>
    <row r="52" spans="1:19">
      <c r="A52" s="2" t="s">
        <v>13</v>
      </c>
      <c r="B52">
        <f>'[19]Quadrat totals'!B51</f>
        <v>25</v>
      </c>
      <c r="C52">
        <f>'[19]Quadrat totals'!Z51</f>
        <v>0</v>
      </c>
      <c r="D52">
        <f>'[20]Quadrat totals'!B51</f>
        <v>46</v>
      </c>
      <c r="E52">
        <f>'[20]Quadrat totals'!Z51</f>
        <v>0</v>
      </c>
      <c r="F52">
        <f>'[21]Quadrat totals'!B51</f>
        <v>37</v>
      </c>
      <c r="G52">
        <f>'[21]Quadrat totals'!Z51</f>
        <v>0</v>
      </c>
      <c r="H52">
        <f>'[22]Quadrat totals'!B51</f>
        <v>26</v>
      </c>
      <c r="I52">
        <f>'[22]Quadrat totals'!Z51</f>
        <v>0</v>
      </c>
      <c r="J52">
        <f>'[23]Quadrat totals'!B51</f>
        <v>51</v>
      </c>
      <c r="K52">
        <f>'[23]Quadrat totals'!Z51</f>
        <v>57.351012000000011</v>
      </c>
      <c r="L52">
        <f>'[24]Quadrat totals'!B51</f>
        <v>43</v>
      </c>
      <c r="M52">
        <v>0</v>
      </c>
      <c r="N52">
        <f>'[26]Quadrat totals'!B51</f>
        <v>51</v>
      </c>
      <c r="O52">
        <f>'[26]Quadrat totals'!Z51</f>
        <v>0</v>
      </c>
      <c r="P52">
        <f>'[27]Quadrat totals'!B51</f>
        <v>47</v>
      </c>
      <c r="Q52">
        <f>'[27]Quadrat totals'!Z51</f>
        <v>111.336984</v>
      </c>
      <c r="R52">
        <f>'[28]Quadrat totals'!B51</f>
        <v>35</v>
      </c>
      <c r="S52">
        <f>'[28]Quadrat totals'!Z51</f>
        <v>36.039091999999997</v>
      </c>
    </row>
    <row r="53" spans="1:19">
      <c r="A53" s="2" t="s">
        <v>13</v>
      </c>
      <c r="B53">
        <f>'[19]Quadrat totals'!B52</f>
        <v>29</v>
      </c>
      <c r="C53">
        <f>'[19]Quadrat totals'!Z52</f>
        <v>0</v>
      </c>
      <c r="D53">
        <f>'[20]Quadrat totals'!B52</f>
        <v>10</v>
      </c>
      <c r="E53">
        <f>'[20]Quadrat totals'!Z52</f>
        <v>0</v>
      </c>
      <c r="F53">
        <f>'[21]Quadrat totals'!B52</f>
        <v>48</v>
      </c>
      <c r="G53">
        <f>'[21]Quadrat totals'!Z52</f>
        <v>230.81242091831623</v>
      </c>
      <c r="H53">
        <f>'[22]Quadrat totals'!B52</f>
        <v>45</v>
      </c>
      <c r="I53">
        <f>'[22]Quadrat totals'!Z52</f>
        <v>75.027715999999998</v>
      </c>
      <c r="J53">
        <f>'[23]Quadrat totals'!B52</f>
        <v>54</v>
      </c>
      <c r="K53">
        <f>'[23]Quadrat totals'!Z52</f>
        <v>853.31614400000024</v>
      </c>
      <c r="L53">
        <f>'[24]Quadrat totals'!B52</f>
        <v>44</v>
      </c>
      <c r="M53">
        <v>0</v>
      </c>
      <c r="N53">
        <f>'[26]Quadrat totals'!B52</f>
        <v>52</v>
      </c>
      <c r="O53">
        <f>'[26]Quadrat totals'!Z52</f>
        <v>0</v>
      </c>
      <c r="P53">
        <f>'[27]Quadrat totals'!B52</f>
        <v>58</v>
      </c>
      <c r="Q53">
        <f>'[27]Quadrat totals'!Z52</f>
        <v>0</v>
      </c>
      <c r="R53">
        <f>'[28]Quadrat totals'!B52</f>
        <v>52</v>
      </c>
      <c r="S53">
        <f>'[28]Quadrat totals'!Z52</f>
        <v>0</v>
      </c>
    </row>
    <row r="54" spans="1:19">
      <c r="A54" s="2" t="s">
        <v>53</v>
      </c>
      <c r="C54">
        <f>SUM(C4:C53)/COUNTIF(C4:C53, "&gt;0")</f>
        <v>1199.8260277607089</v>
      </c>
      <c r="E54">
        <f>SUM(E4:E53)/COUNTIF(E4:E53, "&gt;0")</f>
        <v>419.23871362447284</v>
      </c>
      <c r="G54">
        <f>SUM(G4:G53)/COUNTIF(G4:G53, "&gt;0")</f>
        <v>504.86847993092198</v>
      </c>
      <c r="I54">
        <f>SUM(I4:I53)/COUNTIF(I4:I53, "&gt;0")</f>
        <v>246.40340535471</v>
      </c>
      <c r="K54">
        <f>SUM(K4:K53)/COUNTIF(K4:K53, "&gt;0")</f>
        <v>199.32508602818103</v>
      </c>
      <c r="M54">
        <f>SUM(M4:M53)/COUNTIF(M4:M53, "&gt;0")</f>
        <v>390.74582273690316</v>
      </c>
      <c r="O54">
        <f>SUM(O4:O53)/COUNTIF(O4:O53, "&gt;0")</f>
        <v>1037.5215484364323</v>
      </c>
      <c r="Q54">
        <f>SUM(Q4:Q53)/COUNTIF(Q4:Q53, "&gt;0")</f>
        <v>624.51355840547785</v>
      </c>
    </row>
    <row r="55" spans="1:19">
      <c r="A55" s="2" t="s">
        <v>56</v>
      </c>
      <c r="C55">
        <f t="array" ref="C55">STDEV(IF(C4:C53&lt;&gt;0,C4:C53))/(COUNTIF(C4:C53, "&gt;0")^(1/2))</f>
        <v>147.86070542193232</v>
      </c>
      <c r="E55">
        <f t="array" ref="E55">STDEV(IF(E4:E53&lt;&gt;0,E4:E53))/(COUNTIF(E4:E53, "&gt;0")^(1/2))</f>
        <v>71.058714789194042</v>
      </c>
      <c r="G55">
        <f t="array" ref="G55">STDEV(IF(G4:G53&lt;&gt;0,G4:G53))/(COUNTIF(G4:G53, "&gt;0")^(1/2))</f>
        <v>67.976442919174985</v>
      </c>
      <c r="I55">
        <f t="array" ref="I55">STDEV(IF(I4:I53&lt;&gt;0,I4:I53))/(COUNTIF(I4:I53, "&gt;0")^(1/2))</f>
        <v>82.419555715468633</v>
      </c>
      <c r="K55">
        <f t="array" ref="K55">STDEV(IF(K4:K53&lt;&gt;0,K4:K53))/(COUNTIF(K4:K53, "&gt;0")^(1/2))</f>
        <v>56.949390334265622</v>
      </c>
      <c r="M55">
        <f t="array" ref="M55">STDEV(IF(M4:M53&lt;&gt;0,M4:M53))/(COUNTIF(M4:M53, "&gt;0")^(1/2))</f>
        <v>67.479968803105976</v>
      </c>
      <c r="O55">
        <f t="array" ref="O55">STDEV(IF(O4:O53&lt;&gt;0,O4:O53))/(COUNTIF(O4:O53, "&gt;0")^(1/2))</f>
        <v>172.79835755715999</v>
      </c>
      <c r="Q55">
        <f t="array" ref="Q55">STDEV(IF(Q4:Q53&lt;&gt;0,Q4:Q53))/(COUNTIF(Q4:Q53, "&gt;0")^(1/2))</f>
        <v>124.64685493505866</v>
      </c>
    </row>
  </sheetData>
  <mergeCells count="10">
    <mergeCell ref="R2:S2"/>
    <mergeCell ref="P2:Q2"/>
    <mergeCell ref="N2:O2"/>
    <mergeCell ref="L2:M2"/>
    <mergeCell ref="A1:M1"/>
    <mergeCell ref="B2:C2"/>
    <mergeCell ref="D2:E2"/>
    <mergeCell ref="F2:G2"/>
    <mergeCell ref="H2:I2"/>
    <mergeCell ref="J2:K2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G46" sqref="G46"/>
    </sheetView>
  </sheetViews>
  <sheetFormatPr baseColWidth="10" defaultColWidth="11" defaultRowHeight="15" x14ac:dyDescent="0"/>
  <cols>
    <col min="1" max="1" width="8.5" customWidth="1"/>
    <col min="2" max="13" width="9" customWidth="1"/>
  </cols>
  <sheetData>
    <row r="1" spans="1:19">
      <c r="A1" s="57" t="s">
        <v>18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61">
        <v>41214</v>
      </c>
      <c r="S2" s="61"/>
    </row>
    <row r="3" spans="1:19" s="1" customFormat="1" ht="30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5" t="s">
        <v>14</v>
      </c>
      <c r="O3" s="15" t="s">
        <v>15</v>
      </c>
      <c r="P3" s="1" t="s">
        <v>14</v>
      </c>
      <c r="Q3" s="1" t="s">
        <v>15</v>
      </c>
      <c r="R3" s="1" t="s">
        <v>14</v>
      </c>
      <c r="S3" s="1" t="s">
        <v>15</v>
      </c>
    </row>
    <row r="4" spans="1:19">
      <c r="A4" s="2" t="s">
        <v>4</v>
      </c>
      <c r="B4">
        <f>'[19]Quadrat totals'!B3</f>
        <v>6</v>
      </c>
      <c r="C4">
        <f>'[19]Quadrat totals'!H3</f>
        <v>0</v>
      </c>
      <c r="D4">
        <f>'[20]Quadrat totals'!B3</f>
        <v>21</v>
      </c>
      <c r="E4">
        <f>'[20]Quadrat totals'!H3</f>
        <v>0</v>
      </c>
      <c r="F4">
        <f>'[21]Quadrat totals'!B3</f>
        <v>5</v>
      </c>
      <c r="G4">
        <f>'[21]Quadrat totals'!H3</f>
        <v>0</v>
      </c>
      <c r="H4">
        <f>'[22]Quadrat totals'!B3</f>
        <v>8</v>
      </c>
      <c r="I4">
        <f>'[22]Quadrat totals'!H3</f>
        <v>0</v>
      </c>
      <c r="J4">
        <f>'[23]Quadrat totals'!B3</f>
        <v>1</v>
      </c>
      <c r="K4">
        <f>'[23]Quadrat totals'!H3</f>
        <v>0</v>
      </c>
      <c r="L4">
        <f>'[24]Quadrat totals'!B3</f>
        <v>2</v>
      </c>
      <c r="M4">
        <f>'[24]Quadrat totals'!H3</f>
        <v>0</v>
      </c>
      <c r="N4" s="16">
        <f>'[26]Quadrat totals'!B3</f>
        <v>10</v>
      </c>
      <c r="O4" s="17">
        <f>'[26]Quadrat totals'!H3</f>
        <v>0</v>
      </c>
      <c r="P4" s="16">
        <f>'[27]Quadrat totals'!B3</f>
        <v>12</v>
      </c>
      <c r="Q4">
        <f>'[27]Quadrat totals'!H3</f>
        <v>0</v>
      </c>
      <c r="R4">
        <f>'[28]Quadrat totals'!B3</f>
        <v>16</v>
      </c>
      <c r="S4">
        <f>'[28]Quadrat totals'!H3</f>
        <v>0</v>
      </c>
    </row>
    <row r="5" spans="1:19">
      <c r="A5" s="2" t="s">
        <v>4</v>
      </c>
      <c r="B5">
        <f>'[19]Quadrat totals'!B4</f>
        <v>8</v>
      </c>
      <c r="C5">
        <f>'[19]Quadrat totals'!H4</f>
        <v>0</v>
      </c>
      <c r="D5">
        <f>'[20]Quadrat totals'!B4</f>
        <v>36</v>
      </c>
      <c r="E5">
        <f>'[20]Quadrat totals'!H4</f>
        <v>0</v>
      </c>
      <c r="F5">
        <f>'[21]Quadrat totals'!B4</f>
        <v>32</v>
      </c>
      <c r="G5">
        <f>'[21]Quadrat totals'!H4</f>
        <v>0</v>
      </c>
      <c r="H5">
        <f>'[22]Quadrat totals'!B4</f>
        <v>11</v>
      </c>
      <c r="I5">
        <f>'[22]Quadrat totals'!H4</f>
        <v>0</v>
      </c>
      <c r="J5">
        <f>'[23]Quadrat totals'!B4</f>
        <v>25</v>
      </c>
      <c r="K5">
        <f>'[23]Quadrat totals'!H4</f>
        <v>0</v>
      </c>
      <c r="L5">
        <f>'[24]Quadrat totals'!B4</f>
        <v>26</v>
      </c>
      <c r="M5">
        <f>'[24]Quadrat totals'!H4</f>
        <v>0</v>
      </c>
      <c r="N5" s="16">
        <f>'[26]Quadrat totals'!B4</f>
        <v>34</v>
      </c>
      <c r="O5" s="17">
        <f>'[26]Quadrat totals'!H4</f>
        <v>0</v>
      </c>
      <c r="P5" s="16">
        <f>'[27]Quadrat totals'!B4</f>
        <v>28</v>
      </c>
      <c r="Q5">
        <f>'[27]Quadrat totals'!H4</f>
        <v>0</v>
      </c>
      <c r="R5">
        <f>'[28]Quadrat totals'!B4</f>
        <v>22</v>
      </c>
      <c r="S5">
        <f>'[28]Quadrat totals'!H4</f>
        <v>264.22643744399988</v>
      </c>
    </row>
    <row r="6" spans="1:19">
      <c r="A6" s="2" t="s">
        <v>4</v>
      </c>
      <c r="B6">
        <f>'[19]Quadrat totals'!B5</f>
        <v>19</v>
      </c>
      <c r="C6">
        <f>'[19]Quadrat totals'!H5</f>
        <v>0</v>
      </c>
      <c r="D6">
        <f>'[20]Quadrat totals'!B5</f>
        <v>46</v>
      </c>
      <c r="E6">
        <f>'[20]Quadrat totals'!H5</f>
        <v>0</v>
      </c>
      <c r="F6">
        <f>'[21]Quadrat totals'!B5</f>
        <v>39</v>
      </c>
      <c r="G6">
        <f>'[21]Quadrat totals'!H5</f>
        <v>0</v>
      </c>
      <c r="H6">
        <f>'[22]Quadrat totals'!B5</f>
        <v>32</v>
      </c>
      <c r="I6">
        <f>'[22]Quadrat totals'!H5</f>
        <v>0</v>
      </c>
      <c r="J6">
        <f>'[23]Quadrat totals'!B5</f>
        <v>42</v>
      </c>
      <c r="K6">
        <f>'[23]Quadrat totals'!H5</f>
        <v>0</v>
      </c>
      <c r="L6">
        <f>'[24]Quadrat totals'!B5</f>
        <v>29</v>
      </c>
      <c r="M6">
        <f>'[24]Quadrat totals'!H5</f>
        <v>0</v>
      </c>
      <c r="N6" s="16">
        <f>'[26]Quadrat totals'!B5</f>
        <v>36</v>
      </c>
      <c r="O6" s="17">
        <f>'[26]Quadrat totals'!H5</f>
        <v>0</v>
      </c>
      <c r="P6" s="16">
        <f>'[27]Quadrat totals'!B5</f>
        <v>38</v>
      </c>
      <c r="Q6">
        <f>'[27]Quadrat totals'!H5</f>
        <v>0</v>
      </c>
      <c r="R6">
        <f>'[28]Quadrat totals'!B5</f>
        <v>28</v>
      </c>
      <c r="S6">
        <f>'[28]Quadrat totals'!H5</f>
        <v>0</v>
      </c>
    </row>
    <row r="7" spans="1:19">
      <c r="A7" s="2" t="s">
        <v>4</v>
      </c>
      <c r="B7">
        <f>'[19]Quadrat totals'!B6</f>
        <v>28</v>
      </c>
      <c r="C7">
        <f>'[19]Quadrat totals'!H6</f>
        <v>0</v>
      </c>
      <c r="D7">
        <f>'[20]Quadrat totals'!B6</f>
        <v>49</v>
      </c>
      <c r="E7">
        <f>'[20]Quadrat totals'!H6</f>
        <v>0</v>
      </c>
      <c r="F7">
        <f>'[21]Quadrat totals'!B6</f>
        <v>46</v>
      </c>
      <c r="G7">
        <f>'[21]Quadrat totals'!H6</f>
        <v>0</v>
      </c>
      <c r="H7">
        <f>'[22]Quadrat totals'!B6</f>
        <v>34</v>
      </c>
      <c r="I7">
        <f>'[22]Quadrat totals'!H6</f>
        <v>0</v>
      </c>
      <c r="J7">
        <f>'[23]Quadrat totals'!B6</f>
        <v>47</v>
      </c>
      <c r="K7">
        <f>'[23]Quadrat totals'!H6</f>
        <v>0</v>
      </c>
      <c r="L7">
        <f>'[24]Quadrat totals'!B6</f>
        <v>30</v>
      </c>
      <c r="M7">
        <f>'[24]Quadrat totals'!H6</f>
        <v>0</v>
      </c>
      <c r="N7" s="16">
        <f>'[26]Quadrat totals'!B6</f>
        <v>38</v>
      </c>
      <c r="O7" s="17">
        <f>'[26]Quadrat totals'!H6</f>
        <v>0</v>
      </c>
      <c r="P7" s="16">
        <f>'[27]Quadrat totals'!B6</f>
        <v>51</v>
      </c>
      <c r="Q7">
        <f>'[27]Quadrat totals'!H6</f>
        <v>0</v>
      </c>
      <c r="R7">
        <f>'[28]Quadrat totals'!B6</f>
        <v>42</v>
      </c>
      <c r="S7">
        <f>'[28]Quadrat totals'!H6</f>
        <v>0</v>
      </c>
    </row>
    <row r="8" spans="1:19">
      <c r="A8" s="2" t="s">
        <v>4</v>
      </c>
      <c r="B8">
        <f>'[19]Quadrat totals'!B7</f>
        <v>40</v>
      </c>
      <c r="C8">
        <f>'[19]Quadrat totals'!H7</f>
        <v>0</v>
      </c>
      <c r="D8">
        <f>'[20]Quadrat totals'!B7</f>
        <v>52</v>
      </c>
      <c r="E8">
        <f>'[20]Quadrat totals'!H7</f>
        <v>0</v>
      </c>
      <c r="F8">
        <f>'[21]Quadrat totals'!B7</f>
        <v>53</v>
      </c>
      <c r="G8">
        <f>'[21]Quadrat totals'!H7</f>
        <v>0</v>
      </c>
      <c r="H8">
        <f>'[22]Quadrat totals'!B7</f>
        <v>37</v>
      </c>
      <c r="I8">
        <f>'[22]Quadrat totals'!H7</f>
        <v>0</v>
      </c>
      <c r="J8">
        <f>'[23]Quadrat totals'!B7</f>
        <v>49</v>
      </c>
      <c r="K8">
        <f>'[23]Quadrat totals'!H7</f>
        <v>0</v>
      </c>
      <c r="L8">
        <f>'[24]Quadrat totals'!B7</f>
        <v>40</v>
      </c>
      <c r="M8">
        <f>'[24]Quadrat totals'!H7</f>
        <v>0</v>
      </c>
      <c r="N8" s="16">
        <f>'[26]Quadrat totals'!B7</f>
        <v>54</v>
      </c>
      <c r="O8" s="17">
        <f>'[26]Quadrat totals'!H7</f>
        <v>0</v>
      </c>
      <c r="P8" s="16">
        <f>'[27]Quadrat totals'!B7</f>
        <v>57</v>
      </c>
      <c r="Q8">
        <f>'[27]Quadrat totals'!H7</f>
        <v>0</v>
      </c>
      <c r="R8">
        <f>'[28]Quadrat totals'!B7</f>
        <v>58</v>
      </c>
      <c r="S8">
        <f>'[28]Quadrat totals'!H7</f>
        <v>0</v>
      </c>
    </row>
    <row r="9" spans="1:19">
      <c r="A9" s="2" t="s">
        <v>5</v>
      </c>
      <c r="B9">
        <f>'[19]Quadrat totals'!B8</f>
        <v>5</v>
      </c>
      <c r="C9">
        <f>'[19]Quadrat totals'!H8</f>
        <v>0</v>
      </c>
      <c r="D9">
        <f>'[20]Quadrat totals'!B8</f>
        <v>7</v>
      </c>
      <c r="E9">
        <f>'[20]Quadrat totals'!H8</f>
        <v>0</v>
      </c>
      <c r="F9">
        <f>'[21]Quadrat totals'!B8</f>
        <v>5</v>
      </c>
      <c r="G9">
        <f>'[21]Quadrat totals'!H8</f>
        <v>0</v>
      </c>
      <c r="H9">
        <f>'[22]Quadrat totals'!B8</f>
        <v>12</v>
      </c>
      <c r="I9">
        <f>'[22]Quadrat totals'!H8</f>
        <v>0</v>
      </c>
      <c r="J9">
        <f>'[23]Quadrat totals'!B8</f>
        <v>28</v>
      </c>
      <c r="K9">
        <f>'[23]Quadrat totals'!H8</f>
        <v>0</v>
      </c>
      <c r="L9">
        <f>'[24]Quadrat totals'!B8</f>
        <v>5</v>
      </c>
      <c r="M9">
        <f>'[24]Quadrat totals'!H8</f>
        <v>0</v>
      </c>
      <c r="N9" s="16">
        <f>'[26]Quadrat totals'!B8</f>
        <v>17</v>
      </c>
      <c r="O9" s="17">
        <f>'[26]Quadrat totals'!H8</f>
        <v>71.431603483999993</v>
      </c>
      <c r="P9" s="16">
        <f>'[27]Quadrat totals'!B8</f>
        <v>7</v>
      </c>
      <c r="Q9">
        <f>'[27]Quadrat totals'!H8</f>
        <v>0</v>
      </c>
      <c r="R9">
        <f>'[28]Quadrat totals'!B8</f>
        <v>19</v>
      </c>
      <c r="S9">
        <f>'[28]Quadrat totals'!H8</f>
        <v>311.85855387199996</v>
      </c>
    </row>
    <row r="10" spans="1:19">
      <c r="A10" s="2" t="s">
        <v>5</v>
      </c>
      <c r="B10">
        <f>'[19]Quadrat totals'!B9</f>
        <v>16</v>
      </c>
      <c r="C10">
        <f>'[19]Quadrat totals'!H9</f>
        <v>12.124746476</v>
      </c>
      <c r="D10">
        <f>'[20]Quadrat totals'!B9</f>
        <v>21</v>
      </c>
      <c r="E10">
        <f>'[20]Quadrat totals'!H9</f>
        <v>366.97729468</v>
      </c>
      <c r="F10">
        <f>'[21]Quadrat totals'!B9</f>
        <v>9</v>
      </c>
      <c r="G10">
        <f>'[21]Quadrat totals'!H9</f>
        <v>0</v>
      </c>
      <c r="H10">
        <f>'[22]Quadrat totals'!B9</f>
        <v>25</v>
      </c>
      <c r="I10">
        <f>'[22]Quadrat totals'!H9</f>
        <v>142.59017494399998</v>
      </c>
      <c r="J10">
        <f>'[23]Quadrat totals'!B9</f>
        <v>31</v>
      </c>
      <c r="K10">
        <f>'[23]Quadrat totals'!H9</f>
        <v>2.1807644759999967</v>
      </c>
      <c r="L10">
        <f>'[24]Quadrat totals'!B9</f>
        <v>13</v>
      </c>
      <c r="M10">
        <f>'[24]Quadrat totals'!H9</f>
        <v>0</v>
      </c>
      <c r="N10" s="16">
        <f>'[26]Quadrat totals'!B9</f>
        <v>19</v>
      </c>
      <c r="O10" s="17">
        <f>'[26]Quadrat totals'!H9</f>
        <v>515.39451299200005</v>
      </c>
      <c r="P10" s="16">
        <f>'[27]Quadrat totals'!B9</f>
        <v>12</v>
      </c>
      <c r="Q10">
        <f>'[27]Quadrat totals'!H9</f>
        <v>0</v>
      </c>
      <c r="R10">
        <f>'[28]Quadrat totals'!B9</f>
        <v>34</v>
      </c>
      <c r="S10">
        <f>'[28]Quadrat totals'!H9</f>
        <v>0</v>
      </c>
    </row>
    <row r="11" spans="1:19">
      <c r="A11" s="2" t="s">
        <v>5</v>
      </c>
      <c r="B11">
        <f>'[19]Quadrat totals'!B10</f>
        <v>17</v>
      </c>
      <c r="C11">
        <f>'[19]Quadrat totals'!H10</f>
        <v>180.00634039199997</v>
      </c>
      <c r="D11">
        <f>'[20]Quadrat totals'!B10</f>
        <v>27</v>
      </c>
      <c r="E11">
        <f>'[20]Quadrat totals'!H10</f>
        <v>234.71854592399995</v>
      </c>
      <c r="F11">
        <f>'[21]Quadrat totals'!B10</f>
        <v>14</v>
      </c>
      <c r="G11">
        <f>'[21]Quadrat totals'!H10</f>
        <v>0</v>
      </c>
      <c r="H11">
        <f>'[22]Quadrat totals'!B10</f>
        <v>29</v>
      </c>
      <c r="I11">
        <f>'[22]Quadrat totals'!H10</f>
        <v>39.407241311999996</v>
      </c>
      <c r="J11">
        <f>'[23]Quadrat totals'!B10</f>
        <v>34</v>
      </c>
      <c r="K11">
        <f>'[23]Quadrat totals'!H10</f>
        <v>0</v>
      </c>
      <c r="L11">
        <f>'[24]Quadrat totals'!B10</f>
        <v>22</v>
      </c>
      <c r="M11">
        <f>'[24]Quadrat totals'!H10</f>
        <v>204.33069391999996</v>
      </c>
      <c r="N11" s="16">
        <f>'[26]Quadrat totals'!B10</f>
        <v>22</v>
      </c>
      <c r="O11" s="17">
        <f>'[26]Quadrat totals'!H10</f>
        <v>918.08873442681795</v>
      </c>
      <c r="P11" s="16">
        <f>'[27]Quadrat totals'!B10</f>
        <v>23</v>
      </c>
      <c r="Q11">
        <f>'[27]Quadrat totals'!H10</f>
        <v>93.097147619999973</v>
      </c>
      <c r="R11">
        <f>'[28]Quadrat totals'!B10</f>
        <v>37</v>
      </c>
      <c r="S11">
        <f>'[28]Quadrat totals'!H10</f>
        <v>151.02085063599998</v>
      </c>
    </row>
    <row r="12" spans="1:19">
      <c r="A12" s="2" t="s">
        <v>5</v>
      </c>
      <c r="B12">
        <f>'[19]Quadrat totals'!B11</f>
        <v>18</v>
      </c>
      <c r="C12">
        <f>'[19]Quadrat totals'!H11</f>
        <v>469.92999506083197</v>
      </c>
      <c r="D12">
        <f>'[20]Quadrat totals'!B11</f>
        <v>31</v>
      </c>
      <c r="E12">
        <f>'[20]Quadrat totals'!H11</f>
        <v>0</v>
      </c>
      <c r="F12">
        <f>'[21]Quadrat totals'!B11</f>
        <v>22</v>
      </c>
      <c r="G12">
        <f>'[21]Quadrat totals'!H11</f>
        <v>1408.2814190655004</v>
      </c>
      <c r="H12">
        <f>'[22]Quadrat totals'!B11</f>
        <v>41</v>
      </c>
      <c r="I12">
        <f>'[22]Quadrat totals'!H11</f>
        <v>0</v>
      </c>
      <c r="J12">
        <f>'[23]Quadrat totals'!B11</f>
        <v>44</v>
      </c>
      <c r="K12">
        <f>'[23]Quadrat totals'!H11</f>
        <v>0</v>
      </c>
      <c r="L12">
        <f>'[24]Quadrat totals'!B11</f>
        <v>52</v>
      </c>
      <c r="M12">
        <f>'[24]Quadrat totals'!H11</f>
        <v>0</v>
      </c>
      <c r="N12" s="16">
        <f>'[26]Quadrat totals'!B11</f>
        <v>24</v>
      </c>
      <c r="O12" s="17">
        <f>'[26]Quadrat totals'!H11</f>
        <v>1934.1265704579487</v>
      </c>
      <c r="P12" s="16">
        <f>'[27]Quadrat totals'!B11</f>
        <v>35</v>
      </c>
      <c r="Q12">
        <f>'[27]Quadrat totals'!H11</f>
        <v>294.71735236399996</v>
      </c>
      <c r="R12">
        <f>'[28]Quadrat totals'!B11</f>
        <v>50</v>
      </c>
      <c r="S12">
        <f>'[28]Quadrat totals'!H11</f>
        <v>0</v>
      </c>
    </row>
    <row r="13" spans="1:19">
      <c r="A13" s="2" t="s">
        <v>5</v>
      </c>
      <c r="B13">
        <f>'[19]Quadrat totals'!B12</f>
        <v>30</v>
      </c>
      <c r="C13">
        <f>'[19]Quadrat totals'!H12</f>
        <v>686.18772638399992</v>
      </c>
      <c r="D13">
        <f>'[20]Quadrat totals'!B12</f>
        <v>52</v>
      </c>
      <c r="E13">
        <f>'[20]Quadrat totals'!H12</f>
        <v>0</v>
      </c>
      <c r="F13">
        <f>'[21]Quadrat totals'!B12</f>
        <v>31</v>
      </c>
      <c r="G13">
        <f>'[21]Quadrat totals'!H12</f>
        <v>193.16312602799994</v>
      </c>
      <c r="H13">
        <f>'[22]Quadrat totals'!B12</f>
        <v>46</v>
      </c>
      <c r="I13">
        <f>'[22]Quadrat totals'!H12</f>
        <v>0</v>
      </c>
      <c r="J13">
        <f>'[23]Quadrat totals'!B12</f>
        <v>50</v>
      </c>
      <c r="K13">
        <f>'[23]Quadrat totals'!H12</f>
        <v>0</v>
      </c>
      <c r="L13">
        <f>'[24]Quadrat totals'!B12</f>
        <v>58</v>
      </c>
      <c r="M13">
        <f>'[24]Quadrat totals'!H12</f>
        <v>0</v>
      </c>
      <c r="N13" s="16">
        <f>'[26]Quadrat totals'!B12</f>
        <v>41</v>
      </c>
      <c r="O13" s="17">
        <f>'[26]Quadrat totals'!H12</f>
        <v>0</v>
      </c>
      <c r="P13" s="16">
        <f>'[27]Quadrat totals'!B12</f>
        <v>49</v>
      </c>
      <c r="Q13">
        <f>'[27]Quadrat totals'!H12</f>
        <v>0</v>
      </c>
      <c r="R13">
        <f>'[28]Quadrat totals'!B12</f>
        <v>52</v>
      </c>
      <c r="S13">
        <f>'[28]Quadrat totals'!H12</f>
        <v>0</v>
      </c>
    </row>
    <row r="14" spans="1:19">
      <c r="A14" s="2" t="s">
        <v>6</v>
      </c>
      <c r="B14">
        <f>'[19]Quadrat totals'!B13</f>
        <v>4</v>
      </c>
      <c r="C14">
        <f>'[19]Quadrat totals'!H13</f>
        <v>0</v>
      </c>
      <c r="D14">
        <f>'[20]Quadrat totals'!B13</f>
        <v>10</v>
      </c>
      <c r="E14">
        <f>'[20]Quadrat totals'!H13</f>
        <v>10.794574099999998</v>
      </c>
      <c r="F14">
        <f>'[21]Quadrat totals'!B13</f>
        <v>20</v>
      </c>
      <c r="G14">
        <f>'[21]Quadrat totals'!H13</f>
        <v>0</v>
      </c>
      <c r="H14">
        <f>'[22]Quadrat totals'!B13</f>
        <v>8</v>
      </c>
      <c r="I14">
        <f>'[22]Quadrat totals'!H13</f>
        <v>0</v>
      </c>
      <c r="J14">
        <f>'[23]Quadrat totals'!B13</f>
        <v>15</v>
      </c>
      <c r="K14">
        <f>'[23]Quadrat totals'!H13</f>
        <v>0</v>
      </c>
      <c r="L14">
        <f>'[24]Quadrat totals'!B13</f>
        <v>2</v>
      </c>
      <c r="M14">
        <f>'[24]Quadrat totals'!H13</f>
        <v>0</v>
      </c>
      <c r="N14" s="16">
        <f>'[26]Quadrat totals'!B13</f>
        <v>26</v>
      </c>
      <c r="O14" s="17">
        <f>'[26]Quadrat totals'!H13</f>
        <v>167.15878645199999</v>
      </c>
      <c r="P14" s="16">
        <f>'[27]Quadrat totals'!B13</f>
        <v>2</v>
      </c>
      <c r="Q14">
        <f>'[27]Quadrat totals'!H13</f>
        <v>0</v>
      </c>
      <c r="R14">
        <f>'[28]Quadrat totals'!B13</f>
        <v>3</v>
      </c>
      <c r="S14">
        <f>'[28]Quadrat totals'!H13</f>
        <v>0</v>
      </c>
    </row>
    <row r="15" spans="1:19">
      <c r="A15" s="2" t="s">
        <v>6</v>
      </c>
      <c r="B15">
        <f>'[19]Quadrat totals'!B14</f>
        <v>5</v>
      </c>
      <c r="C15">
        <f>'[19]Quadrat totals'!H14</f>
        <v>0</v>
      </c>
      <c r="D15">
        <f>'[20]Quadrat totals'!B14</f>
        <v>16</v>
      </c>
      <c r="E15">
        <f>'[20]Quadrat totals'!H14</f>
        <v>0</v>
      </c>
      <c r="F15">
        <f>'[21]Quadrat totals'!B14</f>
        <v>22</v>
      </c>
      <c r="G15">
        <f>'[21]Quadrat totals'!H14</f>
        <v>87.428743847999982</v>
      </c>
      <c r="H15">
        <f>'[22]Quadrat totals'!B14</f>
        <v>14</v>
      </c>
      <c r="I15">
        <f>'[22]Quadrat totals'!H14</f>
        <v>0</v>
      </c>
      <c r="J15">
        <f>'[23]Quadrat totals'!B14</f>
        <v>16</v>
      </c>
      <c r="K15">
        <f>'[23]Quadrat totals'!H14</f>
        <v>0</v>
      </c>
      <c r="L15">
        <f>'[24]Quadrat totals'!B14</f>
        <v>10</v>
      </c>
      <c r="M15">
        <f>'[24]Quadrat totals'!H14</f>
        <v>0</v>
      </c>
      <c r="N15" s="16">
        <f>'[26]Quadrat totals'!B14</f>
        <v>30</v>
      </c>
      <c r="O15" s="17">
        <f>'[26]Quadrat totals'!H14</f>
        <v>252.98195113599991</v>
      </c>
      <c r="P15" s="16">
        <f>'[27]Quadrat totals'!B14</f>
        <v>14</v>
      </c>
      <c r="Q15">
        <f>'[27]Quadrat totals'!H14</f>
        <v>0</v>
      </c>
      <c r="R15">
        <f>'[28]Quadrat totals'!B14</f>
        <v>18</v>
      </c>
      <c r="S15">
        <f>'[28]Quadrat totals'!H14</f>
        <v>342.33262055599994</v>
      </c>
    </row>
    <row r="16" spans="1:19">
      <c r="A16" s="2" t="s">
        <v>6</v>
      </c>
      <c r="B16">
        <f>'[19]Quadrat totals'!B15</f>
        <v>19</v>
      </c>
      <c r="C16">
        <f>'[19]Quadrat totals'!H15</f>
        <v>374.44730101199991</v>
      </c>
      <c r="D16">
        <f>'[20]Quadrat totals'!B15</f>
        <v>24</v>
      </c>
      <c r="E16">
        <f>'[20]Quadrat totals'!H15</f>
        <v>0</v>
      </c>
      <c r="F16">
        <f>'[21]Quadrat totals'!B15</f>
        <v>42</v>
      </c>
      <c r="G16">
        <f>'[21]Quadrat totals'!H15</f>
        <v>0</v>
      </c>
      <c r="H16">
        <f>'[22]Quadrat totals'!B15</f>
        <v>25</v>
      </c>
      <c r="I16">
        <f>'[22]Quadrat totals'!H15</f>
        <v>0</v>
      </c>
      <c r="J16">
        <f>'[23]Quadrat totals'!B15</f>
        <v>17</v>
      </c>
      <c r="K16">
        <f>'[23]Quadrat totals'!H15</f>
        <v>0</v>
      </c>
      <c r="L16">
        <f>'[24]Quadrat totals'!B15</f>
        <v>19</v>
      </c>
      <c r="M16">
        <f>'[24]Quadrat totals'!H15</f>
        <v>0</v>
      </c>
      <c r="N16" s="16">
        <f>'[26]Quadrat totals'!B15</f>
        <v>38</v>
      </c>
      <c r="O16" s="17">
        <f>'[26]Quadrat totals'!H15</f>
        <v>0</v>
      </c>
      <c r="P16" s="16">
        <f>'[27]Quadrat totals'!B15</f>
        <v>19</v>
      </c>
      <c r="Q16">
        <f>'[27]Quadrat totals'!H15</f>
        <v>0</v>
      </c>
      <c r="R16">
        <f>'[28]Quadrat totals'!B15</f>
        <v>21</v>
      </c>
      <c r="S16">
        <f>'[28]Quadrat totals'!H15</f>
        <v>0</v>
      </c>
    </row>
    <row r="17" spans="1:19">
      <c r="A17" s="2" t="s">
        <v>6</v>
      </c>
      <c r="B17">
        <f>'[19]Quadrat totals'!B16</f>
        <v>55</v>
      </c>
      <c r="C17">
        <f>'[19]Quadrat totals'!H16</f>
        <v>0</v>
      </c>
      <c r="D17">
        <f>'[20]Quadrat totals'!B16</f>
        <v>45</v>
      </c>
      <c r="E17">
        <f>'[20]Quadrat totals'!H16</f>
        <v>0</v>
      </c>
      <c r="F17">
        <f>'[21]Quadrat totals'!B16</f>
        <v>48</v>
      </c>
      <c r="G17">
        <f>'[21]Quadrat totals'!H16</f>
        <v>0</v>
      </c>
      <c r="H17">
        <f>'[22]Quadrat totals'!B16</f>
        <v>26</v>
      </c>
      <c r="I17">
        <f>'[22]Quadrat totals'!H16</f>
        <v>0</v>
      </c>
      <c r="J17">
        <f>'[23]Quadrat totals'!B16</f>
        <v>36</v>
      </c>
      <c r="K17">
        <f>'[23]Quadrat totals'!H16</f>
        <v>25.797228527999998</v>
      </c>
      <c r="L17">
        <f>'[24]Quadrat totals'!B16</f>
        <v>23</v>
      </c>
      <c r="M17">
        <f>'[24]Quadrat totals'!H16</f>
        <v>0</v>
      </c>
      <c r="N17" s="16">
        <f>'[26]Quadrat totals'!B16</f>
        <v>47</v>
      </c>
      <c r="O17" s="17">
        <f>'[26]Quadrat totals'!H16</f>
        <v>0</v>
      </c>
      <c r="P17" s="16">
        <f>'[27]Quadrat totals'!B16</f>
        <v>39</v>
      </c>
      <c r="Q17">
        <f>'[27]Quadrat totals'!H16</f>
        <v>0</v>
      </c>
      <c r="R17">
        <f>'[28]Quadrat totals'!B16</f>
        <v>45</v>
      </c>
      <c r="S17">
        <f>'[28]Quadrat totals'!H16</f>
        <v>0</v>
      </c>
    </row>
    <row r="18" spans="1:19">
      <c r="A18" s="2" t="s">
        <v>6</v>
      </c>
      <c r="B18">
        <f>'[19]Quadrat totals'!B17</f>
        <v>58</v>
      </c>
      <c r="C18">
        <f>'[19]Quadrat totals'!H17</f>
        <v>0</v>
      </c>
      <c r="D18">
        <f>'[20]Quadrat totals'!B17</f>
        <v>53</v>
      </c>
      <c r="E18">
        <f>'[20]Quadrat totals'!H17</f>
        <v>0</v>
      </c>
      <c r="F18" t="str">
        <f>'[21]Quadrat totals'!B17</f>
        <v>Error</v>
      </c>
      <c r="H18">
        <f>'[22]Quadrat totals'!B17</f>
        <v>36</v>
      </c>
      <c r="I18">
        <f>'[22]Quadrat totals'!H17</f>
        <v>0</v>
      </c>
      <c r="J18">
        <f>'[23]Quadrat totals'!B17</f>
        <v>39</v>
      </c>
      <c r="K18">
        <f>'[23]Quadrat totals'!H17</f>
        <v>20.342119919999995</v>
      </c>
      <c r="L18">
        <f>'[24]Quadrat totals'!B17</f>
        <v>36</v>
      </c>
      <c r="M18">
        <f>'[24]Quadrat totals'!H17</f>
        <v>369.34010750399989</v>
      </c>
      <c r="N18" s="16">
        <f>'[26]Quadrat totals'!B17</f>
        <v>49</v>
      </c>
      <c r="O18" s="17">
        <f>'[26]Quadrat totals'!H17</f>
        <v>0</v>
      </c>
      <c r="P18" s="16">
        <f>'[27]Quadrat totals'!B17</f>
        <v>50</v>
      </c>
      <c r="Q18">
        <f>'[27]Quadrat totals'!H17</f>
        <v>0</v>
      </c>
      <c r="R18">
        <f>'[28]Quadrat totals'!B17</f>
        <v>54</v>
      </c>
      <c r="S18">
        <f>'[28]Quadrat totals'!H17</f>
        <v>0</v>
      </c>
    </row>
    <row r="19" spans="1:19">
      <c r="A19" s="2" t="s">
        <v>7</v>
      </c>
      <c r="B19">
        <f>'[19]Quadrat totals'!B18</f>
        <v>11</v>
      </c>
      <c r="C19">
        <f>'[19]Quadrat totals'!H18</f>
        <v>0</v>
      </c>
      <c r="D19">
        <f>'[20]Quadrat totals'!B18</f>
        <v>19</v>
      </c>
      <c r="E19">
        <f>'[20]Quadrat totals'!H18</f>
        <v>1059.0702267200002</v>
      </c>
      <c r="F19">
        <f>'[21]Quadrat totals'!B18</f>
        <v>7</v>
      </c>
      <c r="G19">
        <f>'[21]Quadrat totals'!H18</f>
        <v>0</v>
      </c>
      <c r="H19">
        <f>'[22]Quadrat totals'!B18</f>
        <v>10</v>
      </c>
      <c r="I19">
        <f>'[22]Quadrat totals'!H18</f>
        <v>0</v>
      </c>
      <c r="J19">
        <f>'[23]Quadrat totals'!B18</f>
        <v>4</v>
      </c>
      <c r="K19">
        <f>'[23]Quadrat totals'!H18</f>
        <v>0</v>
      </c>
      <c r="L19">
        <f>'[24]Quadrat totals'!B18</f>
        <v>24</v>
      </c>
      <c r="M19">
        <f>'[24]Quadrat totals'!H18</f>
        <v>0</v>
      </c>
      <c r="N19" s="16">
        <f>'[26]Quadrat totals'!B18</f>
        <v>18</v>
      </c>
      <c r="O19" s="17">
        <f>'[26]Quadrat totals'!H18</f>
        <v>1027.209866404</v>
      </c>
      <c r="P19" s="16">
        <f>'[27]Quadrat totals'!B18</f>
        <v>22</v>
      </c>
      <c r="Q19">
        <f>'[27]Quadrat totals'!H18</f>
        <v>671.6842115840002</v>
      </c>
      <c r="R19">
        <f>'[28]Quadrat totals'!B18</f>
        <v>14</v>
      </c>
      <c r="S19">
        <f>'[28]Quadrat totals'!H18</f>
        <v>48.74244938399999</v>
      </c>
    </row>
    <row r="20" spans="1:19">
      <c r="A20" s="2" t="s">
        <v>7</v>
      </c>
      <c r="B20">
        <f>'[19]Quadrat totals'!B19</f>
        <v>15</v>
      </c>
      <c r="C20">
        <f>'[19]Quadrat totals'!H19</f>
        <v>764.16869208899982</v>
      </c>
      <c r="D20">
        <f>'[20]Quadrat totals'!B19</f>
        <v>21</v>
      </c>
      <c r="E20">
        <f>'[20]Quadrat totals'!H19</f>
        <v>795.53938042000004</v>
      </c>
      <c r="F20">
        <f>'[21]Quadrat totals'!B19</f>
        <v>8</v>
      </c>
      <c r="G20">
        <f>'[21]Quadrat totals'!H19</f>
        <v>0</v>
      </c>
      <c r="H20">
        <f>'[22]Quadrat totals'!B19</f>
        <v>16</v>
      </c>
      <c r="I20">
        <f>'[22]Quadrat totals'!H19</f>
        <v>874.55376515599971</v>
      </c>
      <c r="J20">
        <f>'[23]Quadrat totals'!B19</f>
        <v>15</v>
      </c>
      <c r="K20">
        <f>'[23]Quadrat totals'!H19</f>
        <v>594.92163586800018</v>
      </c>
      <c r="L20">
        <f>'[24]Quadrat totals'!B19</f>
        <v>25</v>
      </c>
      <c r="M20">
        <f>'[24]Quadrat totals'!H19</f>
        <v>0</v>
      </c>
      <c r="N20" s="16">
        <f>'[26]Quadrat totals'!B19</f>
        <v>30</v>
      </c>
      <c r="O20" s="17">
        <f>'[26]Quadrat totals'!H19</f>
        <v>387.36400831599997</v>
      </c>
      <c r="P20" s="16">
        <f>'[27]Quadrat totals'!B19</f>
        <v>36</v>
      </c>
      <c r="Q20">
        <f>'[27]Quadrat totals'!H19</f>
        <v>580.32616179600006</v>
      </c>
      <c r="R20">
        <f>'[28]Quadrat totals'!B19</f>
        <v>15</v>
      </c>
      <c r="S20">
        <f>'[28]Quadrat totals'!H19</f>
        <v>112.75937859199998</v>
      </c>
    </row>
    <row r="21" spans="1:19">
      <c r="A21" s="2" t="s">
        <v>7</v>
      </c>
      <c r="B21">
        <f>'[19]Quadrat totals'!B20</f>
        <v>18</v>
      </c>
      <c r="C21">
        <f>'[19]Quadrat totals'!H20</f>
        <v>577.16911780000009</v>
      </c>
      <c r="D21">
        <f>'[20]Quadrat totals'!B20</f>
        <v>38</v>
      </c>
      <c r="E21">
        <f>'[20]Quadrat totals'!H20</f>
        <v>85.538240351999988</v>
      </c>
      <c r="F21">
        <f>'[21]Quadrat totals'!B20</f>
        <v>20</v>
      </c>
      <c r="G21">
        <f>'[21]Quadrat totals'!H20</f>
        <v>1520.3081964999988</v>
      </c>
      <c r="H21">
        <f>'[22]Quadrat totals'!B20</f>
        <v>37</v>
      </c>
      <c r="I21">
        <f>'[22]Quadrat totals'!H20</f>
        <v>0</v>
      </c>
      <c r="J21">
        <f>'[23]Quadrat totals'!B20</f>
        <v>25</v>
      </c>
      <c r="K21">
        <f>'[23]Quadrat totals'!H20</f>
        <v>0</v>
      </c>
      <c r="L21">
        <f>'[24]Quadrat totals'!B20</f>
        <v>27</v>
      </c>
      <c r="M21">
        <f>'[24]Quadrat totals'!H20</f>
        <v>246.35796294400001</v>
      </c>
      <c r="N21" s="16">
        <f>'[26]Quadrat totals'!B20</f>
        <v>37</v>
      </c>
      <c r="O21" s="17">
        <f>'[26]Quadrat totals'!H20</f>
        <v>8.2759649759999991</v>
      </c>
      <c r="P21" s="16">
        <f>'[27]Quadrat totals'!B20</f>
        <v>42</v>
      </c>
      <c r="Q21">
        <f>'[27]Quadrat totals'!H20</f>
        <v>0</v>
      </c>
      <c r="R21">
        <f>'[28]Quadrat totals'!B20</f>
        <v>24</v>
      </c>
      <c r="S21">
        <f>'[28]Quadrat totals'!H20</f>
        <v>0</v>
      </c>
    </row>
    <row r="22" spans="1:19">
      <c r="A22" s="2" t="s">
        <v>7</v>
      </c>
      <c r="B22">
        <f>'[19]Quadrat totals'!B21</f>
        <v>32</v>
      </c>
      <c r="C22">
        <f>'[19]Quadrat totals'!H21</f>
        <v>535.70442497599993</v>
      </c>
      <c r="D22">
        <f>'[20]Quadrat totals'!B21</f>
        <v>41</v>
      </c>
      <c r="E22">
        <f>'[20]Quadrat totals'!H21</f>
        <v>0</v>
      </c>
      <c r="F22">
        <f>'[21]Quadrat totals'!B21</f>
        <v>27</v>
      </c>
      <c r="G22">
        <f>'[21]Quadrat totals'!H21</f>
        <v>365.5194143839999</v>
      </c>
      <c r="H22">
        <f>'[22]Quadrat totals'!B21</f>
        <v>39</v>
      </c>
      <c r="I22">
        <f>'[22]Quadrat totals'!H21</f>
        <v>0</v>
      </c>
      <c r="J22">
        <f>'[23]Quadrat totals'!B21</f>
        <v>42</v>
      </c>
      <c r="K22">
        <f>'[23]Quadrat totals'!H21</f>
        <v>0</v>
      </c>
      <c r="L22">
        <f>'[24]Quadrat totals'!B21</f>
        <v>50</v>
      </c>
      <c r="M22">
        <f>'[24]Quadrat totals'!H21</f>
        <v>0</v>
      </c>
      <c r="N22" s="16">
        <f>'[26]Quadrat totals'!B21</f>
        <v>51</v>
      </c>
      <c r="O22" s="17">
        <f>'[26]Quadrat totals'!H21</f>
        <v>0</v>
      </c>
      <c r="P22" s="16">
        <f>'[27]Quadrat totals'!B21</f>
        <v>46</v>
      </c>
      <c r="Q22">
        <f>'[27]Quadrat totals'!H21</f>
        <v>0</v>
      </c>
      <c r="R22">
        <f>'[28]Quadrat totals'!B21</f>
        <v>35</v>
      </c>
      <c r="S22">
        <f>'[28]Quadrat totals'!H21</f>
        <v>0</v>
      </c>
    </row>
    <row r="23" spans="1:19">
      <c r="A23" s="2" t="s">
        <v>7</v>
      </c>
      <c r="B23">
        <f>'[19]Quadrat totals'!B22</f>
        <v>47</v>
      </c>
      <c r="C23">
        <f>'[19]Quadrat totals'!H22</f>
        <v>0</v>
      </c>
      <c r="D23">
        <f>'[20]Quadrat totals'!B22</f>
        <v>49</v>
      </c>
      <c r="E23">
        <f>'[20]Quadrat totals'!H22</f>
        <v>0</v>
      </c>
      <c r="F23">
        <f>'[21]Quadrat totals'!B22</f>
        <v>41</v>
      </c>
      <c r="G23">
        <f>'[21]Quadrat totals'!H22</f>
        <v>0</v>
      </c>
      <c r="H23">
        <f>'[22]Quadrat totals'!B22</f>
        <v>41</v>
      </c>
      <c r="I23">
        <f>'[22]Quadrat totals'!H22</f>
        <v>0</v>
      </c>
      <c r="J23">
        <f>'[23]Quadrat totals'!B22</f>
        <v>48</v>
      </c>
      <c r="K23">
        <f>'[23]Quadrat totals'!H22</f>
        <v>0</v>
      </c>
      <c r="L23">
        <f>'[24]Quadrat totals'!B22</f>
        <v>53</v>
      </c>
      <c r="M23">
        <f>'[24]Quadrat totals'!H22</f>
        <v>0</v>
      </c>
      <c r="N23" s="16">
        <f>'[26]Quadrat totals'!B22</f>
        <v>52</v>
      </c>
      <c r="O23" s="17">
        <f>'[26]Quadrat totals'!H22</f>
        <v>0</v>
      </c>
      <c r="P23" s="16">
        <f>'[27]Quadrat totals'!B22</f>
        <v>48</v>
      </c>
      <c r="Q23">
        <f>'[27]Quadrat totals'!H22</f>
        <v>0</v>
      </c>
      <c r="R23">
        <f>'[28]Quadrat totals'!B22</f>
        <v>54</v>
      </c>
      <c r="S23">
        <f>'[28]Quadrat totals'!H22</f>
        <v>0</v>
      </c>
    </row>
    <row r="24" spans="1:19">
      <c r="A24" s="2" t="s">
        <v>8</v>
      </c>
      <c r="B24">
        <f>'[19]Quadrat totals'!B23</f>
        <v>12</v>
      </c>
      <c r="C24">
        <f>'[19]Quadrat totals'!H23</f>
        <v>0</v>
      </c>
      <c r="D24">
        <f>'[20]Quadrat totals'!B23</f>
        <v>5</v>
      </c>
      <c r="E24">
        <f>'[20]Quadrat totals'!H23</f>
        <v>0</v>
      </c>
      <c r="F24">
        <f>'[21]Quadrat totals'!B23</f>
        <v>7</v>
      </c>
      <c r="G24">
        <f>'[21]Quadrat totals'!H23</f>
        <v>0</v>
      </c>
      <c r="H24">
        <f>'[22]Quadrat totals'!B23</f>
        <v>15</v>
      </c>
      <c r="I24">
        <f>'[22]Quadrat totals'!H23</f>
        <v>0</v>
      </c>
      <c r="J24">
        <f>'[23]Quadrat totals'!B23</f>
        <v>4</v>
      </c>
      <c r="K24">
        <f>'[23]Quadrat totals'!H23</f>
        <v>0</v>
      </c>
      <c r="L24">
        <f>'[24]Quadrat totals'!B23</f>
        <v>22</v>
      </c>
      <c r="M24">
        <f>'[24]Quadrat totals'!H23</f>
        <v>0</v>
      </c>
      <c r="N24" s="16">
        <f>'[26]Quadrat totals'!B23</f>
        <v>1</v>
      </c>
      <c r="O24" s="17">
        <f>'[26]Quadrat totals'!H23</f>
        <v>0</v>
      </c>
      <c r="P24" s="16">
        <f>'[27]Quadrat totals'!B23</f>
        <v>11</v>
      </c>
      <c r="Q24">
        <f>'[27]Quadrat totals'!H23</f>
        <v>0</v>
      </c>
      <c r="R24">
        <f>'[28]Quadrat totals'!B23</f>
        <v>3</v>
      </c>
      <c r="S24">
        <f>'[28]Quadrat totals'!H23</f>
        <v>0</v>
      </c>
    </row>
    <row r="25" spans="1:19">
      <c r="A25" s="2" t="s">
        <v>8</v>
      </c>
      <c r="B25">
        <f>'[19]Quadrat totals'!B24</f>
        <v>14</v>
      </c>
      <c r="C25">
        <f>'[19]Quadrat totals'!H24</f>
        <v>0</v>
      </c>
      <c r="D25">
        <f>'[20]Quadrat totals'!B24</f>
        <v>15</v>
      </c>
      <c r="E25">
        <f>'[20]Quadrat totals'!H24</f>
        <v>0</v>
      </c>
      <c r="F25">
        <f>'[21]Quadrat totals'!B24</f>
        <v>22</v>
      </c>
      <c r="G25">
        <f>'[21]Quadrat totals'!H24</f>
        <v>0</v>
      </c>
      <c r="H25">
        <f>'[22]Quadrat totals'!B24</f>
        <v>19</v>
      </c>
      <c r="I25">
        <f>'[22]Quadrat totals'!H24</f>
        <v>0</v>
      </c>
      <c r="J25">
        <f>'[23]Quadrat totals'!B24</f>
        <v>21</v>
      </c>
      <c r="K25">
        <f>'[23]Quadrat totals'!H24</f>
        <v>0</v>
      </c>
      <c r="L25">
        <f>'[24]Quadrat totals'!B24</f>
        <v>32</v>
      </c>
      <c r="M25">
        <f>'[24]Quadrat totals'!H24</f>
        <v>0</v>
      </c>
      <c r="N25" s="16">
        <f>'[26]Quadrat totals'!B24</f>
        <v>14</v>
      </c>
      <c r="O25" s="17">
        <f>'[26]Quadrat totals'!H24</f>
        <v>0</v>
      </c>
      <c r="P25" s="16">
        <f>'[27]Quadrat totals'!B24</f>
        <v>20</v>
      </c>
      <c r="Q25">
        <f>'[27]Quadrat totals'!H24</f>
        <v>0</v>
      </c>
      <c r="R25">
        <f>'[28]Quadrat totals'!B24</f>
        <v>16</v>
      </c>
      <c r="S25">
        <f>'[28]Quadrat totals'!H24</f>
        <v>0</v>
      </c>
    </row>
    <row r="26" spans="1:19">
      <c r="A26" s="2" t="s">
        <v>8</v>
      </c>
      <c r="B26">
        <f>'[19]Quadrat totals'!B25</f>
        <v>28</v>
      </c>
      <c r="C26">
        <f>'[19]Quadrat totals'!H25</f>
        <v>104.24600456799998</v>
      </c>
      <c r="D26">
        <f>'[20]Quadrat totals'!B25</f>
        <v>27</v>
      </c>
      <c r="E26">
        <f>'[20]Quadrat totals'!H25</f>
        <v>212.63842511999999</v>
      </c>
      <c r="F26">
        <f>'[21]Quadrat totals'!B25</f>
        <v>23</v>
      </c>
      <c r="G26">
        <f>'[21]Quadrat totals'!H25</f>
        <v>0</v>
      </c>
      <c r="H26">
        <f>'[22]Quadrat totals'!B25</f>
        <v>30</v>
      </c>
      <c r="I26">
        <f>'[22]Quadrat totals'!H25</f>
        <v>276.79494591599996</v>
      </c>
      <c r="J26">
        <f>'[23]Quadrat totals'!B25</f>
        <v>23</v>
      </c>
      <c r="K26">
        <f>'[23]Quadrat totals'!H25</f>
        <v>0</v>
      </c>
      <c r="L26">
        <f>'[24]Quadrat totals'!B25</f>
        <v>33</v>
      </c>
      <c r="M26">
        <f>'[24]Quadrat totals'!H25</f>
        <v>13.336325523999998</v>
      </c>
      <c r="N26" s="16">
        <f>'[26]Quadrat totals'!B25</f>
        <v>15</v>
      </c>
      <c r="O26" s="17">
        <f>'[26]Quadrat totals'!H25</f>
        <v>0</v>
      </c>
      <c r="P26" s="16">
        <f>'[27]Quadrat totals'!B25</f>
        <v>25</v>
      </c>
      <c r="Q26">
        <f>'[27]Quadrat totals'!H25</f>
        <v>140.98123802799998</v>
      </c>
      <c r="R26">
        <f>'[28]Quadrat totals'!B25</f>
        <v>19</v>
      </c>
      <c r="S26">
        <f>'[28]Quadrat totals'!H25</f>
        <v>0</v>
      </c>
    </row>
    <row r="27" spans="1:19">
      <c r="A27" s="2" t="s">
        <v>8</v>
      </c>
      <c r="B27">
        <f>'[19]Quadrat totals'!B26</f>
        <v>33</v>
      </c>
      <c r="C27">
        <f>'[19]Quadrat totals'!H26</f>
        <v>612.39054912054212</v>
      </c>
      <c r="D27">
        <f>'[20]Quadrat totals'!B26</f>
        <v>34</v>
      </c>
      <c r="E27">
        <f>'[20]Quadrat totals'!H26</f>
        <v>1456.6890653960004</v>
      </c>
      <c r="F27">
        <f>'[21]Quadrat totals'!B26</f>
        <v>26</v>
      </c>
      <c r="G27">
        <f>'[21]Quadrat totals'!H26</f>
        <v>226.738080032</v>
      </c>
      <c r="H27">
        <f>'[22]Quadrat totals'!B26</f>
        <v>42</v>
      </c>
      <c r="I27">
        <f>'[22]Quadrat totals'!H26</f>
        <v>0</v>
      </c>
      <c r="J27">
        <f>'[23]Quadrat totals'!B26</f>
        <v>43</v>
      </c>
      <c r="K27">
        <f>'[23]Quadrat totals'!H26</f>
        <v>0</v>
      </c>
      <c r="L27">
        <f>'[24]Quadrat totals'!B26</f>
        <v>47</v>
      </c>
      <c r="M27">
        <f>'[24]Quadrat totals'!H26</f>
        <v>0</v>
      </c>
      <c r="N27" s="16">
        <f>'[26]Quadrat totals'!B26</f>
        <v>18</v>
      </c>
      <c r="O27" s="17">
        <f>'[26]Quadrat totals'!H26</f>
        <v>0</v>
      </c>
      <c r="P27" s="16">
        <f>'[27]Quadrat totals'!B26</f>
        <v>51</v>
      </c>
      <c r="Q27">
        <f>'[27]Quadrat totals'!H26</f>
        <v>0</v>
      </c>
      <c r="R27">
        <f>'[28]Quadrat totals'!B26</f>
        <v>42</v>
      </c>
      <c r="S27">
        <f>'[28]Quadrat totals'!H26</f>
        <v>0</v>
      </c>
    </row>
    <row r="28" spans="1:19">
      <c r="A28" s="2" t="s">
        <v>8</v>
      </c>
      <c r="B28">
        <f>'[19]Quadrat totals'!B27</f>
        <v>35</v>
      </c>
      <c r="C28">
        <f>'[19]Quadrat totals'!H27</f>
        <v>303.28854163999995</v>
      </c>
      <c r="D28">
        <f>'[20]Quadrat totals'!B27</f>
        <v>46</v>
      </c>
      <c r="E28">
        <f>'[20]Quadrat totals'!H27</f>
        <v>0</v>
      </c>
      <c r="F28">
        <f>'[21]Quadrat totals'!B27</f>
        <v>46</v>
      </c>
      <c r="G28">
        <f>'[21]Quadrat totals'!H27</f>
        <v>0</v>
      </c>
      <c r="H28">
        <f>'[22]Quadrat totals'!B27</f>
        <v>49</v>
      </c>
      <c r="I28">
        <f>'[22]Quadrat totals'!H27</f>
        <v>0</v>
      </c>
      <c r="J28">
        <f>'[23]Quadrat totals'!B27</f>
        <v>45</v>
      </c>
      <c r="K28">
        <f>'[23]Quadrat totals'!H27</f>
        <v>0</v>
      </c>
      <c r="L28" t="str">
        <f>'[24]Quadrat totals'!B27</f>
        <v>error</v>
      </c>
      <c r="N28" s="16">
        <f>'[26]Quadrat totals'!B27</f>
        <v>58</v>
      </c>
      <c r="O28" s="17">
        <f>'[26]Quadrat totals'!H27</f>
        <v>0</v>
      </c>
      <c r="P28" s="16">
        <f>'[27]Quadrat totals'!B27</f>
        <v>55</v>
      </c>
      <c r="Q28">
        <f>'[27]Quadrat totals'!H27</f>
        <v>0</v>
      </c>
      <c r="R28">
        <f>'[28]Quadrat totals'!B27</f>
        <v>59</v>
      </c>
      <c r="S28">
        <f>'[28]Quadrat totals'!H27</f>
        <v>0</v>
      </c>
    </row>
    <row r="29" spans="1:19">
      <c r="A29" s="2" t="s">
        <v>9</v>
      </c>
      <c r="B29">
        <f>'[19]Quadrat totals'!B28</f>
        <v>2</v>
      </c>
      <c r="C29">
        <f>'[19]Quadrat totals'!H28</f>
        <v>0</v>
      </c>
      <c r="D29">
        <f>'[20]Quadrat totals'!B28</f>
        <v>12</v>
      </c>
      <c r="E29">
        <f>'[20]Quadrat totals'!H28</f>
        <v>0</v>
      </c>
      <c r="F29">
        <f>'[21]Quadrat totals'!B28</f>
        <v>7</v>
      </c>
      <c r="G29">
        <f>'[21]Quadrat totals'!H28</f>
        <v>0</v>
      </c>
      <c r="H29">
        <f>'[22]Quadrat totals'!B28</f>
        <v>11</v>
      </c>
      <c r="I29">
        <f>'[22]Quadrat totals'!H28</f>
        <v>0</v>
      </c>
      <c r="J29">
        <f>'[23]Quadrat totals'!B28</f>
        <v>2</v>
      </c>
      <c r="K29">
        <f>'[23]Quadrat totals'!H28</f>
        <v>0</v>
      </c>
      <c r="L29">
        <f>'[24]Quadrat totals'!B28</f>
        <v>14</v>
      </c>
      <c r="M29">
        <f>'[24]Quadrat totals'!H28</f>
        <v>0</v>
      </c>
      <c r="N29" s="16">
        <f>'[26]Quadrat totals'!B28</f>
        <v>31</v>
      </c>
      <c r="O29" s="17">
        <f>'[26]Quadrat totals'!H28</f>
        <v>2021.4723859859512</v>
      </c>
      <c r="P29" s="16">
        <f>'[27]Quadrat totals'!B28</f>
        <v>25</v>
      </c>
      <c r="Q29">
        <f>'[27]Quadrat totals'!H28</f>
        <v>1240.1751366400001</v>
      </c>
      <c r="R29">
        <f>'[28]Quadrat totals'!B28</f>
        <v>3</v>
      </c>
      <c r="S29">
        <f>'[28]Quadrat totals'!H28</f>
        <v>0</v>
      </c>
    </row>
    <row r="30" spans="1:19">
      <c r="A30" s="2" t="s">
        <v>9</v>
      </c>
      <c r="B30">
        <f>'[19]Quadrat totals'!B29</f>
        <v>19</v>
      </c>
      <c r="C30">
        <f>'[19]Quadrat totals'!H29</f>
        <v>0</v>
      </c>
      <c r="D30">
        <f>'[20]Quadrat totals'!B29</f>
        <v>19</v>
      </c>
      <c r="E30">
        <f>'[20]Quadrat totals'!H29</f>
        <v>0</v>
      </c>
      <c r="F30">
        <f>'[21]Quadrat totals'!B29</f>
        <v>17</v>
      </c>
      <c r="G30">
        <f>'[21]Quadrat totals'!H29</f>
        <v>0</v>
      </c>
      <c r="H30">
        <f>'[22]Quadrat totals'!B29</f>
        <v>15</v>
      </c>
      <c r="I30">
        <f>'[22]Quadrat totals'!H29</f>
        <v>0</v>
      </c>
      <c r="J30">
        <f>'[23]Quadrat totals'!B29</f>
        <v>15</v>
      </c>
      <c r="K30">
        <f>'[23]Quadrat totals'!H29</f>
        <v>0</v>
      </c>
      <c r="L30">
        <f>'[24]Quadrat totals'!B29</f>
        <v>15</v>
      </c>
      <c r="M30">
        <f>'[24]Quadrat totals'!H29</f>
        <v>0</v>
      </c>
      <c r="N30" s="16">
        <f>'[26]Quadrat totals'!B29</f>
        <v>26</v>
      </c>
      <c r="O30" s="17">
        <f>'[26]Quadrat totals'!H29</f>
        <v>0</v>
      </c>
      <c r="P30" s="16">
        <f>'[27]Quadrat totals'!B29</f>
        <v>32</v>
      </c>
      <c r="Q30">
        <f>'[27]Quadrat totals'!H29</f>
        <v>247.30188301599995</v>
      </c>
      <c r="R30">
        <f>'[28]Quadrat totals'!B29</f>
        <v>20</v>
      </c>
      <c r="S30">
        <f>'[28]Quadrat totals'!H29</f>
        <v>0</v>
      </c>
    </row>
    <row r="31" spans="1:19">
      <c r="A31" s="2" t="s">
        <v>9</v>
      </c>
      <c r="B31">
        <f>'[19]Quadrat totals'!B30</f>
        <v>20</v>
      </c>
      <c r="C31">
        <f>'[19]Quadrat totals'!H30</f>
        <v>0</v>
      </c>
      <c r="D31">
        <f>'[20]Quadrat totals'!B30</f>
        <v>23</v>
      </c>
      <c r="E31">
        <f>'[20]Quadrat totals'!H30</f>
        <v>0</v>
      </c>
      <c r="F31">
        <f>'[21]Quadrat totals'!B30</f>
        <v>41</v>
      </c>
      <c r="G31">
        <f>'[21]Quadrat totals'!H30</f>
        <v>0</v>
      </c>
      <c r="H31">
        <f>'[22]Quadrat totals'!B30</f>
        <v>19</v>
      </c>
      <c r="I31">
        <f>'[22]Quadrat totals'!H30</f>
        <v>0</v>
      </c>
      <c r="J31">
        <f>'[23]Quadrat totals'!B30</f>
        <v>22</v>
      </c>
      <c r="K31">
        <f>'[23]Quadrat totals'!H30</f>
        <v>0</v>
      </c>
      <c r="L31">
        <f>'[24]Quadrat totals'!B30</f>
        <v>19</v>
      </c>
      <c r="M31">
        <f>'[24]Quadrat totals'!H30</f>
        <v>0</v>
      </c>
      <c r="N31" s="16">
        <f>'[26]Quadrat totals'!B30</f>
        <v>33</v>
      </c>
      <c r="O31" s="17">
        <f>'[26]Quadrat totals'!H30</f>
        <v>101.15889574399998</v>
      </c>
      <c r="P31" s="16">
        <f>'[27]Quadrat totals'!B30</f>
        <v>35</v>
      </c>
      <c r="Q31">
        <f>'[27]Quadrat totals'!H30</f>
        <v>0</v>
      </c>
      <c r="R31">
        <f>'[28]Quadrat totals'!B30</f>
        <v>29</v>
      </c>
      <c r="S31">
        <f>'[28]Quadrat totals'!H30</f>
        <v>1089.8548300439993</v>
      </c>
    </row>
    <row r="32" spans="1:19">
      <c r="A32" s="2" t="s">
        <v>9</v>
      </c>
      <c r="B32">
        <f>'[19]Quadrat totals'!B31</f>
        <v>23</v>
      </c>
      <c r="C32">
        <f>'[19]Quadrat totals'!H31</f>
        <v>0</v>
      </c>
      <c r="D32">
        <f>'[20]Quadrat totals'!B31</f>
        <v>28</v>
      </c>
      <c r="E32">
        <f>'[20]Quadrat totals'!H31</f>
        <v>1362.9902412799997</v>
      </c>
      <c r="F32">
        <f>'[21]Quadrat totals'!B31</f>
        <v>43</v>
      </c>
      <c r="G32">
        <f>'[21]Quadrat totals'!H31</f>
        <v>0</v>
      </c>
      <c r="H32">
        <f>'[22]Quadrat totals'!B31</f>
        <v>31</v>
      </c>
      <c r="I32">
        <f>'[22]Quadrat totals'!H31</f>
        <v>899.90830279599993</v>
      </c>
      <c r="J32">
        <f>'[23]Quadrat totals'!B31</f>
        <v>43</v>
      </c>
      <c r="K32">
        <f>'[23]Quadrat totals'!H31</f>
        <v>0</v>
      </c>
      <c r="L32">
        <f>'[24]Quadrat totals'!B31</f>
        <v>42</v>
      </c>
      <c r="M32">
        <f>'[24]Quadrat totals'!H31</f>
        <v>0</v>
      </c>
      <c r="N32" s="16">
        <f>'[26]Quadrat totals'!B31</f>
        <v>46</v>
      </c>
      <c r="O32" s="17">
        <f>'[26]Quadrat totals'!H31</f>
        <v>0</v>
      </c>
      <c r="P32" s="16">
        <f>'[27]Quadrat totals'!B31</f>
        <v>43</v>
      </c>
      <c r="Q32">
        <f>'[27]Quadrat totals'!H31</f>
        <v>0</v>
      </c>
      <c r="R32">
        <f>'[28]Quadrat totals'!B31</f>
        <v>37</v>
      </c>
      <c r="S32">
        <f>'[28]Quadrat totals'!H31</f>
        <v>0</v>
      </c>
    </row>
    <row r="33" spans="1:19">
      <c r="A33" s="2" t="s">
        <v>9</v>
      </c>
      <c r="B33">
        <f>'[19]Quadrat totals'!B32</f>
        <v>28</v>
      </c>
      <c r="C33">
        <f>'[19]Quadrat totals'!H32</f>
        <v>344.51132385199992</v>
      </c>
      <c r="D33">
        <f>'[20]Quadrat totals'!B32</f>
        <v>37</v>
      </c>
      <c r="E33">
        <f>'[20]Quadrat totals'!H32</f>
        <v>26.758856551999997</v>
      </c>
      <c r="F33">
        <f>'[21]Quadrat totals'!B32</f>
        <v>48</v>
      </c>
      <c r="G33">
        <f>'[21]Quadrat totals'!H32</f>
        <v>0</v>
      </c>
      <c r="H33">
        <f>'[22]Quadrat totals'!B32</f>
        <v>46</v>
      </c>
      <c r="I33">
        <f>'[22]Quadrat totals'!H32</f>
        <v>0</v>
      </c>
      <c r="J33">
        <f>'[23]Quadrat totals'!B32</f>
        <v>52</v>
      </c>
      <c r="K33">
        <f>'[23]Quadrat totals'!H32</f>
        <v>0</v>
      </c>
      <c r="L33">
        <f>'[24]Quadrat totals'!B32</f>
        <v>53</v>
      </c>
      <c r="M33">
        <f>'[24]Quadrat totals'!H32</f>
        <v>0</v>
      </c>
      <c r="N33" s="16">
        <f>'[26]Quadrat totals'!B32</f>
        <v>49</v>
      </c>
      <c r="O33" s="17">
        <f>'[26]Quadrat totals'!H32</f>
        <v>0</v>
      </c>
      <c r="P33" s="16">
        <f>'[27]Quadrat totals'!B32</f>
        <v>56</v>
      </c>
      <c r="Q33">
        <f>'[27]Quadrat totals'!H32</f>
        <v>0</v>
      </c>
      <c r="R33">
        <f>'[28]Quadrat totals'!B32</f>
        <v>49</v>
      </c>
      <c r="S33">
        <f>'[28]Quadrat totals'!H32</f>
        <v>0</v>
      </c>
    </row>
    <row r="34" spans="1:19">
      <c r="A34" s="2" t="s">
        <v>10</v>
      </c>
      <c r="B34">
        <f>'[19]Quadrat totals'!B33</f>
        <v>13</v>
      </c>
      <c r="C34">
        <f>'[19]Quadrat totals'!H33</f>
        <v>0</v>
      </c>
      <c r="D34">
        <f>'[20]Quadrat totals'!B33</f>
        <v>7</v>
      </c>
      <c r="E34">
        <f>'[20]Quadrat totals'!H33</f>
        <v>0</v>
      </c>
      <c r="F34">
        <f>'[21]Quadrat totals'!B33</f>
        <v>1</v>
      </c>
      <c r="G34">
        <f>'[21]Quadrat totals'!H33</f>
        <v>0</v>
      </c>
      <c r="H34">
        <f>'[22]Quadrat totals'!B33</f>
        <v>2</v>
      </c>
      <c r="I34">
        <f>'[22]Quadrat totals'!H33</f>
        <v>0</v>
      </c>
      <c r="J34">
        <f>'[23]Quadrat totals'!B33</f>
        <v>13</v>
      </c>
      <c r="K34">
        <f>'[23]Quadrat totals'!H33</f>
        <v>0</v>
      </c>
      <c r="L34">
        <f>'[24]Quadrat totals'!B33</f>
        <v>12</v>
      </c>
      <c r="M34">
        <f>'[24]Quadrat totals'!H33</f>
        <v>0</v>
      </c>
      <c r="N34" s="16">
        <f>'[26]Quadrat totals'!B33</f>
        <v>7</v>
      </c>
      <c r="O34" s="17">
        <f>'[26]Quadrat totals'!H33</f>
        <v>0</v>
      </c>
      <c r="P34" s="16">
        <f>'[27]Quadrat totals'!B33</f>
        <v>13</v>
      </c>
      <c r="Q34">
        <f>'[27]Quadrat totals'!H33</f>
        <v>0</v>
      </c>
      <c r="R34">
        <f>'[28]Quadrat totals'!B33</f>
        <v>3</v>
      </c>
      <c r="S34">
        <f>'[28]Quadrat totals'!H33</f>
        <v>0</v>
      </c>
    </row>
    <row r="35" spans="1:19">
      <c r="A35" s="2" t="s">
        <v>10</v>
      </c>
      <c r="B35">
        <f>'[19]Quadrat totals'!B34</f>
        <v>17</v>
      </c>
      <c r="C35">
        <f>'[19]Quadrat totals'!H34</f>
        <v>0</v>
      </c>
      <c r="D35">
        <f>'[20]Quadrat totals'!B34</f>
        <v>8</v>
      </c>
      <c r="E35">
        <f>'[20]Quadrat totals'!H34</f>
        <v>0</v>
      </c>
      <c r="F35">
        <f>'[21]Quadrat totals'!B34</f>
        <v>11</v>
      </c>
      <c r="G35">
        <f>'[21]Quadrat totals'!H34</f>
        <v>0</v>
      </c>
      <c r="H35">
        <f>'[22]Quadrat totals'!B34</f>
        <v>3</v>
      </c>
      <c r="I35">
        <f>'[22]Quadrat totals'!H34</f>
        <v>0</v>
      </c>
      <c r="J35">
        <f>'[23]Quadrat totals'!B34</f>
        <v>21</v>
      </c>
      <c r="K35">
        <f>'[23]Quadrat totals'!H34</f>
        <v>0</v>
      </c>
      <c r="L35">
        <f>'[24]Quadrat totals'!B34</f>
        <v>19</v>
      </c>
      <c r="M35">
        <f>'[24]Quadrat totals'!H34</f>
        <v>0</v>
      </c>
      <c r="N35" s="16">
        <f>'[26]Quadrat totals'!B34</f>
        <v>10</v>
      </c>
      <c r="O35" s="17">
        <f>'[26]Quadrat totals'!H34</f>
        <v>0</v>
      </c>
      <c r="P35" s="16">
        <f>'[27]Quadrat totals'!B34</f>
        <v>23</v>
      </c>
      <c r="Q35">
        <f>'[27]Quadrat totals'!H34</f>
        <v>0</v>
      </c>
      <c r="R35">
        <f>'[28]Quadrat totals'!B34</f>
        <v>19</v>
      </c>
      <c r="S35">
        <f>'[28]Quadrat totals'!H34</f>
        <v>0</v>
      </c>
    </row>
    <row r="36" spans="1:19">
      <c r="A36" s="2" t="s">
        <v>10</v>
      </c>
      <c r="B36">
        <f>'[19]Quadrat totals'!B35</f>
        <v>27</v>
      </c>
      <c r="C36">
        <f>'[19]Quadrat totals'!H35</f>
        <v>0</v>
      </c>
      <c r="D36">
        <f>'[20]Quadrat totals'!B35</f>
        <v>17</v>
      </c>
      <c r="E36">
        <f>'[20]Quadrat totals'!H35</f>
        <v>0</v>
      </c>
      <c r="F36">
        <f>'[21]Quadrat totals'!B35</f>
        <v>20</v>
      </c>
      <c r="G36">
        <f>'[21]Quadrat totals'!H35</f>
        <v>0</v>
      </c>
      <c r="H36">
        <f>'[22]Quadrat totals'!B35</f>
        <v>33</v>
      </c>
      <c r="I36">
        <f>'[22]Quadrat totals'!H35</f>
        <v>0</v>
      </c>
      <c r="J36">
        <f>'[23]Quadrat totals'!B35</f>
        <v>22</v>
      </c>
      <c r="K36">
        <f>'[23]Quadrat totals'!H35</f>
        <v>0</v>
      </c>
      <c r="L36">
        <f>'[24]Quadrat totals'!B35</f>
        <v>27</v>
      </c>
      <c r="M36">
        <f>'[24]Quadrat totals'!H35</f>
        <v>0</v>
      </c>
      <c r="N36" s="16">
        <f>'[26]Quadrat totals'!B35</f>
        <v>25</v>
      </c>
      <c r="O36" s="17">
        <f>'[26]Quadrat totals'!H35</f>
        <v>0</v>
      </c>
      <c r="P36" s="16">
        <f>'[27]Quadrat totals'!B35</f>
        <v>37</v>
      </c>
      <c r="Q36">
        <f>'[27]Quadrat totals'!H35</f>
        <v>0</v>
      </c>
      <c r="R36">
        <f>'[28]Quadrat totals'!B35</f>
        <v>39</v>
      </c>
      <c r="S36">
        <f>'[28]Quadrat totals'!H35</f>
        <v>0</v>
      </c>
    </row>
    <row r="37" spans="1:19">
      <c r="A37" s="2" t="s">
        <v>10</v>
      </c>
      <c r="B37">
        <f>'[19]Quadrat totals'!B36</f>
        <v>33</v>
      </c>
      <c r="C37">
        <f>'[19]Quadrat totals'!H36</f>
        <v>0</v>
      </c>
      <c r="D37">
        <f>'[20]Quadrat totals'!B36</f>
        <v>31</v>
      </c>
      <c r="E37">
        <f>'[20]Quadrat totals'!H36</f>
        <v>0</v>
      </c>
      <c r="F37">
        <f>'[21]Quadrat totals'!B36</f>
        <v>35</v>
      </c>
      <c r="G37">
        <f>'[21]Quadrat totals'!H36</f>
        <v>0</v>
      </c>
      <c r="H37">
        <f>'[22]Quadrat totals'!B36</f>
        <v>37</v>
      </c>
      <c r="I37">
        <f>'[22]Quadrat totals'!H36</f>
        <v>0</v>
      </c>
      <c r="J37">
        <f>'[23]Quadrat totals'!B36</f>
        <v>27</v>
      </c>
      <c r="K37">
        <f>'[23]Quadrat totals'!H36</f>
        <v>0</v>
      </c>
      <c r="L37">
        <f>'[24]Quadrat totals'!B36</f>
        <v>42</v>
      </c>
      <c r="M37">
        <f>'[24]Quadrat totals'!H36</f>
        <v>0</v>
      </c>
      <c r="N37" s="16">
        <f>'[26]Quadrat totals'!B36</f>
        <v>36</v>
      </c>
      <c r="O37" s="17">
        <f>'[26]Quadrat totals'!H36</f>
        <v>0</v>
      </c>
      <c r="P37" s="16">
        <f>'[27]Quadrat totals'!B36</f>
        <v>52</v>
      </c>
      <c r="Q37">
        <f>'[27]Quadrat totals'!H36</f>
        <v>0</v>
      </c>
      <c r="R37">
        <f>'[28]Quadrat totals'!B36</f>
        <v>49</v>
      </c>
      <c r="S37">
        <f>'[28]Quadrat totals'!H36</f>
        <v>0</v>
      </c>
    </row>
    <row r="38" spans="1:19">
      <c r="A38" s="2" t="s">
        <v>10</v>
      </c>
      <c r="B38">
        <f>'[19]Quadrat totals'!B37</f>
        <v>58</v>
      </c>
      <c r="C38">
        <f>'[19]Quadrat totals'!H37</f>
        <v>0</v>
      </c>
      <c r="D38">
        <f>'[20]Quadrat totals'!B37</f>
        <v>52</v>
      </c>
      <c r="E38">
        <f>'[20]Quadrat totals'!H37</f>
        <v>0</v>
      </c>
      <c r="F38">
        <f>'[21]Quadrat totals'!B37</f>
        <v>38</v>
      </c>
      <c r="G38">
        <f>'[21]Quadrat totals'!H37</f>
        <v>0</v>
      </c>
      <c r="H38">
        <f>'[22]Quadrat totals'!B37</f>
        <v>48</v>
      </c>
      <c r="I38">
        <f>'[22]Quadrat totals'!H37</f>
        <v>0</v>
      </c>
      <c r="J38">
        <f>'[23]Quadrat totals'!B37</f>
        <v>52</v>
      </c>
      <c r="K38">
        <f>'[23]Quadrat totals'!H37</f>
        <v>0</v>
      </c>
      <c r="L38">
        <f>'[24]Quadrat totals'!B37</f>
        <v>59</v>
      </c>
      <c r="M38">
        <f>'[24]Quadrat totals'!H37</f>
        <v>0</v>
      </c>
      <c r="N38" s="16">
        <f>'[26]Quadrat totals'!B37</f>
        <v>47</v>
      </c>
      <c r="O38" s="17">
        <f>'[26]Quadrat totals'!H37</f>
        <v>0</v>
      </c>
      <c r="P38" s="16">
        <f>'[27]Quadrat totals'!B37</f>
        <v>56</v>
      </c>
      <c r="Q38">
        <f>'[27]Quadrat totals'!H37</f>
        <v>0</v>
      </c>
      <c r="R38">
        <f>'[28]Quadrat totals'!B37</f>
        <v>54</v>
      </c>
      <c r="S38">
        <f>'[28]Quadrat totals'!H37</f>
        <v>0</v>
      </c>
    </row>
    <row r="39" spans="1:19">
      <c r="A39" s="2" t="s">
        <v>11</v>
      </c>
      <c r="B39">
        <f>'[19]Quadrat totals'!B38</f>
        <v>9</v>
      </c>
      <c r="C39">
        <f>'[19]Quadrat totals'!H38</f>
        <v>0</v>
      </c>
      <c r="D39">
        <f>'[20]Quadrat totals'!B38</f>
        <v>2</v>
      </c>
      <c r="E39">
        <f>'[20]Quadrat totals'!H38</f>
        <v>0</v>
      </c>
      <c r="F39">
        <f>'[21]Quadrat totals'!B38</f>
        <v>2</v>
      </c>
      <c r="G39">
        <f>'[21]Quadrat totals'!H38</f>
        <v>0</v>
      </c>
      <c r="H39">
        <f>'[22]Quadrat totals'!B38</f>
        <v>9</v>
      </c>
      <c r="I39">
        <f>'[22]Quadrat totals'!H38</f>
        <v>0</v>
      </c>
      <c r="J39">
        <f>'[23]Quadrat totals'!B38</f>
        <v>4</v>
      </c>
      <c r="K39">
        <f>'[23]Quadrat totals'!H38</f>
        <v>0</v>
      </c>
      <c r="L39">
        <f>'[24]Quadrat totals'!B38</f>
        <v>1</v>
      </c>
      <c r="M39">
        <f>'[24]Quadrat totals'!H38</f>
        <v>0</v>
      </c>
      <c r="N39" s="16">
        <f>'[26]Quadrat totals'!B38</f>
        <v>1</v>
      </c>
      <c r="O39" s="17">
        <f>'[26]Quadrat totals'!H38</f>
        <v>0</v>
      </c>
      <c r="P39" s="16">
        <f>'[27]Quadrat totals'!B38</f>
        <v>13</v>
      </c>
      <c r="Q39">
        <f>'[27]Quadrat totals'!H38</f>
        <v>0</v>
      </c>
      <c r="R39">
        <f>'[28]Quadrat totals'!B38</f>
        <v>20</v>
      </c>
      <c r="S39">
        <f>'[28]Quadrat totals'!H38</f>
        <v>0</v>
      </c>
    </row>
    <row r="40" spans="1:19">
      <c r="A40" s="2" t="s">
        <v>11</v>
      </c>
      <c r="B40">
        <f>'[19]Quadrat totals'!B39</f>
        <v>15</v>
      </c>
      <c r="C40">
        <f>'[19]Quadrat totals'!H39</f>
        <v>0</v>
      </c>
      <c r="D40">
        <f>'[20]Quadrat totals'!B39</f>
        <v>11</v>
      </c>
      <c r="E40">
        <f>'[20]Quadrat totals'!H39</f>
        <v>0</v>
      </c>
      <c r="F40">
        <f>'[21]Quadrat totals'!B39</f>
        <v>13</v>
      </c>
      <c r="G40">
        <f>'[21]Quadrat totals'!H39</f>
        <v>0</v>
      </c>
      <c r="H40">
        <f>'[22]Quadrat totals'!B39</f>
        <v>12</v>
      </c>
      <c r="I40">
        <f>'[22]Quadrat totals'!H39</f>
        <v>0</v>
      </c>
      <c r="J40">
        <f>'[23]Quadrat totals'!B39</f>
        <v>12</v>
      </c>
      <c r="K40">
        <f>'[23]Quadrat totals'!H39</f>
        <v>0</v>
      </c>
      <c r="L40">
        <f>'[24]Quadrat totals'!B39</f>
        <v>18</v>
      </c>
      <c r="M40">
        <f>'[24]Quadrat totals'!H39</f>
        <v>0</v>
      </c>
      <c r="N40" s="16">
        <f>'[26]Quadrat totals'!B39</f>
        <v>13</v>
      </c>
      <c r="O40" s="17">
        <f>'[26]Quadrat totals'!H39</f>
        <v>0</v>
      </c>
      <c r="P40" s="16">
        <f>'[27]Quadrat totals'!B39</f>
        <v>29</v>
      </c>
      <c r="Q40">
        <f>'[27]Quadrat totals'!H39</f>
        <v>0</v>
      </c>
      <c r="R40">
        <f>'[28]Quadrat totals'!B39</f>
        <v>29</v>
      </c>
      <c r="S40">
        <f>'[28]Quadrat totals'!H39</f>
        <v>0</v>
      </c>
    </row>
    <row r="41" spans="1:19">
      <c r="A41" s="2" t="s">
        <v>11</v>
      </c>
      <c r="B41">
        <f>'[19]Quadrat totals'!B40</f>
        <v>18</v>
      </c>
      <c r="C41">
        <f>'[19]Quadrat totals'!H40</f>
        <v>0</v>
      </c>
      <c r="D41">
        <f>'[20]Quadrat totals'!B40</f>
        <v>20</v>
      </c>
      <c r="E41">
        <f>'[20]Quadrat totals'!H40</f>
        <v>0</v>
      </c>
      <c r="F41">
        <f>'[21]Quadrat totals'!B40</f>
        <v>38</v>
      </c>
      <c r="G41">
        <f>'[21]Quadrat totals'!H40</f>
        <v>0</v>
      </c>
      <c r="H41">
        <f>'[22]Quadrat totals'!B40</f>
        <v>22</v>
      </c>
      <c r="I41">
        <f>'[22]Quadrat totals'!H40</f>
        <v>0</v>
      </c>
      <c r="J41">
        <f>'[23]Quadrat totals'!B40</f>
        <v>40</v>
      </c>
      <c r="K41">
        <f>'[23]Quadrat totals'!H40</f>
        <v>0</v>
      </c>
      <c r="L41">
        <f>'[24]Quadrat totals'!B40</f>
        <v>36</v>
      </c>
      <c r="M41">
        <f>'[24]Quadrat totals'!H40</f>
        <v>0</v>
      </c>
      <c r="N41" s="16">
        <f>'[26]Quadrat totals'!B40</f>
        <v>16</v>
      </c>
      <c r="O41" s="17">
        <f>'[26]Quadrat totals'!H40</f>
        <v>0</v>
      </c>
      <c r="P41" s="16">
        <f>'[27]Quadrat totals'!B40</f>
        <v>40</v>
      </c>
      <c r="Q41">
        <f>'[27]Quadrat totals'!H40</f>
        <v>0</v>
      </c>
      <c r="R41">
        <f>'[28]Quadrat totals'!B40</f>
        <v>35</v>
      </c>
      <c r="S41">
        <f>'[28]Quadrat totals'!H40</f>
        <v>0</v>
      </c>
    </row>
    <row r="42" spans="1:19">
      <c r="A42" s="2" t="s">
        <v>11</v>
      </c>
      <c r="B42">
        <f>'[19]Quadrat totals'!B41</f>
        <v>26</v>
      </c>
      <c r="C42">
        <f>'[19]Quadrat totals'!H41</f>
        <v>0</v>
      </c>
      <c r="D42">
        <f>'[20]Quadrat totals'!B41</f>
        <v>33</v>
      </c>
      <c r="E42">
        <f>'[20]Quadrat totals'!H41</f>
        <v>0</v>
      </c>
      <c r="F42">
        <f>'[21]Quadrat totals'!B41</f>
        <v>45</v>
      </c>
      <c r="G42">
        <f>'[21]Quadrat totals'!H41</f>
        <v>0</v>
      </c>
      <c r="H42">
        <f>'[22]Quadrat totals'!B41</f>
        <v>38</v>
      </c>
      <c r="I42">
        <f>'[22]Quadrat totals'!H41</f>
        <v>0</v>
      </c>
      <c r="J42">
        <f>'[23]Quadrat totals'!B41</f>
        <v>49</v>
      </c>
      <c r="K42">
        <f>'[23]Quadrat totals'!H41</f>
        <v>0</v>
      </c>
      <c r="L42">
        <f>'[24]Quadrat totals'!B41</f>
        <v>45</v>
      </c>
      <c r="M42">
        <f>'[24]Quadrat totals'!H41</f>
        <v>0</v>
      </c>
      <c r="N42" s="16">
        <f>'[26]Quadrat totals'!B41</f>
        <v>19</v>
      </c>
      <c r="O42" s="17">
        <f>'[26]Quadrat totals'!H41</f>
        <v>0</v>
      </c>
      <c r="P42" s="16">
        <f>'[27]Quadrat totals'!B41</f>
        <v>51</v>
      </c>
      <c r="Q42">
        <f>'[27]Quadrat totals'!H41</f>
        <v>0</v>
      </c>
      <c r="R42">
        <f>'[28]Quadrat totals'!B41</f>
        <v>39</v>
      </c>
      <c r="S42">
        <f>'[28]Quadrat totals'!H41</f>
        <v>0</v>
      </c>
    </row>
    <row r="43" spans="1:19">
      <c r="A43" s="2" t="s">
        <v>11</v>
      </c>
      <c r="B43">
        <f>'[19]Quadrat totals'!B42</f>
        <v>27</v>
      </c>
      <c r="C43">
        <f>'[19]Quadrat totals'!H42</f>
        <v>0</v>
      </c>
      <c r="D43">
        <f>'[20]Quadrat totals'!B42</f>
        <v>54</v>
      </c>
      <c r="E43">
        <f>'[20]Quadrat totals'!H42</f>
        <v>0</v>
      </c>
      <c r="F43">
        <f>'[21]Quadrat totals'!B42</f>
        <v>56</v>
      </c>
      <c r="G43">
        <f>'[21]Quadrat totals'!H42</f>
        <v>0</v>
      </c>
      <c r="H43">
        <f>'[22]Quadrat totals'!B42</f>
        <v>40</v>
      </c>
      <c r="I43">
        <f>'[22]Quadrat totals'!H42</f>
        <v>0</v>
      </c>
      <c r="J43">
        <f>'[23]Quadrat totals'!B42</f>
        <v>51</v>
      </c>
      <c r="K43">
        <f>'[23]Quadrat totals'!H42</f>
        <v>0</v>
      </c>
      <c r="L43">
        <f>'[24]Quadrat totals'!B42</f>
        <v>46</v>
      </c>
      <c r="M43">
        <f>'[24]Quadrat totals'!H42</f>
        <v>0</v>
      </c>
      <c r="N43" s="16">
        <f>'[26]Quadrat totals'!B42</f>
        <v>38</v>
      </c>
      <c r="O43" s="17">
        <f>'[26]Quadrat totals'!H42</f>
        <v>0</v>
      </c>
      <c r="P43" s="16">
        <f>'[27]Quadrat totals'!B42</f>
        <v>54</v>
      </c>
      <c r="Q43">
        <f>'[27]Quadrat totals'!H42</f>
        <v>0</v>
      </c>
      <c r="R43">
        <f>'[28]Quadrat totals'!B42</f>
        <v>59</v>
      </c>
      <c r="S43">
        <f>'[28]Quadrat totals'!H42</f>
        <v>0</v>
      </c>
    </row>
    <row r="44" spans="1:19">
      <c r="A44" s="2" t="s">
        <v>12</v>
      </c>
      <c r="B44">
        <f>'[19]Quadrat totals'!B43</f>
        <v>9</v>
      </c>
      <c r="C44">
        <f>'[19]Quadrat totals'!H43</f>
        <v>0</v>
      </c>
      <c r="D44">
        <f>'[20]Quadrat totals'!B43</f>
        <v>7</v>
      </c>
      <c r="E44">
        <f>'[20]Quadrat totals'!H43</f>
        <v>0</v>
      </c>
      <c r="F44">
        <f>'[21]Quadrat totals'!B43</f>
        <v>2</v>
      </c>
      <c r="G44">
        <f>'[21]Quadrat totals'!H43</f>
        <v>0</v>
      </c>
      <c r="H44">
        <f>'[22]Quadrat totals'!B43</f>
        <v>1</v>
      </c>
      <c r="I44">
        <f>'[22]Quadrat totals'!H43</f>
        <v>0</v>
      </c>
      <c r="J44">
        <f>'[23]Quadrat totals'!B43</f>
        <v>5</v>
      </c>
      <c r="K44">
        <f>'[23]Quadrat totals'!H43</f>
        <v>0</v>
      </c>
      <c r="L44">
        <f>'[24]Quadrat totals'!B43</f>
        <v>3</v>
      </c>
      <c r="M44">
        <f>'[24]Quadrat totals'!H43</f>
        <v>0</v>
      </c>
      <c r="N44" s="16">
        <f>'[26]Quadrat totals'!B43</f>
        <v>3</v>
      </c>
      <c r="O44" s="17">
        <f>'[26]Quadrat totals'!H43</f>
        <v>0</v>
      </c>
      <c r="P44" s="16">
        <f>'[27]Quadrat totals'!B43</f>
        <v>14</v>
      </c>
      <c r="Q44">
        <f>'[27]Quadrat totals'!H43</f>
        <v>0</v>
      </c>
      <c r="R44">
        <f>'[28]Quadrat totals'!B43</f>
        <v>1</v>
      </c>
      <c r="S44">
        <f>'[28]Quadrat totals'!H43</f>
        <v>0</v>
      </c>
    </row>
    <row r="45" spans="1:19">
      <c r="A45" s="2" t="s">
        <v>12</v>
      </c>
      <c r="B45">
        <f>'[19]Quadrat totals'!B44</f>
        <v>16</v>
      </c>
      <c r="C45">
        <f>'[19]Quadrat totals'!H44</f>
        <v>0</v>
      </c>
      <c r="D45">
        <f>'[20]Quadrat totals'!B44</f>
        <v>13</v>
      </c>
      <c r="E45">
        <f>'[20]Quadrat totals'!H44</f>
        <v>0</v>
      </c>
      <c r="F45">
        <f>'[21]Quadrat totals'!B44</f>
        <v>12</v>
      </c>
      <c r="G45">
        <f>'[21]Quadrat totals'!H44</f>
        <v>0</v>
      </c>
      <c r="H45">
        <f>'[22]Quadrat totals'!B44</f>
        <v>7</v>
      </c>
      <c r="I45">
        <f>'[22]Quadrat totals'!H44</f>
        <v>0</v>
      </c>
      <c r="J45">
        <f>'[23]Quadrat totals'!B44</f>
        <v>15</v>
      </c>
      <c r="K45">
        <f>'[23]Quadrat totals'!H44</f>
        <v>0</v>
      </c>
      <c r="L45">
        <f>'[24]Quadrat totals'!B44</f>
        <v>5</v>
      </c>
      <c r="M45">
        <f>'[24]Quadrat totals'!H44</f>
        <v>0</v>
      </c>
      <c r="N45" s="16">
        <f>'[26]Quadrat totals'!B44</f>
        <v>5</v>
      </c>
      <c r="O45" s="17">
        <f>'[26]Quadrat totals'!H44</f>
        <v>0</v>
      </c>
      <c r="P45" s="16">
        <f>'[27]Quadrat totals'!B44</f>
        <v>25</v>
      </c>
      <c r="Q45">
        <f>'[27]Quadrat totals'!H44</f>
        <v>688.17639327199993</v>
      </c>
      <c r="R45">
        <f>'[28]Quadrat totals'!B44</f>
        <v>18</v>
      </c>
      <c r="S45">
        <f>'[28]Quadrat totals'!H44</f>
        <v>0</v>
      </c>
    </row>
    <row r="46" spans="1:19">
      <c r="A46" s="2" t="s">
        <v>12</v>
      </c>
      <c r="B46">
        <f>'[19]Quadrat totals'!B45</f>
        <v>35</v>
      </c>
      <c r="C46">
        <f>'[19]Quadrat totals'!H45</f>
        <v>0</v>
      </c>
      <c r="D46">
        <f>'[20]Quadrat totals'!B45</f>
        <v>17</v>
      </c>
      <c r="E46">
        <f>'[20]Quadrat totals'!H45</f>
        <v>0</v>
      </c>
      <c r="F46">
        <f>'[21]Quadrat totals'!B45</f>
        <v>36</v>
      </c>
      <c r="G46">
        <f>'[21]Quadrat totals'!H45</f>
        <v>0</v>
      </c>
      <c r="H46">
        <f>'[22]Quadrat totals'!B45</f>
        <v>10</v>
      </c>
      <c r="I46">
        <f>'[22]Quadrat totals'!H45</f>
        <v>0</v>
      </c>
      <c r="J46">
        <f>'[23]Quadrat totals'!B45</f>
        <v>34</v>
      </c>
      <c r="K46">
        <f>'[23]Quadrat totals'!H45</f>
        <v>0</v>
      </c>
      <c r="L46">
        <f>'[24]Quadrat totals'!B45</f>
        <v>18</v>
      </c>
      <c r="M46">
        <f>'[24]Quadrat totals'!H45</f>
        <v>0</v>
      </c>
      <c r="N46" s="16">
        <f>'[26]Quadrat totals'!B45</f>
        <v>11</v>
      </c>
      <c r="O46" s="17">
        <f>'[26]Quadrat totals'!H45</f>
        <v>0</v>
      </c>
      <c r="P46" s="16">
        <f>'[27]Quadrat totals'!B45</f>
        <v>26</v>
      </c>
      <c r="Q46">
        <f>'[27]Quadrat totals'!H45</f>
        <v>626.5179219800001</v>
      </c>
      <c r="R46">
        <f>'[28]Quadrat totals'!B45</f>
        <v>20</v>
      </c>
      <c r="S46">
        <f>'[28]Quadrat totals'!H45</f>
        <v>0</v>
      </c>
    </row>
    <row r="47" spans="1:19">
      <c r="A47" s="2" t="s">
        <v>12</v>
      </c>
      <c r="B47">
        <f>'[19]Quadrat totals'!B46</f>
        <v>37</v>
      </c>
      <c r="C47">
        <f>'[19]Quadrat totals'!H46</f>
        <v>0</v>
      </c>
      <c r="D47">
        <f>'[20]Quadrat totals'!B46</f>
        <v>23</v>
      </c>
      <c r="E47">
        <f>'[20]Quadrat totals'!H46</f>
        <v>167.873777144</v>
      </c>
      <c r="F47">
        <f>'[21]Quadrat totals'!B46</f>
        <v>45</v>
      </c>
      <c r="G47">
        <f>'[21]Quadrat totals'!H46</f>
        <v>0</v>
      </c>
      <c r="H47">
        <f>'[22]Quadrat totals'!B46</f>
        <v>24</v>
      </c>
      <c r="I47">
        <f>'[22]Quadrat totals'!H46</f>
        <v>577.97571261600001</v>
      </c>
      <c r="J47">
        <f>'[23]Quadrat totals'!B46</f>
        <v>37</v>
      </c>
      <c r="K47">
        <f>'[23]Quadrat totals'!H46</f>
        <v>0</v>
      </c>
      <c r="L47">
        <f>'[24]Quadrat totals'!B46</f>
        <v>26</v>
      </c>
      <c r="M47">
        <f>'[24]Quadrat totals'!H46</f>
        <v>0</v>
      </c>
      <c r="N47" s="16">
        <f>'[26]Quadrat totals'!B46</f>
        <v>33</v>
      </c>
      <c r="O47" s="17">
        <f>'[26]Quadrat totals'!H46</f>
        <v>0</v>
      </c>
      <c r="P47" s="16">
        <f>'[27]Quadrat totals'!B46</f>
        <v>41</v>
      </c>
      <c r="Q47">
        <f>'[27]Quadrat totals'!H46</f>
        <v>0</v>
      </c>
      <c r="R47">
        <f>'[28]Quadrat totals'!B46</f>
        <v>27</v>
      </c>
      <c r="S47">
        <f>'[28]Quadrat totals'!H46</f>
        <v>0</v>
      </c>
    </row>
    <row r="48" spans="1:19">
      <c r="A48" s="2" t="s">
        <v>12</v>
      </c>
      <c r="B48">
        <f>'[19]Quadrat totals'!B47</f>
        <v>43</v>
      </c>
      <c r="C48">
        <f>'[19]Quadrat totals'!H47</f>
        <v>0</v>
      </c>
      <c r="D48">
        <f>'[20]Quadrat totals'!B47</f>
        <v>56</v>
      </c>
      <c r="E48">
        <f>'[20]Quadrat totals'!H47</f>
        <v>0</v>
      </c>
      <c r="F48">
        <f>'[21]Quadrat totals'!B47</f>
        <v>56</v>
      </c>
      <c r="G48">
        <f>'[21]Quadrat totals'!H47</f>
        <v>0</v>
      </c>
      <c r="H48">
        <f>'[22]Quadrat totals'!B47</f>
        <v>50</v>
      </c>
      <c r="I48">
        <f>'[22]Quadrat totals'!H47</f>
        <v>0</v>
      </c>
      <c r="J48">
        <f>'[23]Quadrat totals'!B47</f>
        <v>38</v>
      </c>
      <c r="K48">
        <f>'[23]Quadrat totals'!H47</f>
        <v>0</v>
      </c>
      <c r="L48">
        <f>'[24]Quadrat totals'!B47</f>
        <v>29</v>
      </c>
      <c r="M48">
        <f>'[24]Quadrat totals'!H47</f>
        <v>0</v>
      </c>
      <c r="N48" s="16">
        <f>'[26]Quadrat totals'!B47</f>
        <v>40</v>
      </c>
      <c r="O48" s="17">
        <f>'[26]Quadrat totals'!H47</f>
        <v>0</v>
      </c>
      <c r="P48" s="16">
        <f>'[27]Quadrat totals'!B47</f>
        <v>56</v>
      </c>
      <c r="Q48">
        <f>'[27]Quadrat totals'!H47</f>
        <v>0</v>
      </c>
      <c r="R48">
        <f>'[28]Quadrat totals'!B47</f>
        <v>36</v>
      </c>
      <c r="S48">
        <f>'[28]Quadrat totals'!H47</f>
        <v>0</v>
      </c>
    </row>
    <row r="49" spans="1:19">
      <c r="A49" s="2" t="s">
        <v>13</v>
      </c>
      <c r="B49">
        <f>'[19]Quadrat totals'!B48</f>
        <v>10</v>
      </c>
      <c r="C49">
        <f>'[19]Quadrat totals'!H48</f>
        <v>0</v>
      </c>
      <c r="D49">
        <f>'[20]Quadrat totals'!B48</f>
        <v>2</v>
      </c>
      <c r="E49">
        <f>'[20]Quadrat totals'!H48</f>
        <v>0</v>
      </c>
      <c r="F49">
        <f>'[21]Quadrat totals'!B48</f>
        <v>12</v>
      </c>
      <c r="G49">
        <f>'[21]Quadrat totals'!H48</f>
        <v>0</v>
      </c>
      <c r="H49">
        <f>'[22]Quadrat totals'!B48</f>
        <v>4</v>
      </c>
      <c r="I49">
        <f>'[22]Quadrat totals'!H48</f>
        <v>0</v>
      </c>
      <c r="J49">
        <f>'[23]Quadrat totals'!B48</f>
        <v>6</v>
      </c>
      <c r="K49">
        <f>'[23]Quadrat totals'!H48</f>
        <v>0</v>
      </c>
      <c r="L49">
        <f>'[24]Quadrat totals'!B48</f>
        <v>26</v>
      </c>
      <c r="M49">
        <f>'[24]Quadrat totals'!H48</f>
        <v>698.92943131999959</v>
      </c>
      <c r="N49" s="16">
        <f>'[26]Quadrat totals'!B48</f>
        <v>8</v>
      </c>
      <c r="O49" s="17">
        <f>'[26]Quadrat totals'!H48</f>
        <v>0</v>
      </c>
      <c r="P49" s="16">
        <f>'[27]Quadrat totals'!B48</f>
        <v>1</v>
      </c>
      <c r="Q49">
        <f>'[27]Quadrat totals'!H48</f>
        <v>0</v>
      </c>
      <c r="R49">
        <f>'[28]Quadrat totals'!B48</f>
        <v>9</v>
      </c>
      <c r="S49">
        <f>'[28]Quadrat totals'!H48</f>
        <v>0</v>
      </c>
    </row>
    <row r="50" spans="1:19">
      <c r="A50" s="2" t="s">
        <v>13</v>
      </c>
      <c r="B50">
        <f>'[19]Quadrat totals'!B49</f>
        <v>20</v>
      </c>
      <c r="C50">
        <f>'[19]Quadrat totals'!H49</f>
        <v>1740.4512383413185</v>
      </c>
      <c r="D50">
        <f>'[20]Quadrat totals'!B49</f>
        <v>20</v>
      </c>
      <c r="E50">
        <f>'[20]Quadrat totals'!H49</f>
        <v>821.19435124400013</v>
      </c>
      <c r="F50">
        <f>'[21]Quadrat totals'!B49</f>
        <v>17</v>
      </c>
      <c r="G50">
        <f>'[21]Quadrat totals'!H49</f>
        <v>553.21757665999996</v>
      </c>
      <c r="H50">
        <f>'[22]Quadrat totals'!B49</f>
        <v>10</v>
      </c>
      <c r="I50">
        <f>'[22]Quadrat totals'!H49</f>
        <v>0</v>
      </c>
      <c r="J50">
        <f>'[23]Quadrat totals'!B49</f>
        <v>12</v>
      </c>
      <c r="K50">
        <f>'[23]Quadrat totals'!H49</f>
        <v>0</v>
      </c>
      <c r="L50">
        <f>'[24]Quadrat totals'!B49</f>
        <v>36</v>
      </c>
      <c r="M50">
        <f>'[24]Quadrat totals'!H49</f>
        <v>935.82300269600034</v>
      </c>
      <c r="N50" s="16">
        <f>'[26]Quadrat totals'!B49</f>
        <v>12</v>
      </c>
      <c r="O50" s="17">
        <f>'[26]Quadrat totals'!H49</f>
        <v>0</v>
      </c>
      <c r="P50" s="16">
        <f>'[27]Quadrat totals'!B49</f>
        <v>6</v>
      </c>
      <c r="Q50">
        <f>'[27]Quadrat totals'!H49</f>
        <v>0</v>
      </c>
      <c r="R50">
        <f>'[28]Quadrat totals'!B49</f>
        <v>19</v>
      </c>
      <c r="S50">
        <f>'[28]Quadrat totals'!H49</f>
        <v>366.21929458799991</v>
      </c>
    </row>
    <row r="51" spans="1:19">
      <c r="A51" s="2" t="s">
        <v>13</v>
      </c>
      <c r="B51">
        <f>'[19]Quadrat totals'!B50</f>
        <v>22</v>
      </c>
      <c r="C51">
        <f>'[19]Quadrat totals'!H50</f>
        <v>1180.4377248898181</v>
      </c>
      <c r="D51">
        <f>'[20]Quadrat totals'!B50</f>
        <v>33</v>
      </c>
      <c r="E51">
        <f>'[20]Quadrat totals'!H50</f>
        <v>45.648123559999988</v>
      </c>
      <c r="F51">
        <f>'[21]Quadrat totals'!B50</f>
        <v>24</v>
      </c>
      <c r="G51">
        <f>'[21]Quadrat totals'!H50</f>
        <v>458.39084594799988</v>
      </c>
      <c r="H51">
        <f>'[22]Quadrat totals'!B50</f>
        <v>23</v>
      </c>
      <c r="I51">
        <f>'[22]Quadrat totals'!H50</f>
        <v>272.62669961999995</v>
      </c>
      <c r="J51">
        <f>'[23]Quadrat totals'!B50</f>
        <v>22</v>
      </c>
      <c r="K51">
        <f>'[23]Quadrat totals'!H50</f>
        <v>240.63948063599997</v>
      </c>
      <c r="L51">
        <f>'[24]Quadrat totals'!B50</f>
        <v>39</v>
      </c>
      <c r="M51">
        <f>'[24]Quadrat totals'!H50</f>
        <v>289.56148964399989</v>
      </c>
      <c r="N51" s="16">
        <f>'[26]Quadrat totals'!B50</f>
        <v>31</v>
      </c>
      <c r="O51" s="17">
        <f>'[26]Quadrat totals'!H50</f>
        <v>773.18428675126142</v>
      </c>
      <c r="P51" s="16">
        <f>'[27]Quadrat totals'!B50</f>
        <v>21</v>
      </c>
      <c r="Q51">
        <f>'[27]Quadrat totals'!H50</f>
        <v>1289.084250616</v>
      </c>
      <c r="R51">
        <f>'[28]Quadrat totals'!B50</f>
        <v>23</v>
      </c>
      <c r="S51">
        <f>'[28]Quadrat totals'!H50</f>
        <v>196.57040477999999</v>
      </c>
    </row>
    <row r="52" spans="1:19">
      <c r="A52" s="2" t="s">
        <v>13</v>
      </c>
      <c r="B52">
        <f>'[19]Quadrat totals'!B51</f>
        <v>25</v>
      </c>
      <c r="C52">
        <f>'[19]Quadrat totals'!H51</f>
        <v>2071.5633211850995</v>
      </c>
      <c r="D52">
        <f>'[20]Quadrat totals'!B51</f>
        <v>46</v>
      </c>
      <c r="E52">
        <f>'[20]Quadrat totals'!H51</f>
        <v>0</v>
      </c>
      <c r="F52">
        <f>'[21]Quadrat totals'!B51</f>
        <v>37</v>
      </c>
      <c r="G52">
        <f>'[21]Quadrat totals'!H51</f>
        <v>1079.9364217799998</v>
      </c>
      <c r="H52">
        <f>'[22]Quadrat totals'!B51</f>
        <v>26</v>
      </c>
      <c r="I52">
        <f>'[22]Quadrat totals'!H51</f>
        <v>684.83057340399978</v>
      </c>
      <c r="J52">
        <f>'[23]Quadrat totals'!B51</f>
        <v>51</v>
      </c>
      <c r="K52">
        <f>'[23]Quadrat totals'!H51</f>
        <v>0</v>
      </c>
      <c r="L52">
        <f>'[24]Quadrat totals'!B51</f>
        <v>43</v>
      </c>
      <c r="M52">
        <f>'[24]Quadrat totals'!H51</f>
        <v>0</v>
      </c>
      <c r="N52" s="16">
        <f>'[26]Quadrat totals'!B51</f>
        <v>51</v>
      </c>
      <c r="O52" s="17">
        <f>'[26]Quadrat totals'!H51</f>
        <v>0</v>
      </c>
      <c r="P52" s="16">
        <f>'[27]Quadrat totals'!B51</f>
        <v>47</v>
      </c>
      <c r="Q52">
        <f>'[27]Quadrat totals'!H51</f>
        <v>0</v>
      </c>
      <c r="R52">
        <f>'[28]Quadrat totals'!B51</f>
        <v>35</v>
      </c>
      <c r="S52">
        <f>'[28]Quadrat totals'!H51</f>
        <v>89.865532267999981</v>
      </c>
    </row>
    <row r="53" spans="1:19">
      <c r="A53" s="2" t="s">
        <v>13</v>
      </c>
      <c r="B53">
        <f>'[19]Quadrat totals'!B52</f>
        <v>29</v>
      </c>
      <c r="C53">
        <f>'[19]Quadrat totals'!H52</f>
        <v>0</v>
      </c>
      <c r="D53">
        <f>'[20]Quadrat totals'!B52</f>
        <v>10</v>
      </c>
      <c r="E53">
        <f>'[20]Quadrat totals'!H52</f>
        <v>0</v>
      </c>
      <c r="F53">
        <f>'[21]Quadrat totals'!B52</f>
        <v>48</v>
      </c>
      <c r="G53">
        <f>'[21]Quadrat totals'!H52</f>
        <v>0</v>
      </c>
      <c r="H53">
        <f>'[22]Quadrat totals'!B52</f>
        <v>45</v>
      </c>
      <c r="I53">
        <f>'[22]Quadrat totals'!H52</f>
        <v>0</v>
      </c>
      <c r="J53">
        <f>'[23]Quadrat totals'!B52</f>
        <v>54</v>
      </c>
      <c r="K53">
        <f>'[23]Quadrat totals'!H52</f>
        <v>0</v>
      </c>
      <c r="L53">
        <f>'[24]Quadrat totals'!B52</f>
        <v>44</v>
      </c>
      <c r="M53">
        <f>'[24]Quadrat totals'!H52</f>
        <v>0</v>
      </c>
      <c r="N53" s="16">
        <f>'[26]Quadrat totals'!B52</f>
        <v>52</v>
      </c>
      <c r="O53" s="17">
        <f>'[26]Quadrat totals'!H52</f>
        <v>0</v>
      </c>
      <c r="P53" s="16">
        <f>'[27]Quadrat totals'!B52</f>
        <v>58</v>
      </c>
      <c r="Q53">
        <f>'[27]Quadrat totals'!H52</f>
        <v>0</v>
      </c>
      <c r="R53">
        <f>'[28]Quadrat totals'!B52</f>
        <v>52</v>
      </c>
      <c r="S53">
        <f>'[28]Quadrat totals'!H52</f>
        <v>0</v>
      </c>
    </row>
    <row r="54" spans="1:19">
      <c r="A54" s="2" t="s">
        <v>53</v>
      </c>
      <c r="C54">
        <f>SUM(C4:C53)/COUNTIF(C4:C53, "&gt;0")</f>
        <v>663.77513651910726</v>
      </c>
      <c r="E54">
        <f>SUM(E4:E53)/COUNTIF(E4:E53, "&gt;0")</f>
        <v>511.26393096092312</v>
      </c>
      <c r="G54">
        <f>SUM(G4:G53)/COUNTIF(G4:G53, "&gt;0")</f>
        <v>654.77598047172205</v>
      </c>
      <c r="I54">
        <f>SUM(I4:I53)/COUNTIF(I4:I53, "&gt;0")</f>
        <v>471.08592697049994</v>
      </c>
      <c r="K54">
        <f>SUM(K4:K53)/COUNTIF(K4:K53, "&gt;0")</f>
        <v>176.77624588560002</v>
      </c>
      <c r="M54">
        <f>SUM(M4:M53)/COUNTIF(M4:M53, "&gt;0")</f>
        <v>393.9541447931428</v>
      </c>
      <c r="N54" s="16"/>
      <c r="O54">
        <f>SUM(O4:O53)/COUNTIF(O4:O53, "&gt;0")</f>
        <v>681.48729726049828</v>
      </c>
      <c r="P54" s="16"/>
      <c r="Q54">
        <f>SUM(Q4:Q53)/COUNTIF(Q4:Q53, "&gt;0")</f>
        <v>587.20616969160005</v>
      </c>
    </row>
    <row r="55" spans="1:19">
      <c r="A55" s="2" t="s">
        <v>56</v>
      </c>
      <c r="C55">
        <f t="array" ref="C55">STDEV(IF(C4:C53&lt;&gt;0,C4:C53))/(COUNTIF(C4:C53, "&gt;0")^(1/2))</f>
        <v>150.71390964761011</v>
      </c>
      <c r="E55">
        <f t="array" ref="E55">STDEV(IF(E4:E53&lt;&gt;0,E4:E53))/(COUNTIF(E4:E53, "&gt;0")^(1/2))</f>
        <v>145.08778705668871</v>
      </c>
      <c r="G55">
        <f t="array" ref="G55">STDEV(IF(G4:G53&lt;&gt;0,G4:G53))/(COUNTIF(G4:G53, "&gt;0")^(1/2))</f>
        <v>180.60139556659473</v>
      </c>
      <c r="I55">
        <f t="array" ref="I55">STDEV(IF(I4:I53&lt;&gt;0,I4:I53))/(COUNTIF(I4:I53, "&gt;0")^(1/2))</f>
        <v>117.65401180125055</v>
      </c>
      <c r="K55">
        <f t="array" ref="K55">STDEV(IF(K4:K53&lt;&gt;0,K4:K53))/(COUNTIF(K4:K53, "&gt;0")^(1/2))</f>
        <v>113.28591295784659</v>
      </c>
      <c r="M55">
        <f t="array" ref="M55">STDEV(IF(M4:M53&lt;&gt;0,M4:M53))/(COUNTIF(M4:M53, "&gt;0")^(1/2))</f>
        <v>119.5972479577192</v>
      </c>
      <c r="N55" s="16"/>
      <c r="O55">
        <f t="array" ref="O55">STDEV(IF(O4:O53&lt;&gt;0,O4:O53))/(COUNTIF(O4:O53, "&gt;0")^(1/2))</f>
        <v>199.86712122426411</v>
      </c>
      <c r="P55" s="16"/>
      <c r="Q55">
        <f t="array" ref="Q55">STDEV(IF(Q4:Q53&lt;&gt;0,Q4:Q53))/(COUNTIF(Q4:Q53, "&gt;0")^(1/2))</f>
        <v>132.59255190918705</v>
      </c>
    </row>
  </sheetData>
  <mergeCells count="10">
    <mergeCell ref="R2:S2"/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R3" sqref="R3"/>
    </sheetView>
  </sheetViews>
  <sheetFormatPr baseColWidth="10" defaultColWidth="11" defaultRowHeight="15" x14ac:dyDescent="0"/>
  <cols>
    <col min="1" max="1" width="8.5" customWidth="1"/>
    <col min="2" max="13" width="9" customWidth="1"/>
  </cols>
  <sheetData>
    <row r="1" spans="1:19">
      <c r="A1" s="57" t="s">
        <v>96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61" t="s">
        <v>128</v>
      </c>
      <c r="S2" s="61"/>
    </row>
    <row r="3" spans="1:19" s="1" customFormat="1" ht="30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</row>
    <row r="4" spans="1:19">
      <c r="A4" s="2" t="s">
        <v>4</v>
      </c>
      <c r="B4">
        <f>'[19]Quadrat totals'!B3</f>
        <v>6</v>
      </c>
      <c r="C4">
        <f>'[19]Quadrat totals'!K3</f>
        <v>0</v>
      </c>
      <c r="D4">
        <f>'[20]Quadrat totals'!B3</f>
        <v>21</v>
      </c>
      <c r="E4">
        <f>'[20]Quadrat totals'!K3</f>
        <v>0</v>
      </c>
      <c r="F4">
        <f>'[21]Quadrat totals'!B3</f>
        <v>5</v>
      </c>
      <c r="G4">
        <f>'[21]Quadrat totals'!K3</f>
        <v>0</v>
      </c>
      <c r="H4">
        <f>'[22]Quadrat totals'!B3</f>
        <v>8</v>
      </c>
      <c r="I4">
        <f>'[22]Quadrat totals'!K3</f>
        <v>0</v>
      </c>
      <c r="J4">
        <f>'[23]Quadrat totals'!B3</f>
        <v>1</v>
      </c>
      <c r="K4">
        <f>'[23]Quadrat totals'!K3</f>
        <v>0</v>
      </c>
      <c r="L4">
        <f>'[24]Quadrat totals'!B3</f>
        <v>2</v>
      </c>
      <c r="M4">
        <f>'[24]Quadrat totals'!K3</f>
        <v>0</v>
      </c>
      <c r="N4">
        <f>'[26]Quadrat totals'!B3</f>
        <v>10</v>
      </c>
      <c r="O4">
        <f>'[26]Quadrat totals'!K3</f>
        <v>0</v>
      </c>
      <c r="P4">
        <f>'[27]Quadrat totals'!B3</f>
        <v>12</v>
      </c>
      <c r="Q4">
        <f>'[27]Quadrat totals'!K3</f>
        <v>0</v>
      </c>
      <c r="R4">
        <f>'[28]Quadrat totals'!B3</f>
        <v>16</v>
      </c>
      <c r="S4">
        <f>'[28]Quadrat totals'!K3</f>
        <v>0</v>
      </c>
    </row>
    <row r="5" spans="1:19">
      <c r="A5" s="2" t="s">
        <v>4</v>
      </c>
      <c r="B5">
        <f>'[19]Quadrat totals'!B4</f>
        <v>8</v>
      </c>
      <c r="C5">
        <f>'[19]Quadrat totals'!K4</f>
        <v>0</v>
      </c>
      <c r="D5">
        <f>'[20]Quadrat totals'!B4</f>
        <v>36</v>
      </c>
      <c r="E5">
        <f>'[20]Quadrat totals'!K4</f>
        <v>0</v>
      </c>
      <c r="F5">
        <f>'[21]Quadrat totals'!B4</f>
        <v>32</v>
      </c>
      <c r="G5">
        <f>'[21]Quadrat totals'!K4</f>
        <v>0</v>
      </c>
      <c r="H5">
        <f>'[22]Quadrat totals'!B4</f>
        <v>11</v>
      </c>
      <c r="I5">
        <f>'[22]Quadrat totals'!K4</f>
        <v>0</v>
      </c>
      <c r="J5">
        <f>'[23]Quadrat totals'!B4</f>
        <v>25</v>
      </c>
      <c r="K5">
        <f>'[23]Quadrat totals'!K4</f>
        <v>0</v>
      </c>
      <c r="L5">
        <f>'[24]Quadrat totals'!B4</f>
        <v>26</v>
      </c>
      <c r="M5">
        <f>'[24]Quadrat totals'!K4</f>
        <v>0</v>
      </c>
      <c r="N5">
        <f>'[26]Quadrat totals'!B4</f>
        <v>34</v>
      </c>
      <c r="O5">
        <f>'[26]Quadrat totals'!K4</f>
        <v>0</v>
      </c>
      <c r="P5">
        <f>'[27]Quadrat totals'!B4</f>
        <v>28</v>
      </c>
      <c r="Q5">
        <f>'[27]Quadrat totals'!K4</f>
        <v>0</v>
      </c>
      <c r="R5">
        <f>'[28]Quadrat totals'!B4</f>
        <v>22</v>
      </c>
      <c r="S5">
        <f>'[28]Quadrat totals'!K4</f>
        <v>0</v>
      </c>
    </row>
    <row r="6" spans="1:19">
      <c r="A6" s="2" t="s">
        <v>4</v>
      </c>
      <c r="B6">
        <f>'[19]Quadrat totals'!B5</f>
        <v>19</v>
      </c>
      <c r="C6">
        <f>'[19]Quadrat totals'!K5</f>
        <v>0</v>
      </c>
      <c r="D6">
        <f>'[20]Quadrat totals'!B5</f>
        <v>46</v>
      </c>
      <c r="E6">
        <f>'[20]Quadrat totals'!K5</f>
        <v>0</v>
      </c>
      <c r="F6">
        <f>'[21]Quadrat totals'!B5</f>
        <v>39</v>
      </c>
      <c r="G6">
        <f>'[21]Quadrat totals'!K5</f>
        <v>0</v>
      </c>
      <c r="H6">
        <f>'[22]Quadrat totals'!B5</f>
        <v>32</v>
      </c>
      <c r="I6">
        <f>'[22]Quadrat totals'!K5</f>
        <v>0</v>
      </c>
      <c r="J6">
        <f>'[23]Quadrat totals'!B5</f>
        <v>42</v>
      </c>
      <c r="K6">
        <f>'[23]Quadrat totals'!K5</f>
        <v>0</v>
      </c>
      <c r="L6">
        <f>'[24]Quadrat totals'!B5</f>
        <v>29</v>
      </c>
      <c r="M6">
        <f>'[24]Quadrat totals'!K5</f>
        <v>0</v>
      </c>
      <c r="N6">
        <f>'[26]Quadrat totals'!B5</f>
        <v>36</v>
      </c>
      <c r="O6">
        <f>'[26]Quadrat totals'!K5</f>
        <v>0</v>
      </c>
      <c r="P6">
        <f>'[27]Quadrat totals'!B5</f>
        <v>38</v>
      </c>
      <c r="Q6">
        <f>'[27]Quadrat totals'!K5</f>
        <v>0</v>
      </c>
      <c r="R6">
        <f>'[28]Quadrat totals'!B5</f>
        <v>28</v>
      </c>
      <c r="S6">
        <f>'[28]Quadrat totals'!K5</f>
        <v>0</v>
      </c>
    </row>
    <row r="7" spans="1:19">
      <c r="A7" s="2" t="s">
        <v>4</v>
      </c>
      <c r="B7">
        <f>'[19]Quadrat totals'!B6</f>
        <v>28</v>
      </c>
      <c r="C7">
        <f>'[19]Quadrat totals'!K6</f>
        <v>0</v>
      </c>
      <c r="D7">
        <f>'[20]Quadrat totals'!B6</f>
        <v>49</v>
      </c>
      <c r="E7">
        <f>'[20]Quadrat totals'!K6</f>
        <v>0</v>
      </c>
      <c r="F7">
        <f>'[21]Quadrat totals'!B6</f>
        <v>46</v>
      </c>
      <c r="G7">
        <f>'[21]Quadrat totals'!K6</f>
        <v>0</v>
      </c>
      <c r="H7">
        <f>'[22]Quadrat totals'!B6</f>
        <v>34</v>
      </c>
      <c r="I7">
        <f>'[22]Quadrat totals'!K6</f>
        <v>0</v>
      </c>
      <c r="J7">
        <f>'[23]Quadrat totals'!B6</f>
        <v>47</v>
      </c>
      <c r="K7">
        <f>'[23]Quadrat totals'!K6</f>
        <v>0</v>
      </c>
      <c r="L7">
        <f>'[24]Quadrat totals'!B6</f>
        <v>30</v>
      </c>
      <c r="M7">
        <f>'[24]Quadrat totals'!K6</f>
        <v>0</v>
      </c>
      <c r="N7">
        <f>'[26]Quadrat totals'!B6</f>
        <v>38</v>
      </c>
      <c r="O7">
        <f>'[26]Quadrat totals'!K6</f>
        <v>0</v>
      </c>
      <c r="P7">
        <f>'[27]Quadrat totals'!B6</f>
        <v>51</v>
      </c>
      <c r="Q7">
        <f>'[27]Quadrat totals'!K6</f>
        <v>0</v>
      </c>
      <c r="R7">
        <f>'[28]Quadrat totals'!B6</f>
        <v>42</v>
      </c>
      <c r="S7">
        <f>'[28]Quadrat totals'!K6</f>
        <v>0</v>
      </c>
    </row>
    <row r="8" spans="1:19">
      <c r="A8" s="2" t="s">
        <v>4</v>
      </c>
      <c r="B8">
        <f>'[19]Quadrat totals'!B7</f>
        <v>40</v>
      </c>
      <c r="C8">
        <f>'[19]Quadrat totals'!K7</f>
        <v>0</v>
      </c>
      <c r="D8">
        <f>'[20]Quadrat totals'!B7</f>
        <v>52</v>
      </c>
      <c r="E8">
        <f>'[20]Quadrat totals'!K7</f>
        <v>0</v>
      </c>
      <c r="F8">
        <f>'[21]Quadrat totals'!B7</f>
        <v>53</v>
      </c>
      <c r="G8">
        <f>'[21]Quadrat totals'!K7</f>
        <v>0</v>
      </c>
      <c r="H8">
        <f>'[22]Quadrat totals'!B7</f>
        <v>37</v>
      </c>
      <c r="I8">
        <f>'[22]Quadrat totals'!K7</f>
        <v>0</v>
      </c>
      <c r="J8">
        <f>'[23]Quadrat totals'!B7</f>
        <v>49</v>
      </c>
      <c r="K8">
        <f>'[23]Quadrat totals'!K7</f>
        <v>0</v>
      </c>
      <c r="L8">
        <f>'[24]Quadrat totals'!B7</f>
        <v>40</v>
      </c>
      <c r="M8">
        <f>'[24]Quadrat totals'!K7</f>
        <v>0</v>
      </c>
      <c r="N8">
        <f>'[26]Quadrat totals'!B7</f>
        <v>54</v>
      </c>
      <c r="O8">
        <f>'[26]Quadrat totals'!K7</f>
        <v>0</v>
      </c>
      <c r="P8">
        <f>'[27]Quadrat totals'!B7</f>
        <v>57</v>
      </c>
      <c r="Q8">
        <f>'[27]Quadrat totals'!K7</f>
        <v>0</v>
      </c>
      <c r="R8">
        <f>'[28]Quadrat totals'!B7</f>
        <v>58</v>
      </c>
      <c r="S8">
        <f>'[28]Quadrat totals'!K7</f>
        <v>0</v>
      </c>
    </row>
    <row r="9" spans="1:19">
      <c r="A9" s="2" t="s">
        <v>5</v>
      </c>
      <c r="B9">
        <f>'[19]Quadrat totals'!B8</f>
        <v>5</v>
      </c>
      <c r="C9">
        <f>'[19]Quadrat totals'!K8</f>
        <v>0</v>
      </c>
      <c r="D9">
        <f>'[20]Quadrat totals'!B8</f>
        <v>7</v>
      </c>
      <c r="E9">
        <f>'[20]Quadrat totals'!K8</f>
        <v>0</v>
      </c>
      <c r="F9">
        <f>'[21]Quadrat totals'!B8</f>
        <v>5</v>
      </c>
      <c r="G9">
        <f>'[21]Quadrat totals'!K8</f>
        <v>0</v>
      </c>
      <c r="H9">
        <f>'[22]Quadrat totals'!B8</f>
        <v>12</v>
      </c>
      <c r="I9">
        <f>'[22]Quadrat totals'!K8</f>
        <v>86.400092000000001</v>
      </c>
      <c r="J9">
        <f>'[23]Quadrat totals'!B8</f>
        <v>28</v>
      </c>
      <c r="K9">
        <f>'[23]Quadrat totals'!K8</f>
        <v>0</v>
      </c>
      <c r="L9">
        <f>'[24]Quadrat totals'!B8</f>
        <v>5</v>
      </c>
      <c r="M9">
        <f>'[24]Quadrat totals'!K8</f>
        <v>0</v>
      </c>
      <c r="N9">
        <f>'[26]Quadrat totals'!B8</f>
        <v>17</v>
      </c>
      <c r="O9">
        <f>'[26]Quadrat totals'!K8</f>
        <v>0</v>
      </c>
      <c r="P9">
        <f>'[27]Quadrat totals'!B8</f>
        <v>7</v>
      </c>
      <c r="Q9">
        <f>'[27]Quadrat totals'!K8</f>
        <v>0</v>
      </c>
      <c r="R9">
        <f>'[28]Quadrat totals'!B8</f>
        <v>19</v>
      </c>
      <c r="S9">
        <f>'[28]Quadrat totals'!K8</f>
        <v>0</v>
      </c>
    </row>
    <row r="10" spans="1:19">
      <c r="A10" s="2" t="s">
        <v>5</v>
      </c>
      <c r="B10">
        <f>'[19]Quadrat totals'!B9</f>
        <v>16</v>
      </c>
      <c r="C10">
        <f>'[19]Quadrat totals'!K9</f>
        <v>0</v>
      </c>
      <c r="D10">
        <f>'[20]Quadrat totals'!B9</f>
        <v>21</v>
      </c>
      <c r="E10">
        <f>'[20]Quadrat totals'!K9</f>
        <v>0</v>
      </c>
      <c r="F10">
        <f>'[21]Quadrat totals'!B9</f>
        <v>9</v>
      </c>
      <c r="G10">
        <f>'[21]Quadrat totals'!K9</f>
        <v>0</v>
      </c>
      <c r="H10">
        <f>'[22]Quadrat totals'!B9</f>
        <v>25</v>
      </c>
      <c r="I10">
        <f>'[22]Quadrat totals'!K9</f>
        <v>0</v>
      </c>
      <c r="J10">
        <f>'[23]Quadrat totals'!B9</f>
        <v>31</v>
      </c>
      <c r="K10">
        <f>'[23]Quadrat totals'!K9</f>
        <v>0</v>
      </c>
      <c r="L10">
        <f>'[24]Quadrat totals'!B9</f>
        <v>13</v>
      </c>
      <c r="M10">
        <f>'[24]Quadrat totals'!K9</f>
        <v>0</v>
      </c>
      <c r="N10">
        <f>'[26]Quadrat totals'!B9</f>
        <v>19</v>
      </c>
      <c r="O10">
        <f>'[26]Quadrat totals'!K9</f>
        <v>0</v>
      </c>
      <c r="P10">
        <f>'[27]Quadrat totals'!B9</f>
        <v>12</v>
      </c>
      <c r="Q10">
        <f>'[27]Quadrat totals'!K9</f>
        <v>133.50040799999999</v>
      </c>
      <c r="R10">
        <f>'[28]Quadrat totals'!B9</f>
        <v>34</v>
      </c>
      <c r="S10">
        <f>'[28]Quadrat totals'!K9</f>
        <v>0</v>
      </c>
    </row>
    <row r="11" spans="1:19">
      <c r="A11" s="2" t="s">
        <v>5</v>
      </c>
      <c r="B11">
        <f>'[19]Quadrat totals'!B10</f>
        <v>17</v>
      </c>
      <c r="C11">
        <f>'[19]Quadrat totals'!K10</f>
        <v>0</v>
      </c>
      <c r="D11">
        <f>'[20]Quadrat totals'!B10</f>
        <v>27</v>
      </c>
      <c r="E11">
        <f>'[20]Quadrat totals'!K10</f>
        <v>0</v>
      </c>
      <c r="F11">
        <f>'[21]Quadrat totals'!B10</f>
        <v>14</v>
      </c>
      <c r="G11">
        <f>'[21]Quadrat totals'!K10</f>
        <v>0</v>
      </c>
      <c r="H11">
        <f>'[22]Quadrat totals'!B10</f>
        <v>29</v>
      </c>
      <c r="I11">
        <f>'[22]Quadrat totals'!K10</f>
        <v>0</v>
      </c>
      <c r="J11">
        <f>'[23]Quadrat totals'!B10</f>
        <v>34</v>
      </c>
      <c r="K11">
        <f>'[23]Quadrat totals'!K10</f>
        <v>0</v>
      </c>
      <c r="L11">
        <f>'[24]Quadrat totals'!B10</f>
        <v>22</v>
      </c>
      <c r="M11">
        <f>'[24]Quadrat totals'!K10</f>
        <v>0</v>
      </c>
      <c r="N11">
        <f>'[26]Quadrat totals'!B10</f>
        <v>22</v>
      </c>
      <c r="O11">
        <f>'[26]Quadrat totals'!K10</f>
        <v>0</v>
      </c>
      <c r="P11">
        <f>'[27]Quadrat totals'!B10</f>
        <v>23</v>
      </c>
      <c r="Q11">
        <f>'[27]Quadrat totals'!K10</f>
        <v>0</v>
      </c>
      <c r="R11">
        <f>'[28]Quadrat totals'!B10</f>
        <v>37</v>
      </c>
      <c r="S11">
        <f>'[28]Quadrat totals'!K10</f>
        <v>0</v>
      </c>
    </row>
    <row r="12" spans="1:19">
      <c r="A12" s="2" t="s">
        <v>5</v>
      </c>
      <c r="B12">
        <f>'[19]Quadrat totals'!B11</f>
        <v>18</v>
      </c>
      <c r="C12">
        <f>'[19]Quadrat totals'!K11</f>
        <v>0</v>
      </c>
      <c r="D12">
        <f>'[20]Quadrat totals'!B11</f>
        <v>31</v>
      </c>
      <c r="E12">
        <f>'[20]Quadrat totals'!K11</f>
        <v>0</v>
      </c>
      <c r="F12">
        <f>'[21]Quadrat totals'!B11</f>
        <v>22</v>
      </c>
      <c r="G12">
        <f>'[21]Quadrat totals'!K11</f>
        <v>0</v>
      </c>
      <c r="H12">
        <f>'[22]Quadrat totals'!B11</f>
        <v>41</v>
      </c>
      <c r="I12">
        <f>'[22]Quadrat totals'!K11</f>
        <v>0</v>
      </c>
      <c r="J12">
        <f>'[23]Quadrat totals'!B11</f>
        <v>44</v>
      </c>
      <c r="K12">
        <f>'[23]Quadrat totals'!K11</f>
        <v>0</v>
      </c>
      <c r="L12">
        <f>'[24]Quadrat totals'!B11</f>
        <v>52</v>
      </c>
      <c r="M12">
        <f>'[24]Quadrat totals'!K11</f>
        <v>0</v>
      </c>
      <c r="N12">
        <f>'[26]Quadrat totals'!B11</f>
        <v>24</v>
      </c>
      <c r="O12">
        <f>'[26]Quadrat totals'!K11</f>
        <v>0</v>
      </c>
      <c r="P12">
        <f>'[27]Quadrat totals'!B11</f>
        <v>35</v>
      </c>
      <c r="Q12">
        <f>'[27]Quadrat totals'!K11</f>
        <v>0</v>
      </c>
      <c r="R12">
        <f>'[28]Quadrat totals'!B11</f>
        <v>50</v>
      </c>
      <c r="S12">
        <f>'[28]Quadrat totals'!K11</f>
        <v>0</v>
      </c>
    </row>
    <row r="13" spans="1:19">
      <c r="A13" s="2" t="s">
        <v>5</v>
      </c>
      <c r="B13">
        <f>'[19]Quadrat totals'!B12</f>
        <v>30</v>
      </c>
      <c r="C13">
        <f>'[19]Quadrat totals'!K12</f>
        <v>0</v>
      </c>
      <c r="D13">
        <f>'[20]Quadrat totals'!B12</f>
        <v>52</v>
      </c>
      <c r="E13">
        <f>'[20]Quadrat totals'!K12</f>
        <v>0</v>
      </c>
      <c r="F13">
        <f>'[21]Quadrat totals'!B12</f>
        <v>31</v>
      </c>
      <c r="G13">
        <f>'[21]Quadrat totals'!K12</f>
        <v>0</v>
      </c>
      <c r="H13">
        <f>'[22]Quadrat totals'!B12</f>
        <v>46</v>
      </c>
      <c r="I13">
        <f>'[22]Quadrat totals'!K12</f>
        <v>645.16255200000001</v>
      </c>
      <c r="J13">
        <f>'[23]Quadrat totals'!B12</f>
        <v>50</v>
      </c>
      <c r="K13">
        <f>'[23]Quadrat totals'!K12</f>
        <v>0</v>
      </c>
      <c r="L13">
        <f>'[24]Quadrat totals'!B12</f>
        <v>58</v>
      </c>
      <c r="M13">
        <f>'[24]Quadrat totals'!K12</f>
        <v>0</v>
      </c>
      <c r="N13">
        <f>'[26]Quadrat totals'!B12</f>
        <v>41</v>
      </c>
      <c r="O13">
        <f>'[26]Quadrat totals'!K12</f>
        <v>110.74652764974667</v>
      </c>
      <c r="P13">
        <f>'[27]Quadrat totals'!B12</f>
        <v>49</v>
      </c>
      <c r="Q13">
        <f>'[27]Quadrat totals'!K12</f>
        <v>0</v>
      </c>
      <c r="R13">
        <f>'[28]Quadrat totals'!B12</f>
        <v>52</v>
      </c>
      <c r="S13">
        <f>'[28]Quadrat totals'!K12</f>
        <v>0</v>
      </c>
    </row>
    <row r="14" spans="1:19">
      <c r="A14" s="2" t="s">
        <v>6</v>
      </c>
      <c r="B14">
        <f>'[19]Quadrat totals'!B13</f>
        <v>4</v>
      </c>
      <c r="C14">
        <f>'[19]Quadrat totals'!K13</f>
        <v>0</v>
      </c>
      <c r="D14">
        <f>'[20]Quadrat totals'!B13</f>
        <v>10</v>
      </c>
      <c r="E14">
        <f>'[20]Quadrat totals'!K13</f>
        <v>124.11145999999999</v>
      </c>
      <c r="F14">
        <f>'[21]Quadrat totals'!B13</f>
        <v>20</v>
      </c>
      <c r="G14">
        <f>'[21]Quadrat totals'!K13</f>
        <v>0</v>
      </c>
      <c r="H14">
        <f>'[22]Quadrat totals'!B13</f>
        <v>8</v>
      </c>
      <c r="I14">
        <f>'[22]Quadrat totals'!K13</f>
        <v>0</v>
      </c>
      <c r="J14">
        <f>'[23]Quadrat totals'!B13</f>
        <v>15</v>
      </c>
      <c r="K14">
        <f>'[23]Quadrat totals'!K13</f>
        <v>0</v>
      </c>
      <c r="L14">
        <f>'[24]Quadrat totals'!B13</f>
        <v>2</v>
      </c>
      <c r="M14">
        <f>'[24]Quadrat totals'!K13</f>
        <v>1121.63722408736</v>
      </c>
      <c r="N14">
        <f>'[26]Quadrat totals'!B13</f>
        <v>26</v>
      </c>
      <c r="O14">
        <f>'[26]Quadrat totals'!K13</f>
        <v>0</v>
      </c>
      <c r="P14">
        <f>'[27]Quadrat totals'!B13</f>
        <v>2</v>
      </c>
      <c r="Q14">
        <f>'[27]Quadrat totals'!K13</f>
        <v>0</v>
      </c>
      <c r="R14">
        <f>'[28]Quadrat totals'!B13</f>
        <v>3</v>
      </c>
      <c r="S14">
        <f>'[28]Quadrat totals'!K13</f>
        <v>0</v>
      </c>
    </row>
    <row r="15" spans="1:19">
      <c r="A15" s="2" t="s">
        <v>6</v>
      </c>
      <c r="B15">
        <f>'[19]Quadrat totals'!B14</f>
        <v>5</v>
      </c>
      <c r="C15">
        <f>'[19]Quadrat totals'!K14</f>
        <v>152.61438517698309</v>
      </c>
      <c r="D15">
        <f>'[20]Quadrat totals'!B14</f>
        <v>16</v>
      </c>
      <c r="E15">
        <f>'[20]Quadrat totals'!K14</f>
        <v>0</v>
      </c>
      <c r="F15">
        <f>'[21]Quadrat totals'!B14</f>
        <v>22</v>
      </c>
      <c r="G15">
        <f>'[21]Quadrat totals'!K14</f>
        <v>0</v>
      </c>
      <c r="H15">
        <f>'[22]Quadrat totals'!B14</f>
        <v>14</v>
      </c>
      <c r="I15">
        <f>'[22]Quadrat totals'!K14</f>
        <v>0</v>
      </c>
      <c r="J15">
        <f>'[23]Quadrat totals'!B14</f>
        <v>16</v>
      </c>
      <c r="K15">
        <f>'[23]Quadrat totals'!K14</f>
        <v>0</v>
      </c>
      <c r="L15">
        <f>'[24]Quadrat totals'!B14</f>
        <v>10</v>
      </c>
      <c r="M15">
        <f>'[24]Quadrat totals'!K14</f>
        <v>1183.4634401651911</v>
      </c>
      <c r="N15">
        <f>'[26]Quadrat totals'!B14</f>
        <v>30</v>
      </c>
      <c r="O15">
        <f>'[26]Quadrat totals'!K14</f>
        <v>0</v>
      </c>
      <c r="P15">
        <f>'[27]Quadrat totals'!B14</f>
        <v>14</v>
      </c>
      <c r="Q15">
        <f>'[27]Quadrat totals'!K14</f>
        <v>0</v>
      </c>
      <c r="R15">
        <f>'[28]Quadrat totals'!B14</f>
        <v>18</v>
      </c>
      <c r="S15">
        <f>'[28]Quadrat totals'!K14</f>
        <v>0</v>
      </c>
    </row>
    <row r="16" spans="1:19">
      <c r="A16" s="2" t="s">
        <v>6</v>
      </c>
      <c r="B16">
        <f>'[19]Quadrat totals'!B15</f>
        <v>19</v>
      </c>
      <c r="C16">
        <f>'[19]Quadrat totals'!K15</f>
        <v>0</v>
      </c>
      <c r="D16">
        <f>'[20]Quadrat totals'!B15</f>
        <v>24</v>
      </c>
      <c r="E16">
        <f>'[20]Quadrat totals'!K15</f>
        <v>0</v>
      </c>
      <c r="F16">
        <f>'[21]Quadrat totals'!B15</f>
        <v>42</v>
      </c>
      <c r="G16">
        <f>'[21]Quadrat totals'!K15</f>
        <v>230.11022</v>
      </c>
      <c r="H16">
        <f>'[22]Quadrat totals'!B15</f>
        <v>25</v>
      </c>
      <c r="I16">
        <f>'[22]Quadrat totals'!K15</f>
        <v>0</v>
      </c>
      <c r="J16">
        <f>'[23]Quadrat totals'!B15</f>
        <v>17</v>
      </c>
      <c r="K16">
        <f>'[23]Quadrat totals'!K15</f>
        <v>0</v>
      </c>
      <c r="L16">
        <f>'[24]Quadrat totals'!B15</f>
        <v>19</v>
      </c>
      <c r="M16">
        <f>'[24]Quadrat totals'!K15</f>
        <v>0</v>
      </c>
      <c r="N16">
        <f>'[26]Quadrat totals'!B15</f>
        <v>38</v>
      </c>
      <c r="O16">
        <f>'[26]Quadrat totals'!K15</f>
        <v>0</v>
      </c>
      <c r="P16">
        <f>'[27]Quadrat totals'!B15</f>
        <v>19</v>
      </c>
      <c r="Q16">
        <f>'[27]Quadrat totals'!K15</f>
        <v>0</v>
      </c>
      <c r="R16">
        <f>'[28]Quadrat totals'!B15</f>
        <v>21</v>
      </c>
      <c r="S16">
        <f>'[28]Quadrat totals'!K15</f>
        <v>0</v>
      </c>
    </row>
    <row r="17" spans="1:19">
      <c r="A17" s="2" t="s">
        <v>6</v>
      </c>
      <c r="B17">
        <f>'[19]Quadrat totals'!B16</f>
        <v>55</v>
      </c>
      <c r="C17">
        <f>'[19]Quadrat totals'!K16</f>
        <v>0</v>
      </c>
      <c r="D17">
        <f>'[20]Quadrat totals'!B16</f>
        <v>45</v>
      </c>
      <c r="E17">
        <f>'[20]Quadrat totals'!K16</f>
        <v>23.700612000000003</v>
      </c>
      <c r="F17">
        <f>'[21]Quadrat totals'!B16</f>
        <v>48</v>
      </c>
      <c r="G17">
        <f>'[21]Quadrat totals'!K16</f>
        <v>0</v>
      </c>
      <c r="H17">
        <f>'[22]Quadrat totals'!B16</f>
        <v>26</v>
      </c>
      <c r="I17">
        <f>'[22]Quadrat totals'!K16</f>
        <v>0</v>
      </c>
      <c r="J17">
        <f>'[23]Quadrat totals'!B16</f>
        <v>36</v>
      </c>
      <c r="K17">
        <f>'[23]Quadrat totals'!K16</f>
        <v>0</v>
      </c>
      <c r="L17">
        <f>'[24]Quadrat totals'!B16</f>
        <v>23</v>
      </c>
      <c r="M17">
        <f>'[24]Quadrat totals'!K16</f>
        <v>148.05625622716661</v>
      </c>
      <c r="N17">
        <f>'[26]Quadrat totals'!B16</f>
        <v>47</v>
      </c>
      <c r="O17">
        <f>'[26]Quadrat totals'!K16</f>
        <v>0</v>
      </c>
      <c r="P17">
        <f>'[27]Quadrat totals'!B16</f>
        <v>39</v>
      </c>
      <c r="Q17">
        <f>'[27]Quadrat totals'!K16</f>
        <v>37.721612000000007</v>
      </c>
      <c r="R17">
        <f>'[28]Quadrat totals'!B16</f>
        <v>45</v>
      </c>
      <c r="S17">
        <f>'[28]Quadrat totals'!K16</f>
        <v>0</v>
      </c>
    </row>
    <row r="18" spans="1:19">
      <c r="A18" s="2" t="s">
        <v>6</v>
      </c>
      <c r="B18">
        <f>'[19]Quadrat totals'!B17</f>
        <v>58</v>
      </c>
      <c r="C18">
        <f>'[19]Quadrat totals'!K17</f>
        <v>0</v>
      </c>
      <c r="D18">
        <f>'[20]Quadrat totals'!B17</f>
        <v>53</v>
      </c>
      <c r="E18">
        <f>'[20]Quadrat totals'!K17</f>
        <v>197.57125600000001</v>
      </c>
      <c r="F18" t="str">
        <f>'[21]Quadrat totals'!B17</f>
        <v>Error</v>
      </c>
      <c r="H18">
        <f>'[22]Quadrat totals'!B17</f>
        <v>36</v>
      </c>
      <c r="I18">
        <f>'[22]Quadrat totals'!K17</f>
        <v>0</v>
      </c>
      <c r="J18">
        <f>'[23]Quadrat totals'!B17</f>
        <v>39</v>
      </c>
      <c r="K18">
        <f>'[23]Quadrat totals'!K17</f>
        <v>663.73099291810581</v>
      </c>
      <c r="L18">
        <f>'[24]Quadrat totals'!B17</f>
        <v>36</v>
      </c>
      <c r="M18">
        <f>'[24]Quadrat totals'!K17</f>
        <v>0</v>
      </c>
      <c r="N18">
        <f>'[26]Quadrat totals'!B17</f>
        <v>49</v>
      </c>
      <c r="O18">
        <f>'[26]Quadrat totals'!K17</f>
        <v>0</v>
      </c>
      <c r="P18">
        <f>'[27]Quadrat totals'!B17</f>
        <v>50</v>
      </c>
      <c r="Q18">
        <f>'[27]Quadrat totals'!K17</f>
        <v>0</v>
      </c>
      <c r="R18">
        <f>'[28]Quadrat totals'!B17</f>
        <v>54</v>
      </c>
      <c r="S18">
        <f>'[28]Quadrat totals'!K17</f>
        <v>0</v>
      </c>
    </row>
    <row r="19" spans="1:19">
      <c r="A19" s="2" t="s">
        <v>7</v>
      </c>
      <c r="B19">
        <f>'[19]Quadrat totals'!B18</f>
        <v>11</v>
      </c>
      <c r="C19">
        <f>'[19]Quadrat totals'!K18</f>
        <v>0</v>
      </c>
      <c r="D19">
        <f>'[20]Quadrat totals'!B18</f>
        <v>19</v>
      </c>
      <c r="E19">
        <f>'[20]Quadrat totals'!K18</f>
        <v>0</v>
      </c>
      <c r="F19">
        <f>'[21]Quadrat totals'!B18</f>
        <v>7</v>
      </c>
      <c r="G19">
        <f>'[21]Quadrat totals'!K18</f>
        <v>1907.4254983312262</v>
      </c>
      <c r="H19">
        <f>'[22]Quadrat totals'!B18</f>
        <v>10</v>
      </c>
      <c r="I19">
        <f>'[22]Quadrat totals'!K18</f>
        <v>0</v>
      </c>
      <c r="J19">
        <f>'[23]Quadrat totals'!B18</f>
        <v>4</v>
      </c>
      <c r="K19">
        <f>'[23]Quadrat totals'!K18</f>
        <v>778.54836000000012</v>
      </c>
      <c r="L19">
        <f>'[24]Quadrat totals'!B18</f>
        <v>24</v>
      </c>
      <c r="M19">
        <f>'[24]Quadrat totals'!K18</f>
        <v>0</v>
      </c>
      <c r="N19">
        <f>'[26]Quadrat totals'!B18</f>
        <v>18</v>
      </c>
      <c r="O19">
        <f>'[26]Quadrat totals'!K18</f>
        <v>0</v>
      </c>
      <c r="P19">
        <f>'[27]Quadrat totals'!B18</f>
        <v>22</v>
      </c>
      <c r="Q19">
        <f>'[27]Quadrat totals'!K18</f>
        <v>0</v>
      </c>
      <c r="R19">
        <f>'[28]Quadrat totals'!B18</f>
        <v>14</v>
      </c>
      <c r="S19">
        <f>'[28]Quadrat totals'!K18</f>
        <v>0</v>
      </c>
    </row>
    <row r="20" spans="1:19">
      <c r="A20" s="2" t="s">
        <v>7</v>
      </c>
      <c r="B20">
        <f>'[19]Quadrat totals'!B19</f>
        <v>15</v>
      </c>
      <c r="C20">
        <f>'[19]Quadrat totals'!K19</f>
        <v>0</v>
      </c>
      <c r="D20">
        <f>'[20]Quadrat totals'!B19</f>
        <v>21</v>
      </c>
      <c r="E20">
        <f>'[20]Quadrat totals'!K19</f>
        <v>0</v>
      </c>
      <c r="F20">
        <f>'[21]Quadrat totals'!B19</f>
        <v>8</v>
      </c>
      <c r="G20">
        <f>'[21]Quadrat totals'!K19</f>
        <v>43.330011999999996</v>
      </c>
      <c r="H20">
        <f>'[22]Quadrat totals'!B19</f>
        <v>16</v>
      </c>
      <c r="I20">
        <f>'[22]Quadrat totals'!K19</f>
        <v>0</v>
      </c>
      <c r="J20">
        <f>'[23]Quadrat totals'!B19</f>
        <v>15</v>
      </c>
      <c r="K20">
        <f>'[23]Quadrat totals'!K19</f>
        <v>0</v>
      </c>
      <c r="L20">
        <f>'[24]Quadrat totals'!B19</f>
        <v>25</v>
      </c>
      <c r="M20">
        <f>'[24]Quadrat totals'!K19</f>
        <v>0</v>
      </c>
      <c r="N20">
        <f>'[26]Quadrat totals'!B19</f>
        <v>30</v>
      </c>
      <c r="O20">
        <f>'[26]Quadrat totals'!K19</f>
        <v>0</v>
      </c>
      <c r="P20">
        <f>'[27]Quadrat totals'!B19</f>
        <v>36</v>
      </c>
      <c r="Q20">
        <f>'[27]Quadrat totals'!K19</f>
        <v>0</v>
      </c>
      <c r="R20">
        <f>'[28]Quadrat totals'!B19</f>
        <v>15</v>
      </c>
      <c r="S20">
        <f>'[28]Quadrat totals'!K19</f>
        <v>0</v>
      </c>
    </row>
    <row r="21" spans="1:19">
      <c r="A21" s="2" t="s">
        <v>7</v>
      </c>
      <c r="B21">
        <f>'[19]Quadrat totals'!B20</f>
        <v>18</v>
      </c>
      <c r="C21">
        <f>'[19]Quadrat totals'!K20</f>
        <v>0</v>
      </c>
      <c r="D21">
        <f>'[20]Quadrat totals'!B20</f>
        <v>38</v>
      </c>
      <c r="E21">
        <f>'[20]Quadrat totals'!K20</f>
        <v>0</v>
      </c>
      <c r="F21">
        <f>'[21]Quadrat totals'!B20</f>
        <v>20</v>
      </c>
      <c r="G21">
        <f>'[21]Quadrat totals'!K20</f>
        <v>0</v>
      </c>
      <c r="H21">
        <f>'[22]Quadrat totals'!B20</f>
        <v>37</v>
      </c>
      <c r="I21">
        <f>'[22]Quadrat totals'!K20</f>
        <v>0</v>
      </c>
      <c r="J21">
        <f>'[23]Quadrat totals'!B20</f>
        <v>25</v>
      </c>
      <c r="K21">
        <f>'[23]Quadrat totals'!K20</f>
        <v>0</v>
      </c>
      <c r="L21">
        <f>'[24]Quadrat totals'!B20</f>
        <v>27</v>
      </c>
      <c r="M21">
        <f>'[24]Quadrat totals'!K20</f>
        <v>0</v>
      </c>
      <c r="N21">
        <f>'[26]Quadrat totals'!B20</f>
        <v>37</v>
      </c>
      <c r="O21">
        <f>'[26]Quadrat totals'!K20</f>
        <v>0</v>
      </c>
      <c r="P21">
        <f>'[27]Quadrat totals'!B20</f>
        <v>42</v>
      </c>
      <c r="Q21">
        <f>'[27]Quadrat totals'!K20</f>
        <v>0</v>
      </c>
      <c r="R21">
        <f>'[28]Quadrat totals'!B20</f>
        <v>24</v>
      </c>
      <c r="S21">
        <f>'[28]Quadrat totals'!K20</f>
        <v>0</v>
      </c>
    </row>
    <row r="22" spans="1:19">
      <c r="A22" s="2" t="s">
        <v>7</v>
      </c>
      <c r="B22">
        <f>'[19]Quadrat totals'!B21</f>
        <v>32</v>
      </c>
      <c r="C22">
        <f>'[19]Quadrat totals'!K21</f>
        <v>0</v>
      </c>
      <c r="D22">
        <f>'[20]Quadrat totals'!B21</f>
        <v>41</v>
      </c>
      <c r="E22">
        <f>'[20]Quadrat totals'!K21</f>
        <v>0</v>
      </c>
      <c r="F22">
        <f>'[21]Quadrat totals'!B21</f>
        <v>27</v>
      </c>
      <c r="G22">
        <f>'[21]Quadrat totals'!K21</f>
        <v>0</v>
      </c>
      <c r="H22">
        <f>'[22]Quadrat totals'!B21</f>
        <v>39</v>
      </c>
      <c r="I22">
        <f>'[22]Quadrat totals'!K21</f>
        <v>0</v>
      </c>
      <c r="J22">
        <f>'[23]Quadrat totals'!B21</f>
        <v>42</v>
      </c>
      <c r="K22">
        <f>'[23]Quadrat totals'!K21</f>
        <v>0</v>
      </c>
      <c r="L22">
        <f>'[24]Quadrat totals'!B21</f>
        <v>50</v>
      </c>
      <c r="M22">
        <f>'[24]Quadrat totals'!K21</f>
        <v>0</v>
      </c>
      <c r="N22">
        <f>'[26]Quadrat totals'!B21</f>
        <v>51</v>
      </c>
      <c r="O22">
        <f>'[26]Quadrat totals'!K21</f>
        <v>0</v>
      </c>
      <c r="P22">
        <f>'[27]Quadrat totals'!B21</f>
        <v>46</v>
      </c>
      <c r="Q22">
        <f>'[27]Quadrat totals'!K21</f>
        <v>0</v>
      </c>
      <c r="R22">
        <f>'[28]Quadrat totals'!B21</f>
        <v>35</v>
      </c>
      <c r="S22">
        <f>'[28]Quadrat totals'!K21</f>
        <v>0</v>
      </c>
    </row>
    <row r="23" spans="1:19">
      <c r="A23" s="2" t="s">
        <v>7</v>
      </c>
      <c r="B23">
        <f>'[19]Quadrat totals'!B22</f>
        <v>47</v>
      </c>
      <c r="C23">
        <f>'[19]Quadrat totals'!K22</f>
        <v>0</v>
      </c>
      <c r="D23">
        <f>'[20]Quadrat totals'!B22</f>
        <v>49</v>
      </c>
      <c r="E23">
        <f>'[20]Quadrat totals'!K22</f>
        <v>0</v>
      </c>
      <c r="F23">
        <f>'[21]Quadrat totals'!B22</f>
        <v>41</v>
      </c>
      <c r="G23">
        <f>'[21]Quadrat totals'!K22</f>
        <v>0</v>
      </c>
      <c r="H23">
        <f>'[22]Quadrat totals'!B22</f>
        <v>41</v>
      </c>
      <c r="I23">
        <f>'[22]Quadrat totals'!K22</f>
        <v>0</v>
      </c>
      <c r="J23">
        <f>'[23]Quadrat totals'!B22</f>
        <v>48</v>
      </c>
      <c r="K23">
        <f>'[23]Quadrat totals'!K22</f>
        <v>0</v>
      </c>
      <c r="L23">
        <f>'[24]Quadrat totals'!B22</f>
        <v>53</v>
      </c>
      <c r="M23">
        <f>'[24]Quadrat totals'!K22</f>
        <v>0</v>
      </c>
      <c r="N23">
        <f>'[26]Quadrat totals'!B22</f>
        <v>52</v>
      </c>
      <c r="O23">
        <f>'[26]Quadrat totals'!K22</f>
        <v>0</v>
      </c>
      <c r="P23">
        <f>'[27]Quadrat totals'!B22</f>
        <v>48</v>
      </c>
      <c r="Q23">
        <f>'[27]Quadrat totals'!K22</f>
        <v>0</v>
      </c>
      <c r="R23">
        <f>'[28]Quadrat totals'!B22</f>
        <v>54</v>
      </c>
      <c r="S23">
        <f>'[28]Quadrat totals'!K22</f>
        <v>0</v>
      </c>
    </row>
    <row r="24" spans="1:19">
      <c r="A24" s="2" t="s">
        <v>8</v>
      </c>
      <c r="B24">
        <f>'[19]Quadrat totals'!B23</f>
        <v>12</v>
      </c>
      <c r="C24">
        <f>'[19]Quadrat totals'!K23</f>
        <v>0</v>
      </c>
      <c r="D24">
        <f>'[20]Quadrat totals'!B23</f>
        <v>5</v>
      </c>
      <c r="E24">
        <f>'[20]Quadrat totals'!K23</f>
        <v>665.24842855621591</v>
      </c>
      <c r="F24">
        <f>'[21]Quadrat totals'!B23</f>
        <v>7</v>
      </c>
      <c r="G24">
        <f>'[21]Quadrat totals'!K23</f>
        <v>0</v>
      </c>
      <c r="H24">
        <f>'[22]Quadrat totals'!B23</f>
        <v>15</v>
      </c>
      <c r="I24">
        <f>'[22]Quadrat totals'!K23</f>
        <v>0</v>
      </c>
      <c r="J24">
        <f>'[23]Quadrat totals'!B23</f>
        <v>4</v>
      </c>
      <c r="K24">
        <f>'[23]Quadrat totals'!K23</f>
        <v>0</v>
      </c>
      <c r="L24">
        <f>'[24]Quadrat totals'!B23</f>
        <v>22</v>
      </c>
      <c r="M24">
        <f>'[24]Quadrat totals'!K23</f>
        <v>0</v>
      </c>
      <c r="N24">
        <f>'[26]Quadrat totals'!B23</f>
        <v>1</v>
      </c>
      <c r="O24">
        <f>'[26]Quadrat totals'!K23</f>
        <v>518.44290795412542</v>
      </c>
      <c r="P24">
        <f>'[27]Quadrat totals'!B23</f>
        <v>11</v>
      </c>
      <c r="Q24">
        <f>'[27]Quadrat totals'!K23</f>
        <v>0</v>
      </c>
      <c r="R24">
        <f>'[28]Quadrat totals'!B23</f>
        <v>3</v>
      </c>
      <c r="S24">
        <f>'[28]Quadrat totals'!K23</f>
        <v>0</v>
      </c>
    </row>
    <row r="25" spans="1:19">
      <c r="A25" s="2" t="s">
        <v>8</v>
      </c>
      <c r="B25">
        <f>'[19]Quadrat totals'!B24</f>
        <v>14</v>
      </c>
      <c r="C25">
        <f>'[19]Quadrat totals'!K24</f>
        <v>0</v>
      </c>
      <c r="D25">
        <f>'[20]Quadrat totals'!B24</f>
        <v>15</v>
      </c>
      <c r="E25">
        <f>'[20]Quadrat totals'!K24</f>
        <v>0</v>
      </c>
      <c r="F25">
        <f>'[21]Quadrat totals'!B24</f>
        <v>22</v>
      </c>
      <c r="G25">
        <f>'[21]Quadrat totals'!K24</f>
        <v>0</v>
      </c>
      <c r="H25">
        <f>'[22]Quadrat totals'!B24</f>
        <v>19</v>
      </c>
      <c r="I25">
        <f>'[22]Quadrat totals'!K24</f>
        <v>0</v>
      </c>
      <c r="J25">
        <f>'[23]Quadrat totals'!B24</f>
        <v>21</v>
      </c>
      <c r="K25">
        <f>'[23]Quadrat totals'!K24</f>
        <v>0</v>
      </c>
      <c r="L25">
        <f>'[24]Quadrat totals'!B24</f>
        <v>32</v>
      </c>
      <c r="M25">
        <f>'[24]Quadrat totals'!K24</f>
        <v>0</v>
      </c>
      <c r="N25">
        <f>'[26]Quadrat totals'!B24</f>
        <v>14</v>
      </c>
      <c r="O25">
        <f>'[26]Quadrat totals'!K24</f>
        <v>0</v>
      </c>
      <c r="P25">
        <f>'[27]Quadrat totals'!B24</f>
        <v>20</v>
      </c>
      <c r="Q25">
        <f>'[27]Quadrat totals'!K24</f>
        <v>0</v>
      </c>
      <c r="R25">
        <f>'[28]Quadrat totals'!B24</f>
        <v>16</v>
      </c>
      <c r="S25">
        <f>'[28]Quadrat totals'!K24</f>
        <v>0</v>
      </c>
    </row>
    <row r="26" spans="1:19">
      <c r="A26" s="2" t="s">
        <v>8</v>
      </c>
      <c r="B26">
        <f>'[19]Quadrat totals'!B25</f>
        <v>28</v>
      </c>
      <c r="C26">
        <f>'[19]Quadrat totals'!K25</f>
        <v>0</v>
      </c>
      <c r="D26">
        <f>'[20]Quadrat totals'!B25</f>
        <v>27</v>
      </c>
      <c r="E26">
        <f>'[20]Quadrat totals'!K25</f>
        <v>0</v>
      </c>
      <c r="F26">
        <f>'[21]Quadrat totals'!B25</f>
        <v>23</v>
      </c>
      <c r="G26">
        <f>'[21]Quadrat totals'!K25</f>
        <v>0</v>
      </c>
      <c r="H26">
        <f>'[22]Quadrat totals'!B25</f>
        <v>30</v>
      </c>
      <c r="I26">
        <f>'[22]Quadrat totals'!K25</f>
        <v>0</v>
      </c>
      <c r="J26">
        <f>'[23]Quadrat totals'!B25</f>
        <v>23</v>
      </c>
      <c r="K26">
        <f>'[23]Quadrat totals'!K25</f>
        <v>0</v>
      </c>
      <c r="L26">
        <f>'[24]Quadrat totals'!B25</f>
        <v>33</v>
      </c>
      <c r="M26">
        <f>'[24]Quadrat totals'!K25</f>
        <v>0</v>
      </c>
      <c r="N26">
        <f>'[26]Quadrat totals'!B25</f>
        <v>15</v>
      </c>
      <c r="O26">
        <f>'[26]Quadrat totals'!K25</f>
        <v>0</v>
      </c>
      <c r="P26">
        <f>'[27]Quadrat totals'!B25</f>
        <v>25</v>
      </c>
      <c r="Q26">
        <f>'[27]Quadrat totals'!K25</f>
        <v>0</v>
      </c>
      <c r="R26">
        <f>'[28]Quadrat totals'!B25</f>
        <v>19</v>
      </c>
      <c r="S26">
        <f>'[28]Quadrat totals'!K25</f>
        <v>0</v>
      </c>
    </row>
    <row r="27" spans="1:19">
      <c r="A27" s="2" t="s">
        <v>8</v>
      </c>
      <c r="B27">
        <f>'[19]Quadrat totals'!B26</f>
        <v>33</v>
      </c>
      <c r="C27">
        <f>'[19]Quadrat totals'!K26</f>
        <v>0</v>
      </c>
      <c r="D27">
        <f>'[20]Quadrat totals'!B26</f>
        <v>34</v>
      </c>
      <c r="E27">
        <f>'[20]Quadrat totals'!K26</f>
        <v>0</v>
      </c>
      <c r="F27">
        <f>'[21]Quadrat totals'!B26</f>
        <v>26</v>
      </c>
      <c r="G27">
        <f>'[21]Quadrat totals'!K26</f>
        <v>0</v>
      </c>
      <c r="H27">
        <f>'[22]Quadrat totals'!B26</f>
        <v>42</v>
      </c>
      <c r="I27">
        <f>'[22]Quadrat totals'!K26</f>
        <v>0</v>
      </c>
      <c r="J27">
        <f>'[23]Quadrat totals'!B26</f>
        <v>43</v>
      </c>
      <c r="K27">
        <f>'[23]Quadrat totals'!K26</f>
        <v>0</v>
      </c>
      <c r="L27">
        <f>'[24]Quadrat totals'!B26</f>
        <v>47</v>
      </c>
      <c r="M27">
        <f>'[24]Quadrat totals'!K26</f>
        <v>0</v>
      </c>
      <c r="N27">
        <f>'[26]Quadrat totals'!B26</f>
        <v>18</v>
      </c>
      <c r="O27">
        <f>'[26]Quadrat totals'!K26</f>
        <v>0</v>
      </c>
      <c r="P27">
        <f>'[27]Quadrat totals'!B26</f>
        <v>51</v>
      </c>
      <c r="Q27">
        <f>'[27]Quadrat totals'!K26</f>
        <v>49.779672000000005</v>
      </c>
      <c r="R27">
        <f>'[28]Quadrat totals'!B26</f>
        <v>42</v>
      </c>
      <c r="S27">
        <f>'[28]Quadrat totals'!K26</f>
        <v>0</v>
      </c>
    </row>
    <row r="28" spans="1:19">
      <c r="A28" s="2" t="s">
        <v>8</v>
      </c>
      <c r="B28">
        <f>'[19]Quadrat totals'!B27</f>
        <v>35</v>
      </c>
      <c r="C28">
        <f>'[19]Quadrat totals'!K27</f>
        <v>0</v>
      </c>
      <c r="D28">
        <f>'[20]Quadrat totals'!B27</f>
        <v>46</v>
      </c>
      <c r="E28">
        <f>'[20]Quadrat totals'!K27</f>
        <v>0</v>
      </c>
      <c r="F28">
        <f>'[21]Quadrat totals'!B27</f>
        <v>46</v>
      </c>
      <c r="G28">
        <f>'[21]Quadrat totals'!K27</f>
        <v>0</v>
      </c>
      <c r="H28">
        <f>'[22]Quadrat totals'!B27</f>
        <v>49</v>
      </c>
      <c r="I28">
        <f>'[22]Quadrat totals'!K27</f>
        <v>0</v>
      </c>
      <c r="J28">
        <f>'[23]Quadrat totals'!B27</f>
        <v>45</v>
      </c>
      <c r="K28">
        <f>'[23]Quadrat totals'!K27</f>
        <v>0</v>
      </c>
      <c r="L28" t="str">
        <f>'[24]Quadrat totals'!B27</f>
        <v>error</v>
      </c>
      <c r="N28">
        <f>'[26]Quadrat totals'!B27</f>
        <v>58</v>
      </c>
      <c r="O28">
        <f>'[26]Quadrat totals'!K27</f>
        <v>0</v>
      </c>
      <c r="P28">
        <f>'[27]Quadrat totals'!B27</f>
        <v>55</v>
      </c>
      <c r="Q28">
        <f>'[27]Quadrat totals'!K27</f>
        <v>0</v>
      </c>
      <c r="R28">
        <f>'[28]Quadrat totals'!B27</f>
        <v>59</v>
      </c>
      <c r="S28">
        <f>'[28]Quadrat totals'!K27</f>
        <v>0</v>
      </c>
    </row>
    <row r="29" spans="1:19">
      <c r="A29" s="2" t="s">
        <v>9</v>
      </c>
      <c r="B29">
        <f>'[19]Quadrat totals'!B28</f>
        <v>2</v>
      </c>
      <c r="C29">
        <f>'[19]Quadrat totals'!K28</f>
        <v>0</v>
      </c>
      <c r="D29">
        <f>'[20]Quadrat totals'!B28</f>
        <v>12</v>
      </c>
      <c r="E29">
        <f>'[20]Quadrat totals'!K28</f>
        <v>174.86748</v>
      </c>
      <c r="F29">
        <f>'[21]Quadrat totals'!B28</f>
        <v>7</v>
      </c>
      <c r="G29">
        <f>'[21]Quadrat totals'!K28</f>
        <v>336.49443393416914</v>
      </c>
      <c r="H29">
        <f>'[22]Quadrat totals'!B28</f>
        <v>11</v>
      </c>
      <c r="I29">
        <f>'[22]Quadrat totals'!K28</f>
        <v>205.01775200000003</v>
      </c>
      <c r="J29">
        <f>'[23]Quadrat totals'!B28</f>
        <v>2</v>
      </c>
      <c r="K29">
        <f>'[23]Quadrat totals'!K28</f>
        <v>0</v>
      </c>
      <c r="L29">
        <f>'[24]Quadrat totals'!B28</f>
        <v>14</v>
      </c>
      <c r="M29">
        <f>'[24]Quadrat totals'!K28</f>
        <v>151.9023691595977</v>
      </c>
      <c r="N29">
        <f>'[26]Quadrat totals'!B28</f>
        <v>31</v>
      </c>
      <c r="O29">
        <f>'[26]Quadrat totals'!K28</f>
        <v>0</v>
      </c>
      <c r="P29">
        <f>'[27]Quadrat totals'!B28</f>
        <v>25</v>
      </c>
      <c r="Q29">
        <f>'[27]Quadrat totals'!K28</f>
        <v>0</v>
      </c>
      <c r="R29">
        <f>'[28]Quadrat totals'!B28</f>
        <v>3</v>
      </c>
      <c r="S29">
        <f>'[28]Quadrat totals'!K28</f>
        <v>534.57548073137264</v>
      </c>
    </row>
    <row r="30" spans="1:19">
      <c r="A30" s="2" t="s">
        <v>9</v>
      </c>
      <c r="B30">
        <f>'[19]Quadrat totals'!B29</f>
        <v>19</v>
      </c>
      <c r="C30">
        <f>'[19]Quadrat totals'!K29</f>
        <v>0</v>
      </c>
      <c r="D30">
        <f>'[20]Quadrat totals'!B29</f>
        <v>19</v>
      </c>
      <c r="E30">
        <f>'[20]Quadrat totals'!K29</f>
        <v>0</v>
      </c>
      <c r="F30">
        <f>'[21]Quadrat totals'!B29</f>
        <v>17</v>
      </c>
      <c r="G30">
        <f>'[21]Quadrat totals'!K29</f>
        <v>0</v>
      </c>
      <c r="H30">
        <f>'[22]Quadrat totals'!B29</f>
        <v>15</v>
      </c>
      <c r="I30">
        <f>'[22]Quadrat totals'!K29</f>
        <v>0</v>
      </c>
      <c r="J30">
        <f>'[23]Quadrat totals'!B29</f>
        <v>15</v>
      </c>
      <c r="K30">
        <f>'[23]Quadrat totals'!K29</f>
        <v>0</v>
      </c>
      <c r="L30">
        <f>'[24]Quadrat totals'!B29</f>
        <v>15</v>
      </c>
      <c r="M30">
        <f>'[24]Quadrat totals'!K29</f>
        <v>0</v>
      </c>
      <c r="N30">
        <f>'[26]Quadrat totals'!B29</f>
        <v>26</v>
      </c>
      <c r="O30">
        <f>'[26]Quadrat totals'!K29</f>
        <v>0</v>
      </c>
      <c r="P30">
        <f>'[27]Quadrat totals'!B29</f>
        <v>32</v>
      </c>
      <c r="Q30">
        <f>'[27]Quadrat totals'!K29</f>
        <v>0</v>
      </c>
      <c r="R30">
        <f>'[28]Quadrat totals'!B29</f>
        <v>20</v>
      </c>
      <c r="S30">
        <f>'[28]Quadrat totals'!K29</f>
        <v>0</v>
      </c>
    </row>
    <row r="31" spans="1:19">
      <c r="A31" s="2" t="s">
        <v>9</v>
      </c>
      <c r="B31">
        <f>'[19]Quadrat totals'!B30</f>
        <v>20</v>
      </c>
      <c r="C31">
        <f>'[19]Quadrat totals'!K30</f>
        <v>0</v>
      </c>
      <c r="D31">
        <f>'[20]Quadrat totals'!B30</f>
        <v>23</v>
      </c>
      <c r="E31">
        <f>'[20]Quadrat totals'!K30</f>
        <v>0</v>
      </c>
      <c r="F31">
        <f>'[21]Quadrat totals'!B30</f>
        <v>41</v>
      </c>
      <c r="G31">
        <f>'[21]Quadrat totals'!K30</f>
        <v>0</v>
      </c>
      <c r="H31">
        <f>'[22]Quadrat totals'!B30</f>
        <v>19</v>
      </c>
      <c r="I31">
        <f>'[22]Quadrat totals'!K30</f>
        <v>0</v>
      </c>
      <c r="J31">
        <f>'[23]Quadrat totals'!B30</f>
        <v>22</v>
      </c>
      <c r="K31">
        <f>'[23]Quadrat totals'!K30</f>
        <v>0</v>
      </c>
      <c r="L31">
        <f>'[24]Quadrat totals'!B30</f>
        <v>19</v>
      </c>
      <c r="M31">
        <f>'[24]Quadrat totals'!K30</f>
        <v>0</v>
      </c>
      <c r="N31">
        <f>'[26]Quadrat totals'!B30</f>
        <v>33</v>
      </c>
      <c r="O31">
        <f>'[26]Quadrat totals'!K30</f>
        <v>0</v>
      </c>
      <c r="P31">
        <f>'[27]Quadrat totals'!B30</f>
        <v>35</v>
      </c>
      <c r="Q31">
        <f>'[27]Quadrat totals'!K30</f>
        <v>0</v>
      </c>
      <c r="R31">
        <f>'[28]Quadrat totals'!B30</f>
        <v>29</v>
      </c>
      <c r="S31">
        <f>'[28]Quadrat totals'!K30</f>
        <v>0</v>
      </c>
    </row>
    <row r="32" spans="1:19">
      <c r="A32" s="2" t="s">
        <v>9</v>
      </c>
      <c r="B32">
        <f>'[19]Quadrat totals'!B31</f>
        <v>23</v>
      </c>
      <c r="C32">
        <f>'[19]Quadrat totals'!K31</f>
        <v>0</v>
      </c>
      <c r="D32">
        <f>'[20]Quadrat totals'!B31</f>
        <v>28</v>
      </c>
      <c r="E32">
        <f>'[20]Quadrat totals'!K31</f>
        <v>0</v>
      </c>
      <c r="F32">
        <f>'[21]Quadrat totals'!B31</f>
        <v>43</v>
      </c>
      <c r="G32">
        <f>'[21]Quadrat totals'!K31</f>
        <v>0</v>
      </c>
      <c r="H32">
        <f>'[22]Quadrat totals'!B31</f>
        <v>31</v>
      </c>
      <c r="I32">
        <f>'[22]Quadrat totals'!K31</f>
        <v>0</v>
      </c>
      <c r="J32">
        <f>'[23]Quadrat totals'!B31</f>
        <v>43</v>
      </c>
      <c r="K32">
        <f>'[23]Quadrat totals'!K31</f>
        <v>0</v>
      </c>
      <c r="L32">
        <f>'[24]Quadrat totals'!B31</f>
        <v>42</v>
      </c>
      <c r="M32">
        <f>'[24]Quadrat totals'!K31</f>
        <v>0</v>
      </c>
      <c r="N32">
        <f>'[26]Quadrat totals'!B31</f>
        <v>46</v>
      </c>
      <c r="O32">
        <f>'[26]Quadrat totals'!K31</f>
        <v>0</v>
      </c>
      <c r="P32">
        <f>'[27]Quadrat totals'!B31</f>
        <v>43</v>
      </c>
      <c r="Q32">
        <f>'[27]Quadrat totals'!K31</f>
        <v>0</v>
      </c>
      <c r="R32">
        <f>'[28]Quadrat totals'!B31</f>
        <v>37</v>
      </c>
      <c r="S32">
        <f>'[28]Quadrat totals'!K31</f>
        <v>0</v>
      </c>
    </row>
    <row r="33" spans="1:19">
      <c r="A33" s="2" t="s">
        <v>9</v>
      </c>
      <c r="B33">
        <f>'[19]Quadrat totals'!B32</f>
        <v>28</v>
      </c>
      <c r="C33">
        <f>'[19]Quadrat totals'!K32</f>
        <v>0</v>
      </c>
      <c r="D33">
        <f>'[20]Quadrat totals'!B32</f>
        <v>37</v>
      </c>
      <c r="E33">
        <f>'[20]Quadrat totals'!K32</f>
        <v>0</v>
      </c>
      <c r="F33">
        <f>'[21]Quadrat totals'!B32</f>
        <v>48</v>
      </c>
      <c r="G33">
        <f>'[21]Quadrat totals'!K32</f>
        <v>1139.4237603237775</v>
      </c>
      <c r="H33">
        <f>'[22]Quadrat totals'!B32</f>
        <v>46</v>
      </c>
      <c r="I33">
        <f>'[22]Quadrat totals'!K32</f>
        <v>347.04536000000002</v>
      </c>
      <c r="J33">
        <f>'[23]Quadrat totals'!B32</f>
        <v>52</v>
      </c>
      <c r="K33">
        <f>'[23]Quadrat totals'!K32</f>
        <v>30.150272000000005</v>
      </c>
      <c r="L33">
        <f>'[24]Quadrat totals'!B32</f>
        <v>53</v>
      </c>
      <c r="M33">
        <f>'[24]Quadrat totals'!K32</f>
        <v>99.391728171570378</v>
      </c>
      <c r="N33">
        <f>'[26]Quadrat totals'!B32</f>
        <v>49</v>
      </c>
      <c r="O33">
        <f>'[26]Quadrat totals'!K32</f>
        <v>0</v>
      </c>
      <c r="P33">
        <f>'[27]Quadrat totals'!B32</f>
        <v>56</v>
      </c>
      <c r="Q33">
        <f>'[27]Quadrat totals'!K32</f>
        <v>207.53128800000002</v>
      </c>
      <c r="R33">
        <f>'[28]Quadrat totals'!B32</f>
        <v>49</v>
      </c>
      <c r="S33">
        <f>'[28]Quadrat totals'!K32</f>
        <v>36.880352000000002</v>
      </c>
    </row>
    <row r="34" spans="1:19">
      <c r="A34" s="2" t="s">
        <v>10</v>
      </c>
      <c r="B34">
        <f>'[19]Quadrat totals'!B33</f>
        <v>13</v>
      </c>
      <c r="C34">
        <f>'[19]Quadrat totals'!K33</f>
        <v>0</v>
      </c>
      <c r="D34">
        <f>'[20]Quadrat totals'!B33</f>
        <v>7</v>
      </c>
      <c r="E34">
        <f>'[20]Quadrat totals'!K33</f>
        <v>0</v>
      </c>
      <c r="F34">
        <f>'[21]Quadrat totals'!B33</f>
        <v>1</v>
      </c>
      <c r="G34">
        <f>'[21]Quadrat totals'!K33</f>
        <v>0</v>
      </c>
      <c r="H34">
        <f>'[22]Quadrat totals'!B33</f>
        <v>2</v>
      </c>
      <c r="I34">
        <f>'[22]Quadrat totals'!K33</f>
        <v>0</v>
      </c>
      <c r="J34">
        <f>'[23]Quadrat totals'!B33</f>
        <v>13</v>
      </c>
      <c r="K34">
        <f>'[23]Quadrat totals'!K33</f>
        <v>0</v>
      </c>
      <c r="L34">
        <f>'[24]Quadrat totals'!B33</f>
        <v>12</v>
      </c>
      <c r="M34">
        <f>'[24]Quadrat totals'!K33</f>
        <v>0</v>
      </c>
      <c r="N34">
        <f>'[26]Quadrat totals'!B33</f>
        <v>7</v>
      </c>
      <c r="O34">
        <f>'[26]Quadrat totals'!K33</f>
        <v>0</v>
      </c>
      <c r="P34">
        <f>'[27]Quadrat totals'!B33</f>
        <v>13</v>
      </c>
      <c r="Q34">
        <f>'[27]Quadrat totals'!K33</f>
        <v>0</v>
      </c>
      <c r="R34">
        <f>'[28]Quadrat totals'!B33</f>
        <v>3</v>
      </c>
      <c r="S34">
        <f>'[28]Quadrat totals'!K33</f>
        <v>0</v>
      </c>
    </row>
    <row r="35" spans="1:19">
      <c r="A35" s="2" t="s">
        <v>10</v>
      </c>
      <c r="B35">
        <f>'[19]Quadrat totals'!B34</f>
        <v>17</v>
      </c>
      <c r="C35">
        <f>'[19]Quadrat totals'!K34</f>
        <v>0</v>
      </c>
      <c r="D35">
        <f>'[20]Quadrat totals'!B34</f>
        <v>8</v>
      </c>
      <c r="E35">
        <f>'[20]Quadrat totals'!K34</f>
        <v>0</v>
      </c>
      <c r="F35">
        <f>'[21]Quadrat totals'!B34</f>
        <v>11</v>
      </c>
      <c r="G35">
        <f>'[21]Quadrat totals'!K34</f>
        <v>0</v>
      </c>
      <c r="H35">
        <f>'[22]Quadrat totals'!B34</f>
        <v>3</v>
      </c>
      <c r="I35">
        <f>'[22]Quadrat totals'!K34</f>
        <v>0</v>
      </c>
      <c r="J35">
        <f>'[23]Quadrat totals'!B34</f>
        <v>21</v>
      </c>
      <c r="K35">
        <f>'[23]Quadrat totals'!K34</f>
        <v>0</v>
      </c>
      <c r="L35">
        <f>'[24]Quadrat totals'!B34</f>
        <v>19</v>
      </c>
      <c r="M35">
        <f>'[24]Quadrat totals'!K34</f>
        <v>0</v>
      </c>
      <c r="N35">
        <f>'[26]Quadrat totals'!B34</f>
        <v>10</v>
      </c>
      <c r="O35">
        <f>'[26]Quadrat totals'!K34</f>
        <v>0</v>
      </c>
      <c r="P35">
        <f>'[27]Quadrat totals'!B34</f>
        <v>23</v>
      </c>
      <c r="Q35">
        <f>'[27]Quadrat totals'!K34</f>
        <v>0</v>
      </c>
      <c r="R35">
        <f>'[28]Quadrat totals'!B34</f>
        <v>19</v>
      </c>
      <c r="S35">
        <f>'[28]Quadrat totals'!K34</f>
        <v>0</v>
      </c>
    </row>
    <row r="36" spans="1:19">
      <c r="A36" s="2" t="s">
        <v>10</v>
      </c>
      <c r="B36">
        <f>'[19]Quadrat totals'!B35</f>
        <v>27</v>
      </c>
      <c r="C36">
        <f>'[19]Quadrat totals'!K35</f>
        <v>0</v>
      </c>
      <c r="D36">
        <f>'[20]Quadrat totals'!B35</f>
        <v>17</v>
      </c>
      <c r="E36">
        <f>'[20]Quadrat totals'!K35</f>
        <v>0</v>
      </c>
      <c r="F36">
        <f>'[21]Quadrat totals'!B35</f>
        <v>20</v>
      </c>
      <c r="G36">
        <f>'[21]Quadrat totals'!K35</f>
        <v>0</v>
      </c>
      <c r="H36">
        <f>'[22]Quadrat totals'!B35</f>
        <v>33</v>
      </c>
      <c r="I36">
        <f>'[22]Quadrat totals'!K35</f>
        <v>0</v>
      </c>
      <c r="J36">
        <f>'[23]Quadrat totals'!B35</f>
        <v>22</v>
      </c>
      <c r="K36">
        <f>'[23]Quadrat totals'!K35</f>
        <v>0</v>
      </c>
      <c r="L36">
        <f>'[24]Quadrat totals'!B35</f>
        <v>27</v>
      </c>
      <c r="M36">
        <f>'[24]Quadrat totals'!K35</f>
        <v>0</v>
      </c>
      <c r="N36">
        <f>'[26]Quadrat totals'!B35</f>
        <v>25</v>
      </c>
      <c r="O36">
        <f>'[26]Quadrat totals'!K35</f>
        <v>0</v>
      </c>
      <c r="P36">
        <f>'[27]Quadrat totals'!B35</f>
        <v>37</v>
      </c>
      <c r="Q36">
        <f>'[27]Quadrat totals'!K35</f>
        <v>0</v>
      </c>
      <c r="R36">
        <f>'[28]Quadrat totals'!B35</f>
        <v>39</v>
      </c>
      <c r="S36">
        <f>'[28]Quadrat totals'!K35</f>
        <v>0</v>
      </c>
    </row>
    <row r="37" spans="1:19">
      <c r="A37" s="2" t="s">
        <v>10</v>
      </c>
      <c r="B37">
        <f>'[19]Quadrat totals'!B36</f>
        <v>33</v>
      </c>
      <c r="C37">
        <f>'[19]Quadrat totals'!K36</f>
        <v>0</v>
      </c>
      <c r="D37">
        <f>'[20]Quadrat totals'!B36</f>
        <v>31</v>
      </c>
      <c r="E37">
        <f>'[20]Quadrat totals'!K36</f>
        <v>0</v>
      </c>
      <c r="F37">
        <f>'[21]Quadrat totals'!B36</f>
        <v>35</v>
      </c>
      <c r="G37">
        <f>'[21]Quadrat totals'!K36</f>
        <v>0</v>
      </c>
      <c r="H37">
        <f>'[22]Quadrat totals'!B36</f>
        <v>37</v>
      </c>
      <c r="I37">
        <f>'[22]Quadrat totals'!K36</f>
        <v>0</v>
      </c>
      <c r="J37">
        <f>'[23]Quadrat totals'!B36</f>
        <v>27</v>
      </c>
      <c r="K37">
        <f>'[23]Quadrat totals'!K36</f>
        <v>0</v>
      </c>
      <c r="L37">
        <f>'[24]Quadrat totals'!B36</f>
        <v>42</v>
      </c>
      <c r="M37">
        <f>'[24]Quadrat totals'!K36</f>
        <v>0</v>
      </c>
      <c r="N37">
        <f>'[26]Quadrat totals'!B36</f>
        <v>36</v>
      </c>
      <c r="O37">
        <f>'[26]Quadrat totals'!K36</f>
        <v>0</v>
      </c>
      <c r="P37">
        <f>'[27]Quadrat totals'!B36</f>
        <v>52</v>
      </c>
      <c r="Q37">
        <f>'[27]Quadrat totals'!K36</f>
        <v>0</v>
      </c>
      <c r="R37">
        <f>'[28]Quadrat totals'!B36</f>
        <v>49</v>
      </c>
      <c r="S37">
        <f>'[28]Quadrat totals'!K36</f>
        <v>0</v>
      </c>
    </row>
    <row r="38" spans="1:19">
      <c r="A38" s="2" t="s">
        <v>10</v>
      </c>
      <c r="B38">
        <f>'[19]Quadrat totals'!B37</f>
        <v>58</v>
      </c>
      <c r="C38">
        <f>'[19]Quadrat totals'!K37</f>
        <v>0</v>
      </c>
      <c r="D38">
        <f>'[20]Quadrat totals'!B37</f>
        <v>52</v>
      </c>
      <c r="E38">
        <f>'[20]Quadrat totals'!K37</f>
        <v>0</v>
      </c>
      <c r="F38">
        <f>'[21]Quadrat totals'!B37</f>
        <v>38</v>
      </c>
      <c r="G38">
        <f>'[21]Quadrat totals'!K37</f>
        <v>0</v>
      </c>
      <c r="H38">
        <f>'[22]Quadrat totals'!B37</f>
        <v>48</v>
      </c>
      <c r="I38">
        <f>'[22]Quadrat totals'!K37</f>
        <v>0</v>
      </c>
      <c r="J38">
        <f>'[23]Quadrat totals'!B37</f>
        <v>52</v>
      </c>
      <c r="K38">
        <f>'[23]Quadrat totals'!K37</f>
        <v>0</v>
      </c>
      <c r="L38">
        <f>'[24]Quadrat totals'!B37</f>
        <v>59</v>
      </c>
      <c r="M38">
        <f>'[24]Quadrat totals'!K37</f>
        <v>0</v>
      </c>
      <c r="N38">
        <f>'[26]Quadrat totals'!B37</f>
        <v>47</v>
      </c>
      <c r="O38">
        <f>'[26]Quadrat totals'!K37</f>
        <v>0</v>
      </c>
      <c r="P38">
        <f>'[27]Quadrat totals'!B37</f>
        <v>56</v>
      </c>
      <c r="Q38">
        <f>'[27]Quadrat totals'!K37</f>
        <v>488.1026030663246</v>
      </c>
      <c r="R38">
        <f>'[28]Quadrat totals'!B37</f>
        <v>54</v>
      </c>
      <c r="S38">
        <f>'[28]Quadrat totals'!K37</f>
        <v>41.086652000000001</v>
      </c>
    </row>
    <row r="39" spans="1:19">
      <c r="A39" s="2" t="s">
        <v>11</v>
      </c>
      <c r="B39">
        <f>'[19]Quadrat totals'!B38</f>
        <v>9</v>
      </c>
      <c r="C39">
        <f>'[19]Quadrat totals'!K38</f>
        <v>158.83280273305462</v>
      </c>
      <c r="D39">
        <f>'[20]Quadrat totals'!B38</f>
        <v>2</v>
      </c>
      <c r="E39">
        <f>'[20]Quadrat totals'!K38</f>
        <v>0</v>
      </c>
      <c r="F39">
        <f>'[21]Quadrat totals'!B38</f>
        <v>2</v>
      </c>
      <c r="G39">
        <f>'[21]Quadrat totals'!K38</f>
        <v>0</v>
      </c>
      <c r="H39">
        <f>'[22]Quadrat totals'!B38</f>
        <v>9</v>
      </c>
      <c r="I39">
        <f>'[22]Quadrat totals'!K38</f>
        <v>650.68850550149455</v>
      </c>
      <c r="J39">
        <f>'[23]Quadrat totals'!B38</f>
        <v>4</v>
      </c>
      <c r="K39">
        <f>'[23]Quadrat totals'!K38</f>
        <v>352.67424800000003</v>
      </c>
      <c r="L39">
        <f>'[24]Quadrat totals'!B38</f>
        <v>1</v>
      </c>
      <c r="M39">
        <f>'[24]Quadrat totals'!K38</f>
        <v>0</v>
      </c>
      <c r="N39">
        <f>'[26]Quadrat totals'!B38</f>
        <v>1</v>
      </c>
      <c r="O39">
        <f>'[26]Quadrat totals'!K38</f>
        <v>0</v>
      </c>
      <c r="P39">
        <f>'[27]Quadrat totals'!B38</f>
        <v>13</v>
      </c>
      <c r="Q39">
        <f>'[27]Quadrat totals'!K38</f>
        <v>0</v>
      </c>
      <c r="R39">
        <f>'[28]Quadrat totals'!B38</f>
        <v>20</v>
      </c>
      <c r="S39">
        <f>'[28]Quadrat totals'!K38</f>
        <v>0</v>
      </c>
    </row>
    <row r="40" spans="1:19">
      <c r="A40" s="2" t="s">
        <v>11</v>
      </c>
      <c r="B40">
        <f>'[19]Quadrat totals'!B39</f>
        <v>15</v>
      </c>
      <c r="C40">
        <f>'[19]Quadrat totals'!K39</f>
        <v>0</v>
      </c>
      <c r="D40">
        <f>'[20]Quadrat totals'!B39</f>
        <v>11</v>
      </c>
      <c r="E40">
        <f>'[20]Quadrat totals'!K39</f>
        <v>0</v>
      </c>
      <c r="F40">
        <f>'[21]Quadrat totals'!B39</f>
        <v>13</v>
      </c>
      <c r="G40">
        <f>'[21]Quadrat totals'!K39</f>
        <v>0</v>
      </c>
      <c r="H40">
        <f>'[22]Quadrat totals'!B39</f>
        <v>12</v>
      </c>
      <c r="I40">
        <f>'[22]Quadrat totals'!K39</f>
        <v>0</v>
      </c>
      <c r="J40">
        <f>'[23]Quadrat totals'!B39</f>
        <v>12</v>
      </c>
      <c r="K40">
        <f>'[23]Quadrat totals'!K39</f>
        <v>0</v>
      </c>
      <c r="L40">
        <f>'[24]Quadrat totals'!B39</f>
        <v>18</v>
      </c>
      <c r="M40">
        <f>'[24]Quadrat totals'!K39</f>
        <v>0</v>
      </c>
      <c r="N40">
        <f>'[26]Quadrat totals'!B39</f>
        <v>13</v>
      </c>
      <c r="O40">
        <f>'[26]Quadrat totals'!K39</f>
        <v>0</v>
      </c>
      <c r="P40">
        <f>'[27]Quadrat totals'!B39</f>
        <v>29</v>
      </c>
      <c r="Q40">
        <f>'[27]Quadrat totals'!K39</f>
        <v>0</v>
      </c>
      <c r="R40">
        <f>'[28]Quadrat totals'!B39</f>
        <v>29</v>
      </c>
      <c r="S40">
        <f>'[28]Quadrat totals'!K39</f>
        <v>0</v>
      </c>
    </row>
    <row r="41" spans="1:19">
      <c r="A41" s="2" t="s">
        <v>11</v>
      </c>
      <c r="B41">
        <f>'[19]Quadrat totals'!B40</f>
        <v>18</v>
      </c>
      <c r="C41">
        <f>'[19]Quadrat totals'!K40</f>
        <v>0</v>
      </c>
      <c r="D41">
        <f>'[20]Quadrat totals'!B40</f>
        <v>20</v>
      </c>
      <c r="E41">
        <f>'[20]Quadrat totals'!K40</f>
        <v>0</v>
      </c>
      <c r="F41">
        <f>'[21]Quadrat totals'!B40</f>
        <v>38</v>
      </c>
      <c r="G41">
        <f>'[21]Quadrat totals'!K40</f>
        <v>0</v>
      </c>
      <c r="H41">
        <f>'[22]Quadrat totals'!B40</f>
        <v>22</v>
      </c>
      <c r="I41">
        <f>'[22]Quadrat totals'!K40</f>
        <v>0</v>
      </c>
      <c r="J41">
        <f>'[23]Quadrat totals'!B40</f>
        <v>40</v>
      </c>
      <c r="K41">
        <f>'[23]Quadrat totals'!K40</f>
        <v>0</v>
      </c>
      <c r="L41">
        <f>'[24]Quadrat totals'!B40</f>
        <v>36</v>
      </c>
      <c r="M41">
        <f>'[24]Quadrat totals'!K40</f>
        <v>0</v>
      </c>
      <c r="N41">
        <f>'[26]Quadrat totals'!B40</f>
        <v>16</v>
      </c>
      <c r="O41">
        <f>'[26]Quadrat totals'!K40</f>
        <v>0</v>
      </c>
      <c r="P41">
        <f>'[27]Quadrat totals'!B40</f>
        <v>40</v>
      </c>
      <c r="Q41">
        <f>'[27]Quadrat totals'!K40</f>
        <v>0</v>
      </c>
      <c r="R41">
        <f>'[28]Quadrat totals'!B40</f>
        <v>35</v>
      </c>
      <c r="S41">
        <f>'[28]Quadrat totals'!K40</f>
        <v>0</v>
      </c>
    </row>
    <row r="42" spans="1:19">
      <c r="A42" s="2" t="s">
        <v>11</v>
      </c>
      <c r="B42">
        <f>'[19]Quadrat totals'!B41</f>
        <v>26</v>
      </c>
      <c r="C42">
        <f>'[19]Quadrat totals'!K41</f>
        <v>0</v>
      </c>
      <c r="D42">
        <f>'[20]Quadrat totals'!B41</f>
        <v>33</v>
      </c>
      <c r="E42">
        <f>'[20]Quadrat totals'!K41</f>
        <v>0</v>
      </c>
      <c r="F42">
        <f>'[21]Quadrat totals'!B41</f>
        <v>45</v>
      </c>
      <c r="G42">
        <f>'[21]Quadrat totals'!K41</f>
        <v>0</v>
      </c>
      <c r="H42">
        <f>'[22]Quadrat totals'!B41</f>
        <v>38</v>
      </c>
      <c r="I42">
        <f>'[22]Quadrat totals'!K41</f>
        <v>0</v>
      </c>
      <c r="J42">
        <f>'[23]Quadrat totals'!B41</f>
        <v>49</v>
      </c>
      <c r="K42">
        <f>'[23]Quadrat totals'!K41</f>
        <v>0</v>
      </c>
      <c r="L42">
        <f>'[24]Quadrat totals'!B41</f>
        <v>45</v>
      </c>
      <c r="M42">
        <f>'[24]Quadrat totals'!K41</f>
        <v>0</v>
      </c>
      <c r="N42">
        <f>'[26]Quadrat totals'!B41</f>
        <v>19</v>
      </c>
      <c r="O42">
        <f>'[26]Quadrat totals'!K41</f>
        <v>0</v>
      </c>
      <c r="P42">
        <f>'[27]Quadrat totals'!B41</f>
        <v>51</v>
      </c>
      <c r="Q42">
        <f>'[27]Quadrat totals'!K41</f>
        <v>0</v>
      </c>
      <c r="R42">
        <f>'[28]Quadrat totals'!B41</f>
        <v>39</v>
      </c>
      <c r="S42">
        <f>'[28]Quadrat totals'!K41</f>
        <v>0</v>
      </c>
    </row>
    <row r="43" spans="1:19">
      <c r="A43" s="2" t="s">
        <v>11</v>
      </c>
      <c r="B43">
        <f>'[19]Quadrat totals'!B42</f>
        <v>27</v>
      </c>
      <c r="C43">
        <f>'[19]Quadrat totals'!K42</f>
        <v>0</v>
      </c>
      <c r="D43">
        <f>'[20]Quadrat totals'!B42</f>
        <v>54</v>
      </c>
      <c r="E43">
        <f>'[20]Quadrat totals'!K42</f>
        <v>0</v>
      </c>
      <c r="F43">
        <f>'[21]Quadrat totals'!B42</f>
        <v>56</v>
      </c>
      <c r="G43">
        <f>'[21]Quadrat totals'!K42</f>
        <v>0</v>
      </c>
      <c r="H43">
        <f>'[22]Quadrat totals'!B42</f>
        <v>40</v>
      </c>
      <c r="I43">
        <f>'[22]Quadrat totals'!K42</f>
        <v>0</v>
      </c>
      <c r="J43">
        <f>'[23]Quadrat totals'!B42</f>
        <v>51</v>
      </c>
      <c r="K43">
        <f>'[23]Quadrat totals'!K42</f>
        <v>0</v>
      </c>
      <c r="L43">
        <f>'[24]Quadrat totals'!B42</f>
        <v>46</v>
      </c>
      <c r="M43">
        <f>'[24]Quadrat totals'!K42</f>
        <v>0</v>
      </c>
      <c r="N43">
        <f>'[26]Quadrat totals'!B42</f>
        <v>38</v>
      </c>
      <c r="O43">
        <f>'[26]Quadrat totals'!K42</f>
        <v>0</v>
      </c>
      <c r="P43">
        <f>'[27]Quadrat totals'!B42</f>
        <v>54</v>
      </c>
      <c r="Q43">
        <f>'[27]Quadrat totals'!K42</f>
        <v>0</v>
      </c>
      <c r="R43">
        <f>'[28]Quadrat totals'!B42</f>
        <v>59</v>
      </c>
      <c r="S43">
        <f>'[28]Quadrat totals'!K42</f>
        <v>77.551496000000014</v>
      </c>
    </row>
    <row r="44" spans="1:19">
      <c r="A44" s="2" t="s">
        <v>12</v>
      </c>
      <c r="B44">
        <f>'[19]Quadrat totals'!B43</f>
        <v>9</v>
      </c>
      <c r="C44">
        <f>'[19]Quadrat totals'!K43</f>
        <v>0</v>
      </c>
      <c r="D44">
        <f>'[20]Quadrat totals'!B43</f>
        <v>7</v>
      </c>
      <c r="E44">
        <f>'[20]Quadrat totals'!K43</f>
        <v>0</v>
      </c>
      <c r="F44">
        <f>'[21]Quadrat totals'!B43</f>
        <v>2</v>
      </c>
      <c r="G44">
        <f>'[21]Quadrat totals'!K43</f>
        <v>152.70405600000001</v>
      </c>
      <c r="H44">
        <f>'[22]Quadrat totals'!B43</f>
        <v>1</v>
      </c>
      <c r="I44">
        <f>'[22]Quadrat totals'!K43</f>
        <v>239.64449999999999</v>
      </c>
      <c r="J44">
        <f>'[23]Quadrat totals'!B43</f>
        <v>5</v>
      </c>
      <c r="K44">
        <f>'[23]Quadrat totals'!K43</f>
        <v>916.80566400000009</v>
      </c>
      <c r="L44">
        <f>'[24]Quadrat totals'!B43</f>
        <v>3</v>
      </c>
      <c r="M44">
        <f>'[24]Quadrat totals'!K43</f>
        <v>987.36068243114858</v>
      </c>
      <c r="N44">
        <f>'[26]Quadrat totals'!B43</f>
        <v>3</v>
      </c>
      <c r="O44">
        <f>'[26]Quadrat totals'!K43</f>
        <v>773.07007112709528</v>
      </c>
      <c r="P44">
        <f>'[27]Quadrat totals'!B43</f>
        <v>14</v>
      </c>
      <c r="Q44">
        <f>'[27]Quadrat totals'!K43</f>
        <v>0</v>
      </c>
      <c r="R44">
        <f>'[28]Quadrat totals'!B43</f>
        <v>1</v>
      </c>
      <c r="S44">
        <f>'[28]Quadrat totals'!K43</f>
        <v>389.68162307607628</v>
      </c>
    </row>
    <row r="45" spans="1:19">
      <c r="A45" s="2" t="s">
        <v>12</v>
      </c>
      <c r="B45">
        <f>'[19]Quadrat totals'!B44</f>
        <v>16</v>
      </c>
      <c r="C45">
        <f>'[19]Quadrat totals'!K44</f>
        <v>0</v>
      </c>
      <c r="D45">
        <f>'[20]Quadrat totals'!B44</f>
        <v>13</v>
      </c>
      <c r="E45">
        <f>'[20]Quadrat totals'!K44</f>
        <v>0</v>
      </c>
      <c r="F45">
        <f>'[21]Quadrat totals'!B44</f>
        <v>12</v>
      </c>
      <c r="G45">
        <f>'[21]Quadrat totals'!K44</f>
        <v>0</v>
      </c>
      <c r="H45">
        <f>'[22]Quadrat totals'!B44</f>
        <v>7</v>
      </c>
      <c r="I45">
        <f>'[22]Quadrat totals'!K44</f>
        <v>0</v>
      </c>
      <c r="J45">
        <f>'[23]Quadrat totals'!B44</f>
        <v>15</v>
      </c>
      <c r="K45">
        <f>'[23]Quadrat totals'!K44</f>
        <v>0</v>
      </c>
      <c r="L45">
        <f>'[24]Quadrat totals'!B44</f>
        <v>5</v>
      </c>
      <c r="M45">
        <f>'[24]Quadrat totals'!K44</f>
        <v>862.05793769525803</v>
      </c>
      <c r="N45">
        <f>'[26]Quadrat totals'!B44</f>
        <v>5</v>
      </c>
      <c r="O45">
        <f>'[26]Quadrat totals'!K44</f>
        <v>2587.8492943712472</v>
      </c>
      <c r="P45">
        <f>'[27]Quadrat totals'!B44</f>
        <v>25</v>
      </c>
      <c r="Q45">
        <f>'[27]Quadrat totals'!K44</f>
        <v>0</v>
      </c>
      <c r="R45">
        <f>'[28]Quadrat totals'!B44</f>
        <v>18</v>
      </c>
      <c r="S45">
        <f>'[28]Quadrat totals'!K44</f>
        <v>0</v>
      </c>
    </row>
    <row r="46" spans="1:19">
      <c r="A46" s="2" t="s">
        <v>12</v>
      </c>
      <c r="B46">
        <f>'[19]Quadrat totals'!B45</f>
        <v>35</v>
      </c>
      <c r="C46">
        <f>'[19]Quadrat totals'!K45</f>
        <v>0</v>
      </c>
      <c r="D46">
        <f>'[20]Quadrat totals'!B45</f>
        <v>17</v>
      </c>
      <c r="E46">
        <f>'[20]Quadrat totals'!K45</f>
        <v>0</v>
      </c>
      <c r="F46">
        <f>'[21]Quadrat totals'!B45</f>
        <v>36</v>
      </c>
      <c r="G46">
        <f>'[21]Quadrat totals'!K45</f>
        <v>0</v>
      </c>
      <c r="H46">
        <f>'[22]Quadrat totals'!B45</f>
        <v>10</v>
      </c>
      <c r="I46">
        <f>'[22]Quadrat totals'!K45</f>
        <v>0</v>
      </c>
      <c r="J46">
        <f>'[23]Quadrat totals'!B45</f>
        <v>34</v>
      </c>
      <c r="K46">
        <f>'[23]Quadrat totals'!K45</f>
        <v>32.674052000000003</v>
      </c>
      <c r="L46">
        <f>'[24]Quadrat totals'!B45</f>
        <v>18</v>
      </c>
      <c r="M46">
        <f>'[24]Quadrat totals'!K45</f>
        <v>0</v>
      </c>
      <c r="N46">
        <f>'[26]Quadrat totals'!B45</f>
        <v>11</v>
      </c>
      <c r="O46">
        <f>'[26]Quadrat totals'!K45</f>
        <v>0</v>
      </c>
      <c r="P46">
        <f>'[27]Quadrat totals'!B45</f>
        <v>26</v>
      </c>
      <c r="Q46">
        <f>'[27]Quadrat totals'!K45</f>
        <v>0</v>
      </c>
      <c r="R46">
        <f>'[28]Quadrat totals'!B45</f>
        <v>20</v>
      </c>
      <c r="S46">
        <f>'[28]Quadrat totals'!K45</f>
        <v>0</v>
      </c>
    </row>
    <row r="47" spans="1:19">
      <c r="A47" s="2" t="s">
        <v>12</v>
      </c>
      <c r="B47">
        <f>'[19]Quadrat totals'!B46</f>
        <v>37</v>
      </c>
      <c r="C47">
        <f>'[19]Quadrat totals'!K46</f>
        <v>0</v>
      </c>
      <c r="D47">
        <f>'[20]Quadrat totals'!B46</f>
        <v>23</v>
      </c>
      <c r="E47">
        <f>'[20]Quadrat totals'!K46</f>
        <v>0</v>
      </c>
      <c r="F47">
        <f>'[21]Quadrat totals'!B46</f>
        <v>45</v>
      </c>
      <c r="G47">
        <f>'[21]Quadrat totals'!K46</f>
        <v>0</v>
      </c>
      <c r="H47">
        <f>'[22]Quadrat totals'!B46</f>
        <v>24</v>
      </c>
      <c r="I47">
        <f>'[22]Quadrat totals'!K46</f>
        <v>0</v>
      </c>
      <c r="J47">
        <f>'[23]Quadrat totals'!B46</f>
        <v>37</v>
      </c>
      <c r="K47">
        <f>'[23]Quadrat totals'!K46</f>
        <v>0</v>
      </c>
      <c r="L47">
        <f>'[24]Quadrat totals'!B46</f>
        <v>26</v>
      </c>
      <c r="M47">
        <f>'[24]Quadrat totals'!K46</f>
        <v>23.312233945429611</v>
      </c>
      <c r="N47">
        <f>'[26]Quadrat totals'!B46</f>
        <v>33</v>
      </c>
      <c r="O47">
        <f>'[26]Quadrat totals'!K46</f>
        <v>0</v>
      </c>
      <c r="P47">
        <f>'[27]Quadrat totals'!B46</f>
        <v>41</v>
      </c>
      <c r="Q47">
        <f>'[27]Quadrat totals'!K46</f>
        <v>0</v>
      </c>
      <c r="R47">
        <f>'[28]Quadrat totals'!B46</f>
        <v>27</v>
      </c>
      <c r="S47">
        <f>'[28]Quadrat totals'!K46</f>
        <v>0</v>
      </c>
    </row>
    <row r="48" spans="1:19">
      <c r="A48" s="2" t="s">
        <v>12</v>
      </c>
      <c r="B48">
        <f>'[19]Quadrat totals'!B47</f>
        <v>43</v>
      </c>
      <c r="C48">
        <f>'[19]Quadrat totals'!K47</f>
        <v>0</v>
      </c>
      <c r="D48">
        <f>'[20]Quadrat totals'!B47</f>
        <v>56</v>
      </c>
      <c r="E48">
        <f>'[20]Quadrat totals'!K47</f>
        <v>97.596404000000007</v>
      </c>
      <c r="F48">
        <f>'[21]Quadrat totals'!B47</f>
        <v>56</v>
      </c>
      <c r="G48">
        <f>'[21]Quadrat totals'!K47</f>
        <v>675.61373200000003</v>
      </c>
      <c r="H48">
        <f>'[22]Quadrat totals'!B47</f>
        <v>50</v>
      </c>
      <c r="I48">
        <f>'[22]Quadrat totals'!K47</f>
        <v>798.95818177352021</v>
      </c>
      <c r="J48">
        <f>'[23]Quadrat totals'!B47</f>
        <v>38</v>
      </c>
      <c r="K48">
        <f>'[23]Quadrat totals'!K47</f>
        <v>0</v>
      </c>
      <c r="L48">
        <f>'[24]Quadrat totals'!B47</f>
        <v>29</v>
      </c>
      <c r="M48">
        <f>'[24]Quadrat totals'!K47</f>
        <v>0</v>
      </c>
      <c r="N48">
        <f>'[26]Quadrat totals'!B47</f>
        <v>40</v>
      </c>
      <c r="O48">
        <f>'[26]Quadrat totals'!K47</f>
        <v>0</v>
      </c>
      <c r="P48">
        <f>'[27]Quadrat totals'!B47</f>
        <v>56</v>
      </c>
      <c r="Q48">
        <f>'[27]Quadrat totals'!K47</f>
        <v>0</v>
      </c>
      <c r="R48">
        <f>'[28]Quadrat totals'!B47</f>
        <v>36</v>
      </c>
      <c r="S48">
        <f>'[28]Quadrat totals'!K47</f>
        <v>0</v>
      </c>
    </row>
    <row r="49" spans="1:19">
      <c r="A49" s="2" t="s">
        <v>13</v>
      </c>
      <c r="B49">
        <f>'[19]Quadrat totals'!B48</f>
        <v>10</v>
      </c>
      <c r="C49">
        <f>'[19]Quadrat totals'!K48</f>
        <v>459.90836952264647</v>
      </c>
      <c r="D49">
        <f>'[20]Quadrat totals'!B48</f>
        <v>2</v>
      </c>
      <c r="E49">
        <f>'[20]Quadrat totals'!K48</f>
        <v>0</v>
      </c>
      <c r="F49">
        <f>'[21]Quadrat totals'!B48</f>
        <v>12</v>
      </c>
      <c r="G49">
        <f>'[21]Quadrat totals'!K48</f>
        <v>241.89810400000005</v>
      </c>
      <c r="H49">
        <f>'[22]Quadrat totals'!B48</f>
        <v>4</v>
      </c>
      <c r="I49">
        <f>'[22]Quadrat totals'!K48</f>
        <v>0</v>
      </c>
      <c r="J49">
        <f>'[23]Quadrat totals'!B48</f>
        <v>6</v>
      </c>
      <c r="K49">
        <f>'[23]Quadrat totals'!K48</f>
        <v>0</v>
      </c>
      <c r="L49">
        <f>'[24]Quadrat totals'!B48</f>
        <v>26</v>
      </c>
      <c r="M49">
        <f>'[24]Quadrat totals'!K48</f>
        <v>0</v>
      </c>
      <c r="N49">
        <f>'[26]Quadrat totals'!B48</f>
        <v>8</v>
      </c>
      <c r="O49">
        <f>'[26]Quadrat totals'!K48</f>
        <v>367.18432994935745</v>
      </c>
      <c r="P49">
        <f>'[27]Quadrat totals'!B48</f>
        <v>1</v>
      </c>
      <c r="Q49">
        <f>'[27]Quadrat totals'!K48</f>
        <v>0</v>
      </c>
      <c r="R49">
        <f>'[28]Quadrat totals'!B48</f>
        <v>9</v>
      </c>
      <c r="S49">
        <f>'[28]Quadrat totals'!K48</f>
        <v>646.20325602740877</v>
      </c>
    </row>
    <row r="50" spans="1:19">
      <c r="A50" s="2" t="s">
        <v>13</v>
      </c>
      <c r="B50">
        <f>'[19]Quadrat totals'!B49</f>
        <v>20</v>
      </c>
      <c r="C50">
        <f>'[19]Quadrat totals'!K49</f>
        <v>0</v>
      </c>
      <c r="D50">
        <f>'[20]Quadrat totals'!B49</f>
        <v>20</v>
      </c>
      <c r="E50">
        <f>'[20]Quadrat totals'!K49</f>
        <v>0</v>
      </c>
      <c r="F50">
        <f>'[21]Quadrat totals'!B49</f>
        <v>17</v>
      </c>
      <c r="G50">
        <f>'[21]Quadrat totals'!K49</f>
        <v>0</v>
      </c>
      <c r="H50">
        <f>'[22]Quadrat totals'!B49</f>
        <v>10</v>
      </c>
      <c r="I50">
        <f>'[22]Quadrat totals'!K49</f>
        <v>196.47006400000001</v>
      </c>
      <c r="J50">
        <f>'[23]Quadrat totals'!B49</f>
        <v>12</v>
      </c>
      <c r="K50">
        <f>'[23]Quadrat totals'!K49</f>
        <v>186.22961200000003</v>
      </c>
      <c r="L50">
        <f>'[24]Quadrat totals'!B49</f>
        <v>36</v>
      </c>
      <c r="M50">
        <f>'[24]Quadrat totals'!K49</f>
        <v>0</v>
      </c>
      <c r="N50">
        <f>'[26]Quadrat totals'!B49</f>
        <v>12</v>
      </c>
      <c r="O50">
        <f>'[26]Quadrat totals'!K49</f>
        <v>995.2328195149596</v>
      </c>
      <c r="P50">
        <f>'[27]Quadrat totals'!B49</f>
        <v>6</v>
      </c>
      <c r="Q50">
        <f>'[27]Quadrat totals'!K49</f>
        <v>228.75566143869335</v>
      </c>
      <c r="R50">
        <f>'[28]Quadrat totals'!B49</f>
        <v>19</v>
      </c>
      <c r="S50">
        <f>'[28]Quadrat totals'!K49</f>
        <v>0</v>
      </c>
    </row>
    <row r="51" spans="1:19">
      <c r="A51" s="2" t="s">
        <v>13</v>
      </c>
      <c r="B51">
        <f>'[19]Quadrat totals'!B50</f>
        <v>22</v>
      </c>
      <c r="C51">
        <f>'[19]Quadrat totals'!K50</f>
        <v>0</v>
      </c>
      <c r="D51">
        <f>'[20]Quadrat totals'!B50</f>
        <v>33</v>
      </c>
      <c r="E51">
        <f>'[20]Quadrat totals'!K50</f>
        <v>0</v>
      </c>
      <c r="F51">
        <f>'[21]Quadrat totals'!B50</f>
        <v>24</v>
      </c>
      <c r="G51">
        <f>'[21]Quadrat totals'!K50</f>
        <v>0</v>
      </c>
      <c r="H51">
        <f>'[22]Quadrat totals'!B50</f>
        <v>23</v>
      </c>
      <c r="I51">
        <f>'[22]Quadrat totals'!K50</f>
        <v>0</v>
      </c>
      <c r="J51">
        <f>'[23]Quadrat totals'!B50</f>
        <v>22</v>
      </c>
      <c r="K51">
        <f>'[23]Quadrat totals'!K50</f>
        <v>0</v>
      </c>
      <c r="L51">
        <f>'[24]Quadrat totals'!B50</f>
        <v>39</v>
      </c>
      <c r="M51">
        <f>'[24]Quadrat totals'!K50</f>
        <v>0</v>
      </c>
      <c r="N51">
        <f>'[26]Quadrat totals'!B50</f>
        <v>31</v>
      </c>
      <c r="O51">
        <f>'[26]Quadrat totals'!K50</f>
        <v>0</v>
      </c>
      <c r="P51">
        <f>'[27]Quadrat totals'!B50</f>
        <v>21</v>
      </c>
      <c r="Q51">
        <f>'[27]Quadrat totals'!K50</f>
        <v>0</v>
      </c>
      <c r="R51">
        <f>'[28]Quadrat totals'!B50</f>
        <v>23</v>
      </c>
      <c r="S51">
        <f>'[28]Quadrat totals'!K50</f>
        <v>0</v>
      </c>
    </row>
    <row r="52" spans="1:19">
      <c r="A52" s="2" t="s">
        <v>13</v>
      </c>
      <c r="B52">
        <f>'[19]Quadrat totals'!B51</f>
        <v>25</v>
      </c>
      <c r="C52">
        <f>'[19]Quadrat totals'!K51</f>
        <v>0</v>
      </c>
      <c r="D52">
        <f>'[20]Quadrat totals'!B51</f>
        <v>46</v>
      </c>
      <c r="E52">
        <f>'[20]Quadrat totals'!K51</f>
        <v>0</v>
      </c>
      <c r="F52">
        <f>'[21]Quadrat totals'!B51</f>
        <v>37</v>
      </c>
      <c r="G52">
        <f>'[21]Quadrat totals'!K51</f>
        <v>0</v>
      </c>
      <c r="H52">
        <f>'[22]Quadrat totals'!B51</f>
        <v>26</v>
      </c>
      <c r="I52">
        <f>'[22]Quadrat totals'!K51</f>
        <v>0</v>
      </c>
      <c r="J52">
        <f>'[23]Quadrat totals'!B51</f>
        <v>51</v>
      </c>
      <c r="K52">
        <f>'[23]Quadrat totals'!K51</f>
        <v>0</v>
      </c>
      <c r="L52">
        <f>'[24]Quadrat totals'!B51</f>
        <v>43</v>
      </c>
      <c r="M52">
        <f>'[24]Quadrat totals'!K51</f>
        <v>147.36555805040544</v>
      </c>
      <c r="N52">
        <f>'[26]Quadrat totals'!B51</f>
        <v>51</v>
      </c>
      <c r="O52">
        <f>'[26]Quadrat totals'!K51</f>
        <v>0</v>
      </c>
      <c r="P52">
        <f>'[27]Quadrat totals'!B51</f>
        <v>47</v>
      </c>
      <c r="Q52">
        <f>'[27]Quadrat totals'!K51</f>
        <v>0</v>
      </c>
      <c r="R52">
        <f>'[28]Quadrat totals'!B51</f>
        <v>35</v>
      </c>
      <c r="S52">
        <f>'[28]Quadrat totals'!K51</f>
        <v>0</v>
      </c>
    </row>
    <row r="53" spans="1:19">
      <c r="A53" s="2" t="s">
        <v>13</v>
      </c>
      <c r="B53">
        <f>'[19]Quadrat totals'!B52</f>
        <v>29</v>
      </c>
      <c r="C53">
        <f>'[19]Quadrat totals'!K52</f>
        <v>0</v>
      </c>
      <c r="D53">
        <f>'[20]Quadrat totals'!B52</f>
        <v>10</v>
      </c>
      <c r="E53">
        <f>'[20]Quadrat totals'!K52</f>
        <v>150.045188</v>
      </c>
      <c r="F53">
        <f>'[21]Quadrat totals'!B52</f>
        <v>48</v>
      </c>
      <c r="G53">
        <f>'[21]Quadrat totals'!K52</f>
        <v>21.176832000000001</v>
      </c>
      <c r="H53">
        <f>'[22]Quadrat totals'!B52</f>
        <v>45</v>
      </c>
      <c r="I53">
        <f>'[22]Quadrat totals'!K52</f>
        <v>0</v>
      </c>
      <c r="J53">
        <f>'[23]Quadrat totals'!B52</f>
        <v>54</v>
      </c>
      <c r="K53">
        <f>'[23]Quadrat totals'!K52</f>
        <v>0</v>
      </c>
      <c r="L53">
        <f>'[24]Quadrat totals'!B52</f>
        <v>44</v>
      </c>
      <c r="M53">
        <f>'[24]Quadrat totals'!K52</f>
        <v>0</v>
      </c>
      <c r="N53">
        <f>'[26]Quadrat totals'!B52</f>
        <v>52</v>
      </c>
      <c r="O53">
        <f>'[26]Quadrat totals'!K52</f>
        <v>0</v>
      </c>
      <c r="P53">
        <f>'[27]Quadrat totals'!B52</f>
        <v>58</v>
      </c>
      <c r="Q53">
        <f>'[27]Quadrat totals'!K52</f>
        <v>0</v>
      </c>
      <c r="R53">
        <f>'[28]Quadrat totals'!B52</f>
        <v>52</v>
      </c>
      <c r="S53">
        <f>'[28]Quadrat totals'!K52</f>
        <v>0</v>
      </c>
    </row>
    <row r="54" spans="1:19">
      <c r="A54" s="2" t="s">
        <v>53</v>
      </c>
      <c r="C54">
        <f>SUM(C4:C53)/COUNTIF(C4:C53, "&gt;0")</f>
        <v>257.11851914422806</v>
      </c>
      <c r="E54">
        <f>SUM(E4:E53)/COUNTIF(E4:E53, "&gt;0")</f>
        <v>204.73440407945944</v>
      </c>
      <c r="G54">
        <f>SUM(G4:G53)/COUNTIF(G4:G53, "&gt;0")</f>
        <v>527.5751831765748</v>
      </c>
      <c r="I54">
        <f>SUM(I4:I53)/COUNTIF(I4:I53, "&gt;0")</f>
        <v>396.17337590937689</v>
      </c>
      <c r="K54">
        <f>SUM(K4:K53)/COUNTIF(K4:K53, "&gt;0")</f>
        <v>422.97331441687226</v>
      </c>
      <c r="M54">
        <f>SUM(M4:M53)/COUNTIF(M4:M53, "&gt;0")</f>
        <v>524.94971443701411</v>
      </c>
      <c r="O54">
        <f>SUM(O4:O53)/COUNTIF(O4:O53, "&gt;0")</f>
        <v>892.08765842775529</v>
      </c>
      <c r="Q54">
        <f>SUM(Q4:Q53)/COUNTIF(Q4:Q53, "&gt;0")</f>
        <v>190.89854075083633</v>
      </c>
    </row>
    <row r="55" spans="1:19">
      <c r="A55" s="2" t="s">
        <v>56</v>
      </c>
      <c r="C55">
        <f t="array" ref="C55">STDEV(IF(C4:C53&lt;&gt;0,C4:C53))/(COUNTIF(C4:C53, "&gt;0")^(1/2))</f>
        <v>101.41081425173779</v>
      </c>
      <c r="E55">
        <f t="array" ref="E55">STDEV(IF(E4:E53&lt;&gt;0,E4:E53))/(COUNTIF(E4:E53, "&gt;0")^(1/2))</f>
        <v>79.695740608426576</v>
      </c>
      <c r="G55">
        <f t="array" ref="G55">STDEV(IF(G4:G53&lt;&gt;0,G4:G53))/(COUNTIF(G4:G53, "&gt;0")^(1/2))</f>
        <v>208.77721625693206</v>
      </c>
      <c r="I55">
        <f t="array" ref="I55">STDEV(IF(I4:I53&lt;&gt;0,I4:I53))/(COUNTIF(I4:I53, "&gt;0")^(1/2))</f>
        <v>93.379542779243977</v>
      </c>
      <c r="K55">
        <f t="array" ref="K55">STDEV(IF(K4:K53&lt;&gt;0,K4:K53))/(COUNTIF(K4:K53, "&gt;0")^(1/2))</f>
        <v>137.65910781999497</v>
      </c>
      <c r="M55">
        <f t="array" ref="M55">STDEV(IF(M4:M53&lt;&gt;0,M4:M53))/(COUNTIF(M4:M53, "&gt;0")^(1/2))</f>
        <v>165.5657273804423</v>
      </c>
      <c r="O55">
        <f t="array" ref="O55">STDEV(IF(O4:O53&lt;&gt;0,O4:O53))/(COUNTIF(O4:O53, "&gt;0")^(1/2))</f>
        <v>361.75680149007951</v>
      </c>
      <c r="Q55">
        <f t="array" ref="Q55">STDEV(IF(Q4:Q53&lt;&gt;0,Q4:Q53))/(COUNTIF(Q4:Q53, "&gt;0")^(1/2))</f>
        <v>67.506127323622849</v>
      </c>
    </row>
  </sheetData>
  <mergeCells count="10">
    <mergeCell ref="R2:S2"/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A2" workbookViewId="0">
      <selection activeCell="Q54" sqref="Q54:Q55"/>
    </sheetView>
  </sheetViews>
  <sheetFormatPr baseColWidth="10" defaultColWidth="11" defaultRowHeight="15" x14ac:dyDescent="0"/>
  <cols>
    <col min="1" max="1" width="8.5" customWidth="1"/>
    <col min="2" max="13" width="9" customWidth="1"/>
  </cols>
  <sheetData>
    <row r="1" spans="1:17">
      <c r="A1" s="57" t="s">
        <v>57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7" s="1" customFormat="1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</row>
    <row r="3" spans="1:17" s="1" customFormat="1" ht="30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</row>
    <row r="4" spans="1:17">
      <c r="A4" s="2" t="s">
        <v>4</v>
      </c>
      <c r="B4">
        <f>'[19]Quadrat totals'!B3</f>
        <v>6</v>
      </c>
      <c r="C4">
        <f>'SCAL density'!C4+'SAC &amp; STAB density'!C4</f>
        <v>691.86847977028776</v>
      </c>
      <c r="D4">
        <f>'[20]Quadrat totals'!B3</f>
        <v>21</v>
      </c>
      <c r="E4">
        <f>'SCAL density'!E4+'SAC &amp; STAB density'!E4</f>
        <v>0</v>
      </c>
      <c r="F4">
        <f>'[21]Quadrat totals'!B3</f>
        <v>5</v>
      </c>
      <c r="G4">
        <f>'SCAL density'!G4+'SAC &amp; STAB density'!G4</f>
        <v>520.41531092021046</v>
      </c>
      <c r="H4">
        <f>'[22]Quadrat totals'!B3</f>
        <v>8</v>
      </c>
      <c r="I4">
        <f>'SCAL density'!I4+'SAC &amp; STAB density'!I4</f>
        <v>113.45550000000001</v>
      </c>
      <c r="J4">
        <f>'[23]Quadrat totals'!B3</f>
        <v>1</v>
      </c>
      <c r="K4">
        <f>'SCAL density'!K4+'SAC &amp; STAB density'!K4</f>
        <v>0</v>
      </c>
      <c r="L4">
        <f>'[24]Quadrat totals'!B3</f>
        <v>2</v>
      </c>
      <c r="M4">
        <f>'SCAL density'!M4+'SAC &amp; STAB density'!M4</f>
        <v>0</v>
      </c>
      <c r="N4">
        <f>'[26]Quadrat totals'!B3</f>
        <v>10</v>
      </c>
      <c r="O4">
        <f>'SCAL density'!O4+'SAC &amp; STAB density'!O4</f>
        <v>517.88514478948332</v>
      </c>
      <c r="P4">
        <f>'[27]Quadrat totals'!B3</f>
        <v>12</v>
      </c>
      <c r="Q4">
        <f>'SCAL density'!Q4+'SAC &amp; STAB density'!Q4</f>
        <v>1103.00300327577</v>
      </c>
    </row>
    <row r="5" spans="1:17">
      <c r="A5" s="2" t="s">
        <v>4</v>
      </c>
      <c r="B5">
        <f>'[19]Quadrat totals'!B4</f>
        <v>8</v>
      </c>
      <c r="C5">
        <f>'SCAL density'!C5+'SAC &amp; STAB density'!C5</f>
        <v>1400.4153257029695</v>
      </c>
      <c r="D5">
        <f>'[20]Quadrat totals'!B4</f>
        <v>36</v>
      </c>
      <c r="E5">
        <f>'SCAL density'!E5+'SAC &amp; STAB density'!E5</f>
        <v>0</v>
      </c>
      <c r="F5">
        <f>'[21]Quadrat totals'!B4</f>
        <v>32</v>
      </c>
      <c r="G5">
        <f>'SCAL density'!G5+'SAC &amp; STAB density'!G5</f>
        <v>0</v>
      </c>
      <c r="H5">
        <f>'[22]Quadrat totals'!B4</f>
        <v>11</v>
      </c>
      <c r="I5">
        <f>'SCAL density'!I5+'SAC &amp; STAB density'!I5</f>
        <v>142.32851600000004</v>
      </c>
      <c r="J5">
        <f>'[23]Quadrat totals'!B4</f>
        <v>25</v>
      </c>
      <c r="K5">
        <f>'SCAL density'!K5+'SAC &amp; STAB density'!K5</f>
        <v>0</v>
      </c>
      <c r="L5">
        <f>'[24]Quadrat totals'!B4</f>
        <v>26</v>
      </c>
      <c r="M5">
        <f>'SCAL density'!M5+'SAC &amp; STAB density'!M5</f>
        <v>0</v>
      </c>
      <c r="N5">
        <f>'[26]Quadrat totals'!B4</f>
        <v>34</v>
      </c>
      <c r="O5">
        <f>'SCAL density'!O5+'SAC &amp; STAB density'!O5</f>
        <v>0</v>
      </c>
      <c r="P5">
        <f>'[27]Quadrat totals'!B4</f>
        <v>28</v>
      </c>
      <c r="Q5">
        <f>'SCAL density'!Q5+'SAC &amp; STAB density'!Q5</f>
        <v>0</v>
      </c>
    </row>
    <row r="6" spans="1:17">
      <c r="A6" s="2" t="s">
        <v>4</v>
      </c>
      <c r="B6">
        <f>'[19]Quadrat totals'!B5</f>
        <v>19</v>
      </c>
      <c r="C6">
        <f>'SCAL density'!C6+'SAC &amp; STAB density'!C6</f>
        <v>453.72142536911133</v>
      </c>
      <c r="D6">
        <f>'[20]Quadrat totals'!B5</f>
        <v>46</v>
      </c>
      <c r="E6">
        <f>'SCAL density'!E6+'SAC &amp; STAB density'!E6</f>
        <v>0</v>
      </c>
      <c r="F6">
        <f>'[21]Quadrat totals'!B5</f>
        <v>39</v>
      </c>
      <c r="G6">
        <f>'SCAL density'!G6+'SAC &amp; STAB density'!G6</f>
        <v>0</v>
      </c>
      <c r="H6">
        <f>'[22]Quadrat totals'!B5</f>
        <v>32</v>
      </c>
      <c r="I6">
        <f>'SCAL density'!I6+'SAC &amp; STAB density'!I6</f>
        <v>0</v>
      </c>
      <c r="J6">
        <f>'[23]Quadrat totals'!B5</f>
        <v>42</v>
      </c>
      <c r="K6">
        <f>'SCAL density'!K6+'SAC &amp; STAB density'!K6</f>
        <v>43.890851999999995</v>
      </c>
      <c r="L6">
        <f>'[24]Quadrat totals'!B5</f>
        <v>29</v>
      </c>
      <c r="M6">
        <f>'SCAL density'!M6+'SAC &amp; STAB density'!M6</f>
        <v>0</v>
      </c>
      <c r="N6">
        <f>'[26]Quadrat totals'!B5</f>
        <v>36</v>
      </c>
      <c r="O6">
        <f>'SCAL density'!O6+'SAC &amp; STAB density'!O6</f>
        <v>0</v>
      </c>
      <c r="P6">
        <f>'[27]Quadrat totals'!B5</f>
        <v>38</v>
      </c>
      <c r="Q6">
        <f>'SCAL density'!Q6+'SAC &amp; STAB density'!Q6</f>
        <v>0</v>
      </c>
    </row>
    <row r="7" spans="1:17">
      <c r="A7" s="2" t="s">
        <v>4</v>
      </c>
      <c r="B7">
        <f>'[19]Quadrat totals'!B6</f>
        <v>28</v>
      </c>
      <c r="C7">
        <f>'SCAL density'!C7+'SAC &amp; STAB density'!C7</f>
        <v>0</v>
      </c>
      <c r="D7">
        <f>'[20]Quadrat totals'!B6</f>
        <v>49</v>
      </c>
      <c r="E7">
        <f>'SCAL density'!E7+'SAC &amp; STAB density'!E7</f>
        <v>278.63312400000001</v>
      </c>
      <c r="F7">
        <f>'[21]Quadrat totals'!B6</f>
        <v>46</v>
      </c>
      <c r="G7">
        <f>'SCAL density'!G7+'SAC &amp; STAB density'!G7</f>
        <v>0</v>
      </c>
      <c r="H7">
        <f>'[22]Quadrat totals'!B6</f>
        <v>34</v>
      </c>
      <c r="I7">
        <f>'SCAL density'!I7+'SAC &amp; STAB density'!I7</f>
        <v>0</v>
      </c>
      <c r="J7">
        <f>'[23]Quadrat totals'!B6</f>
        <v>47</v>
      </c>
      <c r="K7">
        <f>'SCAL density'!K7+'SAC &amp; STAB density'!K7</f>
        <v>0</v>
      </c>
      <c r="L7">
        <f>'[24]Quadrat totals'!B6</f>
        <v>30</v>
      </c>
      <c r="M7">
        <f>'SCAL density'!M7+'SAC &amp; STAB density'!M7</f>
        <v>0</v>
      </c>
      <c r="N7">
        <f>'[26]Quadrat totals'!B6</f>
        <v>38</v>
      </c>
      <c r="O7">
        <f>'SCAL density'!O7+'SAC &amp; STAB density'!O7</f>
        <v>0</v>
      </c>
      <c r="P7">
        <f>'[27]Quadrat totals'!B6</f>
        <v>51</v>
      </c>
      <c r="Q7">
        <f>'SCAL density'!Q7+'SAC &amp; STAB density'!Q7</f>
        <v>133.3123207774951</v>
      </c>
    </row>
    <row r="8" spans="1:17">
      <c r="A8" s="2" t="s">
        <v>4</v>
      </c>
      <c r="B8">
        <f>'[19]Quadrat totals'!B7</f>
        <v>40</v>
      </c>
      <c r="C8">
        <f>'SCAL density'!C8+'SAC &amp; STAB density'!C8</f>
        <v>0</v>
      </c>
      <c r="D8">
        <f>'[20]Quadrat totals'!B7</f>
        <v>52</v>
      </c>
      <c r="E8">
        <f>'SCAL density'!E8+'SAC &amp; STAB density'!E8</f>
        <v>230.96172400000006</v>
      </c>
      <c r="F8">
        <f>'[21]Quadrat totals'!B7</f>
        <v>53</v>
      </c>
      <c r="G8">
        <f>'SCAL density'!G8+'SAC &amp; STAB density'!G8</f>
        <v>0</v>
      </c>
      <c r="H8">
        <f>'[22]Quadrat totals'!B7</f>
        <v>37</v>
      </c>
      <c r="I8">
        <f>'SCAL density'!I8+'SAC &amp; STAB density'!I8</f>
        <v>0</v>
      </c>
      <c r="J8">
        <f>'[23]Quadrat totals'!B7</f>
        <v>49</v>
      </c>
      <c r="K8">
        <f>'SCAL density'!K8+'SAC &amp; STAB density'!K8</f>
        <v>111.201896</v>
      </c>
      <c r="L8">
        <f>'[24]Quadrat totals'!B7</f>
        <v>40</v>
      </c>
      <c r="M8">
        <f>'SCAL density'!M8+'SAC &amp; STAB density'!M8</f>
        <v>0</v>
      </c>
      <c r="N8">
        <f>'[26]Quadrat totals'!B7</f>
        <v>54</v>
      </c>
      <c r="O8">
        <f>'SCAL density'!O8+'SAC &amp; STAB density'!O8</f>
        <v>0</v>
      </c>
      <c r="P8">
        <f>'[27]Quadrat totals'!B7</f>
        <v>57</v>
      </c>
      <c r="Q8">
        <f>'SCAL density'!Q8+'SAC &amp; STAB density'!Q8</f>
        <v>776.12486440895782</v>
      </c>
    </row>
    <row r="9" spans="1:17">
      <c r="A9" s="2" t="s">
        <v>5</v>
      </c>
      <c r="B9">
        <f>'[19]Quadrat totals'!B8</f>
        <v>5</v>
      </c>
      <c r="C9">
        <f>'SCAL density'!C9+'SAC &amp; STAB density'!C9</f>
        <v>1994.3966796109066</v>
      </c>
      <c r="D9">
        <f>'[20]Quadrat totals'!B8</f>
        <v>7</v>
      </c>
      <c r="E9">
        <f>'SCAL density'!E9+'SAC &amp; STAB density'!E9</f>
        <v>217.92731600000002</v>
      </c>
      <c r="F9">
        <f>'[21]Quadrat totals'!B8</f>
        <v>5</v>
      </c>
      <c r="G9">
        <f>'SCAL density'!G9+'SAC &amp; STAB density'!G9</f>
        <v>1046.3421579005005</v>
      </c>
      <c r="H9">
        <f>'[22]Quadrat totals'!B8</f>
        <v>12</v>
      </c>
      <c r="I9">
        <f>'SCAL density'!I9+'SAC &amp; STAB density'!I9</f>
        <v>191.57808</v>
      </c>
      <c r="J9">
        <f>'[23]Quadrat totals'!B8</f>
        <v>28</v>
      </c>
      <c r="K9">
        <f>'SCAL density'!K9+'SAC &amp; STAB density'!K9</f>
        <v>0</v>
      </c>
      <c r="L9">
        <f>'[24]Quadrat totals'!B8</f>
        <v>5</v>
      </c>
      <c r="M9">
        <f>'SCAL density'!M9+'SAC &amp; STAB density'!M9</f>
        <v>449.57887235021076</v>
      </c>
      <c r="N9">
        <f>'[26]Quadrat totals'!B8</f>
        <v>17</v>
      </c>
      <c r="O9">
        <f>'SCAL density'!O9+'SAC &amp; STAB density'!O9</f>
        <v>0</v>
      </c>
      <c r="P9">
        <f>'[27]Quadrat totals'!B8</f>
        <v>7</v>
      </c>
      <c r="Q9">
        <f>'SCAL density'!Q9+'SAC &amp; STAB density'!Q9</f>
        <v>1541.2908859354777</v>
      </c>
    </row>
    <row r="10" spans="1:17">
      <c r="A10" s="2" t="s">
        <v>5</v>
      </c>
      <c r="B10">
        <f>'[19]Quadrat totals'!B9</f>
        <v>16</v>
      </c>
      <c r="C10">
        <f>'SCAL density'!C10+'SAC &amp; STAB density'!C10</f>
        <v>0</v>
      </c>
      <c r="D10">
        <f>'[20]Quadrat totals'!B9</f>
        <v>21</v>
      </c>
      <c r="E10">
        <f>'SCAL density'!E10+'SAC &amp; STAB density'!E10</f>
        <v>0</v>
      </c>
      <c r="F10">
        <f>'[21]Quadrat totals'!B9</f>
        <v>9</v>
      </c>
      <c r="G10">
        <f>'SCAL density'!G10+'SAC &amp; STAB density'!G10</f>
        <v>23.420192000000004</v>
      </c>
      <c r="H10">
        <f>'[22]Quadrat totals'!B9</f>
        <v>25</v>
      </c>
      <c r="I10">
        <f>'SCAL density'!I10+'SAC &amp; STAB density'!I10</f>
        <v>0</v>
      </c>
      <c r="J10">
        <f>'[23]Quadrat totals'!B9</f>
        <v>31</v>
      </c>
      <c r="K10">
        <f>'SCAL density'!K10+'SAC &amp; STAB density'!K10</f>
        <v>56.104488000000011</v>
      </c>
      <c r="L10">
        <f>'[24]Quadrat totals'!B9</f>
        <v>13</v>
      </c>
      <c r="M10">
        <f>'SCAL density'!M10+'SAC &amp; STAB density'!M10</f>
        <v>229.25454891275311</v>
      </c>
      <c r="N10">
        <f>'[26]Quadrat totals'!B9</f>
        <v>19</v>
      </c>
      <c r="O10">
        <f>'SCAL density'!O10+'SAC &amp; STAB density'!O10</f>
        <v>0</v>
      </c>
      <c r="P10">
        <f>'[27]Quadrat totals'!B9</f>
        <v>12</v>
      </c>
      <c r="Q10">
        <f>'SCAL density'!Q10+'SAC &amp; STAB density'!Q10</f>
        <v>217.501564</v>
      </c>
    </row>
    <row r="11" spans="1:17">
      <c r="A11" s="2" t="s">
        <v>5</v>
      </c>
      <c r="B11">
        <f>'[19]Quadrat totals'!B10</f>
        <v>17</v>
      </c>
      <c r="C11">
        <f>'SCAL density'!C11+'SAC &amp; STAB density'!C11</f>
        <v>0</v>
      </c>
      <c r="D11">
        <f>'[20]Quadrat totals'!B10</f>
        <v>27</v>
      </c>
      <c r="E11">
        <f>'SCAL density'!E11+'SAC &amp; STAB density'!E11</f>
        <v>0</v>
      </c>
      <c r="F11">
        <f>'[21]Quadrat totals'!B10</f>
        <v>14</v>
      </c>
      <c r="G11">
        <f>'SCAL density'!G11+'SAC &amp; STAB density'!G11</f>
        <v>0</v>
      </c>
      <c r="H11">
        <f>'[22]Quadrat totals'!B10</f>
        <v>29</v>
      </c>
      <c r="I11">
        <f>'SCAL density'!I11+'SAC &amp; STAB density'!I11</f>
        <v>104.88732400000001</v>
      </c>
      <c r="J11">
        <f>'[23]Quadrat totals'!B10</f>
        <v>34</v>
      </c>
      <c r="K11">
        <f>'SCAL density'!K11+'SAC &amp; STAB density'!K11</f>
        <v>0</v>
      </c>
      <c r="L11">
        <f>'[24]Quadrat totals'!B10</f>
        <v>22</v>
      </c>
      <c r="M11">
        <f>'SCAL density'!M11+'SAC &amp; STAB density'!M11</f>
        <v>0</v>
      </c>
      <c r="N11">
        <f>'[26]Quadrat totals'!B10</f>
        <v>22</v>
      </c>
      <c r="O11">
        <f>'SCAL density'!O11+'SAC &amp; STAB density'!O11</f>
        <v>0</v>
      </c>
      <c r="P11">
        <f>'[27]Quadrat totals'!B10</f>
        <v>23</v>
      </c>
      <c r="Q11">
        <f>'SCAL density'!Q11+'SAC &amp; STAB density'!Q11</f>
        <v>0</v>
      </c>
    </row>
    <row r="12" spans="1:17">
      <c r="A12" s="2" t="s">
        <v>5</v>
      </c>
      <c r="B12">
        <f>'[19]Quadrat totals'!B11</f>
        <v>18</v>
      </c>
      <c r="C12">
        <f>'SCAL density'!C12+'SAC &amp; STAB density'!C12</f>
        <v>0</v>
      </c>
      <c r="D12">
        <f>'[20]Quadrat totals'!B11</f>
        <v>31</v>
      </c>
      <c r="E12">
        <f>'SCAL density'!E12+'SAC &amp; STAB density'!E12</f>
        <v>529.33163135821133</v>
      </c>
      <c r="F12">
        <f>'[21]Quadrat totals'!B11</f>
        <v>22</v>
      </c>
      <c r="G12">
        <f>'SCAL density'!G12+'SAC &amp; STAB density'!G12</f>
        <v>0</v>
      </c>
      <c r="H12">
        <f>'[22]Quadrat totals'!B11</f>
        <v>41</v>
      </c>
      <c r="I12">
        <f>'SCAL density'!I12+'SAC &amp; STAB density'!I12</f>
        <v>0</v>
      </c>
      <c r="J12">
        <f>'[23]Quadrat totals'!B11</f>
        <v>44</v>
      </c>
      <c r="K12">
        <f>'SCAL density'!K12+'SAC &amp; STAB density'!K12</f>
        <v>200.50375318786956</v>
      </c>
      <c r="L12">
        <f>'[24]Quadrat totals'!B11</f>
        <v>52</v>
      </c>
      <c r="M12">
        <f>'SCAL density'!M12+'SAC &amp; STAB density'!M12</f>
        <v>144.20286322006802</v>
      </c>
      <c r="N12">
        <f>'[26]Quadrat totals'!B11</f>
        <v>24</v>
      </c>
      <c r="O12">
        <f>'SCAL density'!O12+'SAC &amp; STAB density'!O12</f>
        <v>0</v>
      </c>
      <c r="P12">
        <f>'[27]Quadrat totals'!B11</f>
        <v>35</v>
      </c>
      <c r="Q12">
        <f>'SCAL density'!Q12+'SAC &amp; STAB density'!Q12</f>
        <v>0</v>
      </c>
    </row>
    <row r="13" spans="1:17">
      <c r="A13" s="2" t="s">
        <v>5</v>
      </c>
      <c r="B13">
        <f>'[19]Quadrat totals'!B12</f>
        <v>30</v>
      </c>
      <c r="C13">
        <f>'SCAL density'!C13+'SAC &amp; STAB density'!C13</f>
        <v>892.67327249435107</v>
      </c>
      <c r="D13">
        <f>'[20]Quadrat totals'!B12</f>
        <v>52</v>
      </c>
      <c r="E13">
        <f>'SCAL density'!E13+'SAC &amp; STAB density'!E13</f>
        <v>654.15698495871027</v>
      </c>
      <c r="F13">
        <f>'[21]Quadrat totals'!B12</f>
        <v>31</v>
      </c>
      <c r="G13">
        <f>'SCAL density'!G13+'SAC &amp; STAB density'!G13</f>
        <v>482.37038493833711</v>
      </c>
      <c r="H13">
        <f>'[22]Quadrat totals'!B12</f>
        <v>46</v>
      </c>
      <c r="I13">
        <f>'SCAL density'!I13+'SAC &amp; STAB density'!I13</f>
        <v>645.16255200000001</v>
      </c>
      <c r="J13">
        <f>'[23]Quadrat totals'!B12</f>
        <v>50</v>
      </c>
      <c r="K13">
        <f>'SCAL density'!K13+'SAC &amp; STAB density'!K13</f>
        <v>0</v>
      </c>
      <c r="L13">
        <f>'[24]Quadrat totals'!B12</f>
        <v>58</v>
      </c>
      <c r="M13">
        <f>'SCAL density'!M13+'SAC &amp; STAB density'!M13</f>
        <v>348.30246663997235</v>
      </c>
      <c r="N13">
        <f>'[26]Quadrat totals'!B12</f>
        <v>41</v>
      </c>
      <c r="O13">
        <f>'SCAL density'!O13+'SAC &amp; STAB density'!O13</f>
        <v>110.74652764974667</v>
      </c>
      <c r="P13">
        <f>'[27]Quadrat totals'!B12</f>
        <v>49</v>
      </c>
      <c r="Q13">
        <f>'SCAL density'!Q13+'SAC &amp; STAB density'!Q13</f>
        <v>0</v>
      </c>
    </row>
    <row r="14" spans="1:17">
      <c r="A14" s="2" t="s">
        <v>6</v>
      </c>
      <c r="B14">
        <f>'[19]Quadrat totals'!B13</f>
        <v>4</v>
      </c>
      <c r="C14">
        <f>'SCAL density'!C14+'SAC &amp; STAB density'!C14</f>
        <v>2577.9965952700968</v>
      </c>
      <c r="D14">
        <f>'[20]Quadrat totals'!B13</f>
        <v>10</v>
      </c>
      <c r="E14">
        <f>'SCAL density'!E14+'SAC &amp; STAB density'!E14</f>
        <v>124.11145999999999</v>
      </c>
      <c r="F14">
        <f>'[21]Quadrat totals'!B13</f>
        <v>20</v>
      </c>
      <c r="G14">
        <f>'SCAL density'!G14+'SAC &amp; STAB density'!G14</f>
        <v>126.46206494248757</v>
      </c>
      <c r="H14">
        <f>'[22]Quadrat totals'!B13</f>
        <v>8</v>
      </c>
      <c r="I14">
        <f>'SCAL density'!I14+'SAC &amp; STAB density'!I14</f>
        <v>297.16133200000002</v>
      </c>
      <c r="J14">
        <f>'[23]Quadrat totals'!B13</f>
        <v>15</v>
      </c>
      <c r="K14">
        <f>'SCAL density'!K14+'SAC &amp; STAB density'!K14</f>
        <v>268.13323437199745</v>
      </c>
      <c r="L14">
        <f>'[24]Quadrat totals'!B13</f>
        <v>2</v>
      </c>
      <c r="M14">
        <f>'SCAL density'!M14+'SAC &amp; STAB density'!M14</f>
        <v>1121.63722408736</v>
      </c>
      <c r="N14">
        <f>'[26]Quadrat totals'!B13</f>
        <v>26</v>
      </c>
      <c r="O14">
        <f>'SCAL density'!O14+'SAC &amp; STAB density'!O14</f>
        <v>645.33599676254664</v>
      </c>
      <c r="P14">
        <f>'[27]Quadrat totals'!B13</f>
        <v>2</v>
      </c>
      <c r="Q14">
        <f>'SCAL density'!Q14+'SAC &amp; STAB density'!Q14</f>
        <v>274.66410410104726</v>
      </c>
    </row>
    <row r="15" spans="1:17">
      <c r="A15" s="2" t="s">
        <v>6</v>
      </c>
      <c r="B15">
        <f>'[19]Quadrat totals'!B14</f>
        <v>5</v>
      </c>
      <c r="C15">
        <f>'SCAL density'!C15+'SAC &amp; STAB density'!C15</f>
        <v>2776.2298315907733</v>
      </c>
      <c r="D15">
        <f>'[20]Quadrat totals'!B14</f>
        <v>16</v>
      </c>
      <c r="E15">
        <f>'SCAL density'!E15+'SAC &amp; STAB density'!E15</f>
        <v>193.01091200000002</v>
      </c>
      <c r="F15">
        <f>'[21]Quadrat totals'!B14</f>
        <v>22</v>
      </c>
      <c r="G15">
        <f>'SCAL density'!G15+'SAC &amp; STAB density'!G15</f>
        <v>66.469784000000004</v>
      </c>
      <c r="H15">
        <f>'[22]Quadrat totals'!B14</f>
        <v>14</v>
      </c>
      <c r="I15">
        <f>'SCAL density'!I15+'SAC &amp; STAB density'!I15</f>
        <v>285.50492683809023</v>
      </c>
      <c r="J15">
        <f>'[23]Quadrat totals'!B14</f>
        <v>16</v>
      </c>
      <c r="K15">
        <f>'SCAL density'!K15+'SAC &amp; STAB density'!K15</f>
        <v>99.461592819121336</v>
      </c>
      <c r="L15">
        <f>'[24]Quadrat totals'!B14</f>
        <v>10</v>
      </c>
      <c r="M15">
        <f>'SCAL density'!M15+'SAC &amp; STAB density'!M15</f>
        <v>1183.4634401651911</v>
      </c>
      <c r="N15">
        <f>'[26]Quadrat totals'!B14</f>
        <v>30</v>
      </c>
      <c r="O15">
        <f>'SCAL density'!O15+'SAC &amp; STAB density'!O15</f>
        <v>2041.4982806853909</v>
      </c>
      <c r="P15">
        <f>'[27]Quadrat totals'!B14</f>
        <v>14</v>
      </c>
      <c r="Q15">
        <f>'SCAL density'!Q15+'SAC &amp; STAB density'!Q15</f>
        <v>228.99985236362633</v>
      </c>
    </row>
    <row r="16" spans="1:17">
      <c r="A16" s="2" t="s">
        <v>6</v>
      </c>
      <c r="B16">
        <f>'[19]Quadrat totals'!B15</f>
        <v>19</v>
      </c>
      <c r="C16">
        <f>'SCAL density'!C16+'SAC &amp; STAB density'!C16</f>
        <v>0</v>
      </c>
      <c r="D16">
        <f>'[20]Quadrat totals'!B15</f>
        <v>24</v>
      </c>
      <c r="E16">
        <f>'SCAL density'!E16+'SAC &amp; STAB density'!E16</f>
        <v>11.372376000000003</v>
      </c>
      <c r="F16">
        <f>'[21]Quadrat totals'!B15</f>
        <v>42</v>
      </c>
      <c r="G16">
        <f>'SCAL density'!G16+'SAC &amp; STAB density'!G16</f>
        <v>230.11022</v>
      </c>
      <c r="H16">
        <f>'[22]Quadrat totals'!B15</f>
        <v>25</v>
      </c>
      <c r="I16">
        <f>'SCAL density'!I16+'SAC &amp; STAB density'!I16</f>
        <v>204.17109279445691</v>
      </c>
      <c r="J16">
        <f>'[23]Quadrat totals'!B15</f>
        <v>17</v>
      </c>
      <c r="K16">
        <f>'SCAL density'!K16+'SAC &amp; STAB density'!K16</f>
        <v>22.816046133214485</v>
      </c>
      <c r="L16">
        <f>'[24]Quadrat totals'!B15</f>
        <v>19</v>
      </c>
      <c r="M16">
        <f>'SCAL density'!M16+'SAC &amp; STAB density'!M16</f>
        <v>0</v>
      </c>
      <c r="N16">
        <f>'[26]Quadrat totals'!B15</f>
        <v>38</v>
      </c>
      <c r="O16">
        <f>'SCAL density'!O16+'SAC &amp; STAB density'!O16</f>
        <v>0</v>
      </c>
      <c r="P16">
        <f>'[27]Quadrat totals'!B15</f>
        <v>19</v>
      </c>
      <c r="Q16">
        <f>'SCAL density'!Q16+'SAC &amp; STAB density'!Q16</f>
        <v>945.08085613835829</v>
      </c>
    </row>
    <row r="17" spans="1:17">
      <c r="A17" s="2" t="s">
        <v>6</v>
      </c>
      <c r="B17">
        <f>'[19]Quadrat totals'!B16</f>
        <v>55</v>
      </c>
      <c r="C17">
        <f>'SCAL density'!C17+'SAC &amp; STAB density'!C17</f>
        <v>402.47524903648025</v>
      </c>
      <c r="D17">
        <f>'[20]Quadrat totals'!B16</f>
        <v>45</v>
      </c>
      <c r="E17">
        <f>'SCAL density'!E17+'SAC &amp; STAB density'!E17</f>
        <v>50.205424000000001</v>
      </c>
      <c r="F17">
        <f>'[21]Quadrat totals'!B16</f>
        <v>48</v>
      </c>
      <c r="G17">
        <f>'SCAL density'!G17+'SAC &amp; STAB density'!G17</f>
        <v>392.48364400000003</v>
      </c>
      <c r="H17">
        <f>'[22]Quadrat totals'!B16</f>
        <v>26</v>
      </c>
      <c r="I17">
        <f>'SCAL density'!I17+'SAC &amp; STAB density'!I17</f>
        <v>183.6260433665189</v>
      </c>
      <c r="J17">
        <f>'[23]Quadrat totals'!B16</f>
        <v>36</v>
      </c>
      <c r="K17">
        <f>'SCAL density'!K17+'SAC &amp; STAB density'!K17</f>
        <v>0</v>
      </c>
      <c r="L17">
        <f>'[24]Quadrat totals'!B16</f>
        <v>23</v>
      </c>
      <c r="M17">
        <f>'SCAL density'!M17+'SAC &amp; STAB density'!M17</f>
        <v>743.96649492713232</v>
      </c>
      <c r="N17">
        <f>'[26]Quadrat totals'!B16</f>
        <v>47</v>
      </c>
      <c r="O17">
        <f>'SCAL density'!O17+'SAC &amp; STAB density'!O17</f>
        <v>0</v>
      </c>
      <c r="P17">
        <f>'[27]Quadrat totals'!B16</f>
        <v>39</v>
      </c>
      <c r="Q17">
        <f>'SCAL density'!Q17+'SAC &amp; STAB density'!Q17</f>
        <v>37.721612000000007</v>
      </c>
    </row>
    <row r="18" spans="1:17">
      <c r="A18" s="2" t="s">
        <v>6</v>
      </c>
      <c r="B18">
        <f>'[19]Quadrat totals'!B17</f>
        <v>58</v>
      </c>
      <c r="C18">
        <f>'SCAL density'!C18+'SAC &amp; STAB density'!C18</f>
        <v>0</v>
      </c>
      <c r="D18">
        <f>'[20]Quadrat totals'!B17</f>
        <v>53</v>
      </c>
      <c r="E18">
        <f>'SCAL density'!E18+'SAC &amp; STAB density'!E18</f>
        <v>197.57125600000001</v>
      </c>
      <c r="F18" t="str">
        <f>'[21]Quadrat totals'!B17</f>
        <v>Error</v>
      </c>
      <c r="G18">
        <f>'SCAL density'!G18+'SAC &amp; STAB density'!G18</f>
        <v>0</v>
      </c>
      <c r="H18">
        <f>'[22]Quadrat totals'!B17</f>
        <v>36</v>
      </c>
      <c r="I18">
        <f>'SCAL density'!I18+'SAC &amp; STAB density'!I18</f>
        <v>0</v>
      </c>
      <c r="J18">
        <f>'[23]Quadrat totals'!B17</f>
        <v>39</v>
      </c>
      <c r="K18">
        <f>'SCAL density'!K18+'SAC &amp; STAB density'!K18</f>
        <v>663.73099291810581</v>
      </c>
      <c r="L18">
        <f>'[24]Quadrat totals'!B17</f>
        <v>36</v>
      </c>
      <c r="M18">
        <f>'SCAL density'!M18+'SAC &amp; STAB density'!M18</f>
        <v>0</v>
      </c>
      <c r="N18">
        <f>'[26]Quadrat totals'!B17</f>
        <v>49</v>
      </c>
      <c r="O18">
        <f>'SCAL density'!O18+'SAC &amp; STAB density'!O18</f>
        <v>174.15106400000002</v>
      </c>
      <c r="P18">
        <f>'[27]Quadrat totals'!B17</f>
        <v>50</v>
      </c>
      <c r="Q18">
        <f>'SCAL density'!Q18+'SAC &amp; STAB density'!Q18</f>
        <v>0</v>
      </c>
    </row>
    <row r="19" spans="1:17">
      <c r="A19" s="2" t="s">
        <v>7</v>
      </c>
      <c r="B19">
        <f>'[19]Quadrat totals'!B18</f>
        <v>11</v>
      </c>
      <c r="C19">
        <f>'SCAL density'!C19+'SAC &amp; STAB density'!C19</f>
        <v>1927.9854143194234</v>
      </c>
      <c r="D19">
        <f>'[20]Quadrat totals'!B18</f>
        <v>19</v>
      </c>
      <c r="E19">
        <f>'SCAL density'!E19+'SAC &amp; STAB density'!E19</f>
        <v>0</v>
      </c>
      <c r="F19">
        <f>'[21]Quadrat totals'!B18</f>
        <v>7</v>
      </c>
      <c r="G19">
        <f>'SCAL density'!G19+'SAC &amp; STAB density'!G19</f>
        <v>2368.7639784496891</v>
      </c>
      <c r="H19">
        <f>'[22]Quadrat totals'!B18</f>
        <v>10</v>
      </c>
      <c r="I19">
        <f>'SCAL density'!I19+'SAC &amp; STAB density'!I19</f>
        <v>142.20367199999998</v>
      </c>
      <c r="J19">
        <f>'[23]Quadrat totals'!B18</f>
        <v>4</v>
      </c>
      <c r="K19">
        <f>'SCAL density'!K19+'SAC &amp; STAB density'!K19</f>
        <v>778.54836000000012</v>
      </c>
      <c r="L19">
        <f>'[24]Quadrat totals'!B18</f>
        <v>24</v>
      </c>
      <c r="M19">
        <f>'SCAL density'!M19+'SAC &amp; STAB density'!M19</f>
        <v>331.90696373800529</v>
      </c>
      <c r="N19">
        <f>'[26]Quadrat totals'!B18</f>
        <v>18</v>
      </c>
      <c r="O19">
        <f>'SCAL density'!O19+'SAC &amp; STAB density'!O19</f>
        <v>0</v>
      </c>
      <c r="P19">
        <f>'[27]Quadrat totals'!B18</f>
        <v>22</v>
      </c>
      <c r="Q19">
        <f>'SCAL density'!Q19+'SAC &amp; STAB density'!Q19</f>
        <v>1028.2630566060229</v>
      </c>
    </row>
    <row r="20" spans="1:17">
      <c r="A20" s="2" t="s">
        <v>7</v>
      </c>
      <c r="B20">
        <f>'[19]Quadrat totals'!B19</f>
        <v>15</v>
      </c>
      <c r="C20">
        <f>'SCAL density'!C20+'SAC &amp; STAB density'!C20</f>
        <v>0</v>
      </c>
      <c r="D20">
        <f>'[20]Quadrat totals'!B19</f>
        <v>21</v>
      </c>
      <c r="E20">
        <f>'SCAL density'!E20+'SAC &amp; STAB density'!E20</f>
        <v>13.885912000000001</v>
      </c>
      <c r="F20">
        <f>'[21]Quadrat totals'!B19</f>
        <v>8</v>
      </c>
      <c r="G20">
        <f>'SCAL density'!G20+'SAC &amp; STAB density'!G20</f>
        <v>1022.6244685358696</v>
      </c>
      <c r="H20">
        <f>'[22]Quadrat totals'!B19</f>
        <v>16</v>
      </c>
      <c r="I20">
        <f>'SCAL density'!I20+'SAC &amp; STAB density'!I20</f>
        <v>0</v>
      </c>
      <c r="J20">
        <f>'[23]Quadrat totals'!B19</f>
        <v>15</v>
      </c>
      <c r="K20">
        <f>'SCAL density'!K20+'SAC &amp; STAB density'!K20</f>
        <v>0</v>
      </c>
      <c r="L20">
        <f>'[24]Quadrat totals'!B19</f>
        <v>25</v>
      </c>
      <c r="M20">
        <f>'SCAL density'!M20+'SAC &amp; STAB density'!M20</f>
        <v>1127.3732085263318</v>
      </c>
      <c r="N20">
        <f>'[26]Quadrat totals'!B19</f>
        <v>30</v>
      </c>
      <c r="O20">
        <f>'SCAL density'!O20+'SAC &amp; STAB density'!O20</f>
        <v>1775.0505392471136</v>
      </c>
      <c r="P20">
        <f>'[27]Quadrat totals'!B19</f>
        <v>36</v>
      </c>
      <c r="Q20">
        <f>'SCAL density'!Q20+'SAC &amp; STAB density'!Q20</f>
        <v>0</v>
      </c>
    </row>
    <row r="21" spans="1:17">
      <c r="A21" s="2" t="s">
        <v>7</v>
      </c>
      <c r="B21">
        <f>'[19]Quadrat totals'!B20</f>
        <v>18</v>
      </c>
      <c r="C21">
        <f>'SCAL density'!C21+'SAC &amp; STAB density'!C21</f>
        <v>0</v>
      </c>
      <c r="D21">
        <f>'[20]Quadrat totals'!B20</f>
        <v>38</v>
      </c>
      <c r="E21">
        <f>'SCAL density'!E21+'SAC &amp; STAB density'!E21</f>
        <v>0</v>
      </c>
      <c r="F21">
        <f>'[21]Quadrat totals'!B20</f>
        <v>20</v>
      </c>
      <c r="G21">
        <f>'SCAL density'!G21+'SAC &amp; STAB density'!G21</f>
        <v>81.061868000000004</v>
      </c>
      <c r="H21">
        <f>'[22]Quadrat totals'!B20</f>
        <v>37</v>
      </c>
      <c r="I21">
        <f>'SCAL density'!I21+'SAC &amp; STAB density'!I21</f>
        <v>0</v>
      </c>
      <c r="J21">
        <f>'[23]Quadrat totals'!B20</f>
        <v>25</v>
      </c>
      <c r="K21">
        <f>'SCAL density'!K21+'SAC &amp; STAB density'!K21</f>
        <v>250.75694399999998</v>
      </c>
      <c r="L21">
        <f>'[24]Quadrat totals'!B20</f>
        <v>27</v>
      </c>
      <c r="M21">
        <f>'SCAL density'!M21+'SAC &amp; STAB density'!M21</f>
        <v>606.92752859907955</v>
      </c>
      <c r="N21">
        <f>'[26]Quadrat totals'!B20</f>
        <v>37</v>
      </c>
      <c r="O21">
        <f>'SCAL density'!O21+'SAC &amp; STAB density'!O21</f>
        <v>0</v>
      </c>
      <c r="P21">
        <f>'[27]Quadrat totals'!B20</f>
        <v>42</v>
      </c>
      <c r="Q21">
        <f>'SCAL density'!Q21+'SAC &amp; STAB density'!Q21</f>
        <v>73.760704000000018</v>
      </c>
    </row>
    <row r="22" spans="1:17">
      <c r="A22" s="2" t="s">
        <v>7</v>
      </c>
      <c r="B22">
        <f>'[19]Quadrat totals'!B21</f>
        <v>32</v>
      </c>
      <c r="C22">
        <f>'SCAL density'!C22+'SAC &amp; STAB density'!C22</f>
        <v>0</v>
      </c>
      <c r="D22">
        <f>'[20]Quadrat totals'!B21</f>
        <v>41</v>
      </c>
      <c r="E22">
        <f>'SCAL density'!E22+'SAC &amp; STAB density'!E22</f>
        <v>0</v>
      </c>
      <c r="F22">
        <f>'[21]Quadrat totals'!B21</f>
        <v>27</v>
      </c>
      <c r="G22">
        <f>'SCAL density'!G22+'SAC &amp; STAB density'!G22</f>
        <v>524.02335123341459</v>
      </c>
      <c r="H22">
        <f>'[22]Quadrat totals'!B21</f>
        <v>39</v>
      </c>
      <c r="I22">
        <f>'SCAL density'!I22+'SAC &amp; STAB density'!I22</f>
        <v>0</v>
      </c>
      <c r="J22">
        <f>'[23]Quadrat totals'!B21</f>
        <v>42</v>
      </c>
      <c r="K22">
        <f>'SCAL density'!K22+'SAC &amp; STAB density'!K22</f>
        <v>303.32032800000002</v>
      </c>
      <c r="L22">
        <f>'[24]Quadrat totals'!B21</f>
        <v>50</v>
      </c>
      <c r="M22">
        <f>'SCAL density'!M22+'SAC &amp; STAB density'!M22</f>
        <v>497.30147881991411</v>
      </c>
      <c r="N22">
        <f>'[26]Quadrat totals'!B21</f>
        <v>51</v>
      </c>
      <c r="O22">
        <f>'SCAL density'!O22+'SAC &amp; STAB density'!O22</f>
        <v>375.80377600000008</v>
      </c>
      <c r="P22">
        <f>'[27]Quadrat totals'!B21</f>
        <v>46</v>
      </c>
      <c r="Q22">
        <f>'SCAL density'!Q22+'SAC &amp; STAB density'!Q22</f>
        <v>103.58950470642239</v>
      </c>
    </row>
    <row r="23" spans="1:17">
      <c r="A23" s="2" t="s">
        <v>7</v>
      </c>
      <c r="B23">
        <f>'[19]Quadrat totals'!B22</f>
        <v>47</v>
      </c>
      <c r="C23">
        <f>'SCAL density'!C23+'SAC &amp; STAB density'!C23</f>
        <v>892.86210779174712</v>
      </c>
      <c r="D23">
        <f>'[20]Quadrat totals'!B22</f>
        <v>49</v>
      </c>
      <c r="E23">
        <f>'SCAL density'!E23+'SAC &amp; STAB density'!E23</f>
        <v>550.93403740993438</v>
      </c>
      <c r="F23">
        <f>'[21]Quadrat totals'!B22</f>
        <v>41</v>
      </c>
      <c r="G23">
        <f>'SCAL density'!G23+'SAC &amp; STAB density'!G23</f>
        <v>0</v>
      </c>
      <c r="H23">
        <f>'[22]Quadrat totals'!B22</f>
        <v>41</v>
      </c>
      <c r="I23">
        <f>'SCAL density'!I23+'SAC &amp; STAB density'!I23</f>
        <v>0</v>
      </c>
      <c r="J23">
        <f>'[23]Quadrat totals'!B22</f>
        <v>48</v>
      </c>
      <c r="K23">
        <f>'SCAL density'!K23+'SAC &amp; STAB density'!K23</f>
        <v>57.776764000000007</v>
      </c>
      <c r="L23">
        <f>'[24]Quadrat totals'!B22</f>
        <v>53</v>
      </c>
      <c r="M23">
        <f>'SCAL density'!M23+'SAC &amp; STAB density'!M23</f>
        <v>0</v>
      </c>
      <c r="N23">
        <f>'[26]Quadrat totals'!B22</f>
        <v>52</v>
      </c>
      <c r="O23">
        <f>'SCAL density'!O23+'SAC &amp; STAB density'!O23</f>
        <v>761.81329613976936</v>
      </c>
      <c r="P23">
        <f>'[27]Quadrat totals'!B22</f>
        <v>48</v>
      </c>
      <c r="Q23">
        <f>'SCAL density'!Q23+'SAC &amp; STAB density'!Q23</f>
        <v>0</v>
      </c>
    </row>
    <row r="24" spans="1:17">
      <c r="A24" s="2" t="s">
        <v>8</v>
      </c>
      <c r="B24">
        <f>'[19]Quadrat totals'!B23</f>
        <v>12</v>
      </c>
      <c r="C24">
        <f>'SCAL density'!C24+'SAC &amp; STAB density'!C24</f>
        <v>1579.5061773317</v>
      </c>
      <c r="D24">
        <f>'[20]Quadrat totals'!B23</f>
        <v>5</v>
      </c>
      <c r="E24">
        <f>'SCAL density'!E24+'SAC &amp; STAB density'!E24</f>
        <v>713.08165836991498</v>
      </c>
      <c r="F24">
        <f>'[21]Quadrat totals'!B23</f>
        <v>7</v>
      </c>
      <c r="G24">
        <f>'SCAL density'!G24+'SAC &amp; STAB density'!G24</f>
        <v>566.42314196952134</v>
      </c>
      <c r="H24">
        <f>'[22]Quadrat totals'!B23</f>
        <v>15</v>
      </c>
      <c r="I24">
        <f>'SCAL density'!I24+'SAC &amp; STAB density'!I24</f>
        <v>0</v>
      </c>
      <c r="J24">
        <f>'[23]Quadrat totals'!B23</f>
        <v>4</v>
      </c>
      <c r="K24">
        <f>'SCAL density'!K24+'SAC &amp; STAB density'!K24</f>
        <v>40.536056000000002</v>
      </c>
      <c r="L24">
        <f>'[24]Quadrat totals'!B23</f>
        <v>22</v>
      </c>
      <c r="M24">
        <f>'SCAL density'!M24+'SAC &amp; STAB density'!M24</f>
        <v>578.99111259734946</v>
      </c>
      <c r="N24">
        <f>'[26]Quadrat totals'!B23</f>
        <v>1</v>
      </c>
      <c r="O24">
        <f>'SCAL density'!O24+'SAC &amp; STAB density'!O24</f>
        <v>518.44290795412542</v>
      </c>
      <c r="P24">
        <f>'[27]Quadrat totals'!B23</f>
        <v>11</v>
      </c>
      <c r="Q24">
        <f>'SCAL density'!Q24+'SAC &amp; STAB density'!Q24</f>
        <v>953.68547028104763</v>
      </c>
    </row>
    <row r="25" spans="1:17">
      <c r="A25" s="2" t="s">
        <v>8</v>
      </c>
      <c r="B25">
        <f>'[19]Quadrat totals'!B24</f>
        <v>14</v>
      </c>
      <c r="C25">
        <f>'SCAL density'!C25+'SAC &amp; STAB density'!C25</f>
        <v>0</v>
      </c>
      <c r="D25">
        <f>'[20]Quadrat totals'!B24</f>
        <v>15</v>
      </c>
      <c r="E25">
        <f>'SCAL density'!E25+'SAC &amp; STAB density'!E25</f>
        <v>0</v>
      </c>
      <c r="F25">
        <f>'[21]Quadrat totals'!B24</f>
        <v>22</v>
      </c>
      <c r="G25">
        <f>'SCAL density'!G25+'SAC &amp; STAB density'!G25</f>
        <v>1068.1127667528337</v>
      </c>
      <c r="H25">
        <f>'[22]Quadrat totals'!B24</f>
        <v>19</v>
      </c>
      <c r="I25">
        <f>'SCAL density'!I25+'SAC &amp; STAB density'!I25</f>
        <v>0</v>
      </c>
      <c r="J25">
        <f>'[23]Quadrat totals'!B24</f>
        <v>21</v>
      </c>
      <c r="K25">
        <f>'SCAL density'!K25+'SAC &amp; STAB density'!K25</f>
        <v>232.07316</v>
      </c>
      <c r="L25">
        <f>'[24]Quadrat totals'!B24</f>
        <v>32</v>
      </c>
      <c r="M25">
        <f>'SCAL density'!M25+'SAC &amp; STAB density'!M25</f>
        <v>0</v>
      </c>
      <c r="N25">
        <f>'[26]Quadrat totals'!B24</f>
        <v>14</v>
      </c>
      <c r="O25">
        <f>'SCAL density'!O25+'SAC &amp; STAB density'!O25</f>
        <v>746.80989691859759</v>
      </c>
      <c r="P25">
        <f>'[27]Quadrat totals'!B24</f>
        <v>20</v>
      </c>
      <c r="Q25">
        <f>'SCAL density'!Q25+'SAC &amp; STAB density'!Q25</f>
        <v>1290.7856957113472</v>
      </c>
    </row>
    <row r="26" spans="1:17">
      <c r="A26" s="2" t="s">
        <v>8</v>
      </c>
      <c r="B26">
        <f>'[19]Quadrat totals'!B25</f>
        <v>28</v>
      </c>
      <c r="C26">
        <f>'SCAL density'!C26+'SAC &amp; STAB density'!C26</f>
        <v>0</v>
      </c>
      <c r="D26">
        <f>'[20]Quadrat totals'!B25</f>
        <v>27</v>
      </c>
      <c r="E26">
        <f>'SCAL density'!E26+'SAC &amp; STAB density'!E26</f>
        <v>0</v>
      </c>
      <c r="F26">
        <f>'[21]Quadrat totals'!B25</f>
        <v>23</v>
      </c>
      <c r="G26">
        <f>'SCAL density'!G26+'SAC &amp; STAB density'!G26</f>
        <v>686.94039208381241</v>
      </c>
      <c r="H26">
        <f>'[22]Quadrat totals'!B25</f>
        <v>30</v>
      </c>
      <c r="I26">
        <f>'SCAL density'!I26+'SAC &amp; STAB density'!I26</f>
        <v>0</v>
      </c>
      <c r="J26">
        <f>'[23]Quadrat totals'!B25</f>
        <v>23</v>
      </c>
      <c r="K26">
        <f>'SCAL density'!K26+'SAC &amp; STAB density'!K26</f>
        <v>45.44852800000001</v>
      </c>
      <c r="L26">
        <f>'[24]Quadrat totals'!B25</f>
        <v>33</v>
      </c>
      <c r="M26">
        <f>'SCAL density'!M26+'SAC &amp; STAB density'!M26</f>
        <v>0</v>
      </c>
      <c r="N26">
        <f>'[26]Quadrat totals'!B25</f>
        <v>15</v>
      </c>
      <c r="O26">
        <f>'SCAL density'!O26+'SAC &amp; STAB density'!O26</f>
        <v>0</v>
      </c>
      <c r="P26">
        <f>'[27]Quadrat totals'!B25</f>
        <v>25</v>
      </c>
      <c r="Q26">
        <f>'SCAL density'!Q26+'SAC &amp; STAB density'!Q26</f>
        <v>0</v>
      </c>
    </row>
    <row r="27" spans="1:17">
      <c r="A27" s="2" t="s">
        <v>8</v>
      </c>
      <c r="B27">
        <f>'[19]Quadrat totals'!B26</f>
        <v>33</v>
      </c>
      <c r="C27">
        <f>'SCAL density'!C27+'SAC &amp; STAB density'!C27</f>
        <v>0</v>
      </c>
      <c r="D27">
        <f>'[20]Quadrat totals'!B26</f>
        <v>34</v>
      </c>
      <c r="E27">
        <f>'SCAL density'!E27+'SAC &amp; STAB density'!E27</f>
        <v>0</v>
      </c>
      <c r="F27">
        <f>'[21]Quadrat totals'!B26</f>
        <v>26</v>
      </c>
      <c r="G27">
        <f>'SCAL density'!G27+'SAC &amp; STAB density'!G27</f>
        <v>0</v>
      </c>
      <c r="H27">
        <f>'[22]Quadrat totals'!B26</f>
        <v>42</v>
      </c>
      <c r="I27">
        <f>'SCAL density'!I27+'SAC &amp; STAB density'!I27</f>
        <v>0</v>
      </c>
      <c r="J27">
        <f>'[23]Quadrat totals'!B26</f>
        <v>43</v>
      </c>
      <c r="K27">
        <f>'SCAL density'!K27+'SAC &amp; STAB density'!K27</f>
        <v>0</v>
      </c>
      <c r="L27">
        <f>'[24]Quadrat totals'!B26</f>
        <v>47</v>
      </c>
      <c r="M27">
        <f>'SCAL density'!M27+'SAC &amp; STAB density'!M27</f>
        <v>0</v>
      </c>
      <c r="N27">
        <f>'[26]Quadrat totals'!B26</f>
        <v>18</v>
      </c>
      <c r="O27">
        <f>'SCAL density'!O27+'SAC &amp; STAB density'!O27</f>
        <v>0</v>
      </c>
      <c r="P27">
        <f>'[27]Quadrat totals'!B26</f>
        <v>51</v>
      </c>
      <c r="Q27">
        <f>'SCAL density'!Q27+'SAC &amp; STAB density'!Q27</f>
        <v>49.779672000000005</v>
      </c>
    </row>
    <row r="28" spans="1:17">
      <c r="A28" s="2" t="s">
        <v>8</v>
      </c>
      <c r="B28">
        <f>'[19]Quadrat totals'!B27</f>
        <v>35</v>
      </c>
      <c r="C28">
        <f>'SCAL density'!C28+'SAC &amp; STAB density'!C28</f>
        <v>19.213891999999998</v>
      </c>
      <c r="D28">
        <f>'[20]Quadrat totals'!B27</f>
        <v>46</v>
      </c>
      <c r="E28">
        <f>'SCAL density'!E28+'SAC &amp; STAB density'!E28</f>
        <v>56.229331999999999</v>
      </c>
      <c r="F28">
        <f>'[21]Quadrat totals'!B27</f>
        <v>46</v>
      </c>
      <c r="G28">
        <f>'SCAL density'!G28+'SAC &amp; STAB density'!G28</f>
        <v>0</v>
      </c>
      <c r="H28">
        <f>'[22]Quadrat totals'!B27</f>
        <v>49</v>
      </c>
      <c r="I28">
        <f>'SCAL density'!I28+'SAC &amp; STAB density'!I28</f>
        <v>474.511616</v>
      </c>
      <c r="J28">
        <f>'[23]Quadrat totals'!B27</f>
        <v>45</v>
      </c>
      <c r="K28">
        <f>'SCAL density'!K28+'SAC &amp; STAB density'!K28</f>
        <v>0</v>
      </c>
      <c r="L28" t="str">
        <f>'[24]Quadrat totals'!B27</f>
        <v>error</v>
      </c>
      <c r="M28">
        <f>'SCAL density'!M28+'SAC &amp; STAB density'!M28</f>
        <v>0</v>
      </c>
      <c r="N28">
        <f>'[26]Quadrat totals'!B27</f>
        <v>58</v>
      </c>
      <c r="O28">
        <f>'SCAL density'!O28+'SAC &amp; STAB density'!O28</f>
        <v>165.81327501693914</v>
      </c>
      <c r="P28">
        <f>'[27]Quadrat totals'!B27</f>
        <v>55</v>
      </c>
      <c r="Q28">
        <f>'SCAL density'!Q28+'SAC &amp; STAB density'!Q28</f>
        <v>0</v>
      </c>
    </row>
    <row r="29" spans="1:17">
      <c r="A29" s="2" t="s">
        <v>9</v>
      </c>
      <c r="B29">
        <f>'[19]Quadrat totals'!B28</f>
        <v>2</v>
      </c>
      <c r="C29">
        <f>'SCAL density'!C29+'SAC &amp; STAB density'!C29</f>
        <v>0</v>
      </c>
      <c r="D29">
        <f>'[20]Quadrat totals'!B28</f>
        <v>12</v>
      </c>
      <c r="E29">
        <f>'SCAL density'!E29+'SAC &amp; STAB density'!E29</f>
        <v>174.86748</v>
      </c>
      <c r="F29">
        <f>'[21]Quadrat totals'!B28</f>
        <v>7</v>
      </c>
      <c r="G29">
        <f>'SCAL density'!G29+'SAC &amp; STAB density'!G29</f>
        <v>484.18686682781413</v>
      </c>
      <c r="H29">
        <f>'[22]Quadrat totals'!B28</f>
        <v>11</v>
      </c>
      <c r="I29">
        <f>'SCAL density'!I29+'SAC &amp; STAB density'!I29</f>
        <v>330.97779714461711</v>
      </c>
      <c r="J29">
        <f>'[23]Quadrat totals'!B28</f>
        <v>2</v>
      </c>
      <c r="K29">
        <f>'SCAL density'!K29+'SAC &amp; STAB density'!K29</f>
        <v>0</v>
      </c>
      <c r="L29">
        <f>'[24]Quadrat totals'!B28</f>
        <v>14</v>
      </c>
      <c r="M29">
        <f>'SCAL density'!M29+'SAC &amp; STAB density'!M29</f>
        <v>280.25275836748438</v>
      </c>
      <c r="N29">
        <f>'[26]Quadrat totals'!B28</f>
        <v>31</v>
      </c>
      <c r="O29">
        <f>'SCAL density'!O29+'SAC &amp; STAB density'!O29</f>
        <v>0</v>
      </c>
      <c r="P29">
        <f>'[27]Quadrat totals'!B28</f>
        <v>25</v>
      </c>
      <c r="Q29">
        <f>'SCAL density'!Q29+'SAC &amp; STAB density'!Q29</f>
        <v>0</v>
      </c>
    </row>
    <row r="30" spans="1:17">
      <c r="A30" s="2" t="s">
        <v>9</v>
      </c>
      <c r="B30">
        <f>'[19]Quadrat totals'!B29</f>
        <v>19</v>
      </c>
      <c r="C30">
        <f>'SCAL density'!C30+'SAC &amp; STAB density'!C30</f>
        <v>752.34870214924103</v>
      </c>
      <c r="D30">
        <f>'[20]Quadrat totals'!B29</f>
        <v>19</v>
      </c>
      <c r="E30">
        <f>'SCAL density'!E30+'SAC &amp; STAB density'!E30</f>
        <v>1067.9532922405272</v>
      </c>
      <c r="F30">
        <f>'[21]Quadrat totals'!B29</f>
        <v>17</v>
      </c>
      <c r="G30">
        <f>'SCAL density'!G30+'SAC &amp; STAB density'!G30</f>
        <v>0</v>
      </c>
      <c r="H30">
        <f>'[22]Quadrat totals'!B29</f>
        <v>15</v>
      </c>
      <c r="I30">
        <f>'SCAL density'!I30+'SAC &amp; STAB density'!I30</f>
        <v>91.681048256966761</v>
      </c>
      <c r="J30">
        <f>'[23]Quadrat totals'!B29</f>
        <v>15</v>
      </c>
      <c r="K30">
        <f>'SCAL density'!K30+'SAC &amp; STAB density'!K30</f>
        <v>0</v>
      </c>
      <c r="L30">
        <f>'[24]Quadrat totals'!B29</f>
        <v>15</v>
      </c>
      <c r="M30">
        <f>'SCAL density'!M30+'SAC &amp; STAB density'!M30</f>
        <v>0</v>
      </c>
      <c r="N30">
        <f>'[26]Quadrat totals'!B29</f>
        <v>26</v>
      </c>
      <c r="O30">
        <f>'SCAL density'!O30+'SAC &amp; STAB density'!O30</f>
        <v>1748.1758781200001</v>
      </c>
      <c r="P30">
        <f>'[27]Quadrat totals'!B29</f>
        <v>32</v>
      </c>
      <c r="Q30">
        <f>'SCAL density'!Q30+'SAC &amp; STAB density'!Q30</f>
        <v>0</v>
      </c>
    </row>
    <row r="31" spans="1:17">
      <c r="A31" s="2" t="s">
        <v>9</v>
      </c>
      <c r="B31">
        <f>'[19]Quadrat totals'!B30</f>
        <v>20</v>
      </c>
      <c r="C31">
        <f>'SCAL density'!C31+'SAC &amp; STAB density'!C31</f>
        <v>880.3364801752499</v>
      </c>
      <c r="D31">
        <f>'[20]Quadrat totals'!B30</f>
        <v>23</v>
      </c>
      <c r="E31">
        <f>'SCAL density'!E31+'SAC &amp; STAB density'!E31</f>
        <v>1138.7394894478275</v>
      </c>
      <c r="F31">
        <f>'[21]Quadrat totals'!B30</f>
        <v>41</v>
      </c>
      <c r="G31">
        <f>'SCAL density'!G31+'SAC &amp; STAB density'!G31</f>
        <v>0</v>
      </c>
      <c r="H31">
        <f>'[22]Quadrat totals'!B30</f>
        <v>19</v>
      </c>
      <c r="I31">
        <f>'SCAL density'!I31+'SAC &amp; STAB density'!I31</f>
        <v>201.52545069355003</v>
      </c>
      <c r="J31">
        <f>'[23]Quadrat totals'!B30</f>
        <v>22</v>
      </c>
      <c r="K31">
        <f>'SCAL density'!K31+'SAC &amp; STAB density'!K31</f>
        <v>209.73175600000005</v>
      </c>
      <c r="L31">
        <f>'[24]Quadrat totals'!B30</f>
        <v>19</v>
      </c>
      <c r="M31">
        <f>'SCAL density'!M31+'SAC &amp; STAB density'!M31</f>
        <v>122.83610713981855</v>
      </c>
      <c r="N31">
        <f>'[26]Quadrat totals'!B30</f>
        <v>33</v>
      </c>
      <c r="O31">
        <f>'SCAL density'!O31+'SAC &amp; STAB density'!O31</f>
        <v>0</v>
      </c>
      <c r="P31">
        <f>'[27]Quadrat totals'!B30</f>
        <v>35</v>
      </c>
      <c r="Q31">
        <f>'SCAL density'!Q31+'SAC &amp; STAB density'!Q31</f>
        <v>0</v>
      </c>
    </row>
    <row r="32" spans="1:17">
      <c r="A32" s="2" t="s">
        <v>9</v>
      </c>
      <c r="B32">
        <f>'[19]Quadrat totals'!B31</f>
        <v>23</v>
      </c>
      <c r="C32">
        <f>'SCAL density'!C32+'SAC &amp; STAB density'!C32</f>
        <v>1617.6177118505273</v>
      </c>
      <c r="D32">
        <f>'[20]Quadrat totals'!B31</f>
        <v>28</v>
      </c>
      <c r="E32">
        <f>'SCAL density'!E32+'SAC &amp; STAB density'!E32</f>
        <v>0</v>
      </c>
      <c r="F32">
        <f>'[21]Quadrat totals'!B31</f>
        <v>43</v>
      </c>
      <c r="G32">
        <f>'SCAL density'!G32+'SAC &amp; STAB density'!G32</f>
        <v>0</v>
      </c>
      <c r="H32">
        <f>'[22]Quadrat totals'!B31</f>
        <v>31</v>
      </c>
      <c r="I32">
        <f>'SCAL density'!I32+'SAC &amp; STAB density'!I32</f>
        <v>0</v>
      </c>
      <c r="J32">
        <f>'[23]Quadrat totals'!B31</f>
        <v>43</v>
      </c>
      <c r="K32">
        <f>'SCAL density'!K32+'SAC &amp; STAB density'!K32</f>
        <v>0</v>
      </c>
      <c r="L32">
        <f>'[24]Quadrat totals'!B31</f>
        <v>42</v>
      </c>
      <c r="M32">
        <f>'SCAL density'!M32+'SAC &amp; STAB density'!M32</f>
        <v>0</v>
      </c>
      <c r="N32">
        <f>'[26]Quadrat totals'!B31</f>
        <v>46</v>
      </c>
      <c r="O32">
        <f>'SCAL density'!O32+'SAC &amp; STAB density'!O32</f>
        <v>0</v>
      </c>
      <c r="P32">
        <f>'[27]Quadrat totals'!B31</f>
        <v>43</v>
      </c>
      <c r="Q32">
        <f>'SCAL density'!Q32+'SAC &amp; STAB density'!Q32</f>
        <v>0</v>
      </c>
    </row>
    <row r="33" spans="1:17">
      <c r="A33" s="2" t="s">
        <v>9</v>
      </c>
      <c r="B33">
        <f>'[19]Quadrat totals'!B32</f>
        <v>28</v>
      </c>
      <c r="C33">
        <f>'SCAL density'!C33+'SAC &amp; STAB density'!C33</f>
        <v>0</v>
      </c>
      <c r="D33">
        <f>'[20]Quadrat totals'!B32</f>
        <v>37</v>
      </c>
      <c r="E33">
        <f>'SCAL density'!E33+'SAC &amp; STAB density'!E33</f>
        <v>0</v>
      </c>
      <c r="F33">
        <f>'[21]Quadrat totals'!B32</f>
        <v>48</v>
      </c>
      <c r="G33">
        <f>'SCAL density'!G33+'SAC &amp; STAB density'!G33</f>
        <v>1139.4237603237775</v>
      </c>
      <c r="H33">
        <f>'[22]Quadrat totals'!B32</f>
        <v>46</v>
      </c>
      <c r="I33">
        <f>'SCAL density'!I33+'SAC &amp; STAB density'!I33</f>
        <v>347.04536000000002</v>
      </c>
      <c r="J33">
        <f>'[23]Quadrat totals'!B32</f>
        <v>52</v>
      </c>
      <c r="K33">
        <f>'SCAL density'!K33+'SAC &amp; STAB density'!K33</f>
        <v>30.150272000000005</v>
      </c>
      <c r="L33">
        <f>'[24]Quadrat totals'!B32</f>
        <v>53</v>
      </c>
      <c r="M33">
        <f>'SCAL density'!M33+'SAC &amp; STAB density'!M33</f>
        <v>99.391728171570378</v>
      </c>
      <c r="N33">
        <f>'[26]Quadrat totals'!B32</f>
        <v>49</v>
      </c>
      <c r="O33">
        <f>'SCAL density'!O33+'SAC &amp; STAB density'!O33</f>
        <v>0</v>
      </c>
      <c r="P33">
        <f>'[27]Quadrat totals'!B32</f>
        <v>56</v>
      </c>
      <c r="Q33">
        <f>'SCAL density'!Q33+'SAC &amp; STAB density'!Q33</f>
        <v>207.53128800000002</v>
      </c>
    </row>
    <row r="34" spans="1:17">
      <c r="A34" s="2" t="s">
        <v>10</v>
      </c>
      <c r="B34">
        <f>'[19]Quadrat totals'!B33</f>
        <v>13</v>
      </c>
      <c r="C34">
        <f>'SCAL density'!C34+'SAC &amp; STAB density'!C34</f>
        <v>2320.8739088052394</v>
      </c>
      <c r="D34">
        <f>'[20]Quadrat totals'!B33</f>
        <v>7</v>
      </c>
      <c r="E34">
        <f>'SCAL density'!E34+'SAC &amp; STAB density'!E34</f>
        <v>364.63422166493126</v>
      </c>
      <c r="F34">
        <f>'[21]Quadrat totals'!B33</f>
        <v>1</v>
      </c>
      <c r="G34">
        <f>'SCAL density'!G34+'SAC &amp; STAB density'!G34</f>
        <v>570.07553207171884</v>
      </c>
      <c r="H34">
        <f>'[22]Quadrat totals'!B33</f>
        <v>2</v>
      </c>
      <c r="I34">
        <f>'SCAL density'!I34+'SAC &amp; STAB density'!I34</f>
        <v>178.36760800000002</v>
      </c>
      <c r="J34">
        <f>'[23]Quadrat totals'!B33</f>
        <v>13</v>
      </c>
      <c r="K34">
        <f>'SCAL density'!K34+'SAC &amp; STAB density'!K34</f>
        <v>109.81117805141793</v>
      </c>
      <c r="L34">
        <f>'[24]Quadrat totals'!B33</f>
        <v>12</v>
      </c>
      <c r="M34">
        <f>'SCAL density'!M34+'SAC &amp; STAB density'!M34</f>
        <v>842.71902198758471</v>
      </c>
      <c r="N34">
        <f>'[26]Quadrat totals'!B33</f>
        <v>7</v>
      </c>
      <c r="O34">
        <f>'SCAL density'!O34+'SAC &amp; STAB density'!O34</f>
        <v>1501.9937641859924</v>
      </c>
      <c r="P34">
        <f>'[27]Quadrat totals'!B33</f>
        <v>13</v>
      </c>
      <c r="Q34">
        <f>'SCAL density'!Q34+'SAC &amp; STAB density'!Q34</f>
        <v>1735.4951623239874</v>
      </c>
    </row>
    <row r="35" spans="1:17">
      <c r="A35" s="2" t="s">
        <v>10</v>
      </c>
      <c r="B35">
        <f>'[19]Quadrat totals'!B34</f>
        <v>17</v>
      </c>
      <c r="C35">
        <f>'SCAL density'!C35+'SAC &amp; STAB density'!C35</f>
        <v>0</v>
      </c>
      <c r="D35">
        <f>'[20]Quadrat totals'!B34</f>
        <v>8</v>
      </c>
      <c r="E35">
        <f>'SCAL density'!E35+'SAC &amp; STAB density'!E35</f>
        <v>1266.332176406481</v>
      </c>
      <c r="F35">
        <f>'[21]Quadrat totals'!B34</f>
        <v>11</v>
      </c>
      <c r="G35">
        <f>'SCAL density'!G35+'SAC &amp; STAB density'!G35</f>
        <v>897.56718744744717</v>
      </c>
      <c r="H35">
        <f>'[22]Quadrat totals'!B34</f>
        <v>3</v>
      </c>
      <c r="I35">
        <f>'SCAL density'!I35+'SAC &amp; STAB density'!I35</f>
        <v>292.50879200000003</v>
      </c>
      <c r="J35">
        <f>'[23]Quadrat totals'!B34</f>
        <v>21</v>
      </c>
      <c r="K35">
        <f>'SCAL density'!K35+'SAC &amp; STAB density'!K35</f>
        <v>0</v>
      </c>
      <c r="L35">
        <f>'[24]Quadrat totals'!B34</f>
        <v>19</v>
      </c>
      <c r="M35">
        <f>'SCAL density'!M35+'SAC &amp; STAB density'!M35</f>
        <v>0</v>
      </c>
      <c r="N35">
        <f>'[26]Quadrat totals'!B34</f>
        <v>10</v>
      </c>
      <c r="O35">
        <f>'SCAL density'!O35+'SAC &amp; STAB density'!O35</f>
        <v>2712.3526312005106</v>
      </c>
      <c r="P35">
        <f>'[27]Quadrat totals'!B34</f>
        <v>23</v>
      </c>
      <c r="Q35">
        <f>'SCAL density'!Q35+'SAC &amp; STAB density'!Q35</f>
        <v>0</v>
      </c>
    </row>
    <row r="36" spans="1:17">
      <c r="A36" s="2" t="s">
        <v>10</v>
      </c>
      <c r="B36">
        <f>'[19]Quadrat totals'!B35</f>
        <v>27</v>
      </c>
      <c r="C36">
        <f>'SCAL density'!C36+'SAC &amp; STAB density'!C36</f>
        <v>0</v>
      </c>
      <c r="D36">
        <f>'[20]Quadrat totals'!B35</f>
        <v>17</v>
      </c>
      <c r="E36">
        <f>'SCAL density'!E36+'SAC &amp; STAB density'!E36</f>
        <v>0</v>
      </c>
      <c r="F36">
        <f>'[21]Quadrat totals'!B35</f>
        <v>20</v>
      </c>
      <c r="G36">
        <f>'SCAL density'!G36+'SAC &amp; STAB density'!G36</f>
        <v>0</v>
      </c>
      <c r="H36">
        <f>'[22]Quadrat totals'!B35</f>
        <v>33</v>
      </c>
      <c r="I36">
        <f>'SCAL density'!I36+'SAC &amp; STAB density'!I36</f>
        <v>0</v>
      </c>
      <c r="J36">
        <f>'[23]Quadrat totals'!B35</f>
        <v>22</v>
      </c>
      <c r="K36">
        <f>'SCAL density'!K36+'SAC &amp; STAB density'!K36</f>
        <v>0</v>
      </c>
      <c r="L36">
        <f>'[24]Quadrat totals'!B35</f>
        <v>27</v>
      </c>
      <c r="M36">
        <f>'SCAL density'!M36+'SAC &amp; STAB density'!M36</f>
        <v>0</v>
      </c>
      <c r="N36">
        <f>'[26]Quadrat totals'!B35</f>
        <v>25</v>
      </c>
      <c r="O36">
        <f>'SCAL density'!O36+'SAC &amp; STAB density'!O36</f>
        <v>0</v>
      </c>
      <c r="P36">
        <f>'[27]Quadrat totals'!B35</f>
        <v>37</v>
      </c>
      <c r="Q36">
        <f>'SCAL density'!Q36+'SAC &amp; STAB density'!Q36</f>
        <v>0</v>
      </c>
    </row>
    <row r="37" spans="1:17">
      <c r="A37" s="2" t="s">
        <v>10</v>
      </c>
      <c r="B37">
        <f>'[19]Quadrat totals'!B36</f>
        <v>33</v>
      </c>
      <c r="C37">
        <f>'SCAL density'!C37+'SAC &amp; STAB density'!C37</f>
        <v>0</v>
      </c>
      <c r="D37">
        <f>'[20]Quadrat totals'!B36</f>
        <v>31</v>
      </c>
      <c r="E37">
        <f>'SCAL density'!E37+'SAC &amp; STAB density'!E37</f>
        <v>0</v>
      </c>
      <c r="F37">
        <f>'[21]Quadrat totals'!B36</f>
        <v>35</v>
      </c>
      <c r="G37">
        <f>'SCAL density'!G37+'SAC &amp; STAB density'!G37</f>
        <v>0</v>
      </c>
      <c r="H37">
        <f>'[22]Quadrat totals'!B36</f>
        <v>37</v>
      </c>
      <c r="I37">
        <f>'SCAL density'!I37+'SAC &amp; STAB density'!I37</f>
        <v>0</v>
      </c>
      <c r="J37">
        <f>'[23]Quadrat totals'!B36</f>
        <v>27</v>
      </c>
      <c r="K37">
        <f>'SCAL density'!K37+'SAC &amp; STAB density'!K37</f>
        <v>0</v>
      </c>
      <c r="L37">
        <f>'[24]Quadrat totals'!B36</f>
        <v>42</v>
      </c>
      <c r="M37">
        <f>'SCAL density'!M37+'SAC &amp; STAB density'!M37</f>
        <v>102.32904065236737</v>
      </c>
      <c r="N37">
        <f>'[26]Quadrat totals'!B36</f>
        <v>36</v>
      </c>
      <c r="O37">
        <f>'SCAL density'!O37+'SAC &amp; STAB density'!O37</f>
        <v>0</v>
      </c>
      <c r="P37">
        <f>'[27]Quadrat totals'!B36</f>
        <v>52</v>
      </c>
      <c r="Q37">
        <f>'SCAL density'!Q37+'SAC &amp; STAB density'!Q37</f>
        <v>0</v>
      </c>
    </row>
    <row r="38" spans="1:17">
      <c r="A38" s="2" t="s">
        <v>10</v>
      </c>
      <c r="B38">
        <f>'[19]Quadrat totals'!B37</f>
        <v>58</v>
      </c>
      <c r="C38">
        <f>'SCAL density'!C38+'SAC &amp; STAB density'!C38</f>
        <v>1015.7267731139674</v>
      </c>
      <c r="D38">
        <f>'[20]Quadrat totals'!B37</f>
        <v>52</v>
      </c>
      <c r="E38">
        <f>'SCAL density'!E38+'SAC &amp; STAB density'!E38</f>
        <v>316.84567030962285</v>
      </c>
      <c r="F38">
        <f>'[21]Quadrat totals'!B37</f>
        <v>38</v>
      </c>
      <c r="G38">
        <f>'SCAL density'!G38+'SAC &amp; STAB density'!G38</f>
        <v>0</v>
      </c>
      <c r="H38">
        <f>'[22]Quadrat totals'!B37</f>
        <v>48</v>
      </c>
      <c r="I38">
        <f>'SCAL density'!I38+'SAC &amp; STAB density'!I38</f>
        <v>0</v>
      </c>
      <c r="J38">
        <f>'[23]Quadrat totals'!B37</f>
        <v>52</v>
      </c>
      <c r="K38">
        <f>'SCAL density'!K38+'SAC &amp; STAB density'!K38</f>
        <v>0</v>
      </c>
      <c r="L38">
        <f>'[24]Quadrat totals'!B37</f>
        <v>59</v>
      </c>
      <c r="M38">
        <f>'SCAL density'!M38+'SAC &amp; STAB density'!M38</f>
        <v>0</v>
      </c>
      <c r="N38">
        <f>'[26]Quadrat totals'!B37</f>
        <v>47</v>
      </c>
      <c r="O38">
        <f>'SCAL density'!O38+'SAC &amp; STAB density'!O38</f>
        <v>139.24389600000001</v>
      </c>
      <c r="P38">
        <f>'[27]Quadrat totals'!B37</f>
        <v>56</v>
      </c>
      <c r="Q38">
        <f>'SCAL density'!Q38+'SAC &amp; STAB density'!Q38</f>
        <v>488.1026030663246</v>
      </c>
    </row>
    <row r="39" spans="1:17">
      <c r="A39" s="2" t="s">
        <v>11</v>
      </c>
      <c r="B39">
        <f>'[19]Quadrat totals'!B38</f>
        <v>9</v>
      </c>
      <c r="C39">
        <f>'SCAL density'!C39+'SAC &amp; STAB density'!C39</f>
        <v>2003.7283852845444</v>
      </c>
      <c r="D39">
        <f>'[20]Quadrat totals'!B38</f>
        <v>2</v>
      </c>
      <c r="E39">
        <f>'SCAL density'!E39+'SAC &amp; STAB density'!E39</f>
        <v>260.95641999999998</v>
      </c>
      <c r="F39">
        <f>'[21]Quadrat totals'!B38</f>
        <v>2</v>
      </c>
      <c r="G39">
        <f>'SCAL density'!G39+'SAC &amp; STAB density'!G39</f>
        <v>519.55488000000003</v>
      </c>
      <c r="H39">
        <f>'[22]Quadrat totals'!B38</f>
        <v>9</v>
      </c>
      <c r="I39">
        <f>'SCAL density'!I39+'SAC &amp; STAB density'!I39</f>
        <v>650.68850550149455</v>
      </c>
      <c r="J39">
        <f>'[23]Quadrat totals'!B38</f>
        <v>4</v>
      </c>
      <c r="K39">
        <f>'SCAL density'!K39+'SAC &amp; STAB density'!K39</f>
        <v>352.67424800000003</v>
      </c>
      <c r="L39">
        <f>'[24]Quadrat totals'!B38</f>
        <v>1</v>
      </c>
      <c r="M39">
        <f>'SCAL density'!M39+'SAC &amp; STAB density'!M39</f>
        <v>435.23494749276102</v>
      </c>
      <c r="N39">
        <f>'[26]Quadrat totals'!B38</f>
        <v>1</v>
      </c>
      <c r="O39">
        <f>'SCAL density'!O39+'SAC &amp; STAB density'!O39</f>
        <v>480.43260385051315</v>
      </c>
      <c r="P39">
        <f>'[27]Quadrat totals'!B38</f>
        <v>13</v>
      </c>
      <c r="Q39">
        <f>'SCAL density'!Q39+'SAC &amp; STAB density'!Q39</f>
        <v>168.40757600000001</v>
      </c>
    </row>
    <row r="40" spans="1:17">
      <c r="A40" s="2" t="s">
        <v>11</v>
      </c>
      <c r="B40">
        <f>'[19]Quadrat totals'!B39</f>
        <v>15</v>
      </c>
      <c r="C40">
        <f>'SCAL density'!C40+'SAC &amp; STAB density'!C40</f>
        <v>1795.5119984585044</v>
      </c>
      <c r="D40">
        <f>'[20]Quadrat totals'!B39</f>
        <v>11</v>
      </c>
      <c r="E40">
        <f>'SCAL density'!E40+'SAC &amp; STAB density'!E40</f>
        <v>322.05662696509239</v>
      </c>
      <c r="F40">
        <f>'[21]Quadrat totals'!B39</f>
        <v>13</v>
      </c>
      <c r="G40">
        <f>'SCAL density'!G40+'SAC &amp; STAB density'!G40</f>
        <v>284.85839056475811</v>
      </c>
      <c r="H40">
        <f>'[22]Quadrat totals'!B39</f>
        <v>12</v>
      </c>
      <c r="I40">
        <f>'SCAL density'!I40+'SAC &amp; STAB density'!I40</f>
        <v>0</v>
      </c>
      <c r="J40">
        <f>'[23]Quadrat totals'!B39</f>
        <v>12</v>
      </c>
      <c r="K40">
        <f>'SCAL density'!K40+'SAC &amp; STAB density'!K40</f>
        <v>47.255892000000003</v>
      </c>
      <c r="L40">
        <f>'[24]Quadrat totals'!B39</f>
        <v>18</v>
      </c>
      <c r="M40">
        <f>'SCAL density'!M40+'SAC &amp; STAB density'!M40</f>
        <v>216.77093971560117</v>
      </c>
      <c r="N40">
        <f>'[26]Quadrat totals'!B39</f>
        <v>13</v>
      </c>
      <c r="O40">
        <f>'SCAL density'!O40+'SAC &amp; STAB density'!O40</f>
        <v>771.58595503999379</v>
      </c>
      <c r="P40">
        <f>'[27]Quadrat totals'!B39</f>
        <v>29</v>
      </c>
      <c r="Q40">
        <f>'SCAL density'!Q40+'SAC &amp; STAB density'!Q40</f>
        <v>0</v>
      </c>
    </row>
    <row r="41" spans="1:17">
      <c r="A41" s="2" t="s">
        <v>11</v>
      </c>
      <c r="B41">
        <f>'[19]Quadrat totals'!B40</f>
        <v>18</v>
      </c>
      <c r="C41">
        <f>'SCAL density'!C41+'SAC &amp; STAB density'!C41</f>
        <v>731.23803775698161</v>
      </c>
      <c r="D41">
        <f>'[20]Quadrat totals'!B40</f>
        <v>20</v>
      </c>
      <c r="E41">
        <f>'SCAL density'!E41+'SAC &amp; STAB density'!E41</f>
        <v>736.23040543778666</v>
      </c>
      <c r="F41">
        <f>'[21]Quadrat totals'!B40</f>
        <v>38</v>
      </c>
      <c r="G41">
        <f>'SCAL density'!G41+'SAC &amp; STAB density'!G41</f>
        <v>0</v>
      </c>
      <c r="H41">
        <f>'[22]Quadrat totals'!B40</f>
        <v>22</v>
      </c>
      <c r="I41">
        <f>'SCAL density'!I41+'SAC &amp; STAB density'!I41</f>
        <v>0</v>
      </c>
      <c r="J41">
        <f>'[23]Quadrat totals'!B40</f>
        <v>40</v>
      </c>
      <c r="K41">
        <f>'SCAL density'!K41+'SAC &amp; STAB density'!K41</f>
        <v>0</v>
      </c>
      <c r="L41">
        <f>'[24]Quadrat totals'!B40</f>
        <v>36</v>
      </c>
      <c r="M41">
        <f>'SCAL density'!M41+'SAC &amp; STAB density'!M41</f>
        <v>262.56958575137662</v>
      </c>
      <c r="N41">
        <f>'[26]Quadrat totals'!B40</f>
        <v>16</v>
      </c>
      <c r="O41">
        <f>'SCAL density'!O41+'SAC &amp; STAB density'!O41</f>
        <v>1486.2331816878102</v>
      </c>
      <c r="P41">
        <f>'[27]Quadrat totals'!B40</f>
        <v>40</v>
      </c>
      <c r="Q41">
        <f>'SCAL density'!Q41+'SAC &amp; STAB density'!Q41</f>
        <v>0</v>
      </c>
    </row>
    <row r="42" spans="1:17">
      <c r="A42" s="2" t="s">
        <v>11</v>
      </c>
      <c r="B42">
        <f>'[19]Quadrat totals'!B41</f>
        <v>26</v>
      </c>
      <c r="C42">
        <f>'SCAL density'!C42+'SAC &amp; STAB density'!C42</f>
        <v>1101.1799317294692</v>
      </c>
      <c r="D42">
        <f>'[20]Quadrat totals'!B41</f>
        <v>33</v>
      </c>
      <c r="E42">
        <f>'SCAL density'!E42+'SAC &amp; STAB density'!E42</f>
        <v>236.55417021098674</v>
      </c>
      <c r="F42">
        <f>'[21]Quadrat totals'!B41</f>
        <v>45</v>
      </c>
      <c r="G42">
        <f>'SCAL density'!G42+'SAC &amp; STAB density'!G42</f>
        <v>0</v>
      </c>
      <c r="H42">
        <f>'[22]Quadrat totals'!B41</f>
        <v>38</v>
      </c>
      <c r="I42">
        <f>'SCAL density'!I42+'SAC &amp; STAB density'!I42</f>
        <v>2.9495320000000014</v>
      </c>
      <c r="J42">
        <f>'[23]Quadrat totals'!B41</f>
        <v>49</v>
      </c>
      <c r="K42">
        <f>'SCAL density'!K42+'SAC &amp; STAB density'!K42</f>
        <v>25.248044</v>
      </c>
      <c r="L42">
        <f>'[24]Quadrat totals'!B41</f>
        <v>45</v>
      </c>
      <c r="M42">
        <f>'SCAL density'!M42+'SAC &amp; STAB density'!M42</f>
        <v>0</v>
      </c>
      <c r="N42">
        <f>'[26]Quadrat totals'!B41</f>
        <v>19</v>
      </c>
      <c r="O42">
        <f>'SCAL density'!O42+'SAC &amp; STAB density'!O42</f>
        <v>520.562540988656</v>
      </c>
      <c r="P42">
        <f>'[27]Quadrat totals'!B41</f>
        <v>51</v>
      </c>
      <c r="Q42">
        <f>'SCAL density'!Q42+'SAC &amp; STAB density'!Q42</f>
        <v>810.27974706098371</v>
      </c>
    </row>
    <row r="43" spans="1:17">
      <c r="A43" s="2" t="s">
        <v>11</v>
      </c>
      <c r="B43">
        <f>'[19]Quadrat totals'!B42</f>
        <v>27</v>
      </c>
      <c r="C43">
        <f>'SCAL density'!C43+'SAC &amp; STAB density'!C43</f>
        <v>472.29090303845732</v>
      </c>
      <c r="D43">
        <f>'[20]Quadrat totals'!B42</f>
        <v>54</v>
      </c>
      <c r="E43">
        <f>'SCAL density'!E43+'SAC &amp; STAB density'!E43</f>
        <v>765.61442156358589</v>
      </c>
      <c r="F43">
        <f>'[21]Quadrat totals'!B42</f>
        <v>56</v>
      </c>
      <c r="G43">
        <f>'SCAL density'!G43+'SAC &amp; STAB density'!G43</f>
        <v>740.80626000000018</v>
      </c>
      <c r="H43">
        <f>'[22]Quadrat totals'!B42</f>
        <v>40</v>
      </c>
      <c r="I43">
        <f>'SCAL density'!I43+'SAC &amp; STAB density'!I43</f>
        <v>0</v>
      </c>
      <c r="J43">
        <f>'[23]Quadrat totals'!B42</f>
        <v>51</v>
      </c>
      <c r="K43">
        <f>'SCAL density'!K43+'SAC &amp; STAB density'!K43</f>
        <v>952.87548800000013</v>
      </c>
      <c r="L43">
        <f>'[24]Quadrat totals'!B42</f>
        <v>46</v>
      </c>
      <c r="M43">
        <f>'SCAL density'!M43+'SAC &amp; STAB density'!M43</f>
        <v>0</v>
      </c>
      <c r="N43">
        <f>'[26]Quadrat totals'!B42</f>
        <v>38</v>
      </c>
      <c r="O43">
        <f>'SCAL density'!O43+'SAC &amp; STAB density'!O43</f>
        <v>416.92761244503731</v>
      </c>
      <c r="P43">
        <f>'[27]Quadrat totals'!B42</f>
        <v>54</v>
      </c>
      <c r="Q43">
        <f>'SCAL density'!Q43+'SAC &amp; STAB density'!Q43</f>
        <v>44.451692000000008</v>
      </c>
    </row>
    <row r="44" spans="1:17">
      <c r="A44" s="2" t="s">
        <v>12</v>
      </c>
      <c r="B44">
        <f>'[19]Quadrat totals'!B43</f>
        <v>9</v>
      </c>
      <c r="C44">
        <f>'SCAL density'!C44+'SAC &amp; STAB density'!C44</f>
        <v>1242.5450035361578</v>
      </c>
      <c r="D44">
        <f>'[20]Quadrat totals'!B43</f>
        <v>7</v>
      </c>
      <c r="E44">
        <f>'SCAL density'!E44+'SAC &amp; STAB density'!E44</f>
        <v>236.84030000000001</v>
      </c>
      <c r="F44">
        <f>'[21]Quadrat totals'!B43</f>
        <v>2</v>
      </c>
      <c r="G44">
        <f>'SCAL density'!G44+'SAC &amp; STAB density'!G44</f>
        <v>152.70405600000001</v>
      </c>
      <c r="H44">
        <f>'[22]Quadrat totals'!B43</f>
        <v>1</v>
      </c>
      <c r="I44">
        <f>'SCAL density'!I44+'SAC &amp; STAB density'!I44</f>
        <v>287.326144</v>
      </c>
      <c r="J44">
        <f>'[23]Quadrat totals'!B43</f>
        <v>5</v>
      </c>
      <c r="K44">
        <f>'SCAL density'!K44+'SAC &amp; STAB density'!K44</f>
        <v>916.80566400000009</v>
      </c>
      <c r="L44">
        <f>'[24]Quadrat totals'!B43</f>
        <v>3</v>
      </c>
      <c r="M44">
        <f>'SCAL density'!M44+'SAC &amp; STAB density'!M44</f>
        <v>987.36068243114858</v>
      </c>
      <c r="N44">
        <f>'[26]Quadrat totals'!B43</f>
        <v>3</v>
      </c>
      <c r="O44">
        <f>'SCAL density'!O44+'SAC &amp; STAB density'!O44</f>
        <v>773.07007112709528</v>
      </c>
      <c r="P44">
        <f>'[27]Quadrat totals'!B43</f>
        <v>14</v>
      </c>
      <c r="Q44">
        <f>'SCAL density'!Q44+'SAC &amp; STAB density'!Q44</f>
        <v>1049.9428004190129</v>
      </c>
    </row>
    <row r="45" spans="1:17">
      <c r="A45" s="2" t="s">
        <v>12</v>
      </c>
      <c r="B45">
        <f>'[19]Quadrat totals'!B44</f>
        <v>16</v>
      </c>
      <c r="C45">
        <f>'SCAL density'!C45+'SAC &amp; STAB density'!C45</f>
        <v>0</v>
      </c>
      <c r="D45">
        <f>'[20]Quadrat totals'!B44</f>
        <v>13</v>
      </c>
      <c r="E45">
        <f>'SCAL density'!E45+'SAC &amp; STAB density'!E45</f>
        <v>388.04200418749338</v>
      </c>
      <c r="F45">
        <f>'[21]Quadrat totals'!B44</f>
        <v>12</v>
      </c>
      <c r="G45">
        <f>'SCAL density'!G45+'SAC &amp; STAB density'!G45</f>
        <v>690.58145918895025</v>
      </c>
      <c r="H45">
        <f>'[22]Quadrat totals'!B44</f>
        <v>7</v>
      </c>
      <c r="I45">
        <f>'SCAL density'!I45+'SAC &amp; STAB density'!I45</f>
        <v>0</v>
      </c>
      <c r="J45">
        <f>'[23]Quadrat totals'!B44</f>
        <v>15</v>
      </c>
      <c r="K45">
        <f>'SCAL density'!K45+'SAC &amp; STAB density'!K45</f>
        <v>0</v>
      </c>
      <c r="L45">
        <f>'[24]Quadrat totals'!B44</f>
        <v>5</v>
      </c>
      <c r="M45">
        <f>'SCAL density'!M45+'SAC &amp; STAB density'!M45</f>
        <v>874.92343290846748</v>
      </c>
      <c r="N45">
        <f>'[26]Quadrat totals'!B44</f>
        <v>5</v>
      </c>
      <c r="O45">
        <f>'SCAL density'!O45+'SAC &amp; STAB density'!O45</f>
        <v>2587.8492943712472</v>
      </c>
      <c r="P45">
        <f>'[27]Quadrat totals'!B44</f>
        <v>25</v>
      </c>
      <c r="Q45">
        <f>'SCAL density'!Q45+'SAC &amp; STAB density'!Q45</f>
        <v>0</v>
      </c>
    </row>
    <row r="46" spans="1:17">
      <c r="A46" s="2" t="s">
        <v>12</v>
      </c>
      <c r="B46">
        <f>'[19]Quadrat totals'!B45</f>
        <v>35</v>
      </c>
      <c r="C46">
        <f>'SCAL density'!C46+'SAC &amp; STAB density'!C46</f>
        <v>85.257924000000003</v>
      </c>
      <c r="D46">
        <f>'[20]Quadrat totals'!B45</f>
        <v>17</v>
      </c>
      <c r="E46">
        <f>'SCAL density'!E46+'SAC &amp; STAB density'!E46</f>
        <v>0</v>
      </c>
      <c r="F46">
        <f>'[21]Quadrat totals'!B45</f>
        <v>36</v>
      </c>
      <c r="G46">
        <f>'SCAL density'!G46+'SAC &amp; STAB density'!G46</f>
        <v>0</v>
      </c>
      <c r="H46">
        <f>'[22]Quadrat totals'!B45</f>
        <v>10</v>
      </c>
      <c r="I46">
        <f>'SCAL density'!I46+'SAC &amp; STAB density'!I46</f>
        <v>113.86076400000002</v>
      </c>
      <c r="J46">
        <f>'[23]Quadrat totals'!B45</f>
        <v>34</v>
      </c>
      <c r="K46">
        <f>'SCAL density'!K46+'SAC &amp; STAB density'!K46</f>
        <v>32.674052000000003</v>
      </c>
      <c r="L46">
        <f>'[24]Quadrat totals'!B45</f>
        <v>18</v>
      </c>
      <c r="M46">
        <f>'SCAL density'!M46+'SAC &amp; STAB density'!M46</f>
        <v>0</v>
      </c>
      <c r="N46">
        <f>'[26]Quadrat totals'!B45</f>
        <v>11</v>
      </c>
      <c r="O46">
        <f>'SCAL density'!O46+'SAC &amp; STAB density'!O46</f>
        <v>1520.2184071511406</v>
      </c>
      <c r="P46">
        <f>'[27]Quadrat totals'!B45</f>
        <v>26</v>
      </c>
      <c r="Q46">
        <f>'SCAL density'!Q46+'SAC &amp; STAB density'!Q46</f>
        <v>0</v>
      </c>
    </row>
    <row r="47" spans="1:17">
      <c r="A47" s="2" t="s">
        <v>12</v>
      </c>
      <c r="B47">
        <f>'[19]Quadrat totals'!B46</f>
        <v>37</v>
      </c>
      <c r="C47">
        <f>'SCAL density'!C47+'SAC &amp; STAB density'!C47</f>
        <v>0</v>
      </c>
      <c r="D47">
        <f>'[20]Quadrat totals'!B46</f>
        <v>23</v>
      </c>
      <c r="E47">
        <f>'SCAL density'!E47+'SAC &amp; STAB density'!E47</f>
        <v>0</v>
      </c>
      <c r="F47">
        <f>'[21]Quadrat totals'!B46</f>
        <v>45</v>
      </c>
      <c r="G47">
        <f>'SCAL density'!G47+'SAC &amp; STAB density'!G47</f>
        <v>0</v>
      </c>
      <c r="H47">
        <f>'[22]Quadrat totals'!B46</f>
        <v>24</v>
      </c>
      <c r="I47">
        <f>'SCAL density'!I47+'SAC &amp; STAB density'!I47</f>
        <v>0</v>
      </c>
      <c r="J47">
        <f>'[23]Quadrat totals'!B46</f>
        <v>37</v>
      </c>
      <c r="K47">
        <f>'SCAL density'!K47+'SAC &amp; STAB density'!K47</f>
        <v>-1.1114359999999976</v>
      </c>
      <c r="L47">
        <f>'[24]Quadrat totals'!B46</f>
        <v>26</v>
      </c>
      <c r="M47">
        <f>'SCAL density'!M47+'SAC &amp; STAB density'!M47</f>
        <v>23.312233945429611</v>
      </c>
      <c r="N47">
        <f>'[26]Quadrat totals'!B46</f>
        <v>33</v>
      </c>
      <c r="O47">
        <f>'SCAL density'!O47+'SAC &amp; STAB density'!O47</f>
        <v>2248.5432284991534</v>
      </c>
      <c r="P47">
        <f>'[27]Quadrat totals'!B46</f>
        <v>41</v>
      </c>
      <c r="Q47">
        <f>'SCAL density'!Q47+'SAC &amp; STAB density'!Q47</f>
        <v>0</v>
      </c>
    </row>
    <row r="48" spans="1:17">
      <c r="A48" s="2" t="s">
        <v>12</v>
      </c>
      <c r="B48">
        <f>'[19]Quadrat totals'!B47</f>
        <v>43</v>
      </c>
      <c r="C48">
        <f>'SCAL density'!C48+'SAC &amp; STAB density'!C48</f>
        <v>679.0976717415715</v>
      </c>
      <c r="D48">
        <f>'[20]Quadrat totals'!B47</f>
        <v>56</v>
      </c>
      <c r="E48">
        <f>'SCAL density'!E48+'SAC &amp; STAB density'!E48</f>
        <v>974.32454426140691</v>
      </c>
      <c r="F48">
        <f>'[21]Quadrat totals'!B47</f>
        <v>56</v>
      </c>
      <c r="G48">
        <f>'SCAL density'!G48+'SAC &amp; STAB density'!G48</f>
        <v>675.61373200000003</v>
      </c>
      <c r="H48">
        <f>'[22]Quadrat totals'!B47</f>
        <v>50</v>
      </c>
      <c r="I48">
        <f>'SCAL density'!I48+'SAC &amp; STAB density'!I48</f>
        <v>2544.4356777735202</v>
      </c>
      <c r="J48">
        <f>'[23]Quadrat totals'!B47</f>
        <v>38</v>
      </c>
      <c r="K48">
        <f>'SCAL density'!K48+'SAC &amp; STAB density'!K48</f>
        <v>0</v>
      </c>
      <c r="L48">
        <f>'[24]Quadrat totals'!B47</f>
        <v>29</v>
      </c>
      <c r="M48">
        <f>'SCAL density'!M48+'SAC &amp; STAB density'!M48</f>
        <v>0</v>
      </c>
      <c r="N48">
        <f>'[26]Quadrat totals'!B47</f>
        <v>40</v>
      </c>
      <c r="O48">
        <f>'SCAL density'!O48+'SAC &amp; STAB density'!O48</f>
        <v>0</v>
      </c>
      <c r="P48">
        <f>'[27]Quadrat totals'!B47</f>
        <v>56</v>
      </c>
      <c r="Q48">
        <f>'SCAL density'!Q48+'SAC &amp; STAB density'!Q48</f>
        <v>33.795732000000001</v>
      </c>
    </row>
    <row r="49" spans="1:17">
      <c r="A49" s="2" t="s">
        <v>13</v>
      </c>
      <c r="B49">
        <f>'[19]Quadrat totals'!B48</f>
        <v>10</v>
      </c>
      <c r="C49">
        <f>'SCAL density'!C49+'SAC &amp; STAB density'!C49</f>
        <v>459.90836952264647</v>
      </c>
      <c r="D49">
        <f>'[20]Quadrat totals'!B48</f>
        <v>2</v>
      </c>
      <c r="E49">
        <f>'SCAL density'!E49+'SAC &amp; STAB density'!E49</f>
        <v>111.89782400000001</v>
      </c>
      <c r="F49">
        <f>'[21]Quadrat totals'!B48</f>
        <v>12</v>
      </c>
      <c r="G49">
        <f>'SCAL density'!G49+'SAC &amp; STAB density'!G49</f>
        <v>241.89810400000005</v>
      </c>
      <c r="H49">
        <f>'[22]Quadrat totals'!B48</f>
        <v>4</v>
      </c>
      <c r="I49">
        <f>'SCAL density'!I49+'SAC &amp; STAB density'!I49</f>
        <v>0</v>
      </c>
      <c r="J49">
        <f>'[23]Quadrat totals'!B48</f>
        <v>6</v>
      </c>
      <c r="K49">
        <f>'SCAL density'!K49+'SAC &amp; STAB density'!K49</f>
        <v>0</v>
      </c>
      <c r="L49">
        <f>'[24]Quadrat totals'!B48</f>
        <v>26</v>
      </c>
      <c r="M49">
        <f>'SCAL density'!M49+'SAC &amp; STAB density'!M49</f>
        <v>0</v>
      </c>
      <c r="N49">
        <f>'[26]Quadrat totals'!B48</f>
        <v>8</v>
      </c>
      <c r="O49">
        <f>'SCAL density'!O49+'SAC &amp; STAB density'!O49</f>
        <v>367.18432994935745</v>
      </c>
      <c r="P49">
        <f>'[27]Quadrat totals'!B48</f>
        <v>1</v>
      </c>
      <c r="Q49">
        <f>'SCAL density'!Q49+'SAC &amp; STAB density'!Q49</f>
        <v>0</v>
      </c>
    </row>
    <row r="50" spans="1:17">
      <c r="A50" s="2" t="s">
        <v>13</v>
      </c>
      <c r="B50">
        <f>'[19]Quadrat totals'!B49</f>
        <v>20</v>
      </c>
      <c r="C50">
        <f>'SCAL density'!C50+'SAC &amp; STAB density'!C50</f>
        <v>0</v>
      </c>
      <c r="D50">
        <f>'[20]Quadrat totals'!B49</f>
        <v>20</v>
      </c>
      <c r="E50">
        <f>'SCAL density'!E50+'SAC &amp; STAB density'!E50</f>
        <v>0</v>
      </c>
      <c r="F50">
        <f>'[21]Quadrat totals'!B49</f>
        <v>17</v>
      </c>
      <c r="G50">
        <f>'SCAL density'!G50+'SAC &amp; STAB density'!G50</f>
        <v>0</v>
      </c>
      <c r="H50">
        <f>'[22]Quadrat totals'!B49</f>
        <v>10</v>
      </c>
      <c r="I50">
        <f>'SCAL density'!I50+'SAC &amp; STAB density'!I50</f>
        <v>196.47006400000001</v>
      </c>
      <c r="J50">
        <f>'[23]Quadrat totals'!B49</f>
        <v>12</v>
      </c>
      <c r="K50">
        <f>'SCAL density'!K50+'SAC &amp; STAB density'!K50</f>
        <v>186.22961200000003</v>
      </c>
      <c r="L50">
        <f>'[24]Quadrat totals'!B49</f>
        <v>36</v>
      </c>
      <c r="M50">
        <f>'SCAL density'!M50+'SAC &amp; STAB density'!M50</f>
        <v>0</v>
      </c>
      <c r="N50">
        <f>'[26]Quadrat totals'!B49</f>
        <v>12</v>
      </c>
      <c r="O50">
        <f>'SCAL density'!O50+'SAC &amp; STAB density'!O50</f>
        <v>995.2328195149596</v>
      </c>
      <c r="P50">
        <f>'[27]Quadrat totals'!B49</f>
        <v>6</v>
      </c>
      <c r="Q50">
        <f>'SCAL density'!Q50+'SAC &amp; STAB density'!Q50</f>
        <v>228.75566143869335</v>
      </c>
    </row>
    <row r="51" spans="1:17">
      <c r="A51" s="2" t="s">
        <v>13</v>
      </c>
      <c r="B51">
        <f>'[19]Quadrat totals'!B50</f>
        <v>22</v>
      </c>
      <c r="C51">
        <f>'SCAL density'!C51+'SAC &amp; STAB density'!C51</f>
        <v>0</v>
      </c>
      <c r="D51">
        <f>'[20]Quadrat totals'!B50</f>
        <v>33</v>
      </c>
      <c r="E51">
        <f>'SCAL density'!E51+'SAC &amp; STAB density'!E51</f>
        <v>0</v>
      </c>
      <c r="F51">
        <f>'[21]Quadrat totals'!B50</f>
        <v>24</v>
      </c>
      <c r="G51">
        <f>'SCAL density'!G51+'SAC &amp; STAB density'!G51</f>
        <v>0</v>
      </c>
      <c r="H51">
        <f>'[22]Quadrat totals'!B50</f>
        <v>23</v>
      </c>
      <c r="I51">
        <f>'SCAL density'!I51+'SAC &amp; STAB density'!I51</f>
        <v>0</v>
      </c>
      <c r="J51">
        <f>'[23]Quadrat totals'!B50</f>
        <v>22</v>
      </c>
      <c r="K51">
        <f>'SCAL density'!K51+'SAC &amp; STAB density'!K51</f>
        <v>0</v>
      </c>
      <c r="L51">
        <f>'[24]Quadrat totals'!B50</f>
        <v>39</v>
      </c>
      <c r="M51">
        <f>'SCAL density'!M51+'SAC &amp; STAB density'!M51</f>
        <v>0</v>
      </c>
      <c r="N51">
        <f>'[26]Quadrat totals'!B50</f>
        <v>31</v>
      </c>
      <c r="O51">
        <f>'SCAL density'!O51+'SAC &amp; STAB density'!O51</f>
        <v>0</v>
      </c>
      <c r="P51">
        <f>'[27]Quadrat totals'!B50</f>
        <v>21</v>
      </c>
      <c r="Q51">
        <f>'SCAL density'!Q51+'SAC &amp; STAB density'!Q51</f>
        <v>0</v>
      </c>
    </row>
    <row r="52" spans="1:17">
      <c r="A52" s="2" t="s">
        <v>13</v>
      </c>
      <c r="B52">
        <f>'[19]Quadrat totals'!B51</f>
        <v>25</v>
      </c>
      <c r="C52">
        <f>'SCAL density'!C52+'SAC &amp; STAB density'!C52</f>
        <v>0</v>
      </c>
      <c r="D52">
        <f>'[20]Quadrat totals'!B51</f>
        <v>46</v>
      </c>
      <c r="E52">
        <f>'SCAL density'!E52+'SAC &amp; STAB density'!E52</f>
        <v>0</v>
      </c>
      <c r="F52">
        <f>'[21]Quadrat totals'!B51</f>
        <v>37</v>
      </c>
      <c r="G52">
        <f>'SCAL density'!G52+'SAC &amp; STAB density'!G52</f>
        <v>0</v>
      </c>
      <c r="H52">
        <f>'[22]Quadrat totals'!B51</f>
        <v>26</v>
      </c>
      <c r="I52">
        <f>'SCAL density'!I52+'SAC &amp; STAB density'!I52</f>
        <v>0</v>
      </c>
      <c r="J52">
        <f>'[23]Quadrat totals'!B51</f>
        <v>51</v>
      </c>
      <c r="K52">
        <f>'SCAL density'!K52+'SAC &amp; STAB density'!K52</f>
        <v>57.351012000000011</v>
      </c>
      <c r="L52">
        <f>'[24]Quadrat totals'!B51</f>
        <v>43</v>
      </c>
      <c r="M52">
        <f>'SCAL density'!M52+'SAC &amp; STAB density'!M52</f>
        <v>147.36555805040544</v>
      </c>
      <c r="N52">
        <f>'[26]Quadrat totals'!B51</f>
        <v>51</v>
      </c>
      <c r="O52">
        <f>'SCAL density'!O52+'SAC &amp; STAB density'!O52</f>
        <v>0</v>
      </c>
      <c r="P52">
        <f>'[27]Quadrat totals'!B51</f>
        <v>47</v>
      </c>
      <c r="Q52">
        <f>'SCAL density'!Q52+'SAC &amp; STAB density'!Q52</f>
        <v>111.336984</v>
      </c>
    </row>
    <row r="53" spans="1:17">
      <c r="A53" s="2" t="s">
        <v>13</v>
      </c>
      <c r="B53">
        <f>'[19]Quadrat totals'!B52</f>
        <v>29</v>
      </c>
      <c r="C53">
        <f>'SCAL density'!C53+'SAC &amp; STAB density'!C53</f>
        <v>0</v>
      </c>
      <c r="D53">
        <f>'[20]Quadrat totals'!B52</f>
        <v>10</v>
      </c>
      <c r="E53">
        <f>'SCAL density'!E53+'SAC &amp; STAB density'!E53</f>
        <v>150.045188</v>
      </c>
      <c r="F53">
        <f>'[21]Quadrat totals'!B52</f>
        <v>48</v>
      </c>
      <c r="G53">
        <f>'SCAL density'!G53+'SAC &amp; STAB density'!G53</f>
        <v>251.98925291831623</v>
      </c>
      <c r="H53">
        <f>'[22]Quadrat totals'!B52</f>
        <v>45</v>
      </c>
      <c r="I53">
        <f>'SCAL density'!I53+'SAC &amp; STAB density'!I53</f>
        <v>75.027715999999998</v>
      </c>
      <c r="J53">
        <f>'[23]Quadrat totals'!B52</f>
        <v>54</v>
      </c>
      <c r="K53">
        <f>'SCAL density'!K53+'SAC &amp; STAB density'!K53</f>
        <v>853.31614400000024</v>
      </c>
      <c r="L53">
        <f>'[24]Quadrat totals'!B52</f>
        <v>44</v>
      </c>
      <c r="M53">
        <f>'SCAL density'!M53+'SAC &amp; STAB density'!M53</f>
        <v>0</v>
      </c>
      <c r="N53">
        <f>'[26]Quadrat totals'!B52</f>
        <v>52</v>
      </c>
      <c r="O53">
        <f>'SCAL density'!O53+'SAC &amp; STAB density'!O53</f>
        <v>0</v>
      </c>
      <c r="P53">
        <f>'[27]Quadrat totals'!B52</f>
        <v>58</v>
      </c>
      <c r="Q53">
        <f>'SCAL density'!Q53+'SAC &amp; STAB density'!Q53</f>
        <v>0</v>
      </c>
    </row>
    <row r="54" spans="1:17">
      <c r="A54" s="2" t="s">
        <v>53</v>
      </c>
      <c r="C54">
        <f>SUM(C4:C53)/COUNTIF(C4:C53, "&gt;0")</f>
        <v>1183.3463942865542</v>
      </c>
      <c r="E54">
        <f>SUM(E4:E53)/COUNTIF(E4:E53, "&gt;0")</f>
        <v>411.11157942641705</v>
      </c>
      <c r="G54">
        <f>SUM(G4:G53)/COUNTIF(G4:G53, "&gt;0")</f>
        <v>587.23271137294284</v>
      </c>
      <c r="I54">
        <f>SUM(I4:I53)/COUNTIF(I4:I53, "&gt;0")</f>
        <v>337.39396309871722</v>
      </c>
      <c r="K54">
        <f>SUM(K4:K53)/COUNTIF(K4:K53, "&gt;0")</f>
        <v>257.30796005487878</v>
      </c>
      <c r="M54">
        <f>SUM(M4:M53)/COUNTIF(M4:M53, "&gt;0")</f>
        <v>489.91550996655764</v>
      </c>
      <c r="O54">
        <f>SUM(O4:O53)/COUNTIF(O4:O53, "&gt;0")</f>
        <v>1003.959881511353</v>
      </c>
      <c r="Q54">
        <f>SUM(Q4:Q53)/COUNTIF(Q4:Q53, "&gt;0")</f>
        <v>545.42649650458293</v>
      </c>
    </row>
    <row r="55" spans="1:17">
      <c r="A55" s="2" t="s">
        <v>56</v>
      </c>
      <c r="C55">
        <f t="array" ref="C55">STDEV(IF(C4:C53&lt;&gt;0,C4:C53))/(COUNTIF(C4:C53, "&gt;0")^(1/2))</f>
        <v>148.56289496043127</v>
      </c>
      <c r="E55">
        <f t="array" ref="E55">STDEV(IF(E4:E53&lt;&gt;0,E4:E53))/(COUNTIF(E4:E53, "&gt;0")^(1/2))</f>
        <v>64.127030148694431</v>
      </c>
      <c r="G55">
        <f t="array" ref="G55">STDEV(IF(G4:G53&lt;&gt;0,G4:G53))/(COUNTIF(G4:G53, "&gt;0")^(1/2))</f>
        <v>92.6733408642949</v>
      </c>
      <c r="I55">
        <f t="array" ref="I55">STDEV(IF(I4:I53&lt;&gt;0,I4:I53))/(COUNTIF(I4:I53, "&gt;0")^(1/2))</f>
        <v>101.5221939341782</v>
      </c>
      <c r="K55">
        <f t="array" ref="K55">STDEV(IF(K4:K53&lt;&gt;0,K4:K53))/(COUNTIF(K4:K53, "&gt;0")^(1/2))</f>
        <v>57.120598942504976</v>
      </c>
      <c r="M55">
        <f t="array" ref="M55">STDEV(IF(M4:M53&lt;&gt;0,M4:M53))/(COUNTIF(M4:M53, "&gt;0")^(1/2))</f>
        <v>74.608878968358653</v>
      </c>
      <c r="O55">
        <f t="array" ref="O55">STDEV(IF(O4:O53&lt;&gt;0,O4:O53))/(COUNTIF(O4:O53, "&gt;0")^(1/2))</f>
        <v>153.77397539417586</v>
      </c>
      <c r="Q55">
        <f t="array" ref="Q55">STDEV(IF(Q4:Q53&lt;&gt;0,Q4:Q53))/(COUNTIF(Q4:Q53, "&gt;0")^(1/2))</f>
        <v>105.23691475063279</v>
      </c>
    </row>
  </sheetData>
  <mergeCells count="9"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S4" sqref="S4:S53"/>
    </sheetView>
  </sheetViews>
  <sheetFormatPr baseColWidth="10" defaultColWidth="11" defaultRowHeight="15" x14ac:dyDescent="0"/>
  <cols>
    <col min="1" max="1" width="8.5" customWidth="1"/>
    <col min="2" max="13" width="9" customWidth="1"/>
  </cols>
  <sheetData>
    <row r="1" spans="1:19">
      <c r="A1" s="57" t="s">
        <v>97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9" s="1" customFormat="1">
      <c r="B2" s="60" t="s">
        <v>17</v>
      </c>
      <c r="C2" s="60"/>
      <c r="D2" s="60" t="s">
        <v>83</v>
      </c>
      <c r="E2" s="60"/>
      <c r="F2" s="60" t="s">
        <v>79</v>
      </c>
      <c r="G2" s="60"/>
      <c r="H2" s="60" t="s">
        <v>80</v>
      </c>
      <c r="I2" s="60"/>
      <c r="J2" s="60" t="s">
        <v>81</v>
      </c>
      <c r="K2" s="60"/>
      <c r="L2" s="60" t="s">
        <v>82</v>
      </c>
      <c r="M2" s="60"/>
      <c r="N2" s="62">
        <v>41091</v>
      </c>
      <c r="O2" s="60"/>
      <c r="P2" s="61">
        <v>41153</v>
      </c>
      <c r="Q2" s="61"/>
      <c r="R2" s="61">
        <v>41214</v>
      </c>
      <c r="S2" s="61"/>
    </row>
    <row r="3" spans="1:19" s="1" customFormat="1" ht="30">
      <c r="A3" s="1" t="s">
        <v>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</row>
    <row r="4" spans="1:19">
      <c r="A4" s="2" t="s">
        <v>4</v>
      </c>
      <c r="B4" s="4">
        <f>'[19]Quadrat totals'!B3</f>
        <v>6</v>
      </c>
      <c r="C4" s="4">
        <f>'[19]Quadrat totals'!AA3</f>
        <v>1978.6392064399997</v>
      </c>
      <c r="D4">
        <f>'[20]Quadrat totals'!B3</f>
        <v>21</v>
      </c>
      <c r="E4" s="4">
        <f>'[20]Quadrat totals'!AA3</f>
        <v>120.09519599999999</v>
      </c>
      <c r="F4">
        <f>'[21]Quadrat totals'!B3</f>
        <v>5</v>
      </c>
      <c r="G4" s="4">
        <f>'[21]Quadrat totals'!AA3</f>
        <v>554.44547600000033</v>
      </c>
      <c r="H4">
        <f>'[22]Quadrat totals'!B3</f>
        <v>8</v>
      </c>
      <c r="I4" s="4">
        <f>'[22]Quadrat totals'!AA3</f>
        <v>0</v>
      </c>
      <c r="J4">
        <f>'[23]Quadrat totals'!B3</f>
        <v>1</v>
      </c>
      <c r="K4" s="4">
        <f>'[23]Quadrat totals'!AA3</f>
        <v>104.15964</v>
      </c>
      <c r="L4">
        <f>'[24]Quadrat totals'!B3</f>
        <v>2</v>
      </c>
      <c r="M4" s="4">
        <f>'[24]Quadrat totals'!AA3</f>
        <v>3235.1845360000016</v>
      </c>
      <c r="N4">
        <f>'[26]Quadrat totals'!B3</f>
        <v>10</v>
      </c>
      <c r="O4">
        <f>'[26]Quadrat totals'!AA3</f>
        <v>109.69280800000004</v>
      </c>
      <c r="P4">
        <f>'[27]Quadrat totals'!B3</f>
        <v>12</v>
      </c>
      <c r="Q4">
        <f>'[27]Quadrat totals'!AA3</f>
        <v>1336.1901099200002</v>
      </c>
      <c r="R4">
        <f>'[28]Quadrat totals'!B3</f>
        <v>16</v>
      </c>
      <c r="S4">
        <f>'[28]Quadrat totals'!AA3</f>
        <v>238.23133600000008</v>
      </c>
    </row>
    <row r="5" spans="1:19">
      <c r="A5" s="2" t="s">
        <v>4</v>
      </c>
      <c r="B5" s="4">
        <f>'[19]Quadrat totals'!B4</f>
        <v>8</v>
      </c>
      <c r="C5" s="4">
        <f>'[19]Quadrat totals'!AA4</f>
        <v>1831.73996392</v>
      </c>
      <c r="D5">
        <f>'[20]Quadrat totals'!B4</f>
        <v>36</v>
      </c>
      <c r="E5" s="4">
        <f>'[20]Quadrat totals'!AA4</f>
        <v>355.2496680000001</v>
      </c>
      <c r="F5">
        <f>'[21]Quadrat totals'!B4</f>
        <v>32</v>
      </c>
      <c r="G5" s="4">
        <f>'[21]Quadrat totals'!AA4</f>
        <v>51.950436000000025</v>
      </c>
      <c r="H5">
        <f>'[22]Quadrat totals'!B4</f>
        <v>11</v>
      </c>
      <c r="I5" s="4">
        <f>'[22]Quadrat totals'!AA4</f>
        <v>27.21012</v>
      </c>
      <c r="J5">
        <f>'[23]Quadrat totals'!B4</f>
        <v>25</v>
      </c>
      <c r="K5" s="4">
        <f>'[23]Quadrat totals'!AA4</f>
        <v>203.91377199999997</v>
      </c>
      <c r="L5">
        <f>'[24]Quadrat totals'!B4</f>
        <v>26</v>
      </c>
      <c r="M5" s="4">
        <f>'[24]Quadrat totals'!AA4</f>
        <v>271.97403200000002</v>
      </c>
      <c r="N5">
        <f>'[26]Quadrat totals'!B4</f>
        <v>34</v>
      </c>
      <c r="O5">
        <f>'[26]Quadrat totals'!AA4</f>
        <v>2055.9390880000001</v>
      </c>
      <c r="P5">
        <f>'[27]Quadrat totals'!B4</f>
        <v>28</v>
      </c>
      <c r="Q5">
        <f>'[27]Quadrat totals'!AA4</f>
        <v>1014.4696920000005</v>
      </c>
      <c r="R5">
        <f>'[28]Quadrat totals'!B4</f>
        <v>22</v>
      </c>
      <c r="S5">
        <f>'[28]Quadrat totals'!AA4</f>
        <v>292.40879200000006</v>
      </c>
    </row>
    <row r="6" spans="1:19">
      <c r="A6" s="2" t="s">
        <v>4</v>
      </c>
      <c r="B6" s="4">
        <f>'[19]Quadrat totals'!B5</f>
        <v>19</v>
      </c>
      <c r="C6" s="4">
        <f>'[19]Quadrat totals'!AA5</f>
        <v>1957.7284538000004</v>
      </c>
      <c r="D6">
        <f>'[20]Quadrat totals'!B5</f>
        <v>46</v>
      </c>
      <c r="E6" s="4">
        <f>'[20]Quadrat totals'!AA5</f>
        <v>1224.6218440000002</v>
      </c>
      <c r="F6">
        <f>'[21]Quadrat totals'!B5</f>
        <v>39</v>
      </c>
      <c r="G6" s="4">
        <f>'[21]Quadrat totals'!AA5</f>
        <v>1707.0614200000002</v>
      </c>
      <c r="H6">
        <f>'[22]Quadrat totals'!B5</f>
        <v>32</v>
      </c>
      <c r="I6" s="4">
        <f>'[22]Quadrat totals'!AA5</f>
        <v>220.539028</v>
      </c>
      <c r="J6">
        <f>'[23]Quadrat totals'!B5</f>
        <v>42</v>
      </c>
      <c r="K6" s="4">
        <f>'[23]Quadrat totals'!AA5</f>
        <v>295.85763600000001</v>
      </c>
      <c r="L6">
        <f>'[24]Quadrat totals'!B5</f>
        <v>29</v>
      </c>
      <c r="M6" s="4">
        <f>'[24]Quadrat totals'!AA5</f>
        <v>762.74697200000026</v>
      </c>
      <c r="N6">
        <f>'[26]Quadrat totals'!B5</f>
        <v>36</v>
      </c>
      <c r="O6">
        <f>'[26]Quadrat totals'!AA5</f>
        <v>4381.8975689999997</v>
      </c>
      <c r="P6">
        <f>'[27]Quadrat totals'!B5</f>
        <v>38</v>
      </c>
      <c r="Q6">
        <f>'[27]Quadrat totals'!AA5</f>
        <v>4279.0290978799994</v>
      </c>
      <c r="R6">
        <f>'[28]Quadrat totals'!B5</f>
        <v>28</v>
      </c>
      <c r="S6">
        <f>'[28]Quadrat totals'!AA5</f>
        <v>398.51575200000013</v>
      </c>
    </row>
    <row r="7" spans="1:19">
      <c r="A7" s="2" t="s">
        <v>4</v>
      </c>
      <c r="B7" s="4">
        <f>'[19]Quadrat totals'!B6</f>
        <v>28</v>
      </c>
      <c r="C7" s="4">
        <f>'[19]Quadrat totals'!AA6</f>
        <v>2725.0078111600005</v>
      </c>
      <c r="D7">
        <f>'[20]Quadrat totals'!B6</f>
        <v>49</v>
      </c>
      <c r="E7" s="4">
        <f>'[20]Quadrat totals'!AA6</f>
        <v>957.20437600000014</v>
      </c>
      <c r="F7">
        <f>'[21]Quadrat totals'!B6</f>
        <v>46</v>
      </c>
      <c r="G7" s="4">
        <f>'[21]Quadrat totals'!AA6</f>
        <v>557.76292400000011</v>
      </c>
      <c r="H7">
        <f>'[22]Quadrat totals'!B6</f>
        <v>34</v>
      </c>
      <c r="I7" s="4">
        <f>'[22]Quadrat totals'!AA6</f>
        <v>49.215404000000007</v>
      </c>
      <c r="J7">
        <f>'[23]Quadrat totals'!B6</f>
        <v>47</v>
      </c>
      <c r="K7" s="4">
        <f>'[23]Quadrat totals'!AA6</f>
        <v>416.28536799999995</v>
      </c>
      <c r="L7">
        <f>'[24]Quadrat totals'!B6</f>
        <v>30</v>
      </c>
      <c r="M7" s="4">
        <f>'[24]Quadrat totals'!AA6</f>
        <v>347.7679720000001</v>
      </c>
      <c r="N7">
        <f>'[26]Quadrat totals'!B6</f>
        <v>38</v>
      </c>
      <c r="O7">
        <f>'[26]Quadrat totals'!AA6</f>
        <v>5106.1240446800002</v>
      </c>
      <c r="P7">
        <f>'[27]Quadrat totals'!B6</f>
        <v>51</v>
      </c>
      <c r="Q7">
        <f>'[27]Quadrat totals'!AA6</f>
        <v>3902.7863720000005</v>
      </c>
      <c r="R7">
        <f>'[28]Quadrat totals'!B6</f>
        <v>42</v>
      </c>
      <c r="S7">
        <f>'[28]Quadrat totals'!AA6</f>
        <v>346.86702400000019</v>
      </c>
    </row>
    <row r="8" spans="1:19">
      <c r="A8" s="2" t="s">
        <v>4</v>
      </c>
      <c r="B8" s="4">
        <f>'[19]Quadrat totals'!B7</f>
        <v>40</v>
      </c>
      <c r="C8" s="4">
        <f>'[19]Quadrat totals'!AA7</f>
        <v>5585.7295565999993</v>
      </c>
      <c r="D8">
        <f>'[20]Quadrat totals'!B7</f>
        <v>52</v>
      </c>
      <c r="E8" s="4">
        <f>'[20]Quadrat totals'!AA7</f>
        <v>0</v>
      </c>
      <c r="F8">
        <f>'[21]Quadrat totals'!B7</f>
        <v>53</v>
      </c>
      <c r="G8" s="4">
        <f>'[21]Quadrat totals'!AA7</f>
        <v>0</v>
      </c>
      <c r="H8">
        <f>'[22]Quadrat totals'!B7</f>
        <v>37</v>
      </c>
      <c r="I8" s="4">
        <f>'[22]Quadrat totals'!AA7</f>
        <v>506.12676400000021</v>
      </c>
      <c r="J8">
        <f>'[23]Quadrat totals'!B7</f>
        <v>49</v>
      </c>
      <c r="K8" s="4">
        <f>'[23]Quadrat totals'!AA7</f>
        <v>336.67843599999998</v>
      </c>
      <c r="L8">
        <f>'[24]Quadrat totals'!B7</f>
        <v>40</v>
      </c>
      <c r="M8" s="4">
        <f>'[24]Quadrat totals'!AA7</f>
        <v>1392.7886960000001</v>
      </c>
      <c r="N8">
        <f>'[26]Quadrat totals'!B7</f>
        <v>54</v>
      </c>
      <c r="O8">
        <f>'[26]Quadrat totals'!AA7</f>
        <v>1600.5385164000004</v>
      </c>
      <c r="P8">
        <f>'[27]Quadrat totals'!B7</f>
        <v>57</v>
      </c>
      <c r="Q8">
        <f>'[27]Quadrat totals'!AA7</f>
        <v>1285.3971800000004</v>
      </c>
      <c r="R8">
        <f>'[28]Quadrat totals'!B7</f>
        <v>58</v>
      </c>
      <c r="S8">
        <f>'[28]Quadrat totals'!AA7</f>
        <v>2130.7366880000004</v>
      </c>
    </row>
    <row r="9" spans="1:19">
      <c r="A9" s="2" t="s">
        <v>5</v>
      </c>
      <c r="B9" s="4">
        <f>'[19]Quadrat totals'!B8</f>
        <v>5</v>
      </c>
      <c r="C9" s="4">
        <f>'[19]Quadrat totals'!AA8</f>
        <v>1880.1883100000002</v>
      </c>
      <c r="D9">
        <f>'[20]Quadrat totals'!B8</f>
        <v>7</v>
      </c>
      <c r="E9" s="4">
        <f>'[20]Quadrat totals'!AA8</f>
        <v>156.31804</v>
      </c>
      <c r="F9">
        <f>'[21]Quadrat totals'!B8</f>
        <v>5</v>
      </c>
      <c r="G9" s="4">
        <f>'[21]Quadrat totals'!AA8</f>
        <v>476.10001184000004</v>
      </c>
      <c r="H9">
        <f>'[22]Quadrat totals'!B8</f>
        <v>12</v>
      </c>
      <c r="I9" s="4">
        <f>'[22]Quadrat totals'!AA8</f>
        <v>124.23826400000002</v>
      </c>
      <c r="J9">
        <f>'[23]Quadrat totals'!B8</f>
        <v>28</v>
      </c>
      <c r="K9" s="4">
        <f>'[23]Quadrat totals'!AA8</f>
        <v>0</v>
      </c>
      <c r="L9">
        <f>'[24]Quadrat totals'!B8</f>
        <v>5</v>
      </c>
      <c r="M9" s="4">
        <f>'[24]Quadrat totals'!AA8</f>
        <v>20.030328000000011</v>
      </c>
      <c r="N9">
        <f>'[26]Quadrat totals'!B8</f>
        <v>17</v>
      </c>
      <c r="O9">
        <f>'[26]Quadrat totals'!AA8</f>
        <v>3380.1801560000004</v>
      </c>
      <c r="P9">
        <f>'[27]Quadrat totals'!B8</f>
        <v>7</v>
      </c>
      <c r="Q9">
        <f>'[27]Quadrat totals'!AA8</f>
        <v>873.18255260000024</v>
      </c>
      <c r="R9">
        <f>'[28]Quadrat totals'!B8</f>
        <v>19</v>
      </c>
      <c r="S9">
        <f>'[28]Quadrat totals'!AA8</f>
        <v>2458.2651906000001</v>
      </c>
    </row>
    <row r="10" spans="1:19">
      <c r="A10" s="2" t="s">
        <v>5</v>
      </c>
      <c r="B10" s="4">
        <f>'[19]Quadrat totals'!B9</f>
        <v>16</v>
      </c>
      <c r="C10" s="4">
        <f>'[19]Quadrat totals'!AA9</f>
        <v>5439.3918791600008</v>
      </c>
      <c r="D10">
        <f>'[20]Quadrat totals'!B9</f>
        <v>21</v>
      </c>
      <c r="E10" s="4">
        <f>'[20]Quadrat totals'!AA9</f>
        <v>0</v>
      </c>
      <c r="F10">
        <f>'[21]Quadrat totals'!B9</f>
        <v>9</v>
      </c>
      <c r="G10" s="4">
        <f>'[21]Quadrat totals'!AA9</f>
        <v>0</v>
      </c>
      <c r="H10">
        <f>'[22]Quadrat totals'!B9</f>
        <v>25</v>
      </c>
      <c r="I10" s="4">
        <f>'[22]Quadrat totals'!AA9</f>
        <v>0</v>
      </c>
      <c r="J10">
        <f>'[23]Quadrat totals'!B9</f>
        <v>31</v>
      </c>
      <c r="K10" s="4">
        <f>'[23]Quadrat totals'!AA9</f>
        <v>82.843151999999989</v>
      </c>
      <c r="L10">
        <f>'[24]Quadrat totals'!B9</f>
        <v>13</v>
      </c>
      <c r="M10" s="4">
        <f>'[24]Quadrat totals'!AA9</f>
        <v>102.03910000000005</v>
      </c>
      <c r="N10">
        <f>'[26]Quadrat totals'!B9</f>
        <v>19</v>
      </c>
      <c r="O10">
        <f>'[26]Quadrat totals'!AA9</f>
        <v>1260.2970262800002</v>
      </c>
      <c r="P10">
        <f>'[27]Quadrat totals'!B9</f>
        <v>12</v>
      </c>
      <c r="Q10">
        <f>'[27]Quadrat totals'!AA9</f>
        <v>750.92146823999997</v>
      </c>
      <c r="R10">
        <f>'[28]Quadrat totals'!B9</f>
        <v>34</v>
      </c>
      <c r="S10">
        <f>'[28]Quadrat totals'!AA9</f>
        <v>1508.17111432</v>
      </c>
    </row>
    <row r="11" spans="1:19">
      <c r="A11" s="2" t="s">
        <v>5</v>
      </c>
      <c r="B11" s="4">
        <f>'[19]Quadrat totals'!B10</f>
        <v>17</v>
      </c>
      <c r="C11" s="4">
        <f>'[19]Quadrat totals'!AA10</f>
        <v>2987.1968851600009</v>
      </c>
      <c r="D11">
        <f>'[20]Quadrat totals'!B10</f>
        <v>27</v>
      </c>
      <c r="E11" s="4">
        <f>'[20]Quadrat totals'!AA10</f>
        <v>755.18474656000001</v>
      </c>
      <c r="F11">
        <f>'[21]Quadrat totals'!B10</f>
        <v>14</v>
      </c>
      <c r="G11" s="4">
        <f>'[21]Quadrat totals'!AA10</f>
        <v>26.030647999999999</v>
      </c>
      <c r="H11">
        <f>'[22]Quadrat totals'!B10</f>
        <v>29</v>
      </c>
      <c r="I11" s="4">
        <f>'[22]Quadrat totals'!AA10</f>
        <v>0</v>
      </c>
      <c r="J11">
        <f>'[23]Quadrat totals'!B10</f>
        <v>34</v>
      </c>
      <c r="K11" s="4">
        <f>'[23]Quadrat totals'!AA10</f>
        <v>841.21147999999994</v>
      </c>
      <c r="L11">
        <f>'[24]Quadrat totals'!B10</f>
        <v>22</v>
      </c>
      <c r="M11" s="4">
        <f>'[24]Quadrat totals'!AA10</f>
        <v>0</v>
      </c>
      <c r="N11">
        <f>'[26]Quadrat totals'!B10</f>
        <v>22</v>
      </c>
      <c r="O11">
        <f>'[26]Quadrat totals'!AA10</f>
        <v>0</v>
      </c>
      <c r="P11">
        <f>'[27]Quadrat totals'!B10</f>
        <v>23</v>
      </c>
      <c r="Q11">
        <f>'[27]Quadrat totals'!AA10</f>
        <v>0</v>
      </c>
      <c r="R11">
        <f>'[28]Quadrat totals'!B10</f>
        <v>37</v>
      </c>
      <c r="S11">
        <f>'[28]Quadrat totals'!AA10</f>
        <v>1582.5253432000002</v>
      </c>
    </row>
    <row r="12" spans="1:19">
      <c r="A12" s="2" t="s">
        <v>5</v>
      </c>
      <c r="B12" s="4">
        <f>'[19]Quadrat totals'!B11</f>
        <v>18</v>
      </c>
      <c r="C12" s="4">
        <f>'[19]Quadrat totals'!AA11</f>
        <v>2399.0279307200003</v>
      </c>
      <c r="D12">
        <f>'[20]Quadrat totals'!B11</f>
        <v>31</v>
      </c>
      <c r="E12" s="4">
        <f>'[20]Quadrat totals'!AA11</f>
        <v>0</v>
      </c>
      <c r="F12">
        <f>'[21]Quadrat totals'!B11</f>
        <v>22</v>
      </c>
      <c r="G12" s="4">
        <f>'[21]Quadrat totals'!AA11</f>
        <v>0</v>
      </c>
      <c r="H12">
        <f>'[22]Quadrat totals'!B11</f>
        <v>41</v>
      </c>
      <c r="I12" s="4">
        <f>'[22]Quadrat totals'!AA11</f>
        <v>362.10215200000016</v>
      </c>
      <c r="J12">
        <f>'[23]Quadrat totals'!B11</f>
        <v>44</v>
      </c>
      <c r="K12" s="4">
        <f>'[23]Quadrat totals'!AA11</f>
        <v>184.79065600000007</v>
      </c>
      <c r="L12">
        <f>'[24]Quadrat totals'!B11</f>
        <v>52</v>
      </c>
      <c r="M12" s="4">
        <f>'[24]Quadrat totals'!AA11</f>
        <v>1665.5482040000002</v>
      </c>
      <c r="N12">
        <f>'[26]Quadrat totals'!B11</f>
        <v>24</v>
      </c>
      <c r="O12">
        <f>'[26]Quadrat totals'!AA11</f>
        <v>227.53574</v>
      </c>
      <c r="P12">
        <f>'[27]Quadrat totals'!B11</f>
        <v>35</v>
      </c>
      <c r="Q12">
        <f>'[27]Quadrat totals'!AA11</f>
        <v>2179.9858617999998</v>
      </c>
      <c r="R12">
        <f>'[28]Quadrat totals'!B11</f>
        <v>50</v>
      </c>
      <c r="S12">
        <f>'[28]Quadrat totals'!AA11</f>
        <v>450.01315600000009</v>
      </c>
    </row>
    <row r="13" spans="1:19">
      <c r="A13" s="2" t="s">
        <v>5</v>
      </c>
      <c r="B13" s="4">
        <f>'[19]Quadrat totals'!B12</f>
        <v>30</v>
      </c>
      <c r="C13" s="4">
        <f>'[19]Quadrat totals'!AA12</f>
        <v>2598.9578234000001</v>
      </c>
      <c r="D13">
        <f>'[20]Quadrat totals'!B12</f>
        <v>52</v>
      </c>
      <c r="E13" s="4">
        <f>'[20]Quadrat totals'!AA12</f>
        <v>0</v>
      </c>
      <c r="F13">
        <f>'[21]Quadrat totals'!B12</f>
        <v>31</v>
      </c>
      <c r="G13" s="4">
        <f>'[21]Quadrat totals'!AA12</f>
        <v>115.09584399999999</v>
      </c>
      <c r="H13">
        <f>'[22]Quadrat totals'!B12</f>
        <v>46</v>
      </c>
      <c r="I13" s="4">
        <f>'[22]Quadrat totals'!AA12</f>
        <v>1050.9656199999999</v>
      </c>
      <c r="J13">
        <f>'[23]Quadrat totals'!B12</f>
        <v>50</v>
      </c>
      <c r="K13" s="4">
        <f>'[23]Quadrat totals'!AA12</f>
        <v>299.22876800000012</v>
      </c>
      <c r="L13">
        <f>'[24]Quadrat totals'!B12</f>
        <v>58</v>
      </c>
      <c r="M13" s="4">
        <f>'[24]Quadrat totals'!AA12</f>
        <v>2400.9471289200001</v>
      </c>
      <c r="N13">
        <f>'[26]Quadrat totals'!B12</f>
        <v>41</v>
      </c>
      <c r="O13">
        <f>'[26]Quadrat totals'!AA12</f>
        <v>2147.5184150400005</v>
      </c>
      <c r="P13">
        <f>'[27]Quadrat totals'!B12</f>
        <v>49</v>
      </c>
      <c r="Q13">
        <f>'[27]Quadrat totals'!AA12</f>
        <v>345.71104800000012</v>
      </c>
      <c r="R13">
        <f>'[28]Quadrat totals'!B12</f>
        <v>52</v>
      </c>
      <c r="S13">
        <f>'[28]Quadrat totals'!AA12</f>
        <v>668.56190000000038</v>
      </c>
    </row>
    <row r="14" spans="1:19">
      <c r="A14" s="2" t="s">
        <v>6</v>
      </c>
      <c r="B14" s="4">
        <f>'[19]Quadrat totals'!B13</f>
        <v>4</v>
      </c>
      <c r="C14" s="4">
        <f>'[19]Quadrat totals'!AA13</f>
        <v>2220.7679579999999</v>
      </c>
      <c r="D14">
        <f>'[20]Quadrat totals'!B13</f>
        <v>10</v>
      </c>
      <c r="E14" s="4">
        <f>'[20]Quadrat totals'!AA13</f>
        <v>0</v>
      </c>
      <c r="F14">
        <f>'[21]Quadrat totals'!B13</f>
        <v>20</v>
      </c>
      <c r="G14" s="4">
        <f>'[21]Quadrat totals'!AA13</f>
        <v>508.56968400000017</v>
      </c>
      <c r="H14">
        <f>'[22]Quadrat totals'!B13</f>
        <v>8</v>
      </c>
      <c r="I14" s="4">
        <f>'[22]Quadrat totals'!AA13</f>
        <v>0</v>
      </c>
      <c r="J14">
        <f>'[23]Quadrat totals'!B13</f>
        <v>15</v>
      </c>
      <c r="K14" s="4">
        <f>'[23]Quadrat totals'!AA13</f>
        <v>0</v>
      </c>
      <c r="L14">
        <f>'[24]Quadrat totals'!B13</f>
        <v>2</v>
      </c>
      <c r="M14" s="4">
        <f>'[24]Quadrat totals'!AA13</f>
        <v>86.249743999999993</v>
      </c>
      <c r="N14">
        <f>'[26]Quadrat totals'!B13</f>
        <v>26</v>
      </c>
      <c r="O14">
        <f>'[26]Quadrat totals'!AA13</f>
        <v>0</v>
      </c>
      <c r="P14">
        <f>'[27]Quadrat totals'!B13</f>
        <v>2</v>
      </c>
      <c r="Q14">
        <f>'[27]Quadrat totals'!AA13</f>
        <v>1576.89748568</v>
      </c>
      <c r="R14">
        <f>'[28]Quadrat totals'!B13</f>
        <v>3</v>
      </c>
      <c r="S14">
        <f>'[28]Quadrat totals'!AA13</f>
        <v>638.93486800000028</v>
      </c>
    </row>
    <row r="15" spans="1:19">
      <c r="A15" s="2" t="s">
        <v>6</v>
      </c>
      <c r="B15" s="4">
        <f>'[19]Quadrat totals'!B14</f>
        <v>5</v>
      </c>
      <c r="C15" s="4">
        <f>'[19]Quadrat totals'!AA14</f>
        <v>312.64638095999999</v>
      </c>
      <c r="D15">
        <f>'[20]Quadrat totals'!B14</f>
        <v>16</v>
      </c>
      <c r="E15" s="4">
        <f>'[20]Quadrat totals'!AA14</f>
        <v>0</v>
      </c>
      <c r="F15">
        <f>'[21]Quadrat totals'!B14</f>
        <v>22</v>
      </c>
      <c r="G15" s="4">
        <f>'[21]Quadrat totals'!AA14</f>
        <v>0</v>
      </c>
      <c r="H15">
        <f>'[22]Quadrat totals'!B14</f>
        <v>14</v>
      </c>
      <c r="I15" s="4">
        <f>'[22]Quadrat totals'!AA14</f>
        <v>0</v>
      </c>
      <c r="J15">
        <f>'[23]Quadrat totals'!B14</f>
        <v>16</v>
      </c>
      <c r="K15" s="4">
        <f>'[23]Quadrat totals'!AA14</f>
        <v>0</v>
      </c>
      <c r="L15">
        <f>'[24]Quadrat totals'!B14</f>
        <v>10</v>
      </c>
      <c r="M15" s="4">
        <f>'[24]Quadrat totals'!AA14</f>
        <v>263.99366800000007</v>
      </c>
      <c r="N15">
        <f>'[26]Quadrat totals'!B14</f>
        <v>30</v>
      </c>
      <c r="O15">
        <f>'[26]Quadrat totals'!AA14</f>
        <v>33.181028000000055</v>
      </c>
      <c r="P15">
        <f>'[27]Quadrat totals'!B14</f>
        <v>14</v>
      </c>
      <c r="Q15">
        <f>'[27]Quadrat totals'!AA14</f>
        <v>2333.0035320000006</v>
      </c>
      <c r="R15">
        <f>'[28]Quadrat totals'!B14</f>
        <v>18</v>
      </c>
      <c r="S15">
        <f>'[28]Quadrat totals'!AA14</f>
        <v>530.1431960000001</v>
      </c>
    </row>
    <row r="16" spans="1:19">
      <c r="A16" s="2" t="s">
        <v>6</v>
      </c>
      <c r="B16" s="4">
        <f>'[19]Quadrat totals'!B15</f>
        <v>19</v>
      </c>
      <c r="C16" s="4">
        <f>'[19]Quadrat totals'!AA15</f>
        <v>2455.1022869600001</v>
      </c>
      <c r="D16">
        <f>'[20]Quadrat totals'!B15</f>
        <v>24</v>
      </c>
      <c r="E16" s="4">
        <f>'[20]Quadrat totals'!AA15</f>
        <v>0</v>
      </c>
      <c r="F16">
        <f>'[21]Quadrat totals'!B15</f>
        <v>42</v>
      </c>
      <c r="G16" s="4">
        <f>'[21]Quadrat totals'!AA15</f>
        <v>2640.8186240000005</v>
      </c>
      <c r="H16">
        <f>'[22]Quadrat totals'!B15</f>
        <v>25</v>
      </c>
      <c r="I16" s="4">
        <f>'[22]Quadrat totals'!AA15</f>
        <v>0</v>
      </c>
      <c r="J16">
        <f>'[23]Quadrat totals'!B15</f>
        <v>17</v>
      </c>
      <c r="K16" s="4">
        <f>'[23]Quadrat totals'!AA15</f>
        <v>0</v>
      </c>
      <c r="L16">
        <f>'[24]Quadrat totals'!B15</f>
        <v>19</v>
      </c>
      <c r="M16" s="4">
        <f>'[24]Quadrat totals'!AA15</f>
        <v>762.07174800000007</v>
      </c>
      <c r="N16">
        <f>'[26]Quadrat totals'!B15</f>
        <v>38</v>
      </c>
      <c r="O16">
        <f>'[26]Quadrat totals'!AA15</f>
        <v>1429.8082667200006</v>
      </c>
      <c r="P16">
        <f>'[27]Quadrat totals'!B15</f>
        <v>19</v>
      </c>
      <c r="Q16">
        <f>'[27]Quadrat totals'!AA15</f>
        <v>1050.1452120000001</v>
      </c>
      <c r="R16">
        <f>'[28]Quadrat totals'!B15</f>
        <v>21</v>
      </c>
      <c r="S16">
        <f>'[28]Quadrat totals'!AA15</f>
        <v>242.27517416000006</v>
      </c>
    </row>
    <row r="17" spans="1:19">
      <c r="A17" s="2" t="s">
        <v>6</v>
      </c>
      <c r="B17" s="4">
        <f>'[19]Quadrat totals'!B16</f>
        <v>55</v>
      </c>
      <c r="C17" s="4">
        <f>'[19]Quadrat totals'!AA16</f>
        <v>636.64219600000013</v>
      </c>
      <c r="D17">
        <f>'[20]Quadrat totals'!B16</f>
        <v>45</v>
      </c>
      <c r="E17" s="4">
        <f>'[20]Quadrat totals'!AA16</f>
        <v>207.37662800000004</v>
      </c>
      <c r="F17">
        <f>'[21]Quadrat totals'!B16</f>
        <v>48</v>
      </c>
      <c r="G17" s="4">
        <f>'[21]Quadrat totals'!AA16</f>
        <v>0</v>
      </c>
      <c r="H17">
        <f>'[22]Quadrat totals'!B16</f>
        <v>26</v>
      </c>
      <c r="I17" s="4">
        <f>'[22]Quadrat totals'!AA16</f>
        <v>0</v>
      </c>
      <c r="J17">
        <f>'[23]Quadrat totals'!B16</f>
        <v>36</v>
      </c>
      <c r="K17" s="4">
        <f>'[23]Quadrat totals'!AA16</f>
        <v>0</v>
      </c>
      <c r="L17">
        <f>'[24]Quadrat totals'!B16</f>
        <v>23</v>
      </c>
      <c r="M17" s="4">
        <f>'[24]Quadrat totals'!AA16</f>
        <v>136.33878800000002</v>
      </c>
      <c r="N17">
        <f>'[26]Quadrat totals'!B16</f>
        <v>47</v>
      </c>
      <c r="O17">
        <f>'[26]Quadrat totals'!AA16</f>
        <v>1615.1488360000001</v>
      </c>
      <c r="P17">
        <f>'[27]Quadrat totals'!B16</f>
        <v>39</v>
      </c>
      <c r="Q17">
        <f>'[27]Quadrat totals'!AA16</f>
        <v>164.14006000000001</v>
      </c>
      <c r="R17">
        <f>'[28]Quadrat totals'!B16</f>
        <v>45</v>
      </c>
      <c r="S17">
        <f>'[28]Quadrat totals'!AA16</f>
        <v>1399.4480400000002</v>
      </c>
    </row>
    <row r="18" spans="1:19">
      <c r="A18" s="2" t="s">
        <v>6</v>
      </c>
      <c r="B18" s="4">
        <f>'[19]Quadrat totals'!B17</f>
        <v>58</v>
      </c>
      <c r="C18" s="4">
        <f>'[19]Quadrat totals'!AA17</f>
        <v>4271.4855160000006</v>
      </c>
      <c r="D18">
        <f>'[20]Quadrat totals'!B17</f>
        <v>53</v>
      </c>
      <c r="E18" s="4">
        <f>'[20]Quadrat totals'!AA17</f>
        <v>2188.0763560000005</v>
      </c>
      <c r="F18" t="str">
        <f>'[21]Quadrat totals'!B17</f>
        <v>Error</v>
      </c>
      <c r="G18" s="4"/>
      <c r="H18">
        <f>'[22]Quadrat totals'!B17</f>
        <v>36</v>
      </c>
      <c r="I18" s="4">
        <f>'[22]Quadrat totals'!AA17</f>
        <v>521.3434400000001</v>
      </c>
      <c r="J18">
        <f>'[23]Quadrat totals'!B17</f>
        <v>39</v>
      </c>
      <c r="K18" s="4">
        <f>'[23]Quadrat totals'!AA17</f>
        <v>20.19680799999999</v>
      </c>
      <c r="L18">
        <f>'[24]Quadrat totals'!B17</f>
        <v>36</v>
      </c>
      <c r="M18" s="4">
        <f>'[24]Quadrat totals'!AA17</f>
        <v>498.87618000000015</v>
      </c>
      <c r="N18">
        <f>'[26]Quadrat totals'!B17</f>
        <v>49</v>
      </c>
      <c r="O18">
        <f>'[26]Quadrat totals'!AA17</f>
        <v>760.04718000000025</v>
      </c>
      <c r="P18">
        <f>'[27]Quadrat totals'!B17</f>
        <v>50</v>
      </c>
      <c r="Q18">
        <f>'[27]Quadrat totals'!AA17</f>
        <v>2532.9544760000003</v>
      </c>
      <c r="R18">
        <f>'[28]Quadrat totals'!B17</f>
        <v>54</v>
      </c>
      <c r="S18">
        <f>'[28]Quadrat totals'!AA17</f>
        <v>6853.1744280000012</v>
      </c>
    </row>
    <row r="19" spans="1:19">
      <c r="A19" s="2" t="s">
        <v>7</v>
      </c>
      <c r="B19" s="4">
        <f>'[19]Quadrat totals'!B18</f>
        <v>11</v>
      </c>
      <c r="C19" s="4">
        <f>'[19]Quadrat totals'!AA18</f>
        <v>328.62844740000003</v>
      </c>
      <c r="D19">
        <f>'[20]Quadrat totals'!B18</f>
        <v>19</v>
      </c>
      <c r="E19" s="4">
        <f>'[20]Quadrat totals'!AA18</f>
        <v>0</v>
      </c>
      <c r="F19">
        <f>'[21]Quadrat totals'!B18</f>
        <v>7</v>
      </c>
      <c r="G19" s="4">
        <f>'[21]Quadrat totals'!AA18</f>
        <v>0</v>
      </c>
      <c r="H19">
        <f>'[22]Quadrat totals'!B18</f>
        <v>10</v>
      </c>
      <c r="I19" s="4">
        <f>'[22]Quadrat totals'!AA18</f>
        <v>0</v>
      </c>
      <c r="J19">
        <f>'[23]Quadrat totals'!B18</f>
        <v>4</v>
      </c>
      <c r="K19" s="4">
        <f>'[23]Quadrat totals'!AA18</f>
        <v>0</v>
      </c>
      <c r="L19">
        <f>'[24]Quadrat totals'!B18</f>
        <v>24</v>
      </c>
      <c r="M19" s="4">
        <f>'[24]Quadrat totals'!AA18</f>
        <v>0</v>
      </c>
      <c r="N19">
        <f>'[26]Quadrat totals'!B18</f>
        <v>18</v>
      </c>
      <c r="O19">
        <f>'[26]Quadrat totals'!AA18</f>
        <v>644.93388336000021</v>
      </c>
      <c r="P19">
        <f>'[27]Quadrat totals'!B18</f>
        <v>22</v>
      </c>
      <c r="Q19">
        <f>'[27]Quadrat totals'!AA18</f>
        <v>0</v>
      </c>
      <c r="R19">
        <f>'[28]Quadrat totals'!B18</f>
        <v>14</v>
      </c>
      <c r="S19">
        <f>'[28]Quadrat totals'!AA18</f>
        <v>0</v>
      </c>
    </row>
    <row r="20" spans="1:19">
      <c r="A20" s="2" t="s">
        <v>7</v>
      </c>
      <c r="B20" s="4">
        <f>'[19]Quadrat totals'!B19</f>
        <v>15</v>
      </c>
      <c r="C20" s="4">
        <f>'[19]Quadrat totals'!AA19</f>
        <v>0</v>
      </c>
      <c r="D20">
        <f>'[20]Quadrat totals'!B19</f>
        <v>21</v>
      </c>
      <c r="E20" s="4">
        <f>'[20]Quadrat totals'!AA19</f>
        <v>190.978724</v>
      </c>
      <c r="F20">
        <f>'[21]Quadrat totals'!B19</f>
        <v>8</v>
      </c>
      <c r="G20" s="4">
        <f>'[21]Quadrat totals'!AA19</f>
        <v>0</v>
      </c>
      <c r="H20">
        <f>'[22]Quadrat totals'!B19</f>
        <v>16</v>
      </c>
      <c r="I20" s="4">
        <f>'[22]Quadrat totals'!AA19</f>
        <v>0</v>
      </c>
      <c r="J20">
        <f>'[23]Quadrat totals'!B19</f>
        <v>15</v>
      </c>
      <c r="K20" s="4">
        <f>'[23]Quadrat totals'!AA19</f>
        <v>0</v>
      </c>
      <c r="L20">
        <f>'[24]Quadrat totals'!B19</f>
        <v>25</v>
      </c>
      <c r="M20" s="4">
        <f>'[24]Quadrat totals'!AA19</f>
        <v>0</v>
      </c>
      <c r="N20">
        <f>'[26]Quadrat totals'!B19</f>
        <v>30</v>
      </c>
      <c r="O20">
        <f>'[26]Quadrat totals'!AA19</f>
        <v>396.28033916000004</v>
      </c>
      <c r="P20">
        <f>'[27]Quadrat totals'!B19</f>
        <v>36</v>
      </c>
      <c r="Q20">
        <f>'[27]Quadrat totals'!AA19</f>
        <v>0</v>
      </c>
      <c r="R20">
        <f>'[28]Quadrat totals'!B19</f>
        <v>15</v>
      </c>
      <c r="S20">
        <f>'[28]Quadrat totals'!AA19</f>
        <v>0</v>
      </c>
    </row>
    <row r="21" spans="1:19">
      <c r="A21" s="2" t="s">
        <v>7</v>
      </c>
      <c r="B21" s="4">
        <f>'[19]Quadrat totals'!B20</f>
        <v>18</v>
      </c>
      <c r="C21" s="4">
        <f>'[19]Quadrat totals'!AA20</f>
        <v>1829.3858996800002</v>
      </c>
      <c r="D21">
        <f>'[20]Quadrat totals'!B20</f>
        <v>38</v>
      </c>
      <c r="E21" s="4">
        <f>'[20]Quadrat totals'!AA20</f>
        <v>22.42821600000002</v>
      </c>
      <c r="F21">
        <f>'[21]Quadrat totals'!B20</f>
        <v>20</v>
      </c>
      <c r="G21" s="4">
        <f>'[21]Quadrat totals'!AA20</f>
        <v>0</v>
      </c>
      <c r="H21">
        <f>'[22]Quadrat totals'!B20</f>
        <v>37</v>
      </c>
      <c r="I21" s="4">
        <f>'[22]Quadrat totals'!AA20</f>
        <v>0</v>
      </c>
      <c r="J21">
        <f>'[23]Quadrat totals'!B20</f>
        <v>25</v>
      </c>
      <c r="K21" s="4">
        <f>'[23]Quadrat totals'!AA20</f>
        <v>0</v>
      </c>
      <c r="L21">
        <f>'[24]Quadrat totals'!B20</f>
        <v>27</v>
      </c>
      <c r="M21" s="4">
        <f>'[24]Quadrat totals'!AA20</f>
        <v>24.948996000000022</v>
      </c>
      <c r="N21">
        <f>'[26]Quadrat totals'!B20</f>
        <v>37</v>
      </c>
      <c r="O21">
        <f>'[26]Quadrat totals'!AA20</f>
        <v>3698.2629104000007</v>
      </c>
      <c r="P21">
        <f>'[27]Quadrat totals'!B20</f>
        <v>42</v>
      </c>
      <c r="Q21">
        <f>'[27]Quadrat totals'!AA20</f>
        <v>106.53880799999999</v>
      </c>
      <c r="R21">
        <f>'[28]Quadrat totals'!B20</f>
        <v>24</v>
      </c>
      <c r="S21">
        <f>'[28]Quadrat totals'!AA20</f>
        <v>60.662136000000032</v>
      </c>
    </row>
    <row r="22" spans="1:19">
      <c r="A22" s="2" t="s">
        <v>7</v>
      </c>
      <c r="B22" s="4">
        <f>'[19]Quadrat totals'!B21</f>
        <v>32</v>
      </c>
      <c r="C22" s="4">
        <f>'[19]Quadrat totals'!AA21</f>
        <v>2866.1834850400001</v>
      </c>
      <c r="D22">
        <f>'[20]Quadrat totals'!B21</f>
        <v>41</v>
      </c>
      <c r="E22" s="4">
        <f>'[20]Quadrat totals'!AA21</f>
        <v>764.88354400000026</v>
      </c>
      <c r="F22">
        <f>'[21]Quadrat totals'!B21</f>
        <v>27</v>
      </c>
      <c r="G22" s="4">
        <f>'[21]Quadrat totals'!AA21</f>
        <v>0</v>
      </c>
      <c r="H22">
        <f>'[22]Quadrat totals'!B21</f>
        <v>39</v>
      </c>
      <c r="I22" s="4">
        <f>'[22]Quadrat totals'!AA21</f>
        <v>214.783748</v>
      </c>
      <c r="J22">
        <f>'[23]Quadrat totals'!B21</f>
        <v>42</v>
      </c>
      <c r="K22" s="4">
        <f>'[23]Quadrat totals'!AA21</f>
        <v>60.466643999999988</v>
      </c>
      <c r="L22">
        <f>'[24]Quadrat totals'!B21</f>
        <v>50</v>
      </c>
      <c r="M22" s="4">
        <f>'[24]Quadrat totals'!AA21</f>
        <v>986.55707600000028</v>
      </c>
      <c r="N22">
        <f>'[26]Quadrat totals'!B21</f>
        <v>51</v>
      </c>
      <c r="O22">
        <f>'[26]Quadrat totals'!AA21</f>
        <v>871.65586760000019</v>
      </c>
      <c r="P22">
        <f>'[27]Quadrat totals'!B21</f>
        <v>46</v>
      </c>
      <c r="Q22">
        <f>'[27]Quadrat totals'!AA21</f>
        <v>154.40140800000009</v>
      </c>
      <c r="R22">
        <f>'[28]Quadrat totals'!B21</f>
        <v>35</v>
      </c>
      <c r="S22">
        <f>'[28]Quadrat totals'!AA21</f>
        <v>102.52897600000003</v>
      </c>
    </row>
    <row r="23" spans="1:19">
      <c r="A23" s="2" t="s">
        <v>7</v>
      </c>
      <c r="B23" s="4">
        <f>'[19]Quadrat totals'!B22</f>
        <v>47</v>
      </c>
      <c r="C23" s="4">
        <f>'[19]Quadrat totals'!AA22</f>
        <v>0</v>
      </c>
      <c r="D23">
        <f>'[20]Quadrat totals'!B22</f>
        <v>49</v>
      </c>
      <c r="E23" s="4">
        <f>'[20]Quadrat totals'!AA22</f>
        <v>0</v>
      </c>
      <c r="F23">
        <f>'[21]Quadrat totals'!B22</f>
        <v>41</v>
      </c>
      <c r="G23" s="4">
        <f>'[21]Quadrat totals'!AA22</f>
        <v>108.25953200000006</v>
      </c>
      <c r="H23">
        <f>'[22]Quadrat totals'!B22</f>
        <v>41</v>
      </c>
      <c r="I23" s="4">
        <f>'[22]Quadrat totals'!AA22</f>
        <v>820.79812800000013</v>
      </c>
      <c r="J23">
        <f>'[23]Quadrat totals'!B22</f>
        <v>48</v>
      </c>
      <c r="K23" s="4">
        <f>'[23]Quadrat totals'!AA22</f>
        <v>493.54340000000025</v>
      </c>
      <c r="L23">
        <f>'[24]Quadrat totals'!B22</f>
        <v>53</v>
      </c>
      <c r="M23" s="4">
        <f>'[24]Quadrat totals'!AA22</f>
        <v>784.89960800000006</v>
      </c>
      <c r="N23">
        <f>'[26]Quadrat totals'!B22</f>
        <v>52</v>
      </c>
      <c r="O23">
        <f>'[26]Quadrat totals'!AA22</f>
        <v>904.23291619999998</v>
      </c>
      <c r="P23">
        <f>'[27]Quadrat totals'!B22</f>
        <v>48</v>
      </c>
      <c r="Q23">
        <f>'[27]Quadrat totals'!AA22</f>
        <v>664.93611200000009</v>
      </c>
      <c r="R23">
        <f>'[28]Quadrat totals'!B22</f>
        <v>54</v>
      </c>
      <c r="S23">
        <f>'[28]Quadrat totals'!AA22</f>
        <v>3688.558548</v>
      </c>
    </row>
    <row r="24" spans="1:19">
      <c r="A24" s="2" t="s">
        <v>8</v>
      </c>
      <c r="B24" s="4">
        <f>'[19]Quadrat totals'!B23</f>
        <v>12</v>
      </c>
      <c r="C24" s="4">
        <f>'[19]Quadrat totals'!AA23</f>
        <v>1950.2517380400004</v>
      </c>
      <c r="D24">
        <f>'[20]Quadrat totals'!B23</f>
        <v>5</v>
      </c>
      <c r="E24" s="4">
        <f>'[20]Quadrat totals'!AA23</f>
        <v>1367.2219042000002</v>
      </c>
      <c r="F24">
        <f>'[21]Quadrat totals'!B23</f>
        <v>7</v>
      </c>
      <c r="G24" s="4">
        <f>'[21]Quadrat totals'!AA23</f>
        <v>554.43152552000004</v>
      </c>
      <c r="H24">
        <f>'[22]Quadrat totals'!B23</f>
        <v>15</v>
      </c>
      <c r="I24" s="4">
        <f>'[22]Quadrat totals'!AA23</f>
        <v>0</v>
      </c>
      <c r="J24">
        <f>'[23]Quadrat totals'!B23</f>
        <v>4</v>
      </c>
      <c r="K24" s="4">
        <f>'[23]Quadrat totals'!AA23</f>
        <v>177.90875599999993</v>
      </c>
      <c r="L24">
        <f>'[24]Quadrat totals'!B23</f>
        <v>22</v>
      </c>
      <c r="M24" s="4">
        <f>'[24]Quadrat totals'!AA23</f>
        <v>926.61408000000017</v>
      </c>
      <c r="N24">
        <f>'[26]Quadrat totals'!B23</f>
        <v>1</v>
      </c>
      <c r="O24">
        <f>'[26]Quadrat totals'!AA23</f>
        <v>1402.9421880000004</v>
      </c>
      <c r="P24">
        <f>'[27]Quadrat totals'!B23</f>
        <v>11</v>
      </c>
      <c r="Q24">
        <f>'[27]Quadrat totals'!AA23</f>
        <v>551.30669952000017</v>
      </c>
      <c r="R24">
        <f>'[28]Quadrat totals'!B23</f>
        <v>3</v>
      </c>
      <c r="S24">
        <f>'[28]Quadrat totals'!AA23</f>
        <v>614.22909200000004</v>
      </c>
    </row>
    <row r="25" spans="1:19">
      <c r="A25" s="2" t="s">
        <v>8</v>
      </c>
      <c r="B25" s="4">
        <f>'[19]Quadrat totals'!B24</f>
        <v>14</v>
      </c>
      <c r="C25" s="4">
        <f>'[19]Quadrat totals'!AA24</f>
        <v>1502.79804964</v>
      </c>
      <c r="D25">
        <f>'[20]Quadrat totals'!B24</f>
        <v>15</v>
      </c>
      <c r="E25" s="4">
        <f>'[20]Quadrat totals'!AA24</f>
        <v>863.05498608000016</v>
      </c>
      <c r="F25">
        <f>'[21]Quadrat totals'!B24</f>
        <v>22</v>
      </c>
      <c r="G25" s="4">
        <f>'[21]Quadrat totals'!AA24</f>
        <v>656.26535216000013</v>
      </c>
      <c r="H25">
        <f>'[22]Quadrat totals'!B24</f>
        <v>19</v>
      </c>
      <c r="I25" s="4">
        <f>'[22]Quadrat totals'!AA24</f>
        <v>25.336088000000004</v>
      </c>
      <c r="J25">
        <f>'[23]Quadrat totals'!B24</f>
        <v>21</v>
      </c>
      <c r="K25" s="4">
        <f>'[23]Quadrat totals'!AA24</f>
        <v>90.644979999999975</v>
      </c>
      <c r="L25">
        <f>'[24]Quadrat totals'!B24</f>
        <v>32</v>
      </c>
      <c r="M25" s="4">
        <f>'[24]Quadrat totals'!AA24</f>
        <v>188.784908</v>
      </c>
      <c r="N25">
        <f>'[26]Quadrat totals'!B24</f>
        <v>14</v>
      </c>
      <c r="O25">
        <f>'[26]Quadrat totals'!AA24</f>
        <v>1876.75503344</v>
      </c>
      <c r="P25">
        <f>'[27]Quadrat totals'!B24</f>
        <v>20</v>
      </c>
      <c r="Q25">
        <f>'[27]Quadrat totals'!AA24</f>
        <v>2798.9144627999999</v>
      </c>
      <c r="R25">
        <f>'[28]Quadrat totals'!B24</f>
        <v>16</v>
      </c>
      <c r="S25">
        <f>'[28]Quadrat totals'!AA24</f>
        <v>982.68943200000035</v>
      </c>
    </row>
    <row r="26" spans="1:19">
      <c r="A26" s="2" t="s">
        <v>8</v>
      </c>
      <c r="B26" s="4">
        <f>'[19]Quadrat totals'!B25</f>
        <v>28</v>
      </c>
      <c r="C26" s="4">
        <f>'[19]Quadrat totals'!AA25</f>
        <v>3316.3127980400004</v>
      </c>
      <c r="D26">
        <f>'[20]Quadrat totals'!B25</f>
        <v>27</v>
      </c>
      <c r="E26" s="4">
        <f>'[20]Quadrat totals'!AA25</f>
        <v>689.73864048000007</v>
      </c>
      <c r="F26">
        <f>'[21]Quadrat totals'!B25</f>
        <v>23</v>
      </c>
      <c r="G26" s="4">
        <f>'[21]Quadrat totals'!AA25</f>
        <v>0</v>
      </c>
      <c r="H26">
        <f>'[22]Quadrat totals'!B25</f>
        <v>30</v>
      </c>
      <c r="I26" s="4">
        <f>'[22]Quadrat totals'!AA25</f>
        <v>20.386660000000006</v>
      </c>
      <c r="J26">
        <f>'[23]Quadrat totals'!B25</f>
        <v>23</v>
      </c>
      <c r="K26" s="4">
        <f>'[23]Quadrat totals'!AA25</f>
        <v>236.81646399999994</v>
      </c>
      <c r="L26">
        <f>'[24]Quadrat totals'!B25</f>
        <v>33</v>
      </c>
      <c r="M26" s="4">
        <f>'[24]Quadrat totals'!AA25</f>
        <v>462.66874400000006</v>
      </c>
      <c r="N26">
        <f>'[26]Quadrat totals'!B25</f>
        <v>15</v>
      </c>
      <c r="O26">
        <f>'[26]Quadrat totals'!AA25</f>
        <v>6397.2043552000014</v>
      </c>
      <c r="P26">
        <f>'[27]Quadrat totals'!B25</f>
        <v>25</v>
      </c>
      <c r="Q26">
        <f>'[27]Quadrat totals'!AA25</f>
        <v>1483.5097053999998</v>
      </c>
      <c r="R26">
        <f>'[28]Quadrat totals'!B25</f>
        <v>19</v>
      </c>
      <c r="S26">
        <f>'[28]Quadrat totals'!AA25</f>
        <v>0</v>
      </c>
    </row>
    <row r="27" spans="1:19">
      <c r="A27" s="2" t="s">
        <v>8</v>
      </c>
      <c r="B27" s="4">
        <f>'[19]Quadrat totals'!B26</f>
        <v>33</v>
      </c>
      <c r="C27" s="4">
        <f>'[19]Quadrat totals'!AA26</f>
        <v>1611.3984038800004</v>
      </c>
      <c r="D27">
        <f>'[20]Quadrat totals'!B26</f>
        <v>34</v>
      </c>
      <c r="E27" s="4">
        <f>'[20]Quadrat totals'!AA26</f>
        <v>0</v>
      </c>
      <c r="F27">
        <f>'[21]Quadrat totals'!B26</f>
        <v>26</v>
      </c>
      <c r="G27" s="4">
        <f>'[21]Quadrat totals'!AA26</f>
        <v>2293.1688282800001</v>
      </c>
      <c r="H27">
        <f>'[22]Quadrat totals'!B26</f>
        <v>42</v>
      </c>
      <c r="I27" s="4">
        <f>'[22]Quadrat totals'!AA26</f>
        <v>3234.0952920000009</v>
      </c>
      <c r="J27">
        <f>'[23]Quadrat totals'!B26</f>
        <v>43</v>
      </c>
      <c r="K27" s="4">
        <f>'[23]Quadrat totals'!AA26</f>
        <v>442.79467199999999</v>
      </c>
      <c r="L27">
        <f>'[24]Quadrat totals'!B26</f>
        <v>47</v>
      </c>
      <c r="M27" s="4">
        <f>'[24]Quadrat totals'!AA26</f>
        <v>2239.2578560000006</v>
      </c>
      <c r="N27">
        <f>'[26]Quadrat totals'!B26</f>
        <v>18</v>
      </c>
      <c r="O27">
        <f>'[26]Quadrat totals'!AA26</f>
        <v>1687.4133249600002</v>
      </c>
      <c r="P27">
        <f>'[27]Quadrat totals'!B26</f>
        <v>51</v>
      </c>
      <c r="Q27">
        <f>'[27]Quadrat totals'!AA26</f>
        <v>590.55802800000015</v>
      </c>
      <c r="R27">
        <f>'[28]Quadrat totals'!B26</f>
        <v>42</v>
      </c>
      <c r="S27">
        <f>'[28]Quadrat totals'!AA26</f>
        <v>1209.4801280000001</v>
      </c>
    </row>
    <row r="28" spans="1:19">
      <c r="A28" s="2" t="s">
        <v>8</v>
      </c>
      <c r="B28" s="4">
        <f>'[19]Quadrat totals'!B27</f>
        <v>35</v>
      </c>
      <c r="C28" s="4">
        <f>'[19]Quadrat totals'!AA27</f>
        <v>0</v>
      </c>
      <c r="D28">
        <f>'[20]Quadrat totals'!B27</f>
        <v>46</v>
      </c>
      <c r="E28" s="4">
        <f>'[20]Quadrat totals'!AA27</f>
        <v>2639.4513200000006</v>
      </c>
      <c r="F28">
        <f>'[21]Quadrat totals'!B27</f>
        <v>46</v>
      </c>
      <c r="G28" s="4">
        <f>'[21]Quadrat totals'!AA27</f>
        <v>822.28888400000039</v>
      </c>
      <c r="H28">
        <f>'[22]Quadrat totals'!B27</f>
        <v>49</v>
      </c>
      <c r="I28" s="4">
        <f>'[22]Quadrat totals'!AA27</f>
        <v>804.04269600000009</v>
      </c>
      <c r="J28">
        <f>'[23]Quadrat totals'!B27</f>
        <v>45</v>
      </c>
      <c r="K28" s="4">
        <f>'[23]Quadrat totals'!AA27</f>
        <v>308.43898400000012</v>
      </c>
      <c r="L28" t="str">
        <f>'[24]Quadrat totals'!B27</f>
        <v>error</v>
      </c>
      <c r="M28" s="4"/>
      <c r="N28">
        <f>'[26]Quadrat totals'!B27</f>
        <v>58</v>
      </c>
      <c r="O28">
        <f>'[26]Quadrat totals'!AA27</f>
        <v>1630.3954560000002</v>
      </c>
      <c r="P28">
        <f>'[27]Quadrat totals'!B27</f>
        <v>55</v>
      </c>
      <c r="Q28">
        <f>'[27]Quadrat totals'!AA27</f>
        <v>1353.0868280000004</v>
      </c>
      <c r="R28">
        <f>'[28]Quadrat totals'!B27</f>
        <v>59</v>
      </c>
      <c r="S28">
        <f>'[28]Quadrat totals'!AA27</f>
        <v>180.46026800000001</v>
      </c>
    </row>
    <row r="29" spans="1:19">
      <c r="A29" s="2" t="s">
        <v>9</v>
      </c>
      <c r="B29" s="4">
        <f>'[19]Quadrat totals'!B28</f>
        <v>2</v>
      </c>
      <c r="C29" s="4">
        <f>'[19]Quadrat totals'!AA28</f>
        <v>2015.4714321600002</v>
      </c>
      <c r="D29">
        <f>'[20]Quadrat totals'!B28</f>
        <v>12</v>
      </c>
      <c r="E29" s="4">
        <f>'[20]Quadrat totals'!AA28</f>
        <v>156.85211200000001</v>
      </c>
      <c r="F29">
        <f>'[21]Quadrat totals'!B28</f>
        <v>7</v>
      </c>
      <c r="G29" s="4">
        <f>'[21]Quadrat totals'!AA28</f>
        <v>220.61862000000002</v>
      </c>
      <c r="H29">
        <f>'[22]Quadrat totals'!B28</f>
        <v>11</v>
      </c>
      <c r="I29" s="4">
        <f>'[22]Quadrat totals'!AA28</f>
        <v>0</v>
      </c>
      <c r="J29">
        <f>'[23]Quadrat totals'!B28</f>
        <v>2</v>
      </c>
      <c r="K29" s="4">
        <f>'[23]Quadrat totals'!AA28</f>
        <v>333.26048799999995</v>
      </c>
      <c r="L29">
        <f>'[24]Quadrat totals'!B28</f>
        <v>14</v>
      </c>
      <c r="M29" s="4">
        <f>'[24]Quadrat totals'!AA28</f>
        <v>1655.1891560000004</v>
      </c>
      <c r="N29">
        <f>'[26]Quadrat totals'!B28</f>
        <v>31</v>
      </c>
      <c r="O29">
        <f>'[26]Quadrat totals'!AA28</f>
        <v>745.63973043999999</v>
      </c>
      <c r="P29">
        <f>'[27]Quadrat totals'!B28</f>
        <v>25</v>
      </c>
      <c r="Q29">
        <f>'[27]Quadrat totals'!AA28</f>
        <v>0</v>
      </c>
      <c r="R29">
        <f>'[28]Quadrat totals'!B28</f>
        <v>3</v>
      </c>
      <c r="S29">
        <f>'[28]Quadrat totals'!AA28</f>
        <v>564.7082954</v>
      </c>
    </row>
    <row r="30" spans="1:19">
      <c r="A30" s="2" t="s">
        <v>9</v>
      </c>
      <c r="B30" s="4">
        <f>'[19]Quadrat totals'!B29</f>
        <v>19</v>
      </c>
      <c r="C30" s="4">
        <f>'[19]Quadrat totals'!AA29</f>
        <v>3846.23405688</v>
      </c>
      <c r="D30">
        <f>'[20]Quadrat totals'!B29</f>
        <v>19</v>
      </c>
      <c r="E30" s="4">
        <f>'[20]Quadrat totals'!AA29</f>
        <v>1652.24982804</v>
      </c>
      <c r="F30">
        <f>'[21]Quadrat totals'!B29</f>
        <v>17</v>
      </c>
      <c r="G30" s="4">
        <f>'[21]Quadrat totals'!AA29</f>
        <v>127.72436400000005</v>
      </c>
      <c r="H30">
        <f>'[22]Quadrat totals'!B29</f>
        <v>15</v>
      </c>
      <c r="I30" s="4">
        <f>'[22]Quadrat totals'!AA29</f>
        <v>52.647072000000023</v>
      </c>
      <c r="J30">
        <f>'[23]Quadrat totals'!B29</f>
        <v>15</v>
      </c>
      <c r="K30" s="4">
        <f>'[23]Quadrat totals'!AA29</f>
        <v>536.25015599999983</v>
      </c>
      <c r="L30">
        <f>'[24]Quadrat totals'!B29</f>
        <v>15</v>
      </c>
      <c r="M30" s="4">
        <f>'[24]Quadrat totals'!AA29</f>
        <v>1111.3907520000002</v>
      </c>
      <c r="N30">
        <f>'[26]Quadrat totals'!B29</f>
        <v>26</v>
      </c>
      <c r="O30">
        <f>'[26]Quadrat totals'!AA29</f>
        <v>1580.7116998400002</v>
      </c>
      <c r="P30">
        <f>'[27]Quadrat totals'!B29</f>
        <v>32</v>
      </c>
      <c r="Q30">
        <f>'[27]Quadrat totals'!AA29</f>
        <v>137.69790400000011</v>
      </c>
      <c r="R30">
        <f>'[28]Quadrat totals'!B29</f>
        <v>20</v>
      </c>
      <c r="S30">
        <f>'[28]Quadrat totals'!AA29</f>
        <v>893.05755199999987</v>
      </c>
    </row>
    <row r="31" spans="1:19">
      <c r="A31" s="2" t="s">
        <v>9</v>
      </c>
      <c r="B31" s="4">
        <f>'[19]Quadrat totals'!B30</f>
        <v>20</v>
      </c>
      <c r="C31" s="4">
        <f>'[19]Quadrat totals'!AA30</f>
        <v>939.52265612000019</v>
      </c>
      <c r="D31">
        <f>'[20]Quadrat totals'!B30</f>
        <v>23</v>
      </c>
      <c r="E31" s="4">
        <f>'[20]Quadrat totals'!AA30</f>
        <v>0</v>
      </c>
      <c r="F31">
        <f>'[21]Quadrat totals'!B30</f>
        <v>41</v>
      </c>
      <c r="G31" s="4">
        <f>'[21]Quadrat totals'!AA30</f>
        <v>1365.18462</v>
      </c>
      <c r="H31">
        <f>'[22]Quadrat totals'!B30</f>
        <v>19</v>
      </c>
      <c r="I31" s="4">
        <f>'[22]Quadrat totals'!AA30</f>
        <v>0</v>
      </c>
      <c r="J31">
        <f>'[23]Quadrat totals'!B30</f>
        <v>22</v>
      </c>
      <c r="K31" s="4">
        <f>'[23]Quadrat totals'!AA30</f>
        <v>299.39643199999995</v>
      </c>
      <c r="L31">
        <f>'[24]Quadrat totals'!B30</f>
        <v>19</v>
      </c>
      <c r="M31" s="4">
        <f>'[24]Quadrat totals'!AA30</f>
        <v>1095.4209840000003</v>
      </c>
      <c r="N31">
        <f>'[26]Quadrat totals'!B30</f>
        <v>33</v>
      </c>
      <c r="O31">
        <f>'[26]Quadrat totals'!AA30</f>
        <v>4937.7072545600013</v>
      </c>
      <c r="P31">
        <f>'[27]Quadrat totals'!B30</f>
        <v>35</v>
      </c>
      <c r="Q31">
        <f>'[27]Quadrat totals'!AA30</f>
        <v>272.001172</v>
      </c>
      <c r="R31">
        <f>'[28]Quadrat totals'!B30</f>
        <v>29</v>
      </c>
      <c r="S31">
        <f>'[28]Quadrat totals'!AA30</f>
        <v>251.07472400000003</v>
      </c>
    </row>
    <row r="32" spans="1:19">
      <c r="A32" s="2" t="s">
        <v>9</v>
      </c>
      <c r="B32" s="4">
        <f>'[19]Quadrat totals'!B31</f>
        <v>23</v>
      </c>
      <c r="C32" s="4">
        <f>'[19]Quadrat totals'!AA31</f>
        <v>2045.45944964</v>
      </c>
      <c r="D32">
        <f>'[20]Quadrat totals'!B31</f>
        <v>28</v>
      </c>
      <c r="E32" s="4">
        <f>'[20]Quadrat totals'!AA31</f>
        <v>0</v>
      </c>
      <c r="F32">
        <f>'[21]Quadrat totals'!B31</f>
        <v>43</v>
      </c>
      <c r="G32" s="4">
        <f>'[21]Quadrat totals'!AA31</f>
        <v>2164.8424400000004</v>
      </c>
      <c r="H32">
        <f>'[22]Quadrat totals'!B31</f>
        <v>31</v>
      </c>
      <c r="I32" s="4">
        <f>'[22]Quadrat totals'!AA31</f>
        <v>141.72255200000006</v>
      </c>
      <c r="J32">
        <f>'[23]Quadrat totals'!B31</f>
        <v>43</v>
      </c>
      <c r="K32" s="4">
        <f>'[23]Quadrat totals'!AA31</f>
        <v>361.2049840000002</v>
      </c>
      <c r="L32">
        <f>'[24]Quadrat totals'!B31</f>
        <v>42</v>
      </c>
      <c r="M32" s="4">
        <f>'[24]Quadrat totals'!AA31</f>
        <v>1877.9682560000006</v>
      </c>
      <c r="N32">
        <f>'[26]Quadrat totals'!B31</f>
        <v>46</v>
      </c>
      <c r="O32">
        <f>'[26]Quadrat totals'!AA31</f>
        <v>0</v>
      </c>
      <c r="P32">
        <f>'[27]Quadrat totals'!B31</f>
        <v>43</v>
      </c>
      <c r="Q32">
        <f>'[27]Quadrat totals'!AA31</f>
        <v>42.716696000000027</v>
      </c>
      <c r="R32">
        <f>'[28]Quadrat totals'!B31</f>
        <v>37</v>
      </c>
      <c r="S32">
        <f>'[28]Quadrat totals'!AA31</f>
        <v>325.73063600000012</v>
      </c>
    </row>
    <row r="33" spans="1:19">
      <c r="A33" s="2" t="s">
        <v>9</v>
      </c>
      <c r="B33" s="4">
        <f>'[19]Quadrat totals'!B32</f>
        <v>28</v>
      </c>
      <c r="C33" s="4">
        <f>'[19]Quadrat totals'!AA32</f>
        <v>533.52647544000013</v>
      </c>
      <c r="D33">
        <f>'[20]Quadrat totals'!B32</f>
        <v>37</v>
      </c>
      <c r="E33" s="4">
        <f>'[20]Quadrat totals'!AA32</f>
        <v>1778.67274</v>
      </c>
      <c r="F33">
        <f>'[21]Quadrat totals'!B32</f>
        <v>48</v>
      </c>
      <c r="G33" s="4">
        <f>'[21]Quadrat totals'!AA32</f>
        <v>2144.3635480000003</v>
      </c>
      <c r="H33">
        <f>'[22]Quadrat totals'!B32</f>
        <v>46</v>
      </c>
      <c r="I33" s="4">
        <f>'[22]Quadrat totals'!AA32</f>
        <v>2139.8753120000006</v>
      </c>
      <c r="J33">
        <f>'[23]Quadrat totals'!B32</f>
        <v>52</v>
      </c>
      <c r="K33" s="4">
        <f>'[23]Quadrat totals'!AA32</f>
        <v>1704.1938440000004</v>
      </c>
      <c r="L33">
        <f>'[24]Quadrat totals'!B32</f>
        <v>53</v>
      </c>
      <c r="M33" s="4">
        <f>'[24]Quadrat totals'!AA32</f>
        <v>4113.3449477600007</v>
      </c>
      <c r="N33">
        <f>'[26]Quadrat totals'!B32</f>
        <v>49</v>
      </c>
      <c r="O33">
        <f>'[26]Quadrat totals'!AA32</f>
        <v>0</v>
      </c>
      <c r="P33">
        <f>'[27]Quadrat totals'!B32</f>
        <v>56</v>
      </c>
      <c r="Q33">
        <f>'[27]Quadrat totals'!AA32</f>
        <v>2433.3841880000004</v>
      </c>
      <c r="R33">
        <f>'[28]Quadrat totals'!B32</f>
        <v>49</v>
      </c>
      <c r="S33">
        <f>'[28]Quadrat totals'!AA32</f>
        <v>884.05287600000031</v>
      </c>
    </row>
    <row r="34" spans="1:19">
      <c r="A34" s="2" t="s">
        <v>10</v>
      </c>
      <c r="B34" s="4">
        <f>'[19]Quadrat totals'!B33</f>
        <v>13</v>
      </c>
      <c r="C34" s="4">
        <f>'[19]Quadrat totals'!AA33</f>
        <v>0</v>
      </c>
      <c r="D34">
        <f>'[20]Quadrat totals'!B33</f>
        <v>7</v>
      </c>
      <c r="E34" s="4">
        <f>'[20]Quadrat totals'!AA33</f>
        <v>328.3603280000001</v>
      </c>
      <c r="F34">
        <f>'[21]Quadrat totals'!B33</f>
        <v>1</v>
      </c>
      <c r="G34" s="4">
        <f>'[21]Quadrat totals'!AA33</f>
        <v>325.91402800000014</v>
      </c>
      <c r="H34">
        <f>'[22]Quadrat totals'!B33</f>
        <v>2</v>
      </c>
      <c r="I34" s="4">
        <f>'[22]Quadrat totals'!AA33</f>
        <v>12.661047999999994</v>
      </c>
      <c r="J34">
        <f>'[23]Quadrat totals'!B33</f>
        <v>13</v>
      </c>
      <c r="K34" s="4">
        <f>'[23]Quadrat totals'!AA33</f>
        <v>0</v>
      </c>
      <c r="L34">
        <f>'[24]Quadrat totals'!B33</f>
        <v>12</v>
      </c>
      <c r="M34" s="4">
        <f>'[24]Quadrat totals'!AA33</f>
        <v>0</v>
      </c>
      <c r="N34">
        <f>'[26]Quadrat totals'!B33</f>
        <v>7</v>
      </c>
      <c r="O34">
        <f>'[26]Quadrat totals'!AA33</f>
        <v>1434.9399234800001</v>
      </c>
      <c r="P34">
        <f>'[27]Quadrat totals'!B33</f>
        <v>13</v>
      </c>
      <c r="Q34">
        <f>'[27]Quadrat totals'!AA33</f>
        <v>0</v>
      </c>
      <c r="R34">
        <f>'[28]Quadrat totals'!B33</f>
        <v>3</v>
      </c>
      <c r="S34">
        <f>'[28]Quadrat totals'!AA33</f>
        <v>672.23212688000012</v>
      </c>
    </row>
    <row r="35" spans="1:19">
      <c r="A35" s="2" t="s">
        <v>10</v>
      </c>
      <c r="B35" s="4">
        <f>'[19]Quadrat totals'!B34</f>
        <v>17</v>
      </c>
      <c r="C35" s="4">
        <f>'[19]Quadrat totals'!AA34</f>
        <v>0</v>
      </c>
      <c r="D35">
        <f>'[20]Quadrat totals'!B34</f>
        <v>8</v>
      </c>
      <c r="E35" s="4">
        <f>'[20]Quadrat totals'!AA34</f>
        <v>0</v>
      </c>
      <c r="F35">
        <f>'[21]Quadrat totals'!B34</f>
        <v>11</v>
      </c>
      <c r="G35" s="4">
        <f>'[21]Quadrat totals'!AA34</f>
        <v>0</v>
      </c>
      <c r="H35">
        <f>'[22]Quadrat totals'!B34</f>
        <v>3</v>
      </c>
      <c r="I35" s="4">
        <f>'[22]Quadrat totals'!AA34</f>
        <v>0</v>
      </c>
      <c r="J35">
        <f>'[23]Quadrat totals'!B34</f>
        <v>21</v>
      </c>
      <c r="K35" s="4">
        <f>'[23]Quadrat totals'!AA34</f>
        <v>272.87242800000007</v>
      </c>
      <c r="L35">
        <f>'[24]Quadrat totals'!B34</f>
        <v>19</v>
      </c>
      <c r="M35" s="4">
        <f>'[24]Quadrat totals'!AA34</f>
        <v>275.56380000000001</v>
      </c>
      <c r="N35">
        <f>'[26]Quadrat totals'!B34</f>
        <v>10</v>
      </c>
      <c r="O35">
        <f>'[26]Quadrat totals'!AA34</f>
        <v>0</v>
      </c>
      <c r="P35">
        <f>'[27]Quadrat totals'!B34</f>
        <v>23</v>
      </c>
      <c r="Q35">
        <f>'[27]Quadrat totals'!AA34</f>
        <v>616.25764000000015</v>
      </c>
      <c r="R35">
        <f>'[28]Quadrat totals'!B34</f>
        <v>19</v>
      </c>
      <c r="S35">
        <f>'[28]Quadrat totals'!AA34</f>
        <v>1474.6360400000001</v>
      </c>
    </row>
    <row r="36" spans="1:19">
      <c r="A36" s="2" t="s">
        <v>10</v>
      </c>
      <c r="B36" s="4">
        <f>'[19]Quadrat totals'!B35</f>
        <v>27</v>
      </c>
      <c r="C36" s="4">
        <f>'[19]Quadrat totals'!AA35</f>
        <v>2824.4615384400004</v>
      </c>
      <c r="D36">
        <f>'[20]Quadrat totals'!B35</f>
        <v>17</v>
      </c>
      <c r="E36" s="4">
        <f>'[20]Quadrat totals'!AA35</f>
        <v>292.24953600000003</v>
      </c>
      <c r="F36">
        <f>'[21]Quadrat totals'!B35</f>
        <v>20</v>
      </c>
      <c r="G36" s="4">
        <f>'[21]Quadrat totals'!AA35</f>
        <v>19.845619999999982</v>
      </c>
      <c r="H36">
        <f>'[22]Quadrat totals'!B35</f>
        <v>33</v>
      </c>
      <c r="I36" s="4">
        <f>'[22]Quadrat totals'!AA35</f>
        <v>119.675568</v>
      </c>
      <c r="J36">
        <f>'[23]Quadrat totals'!B35</f>
        <v>22</v>
      </c>
      <c r="K36" s="4">
        <f>'[23]Quadrat totals'!AA35</f>
        <v>1038.2524759999999</v>
      </c>
      <c r="L36">
        <f>'[24]Quadrat totals'!B35</f>
        <v>27</v>
      </c>
      <c r="M36" s="4">
        <f>'[24]Quadrat totals'!AA35</f>
        <v>339.39908400000013</v>
      </c>
      <c r="N36">
        <f>'[26]Quadrat totals'!B35</f>
        <v>25</v>
      </c>
      <c r="O36">
        <f>'[26]Quadrat totals'!AA35</f>
        <v>3599.1896150000002</v>
      </c>
      <c r="P36">
        <f>'[27]Quadrat totals'!B35</f>
        <v>37</v>
      </c>
      <c r="Q36">
        <f>'[27]Quadrat totals'!AA35</f>
        <v>2175.4512858000003</v>
      </c>
      <c r="R36">
        <f>'[28]Quadrat totals'!B35</f>
        <v>39</v>
      </c>
      <c r="S36">
        <f>'[28]Quadrat totals'!AA35</f>
        <v>1390.0771320000001</v>
      </c>
    </row>
    <row r="37" spans="1:19">
      <c r="A37" s="2" t="s">
        <v>10</v>
      </c>
      <c r="B37" s="4">
        <f>'[19]Quadrat totals'!B36</f>
        <v>33</v>
      </c>
      <c r="C37" s="4">
        <f>'[19]Quadrat totals'!AA36</f>
        <v>2347.0700378399997</v>
      </c>
      <c r="D37">
        <f>'[20]Quadrat totals'!B36</f>
        <v>31</v>
      </c>
      <c r="E37" s="4">
        <f>'[20]Quadrat totals'!AA36</f>
        <v>1219.1243480000003</v>
      </c>
      <c r="F37">
        <f>'[21]Quadrat totals'!B36</f>
        <v>35</v>
      </c>
      <c r="G37" s="4">
        <f>'[21]Quadrat totals'!AA36</f>
        <v>1225.1875200000004</v>
      </c>
      <c r="H37">
        <f>'[22]Quadrat totals'!B36</f>
        <v>37</v>
      </c>
      <c r="I37" s="4">
        <f>'[22]Quadrat totals'!AA36</f>
        <v>227.80620399999998</v>
      </c>
      <c r="J37">
        <f>'[23]Quadrat totals'!B36</f>
        <v>27</v>
      </c>
      <c r="K37" s="4">
        <f>'[23]Quadrat totals'!AA36</f>
        <v>281.64403199999998</v>
      </c>
      <c r="L37">
        <f>'[24]Quadrat totals'!B36</f>
        <v>42</v>
      </c>
      <c r="M37" s="4">
        <f>'[24]Quadrat totals'!AA36</f>
        <v>1139.6462760000002</v>
      </c>
      <c r="N37">
        <f>'[26]Quadrat totals'!B36</f>
        <v>36</v>
      </c>
      <c r="O37">
        <f>'[26]Quadrat totals'!AA36</f>
        <v>2165.7835160000004</v>
      </c>
      <c r="P37">
        <f>'[27]Quadrat totals'!B36</f>
        <v>52</v>
      </c>
      <c r="Q37">
        <f>'[27]Quadrat totals'!AA36</f>
        <v>153.45295999999999</v>
      </c>
      <c r="R37">
        <f>'[28]Quadrat totals'!B36</f>
        <v>49</v>
      </c>
      <c r="S37">
        <f>'[28]Quadrat totals'!AA36</f>
        <v>283.86910399999999</v>
      </c>
    </row>
    <row r="38" spans="1:19">
      <c r="A38" s="2" t="s">
        <v>10</v>
      </c>
      <c r="B38" s="4">
        <f>'[19]Quadrat totals'!B37</f>
        <v>58</v>
      </c>
      <c r="C38" s="4">
        <f>'[19]Quadrat totals'!AA37</f>
        <v>0</v>
      </c>
      <c r="D38">
        <f>'[20]Quadrat totals'!B37</f>
        <v>52</v>
      </c>
      <c r="E38" s="4">
        <f>'[20]Quadrat totals'!AA37</f>
        <v>836.3497480000002</v>
      </c>
      <c r="F38">
        <f>'[21]Quadrat totals'!B37</f>
        <v>38</v>
      </c>
      <c r="G38" s="4">
        <f>'[21]Quadrat totals'!AA37</f>
        <v>1599.3482160000003</v>
      </c>
      <c r="H38">
        <f>'[22]Quadrat totals'!B37</f>
        <v>48</v>
      </c>
      <c r="I38" s="4">
        <f>'[22]Quadrat totals'!AA37</f>
        <v>1042.5654600000003</v>
      </c>
      <c r="J38">
        <f>'[23]Quadrat totals'!B37</f>
        <v>52</v>
      </c>
      <c r="K38" s="4">
        <f>'[23]Quadrat totals'!AA37</f>
        <v>550.90880400000003</v>
      </c>
      <c r="L38">
        <f>'[24]Quadrat totals'!B37</f>
        <v>59</v>
      </c>
      <c r="M38" s="4">
        <f>'[24]Quadrat totals'!AA37</f>
        <v>2629.3550712000006</v>
      </c>
      <c r="N38">
        <f>'[26]Quadrat totals'!B37</f>
        <v>47</v>
      </c>
      <c r="O38">
        <f>'[26]Quadrat totals'!AA37</f>
        <v>3230.8164974000001</v>
      </c>
      <c r="P38">
        <f>'[27]Quadrat totals'!B37</f>
        <v>56</v>
      </c>
      <c r="Q38">
        <f>'[27]Quadrat totals'!AA37</f>
        <v>4067.1622680000009</v>
      </c>
      <c r="R38">
        <f>'[28]Quadrat totals'!B37</f>
        <v>54</v>
      </c>
      <c r="S38">
        <f>'[28]Quadrat totals'!AA37</f>
        <v>1869.057264</v>
      </c>
    </row>
    <row r="39" spans="1:19">
      <c r="A39" s="2" t="s">
        <v>11</v>
      </c>
      <c r="B39" s="4">
        <f>'[19]Quadrat totals'!B38</f>
        <v>9</v>
      </c>
      <c r="C39" s="4">
        <f>'[19]Quadrat totals'!AA38</f>
        <v>1357.9385853600002</v>
      </c>
      <c r="D39">
        <f>'[20]Quadrat totals'!B38</f>
        <v>2</v>
      </c>
      <c r="E39" s="4">
        <f>'[20]Quadrat totals'!AA38</f>
        <v>458.8924840000002</v>
      </c>
      <c r="F39">
        <f>'[21]Quadrat totals'!B38</f>
        <v>2</v>
      </c>
      <c r="G39" s="4">
        <f>'[21]Quadrat totals'!AA38</f>
        <v>0</v>
      </c>
      <c r="H39">
        <f>'[22]Quadrat totals'!B38</f>
        <v>9</v>
      </c>
      <c r="I39" s="4">
        <f>'[22]Quadrat totals'!AA38</f>
        <v>0</v>
      </c>
      <c r="J39">
        <f>'[23]Quadrat totals'!B38</f>
        <v>4</v>
      </c>
      <c r="K39" s="4">
        <f>'[23]Quadrat totals'!AA38</f>
        <v>0</v>
      </c>
      <c r="L39">
        <f>'[24]Quadrat totals'!B38</f>
        <v>1</v>
      </c>
      <c r="M39" s="4">
        <f>'[24]Quadrat totals'!AA38</f>
        <v>423.85091200000016</v>
      </c>
      <c r="N39">
        <f>'[26]Quadrat totals'!B38</f>
        <v>1</v>
      </c>
      <c r="O39">
        <f>'[26]Quadrat totals'!AA38</f>
        <v>712.62587200000019</v>
      </c>
      <c r="P39">
        <f>'[27]Quadrat totals'!B38</f>
        <v>13</v>
      </c>
      <c r="Q39">
        <f>'[27]Quadrat totals'!AA38</f>
        <v>579.38440684000011</v>
      </c>
      <c r="R39">
        <f>'[28]Quadrat totals'!B38</f>
        <v>20</v>
      </c>
      <c r="S39">
        <f>'[28]Quadrat totals'!AA38</f>
        <v>73.012852000000009</v>
      </c>
    </row>
    <row r="40" spans="1:19">
      <c r="A40" s="2" t="s">
        <v>11</v>
      </c>
      <c r="B40" s="4">
        <f>'[19]Quadrat totals'!B39</f>
        <v>15</v>
      </c>
      <c r="C40" s="4">
        <f>'[19]Quadrat totals'!AA39</f>
        <v>1836.9172036</v>
      </c>
      <c r="D40">
        <f>'[20]Quadrat totals'!B39</f>
        <v>11</v>
      </c>
      <c r="E40" s="4">
        <f>'[20]Quadrat totals'!AA39</f>
        <v>337.78452800000002</v>
      </c>
      <c r="F40">
        <f>'[21]Quadrat totals'!B39</f>
        <v>13</v>
      </c>
      <c r="G40" s="4">
        <f>'[21]Quadrat totals'!AA39</f>
        <v>498.96264712000027</v>
      </c>
      <c r="H40">
        <f>'[22]Quadrat totals'!B39</f>
        <v>12</v>
      </c>
      <c r="I40" s="4">
        <f>'[22]Quadrat totals'!AA39</f>
        <v>0</v>
      </c>
      <c r="J40">
        <f>'[23]Quadrat totals'!B39</f>
        <v>12</v>
      </c>
      <c r="K40" s="4">
        <f>'[23]Quadrat totals'!AA39</f>
        <v>95.06086400000008</v>
      </c>
      <c r="L40">
        <f>'[24]Quadrat totals'!B39</f>
        <v>18</v>
      </c>
      <c r="M40" s="4">
        <f>'[24]Quadrat totals'!AA39</f>
        <v>671.79674800000043</v>
      </c>
      <c r="N40">
        <f>'[26]Quadrat totals'!B39</f>
        <v>13</v>
      </c>
      <c r="O40">
        <f>'[26]Quadrat totals'!AA39</f>
        <v>2781.3368720000003</v>
      </c>
      <c r="P40">
        <f>'[27]Quadrat totals'!B39</f>
        <v>29</v>
      </c>
      <c r="Q40">
        <f>'[27]Quadrat totals'!AA39</f>
        <v>2963.272223800001</v>
      </c>
      <c r="R40">
        <f>'[28]Quadrat totals'!B39</f>
        <v>29</v>
      </c>
      <c r="S40">
        <f>'[28]Quadrat totals'!AA39</f>
        <v>611.07753488000014</v>
      </c>
    </row>
    <row r="41" spans="1:19">
      <c r="A41" s="2" t="s">
        <v>11</v>
      </c>
      <c r="B41" s="4">
        <f>'[19]Quadrat totals'!B40</f>
        <v>18</v>
      </c>
      <c r="C41" s="4">
        <f>'[19]Quadrat totals'!AA40</f>
        <v>2719.4086078800001</v>
      </c>
      <c r="D41">
        <f>'[20]Quadrat totals'!B40</f>
        <v>20</v>
      </c>
      <c r="E41" s="4">
        <f>'[20]Quadrat totals'!AA40</f>
        <v>577.61185936000015</v>
      </c>
      <c r="F41">
        <f>'[21]Quadrat totals'!B40</f>
        <v>38</v>
      </c>
      <c r="G41" s="4">
        <f>'[21]Quadrat totals'!AA40</f>
        <v>449.64104400000008</v>
      </c>
      <c r="H41">
        <f>'[22]Quadrat totals'!B40</f>
        <v>22</v>
      </c>
      <c r="I41" s="4">
        <f>'[22]Quadrat totals'!AA40</f>
        <v>0</v>
      </c>
      <c r="J41">
        <f>'[23]Quadrat totals'!B40</f>
        <v>40</v>
      </c>
      <c r="K41" s="4">
        <f>'[23]Quadrat totals'!AA40</f>
        <v>191.09797199999997</v>
      </c>
      <c r="L41">
        <f>'[24]Quadrat totals'!B40</f>
        <v>36</v>
      </c>
      <c r="M41" s="4">
        <f>'[24]Quadrat totals'!AA40</f>
        <v>23.178256000000005</v>
      </c>
      <c r="N41">
        <f>'[26]Quadrat totals'!B40</f>
        <v>16</v>
      </c>
      <c r="O41">
        <f>'[26]Quadrat totals'!AA40</f>
        <v>1255.5039367600002</v>
      </c>
      <c r="P41">
        <f>'[27]Quadrat totals'!B40</f>
        <v>40</v>
      </c>
      <c r="Q41">
        <f>'[27]Quadrat totals'!AA40</f>
        <v>1471.1514595600006</v>
      </c>
      <c r="R41">
        <f>'[28]Quadrat totals'!B40</f>
        <v>35</v>
      </c>
      <c r="S41">
        <f>'[28]Quadrat totals'!AA40</f>
        <v>85.549076000000014</v>
      </c>
    </row>
    <row r="42" spans="1:19">
      <c r="A42" s="2" t="s">
        <v>11</v>
      </c>
      <c r="B42" s="4">
        <f>'[19]Quadrat totals'!B41</f>
        <v>26</v>
      </c>
      <c r="C42" s="4">
        <f>'[19]Quadrat totals'!AA41</f>
        <v>3114.2879279600002</v>
      </c>
      <c r="D42">
        <f>'[20]Quadrat totals'!B41</f>
        <v>33</v>
      </c>
      <c r="E42" s="4">
        <f>'[20]Quadrat totals'!AA41</f>
        <v>0</v>
      </c>
      <c r="F42">
        <f>'[21]Quadrat totals'!B41</f>
        <v>45</v>
      </c>
      <c r="G42" s="4">
        <f>'[21]Quadrat totals'!AA41</f>
        <v>1259.0918440000003</v>
      </c>
      <c r="H42">
        <f>'[22]Quadrat totals'!B41</f>
        <v>38</v>
      </c>
      <c r="I42" s="4">
        <f>'[22]Quadrat totals'!AA41</f>
        <v>127.43572400000008</v>
      </c>
      <c r="J42">
        <f>'[23]Quadrat totals'!B41</f>
        <v>49</v>
      </c>
      <c r="K42" s="4">
        <f>'[23]Quadrat totals'!AA41</f>
        <v>340.75675200000012</v>
      </c>
      <c r="L42">
        <f>'[24]Quadrat totals'!B41</f>
        <v>45</v>
      </c>
      <c r="M42" s="4">
        <f>'[24]Quadrat totals'!AA41</f>
        <v>989.3288600000003</v>
      </c>
      <c r="N42">
        <f>'[26]Quadrat totals'!B41</f>
        <v>19</v>
      </c>
      <c r="O42">
        <f>'[26]Quadrat totals'!AA41</f>
        <v>2772.2954588800003</v>
      </c>
      <c r="P42">
        <f>'[27]Quadrat totals'!B41</f>
        <v>51</v>
      </c>
      <c r="Q42">
        <f>'[27]Quadrat totals'!AA41</f>
        <v>85.371800000000093</v>
      </c>
      <c r="R42">
        <f>'[28]Quadrat totals'!B41</f>
        <v>39</v>
      </c>
      <c r="S42">
        <f>'[28]Quadrat totals'!AA41</f>
        <v>356.37660000000005</v>
      </c>
    </row>
    <row r="43" spans="1:19">
      <c r="A43" s="2" t="s">
        <v>11</v>
      </c>
      <c r="B43" s="4">
        <f>'[19]Quadrat totals'!B42</f>
        <v>27</v>
      </c>
      <c r="C43" s="4">
        <f>'[19]Quadrat totals'!AA42</f>
        <v>4069.4920252400002</v>
      </c>
      <c r="D43">
        <f>'[20]Quadrat totals'!B42</f>
        <v>54</v>
      </c>
      <c r="E43" s="4">
        <f>'[20]Quadrat totals'!AA42</f>
        <v>773.92776800000013</v>
      </c>
      <c r="F43">
        <f>'[21]Quadrat totals'!B42</f>
        <v>56</v>
      </c>
      <c r="G43" s="4">
        <f>'[21]Quadrat totals'!AA42</f>
        <v>0</v>
      </c>
      <c r="H43">
        <f>'[22]Quadrat totals'!B42</f>
        <v>40</v>
      </c>
      <c r="I43" s="4">
        <f>'[22]Quadrat totals'!AA42</f>
        <v>126.1276320000001</v>
      </c>
      <c r="J43">
        <f>'[23]Quadrat totals'!B42</f>
        <v>51</v>
      </c>
      <c r="K43" s="4">
        <f>'[23]Quadrat totals'!AA42</f>
        <v>48.797511999999983</v>
      </c>
      <c r="L43">
        <f>'[24]Quadrat totals'!B42</f>
        <v>46</v>
      </c>
      <c r="M43" s="4">
        <f>'[24]Quadrat totals'!AA42</f>
        <v>1814.9838840000002</v>
      </c>
      <c r="N43">
        <f>'[26]Quadrat totals'!B42</f>
        <v>38</v>
      </c>
      <c r="O43">
        <f>'[26]Quadrat totals'!AA42</f>
        <v>1383.1830840000002</v>
      </c>
      <c r="P43">
        <f>'[27]Quadrat totals'!B42</f>
        <v>54</v>
      </c>
      <c r="Q43">
        <f>'[27]Quadrat totals'!AA42</f>
        <v>509.85985200000005</v>
      </c>
      <c r="R43">
        <f>'[28]Quadrat totals'!B42</f>
        <v>59</v>
      </c>
      <c r="S43">
        <f>'[28]Quadrat totals'!AA42</f>
        <v>973.28608000000008</v>
      </c>
    </row>
    <row r="44" spans="1:19">
      <c r="A44" s="2" t="s">
        <v>12</v>
      </c>
      <c r="B44" s="4">
        <f>'[19]Quadrat totals'!B43</f>
        <v>9</v>
      </c>
      <c r="C44" s="4">
        <f>'[19]Quadrat totals'!AA43</f>
        <v>5392.3628397599996</v>
      </c>
      <c r="D44">
        <f>'[20]Quadrat totals'!B43</f>
        <v>7</v>
      </c>
      <c r="E44" s="4">
        <f>'[20]Quadrat totals'!AA43</f>
        <v>0</v>
      </c>
      <c r="F44">
        <f>'[21]Quadrat totals'!B43</f>
        <v>2</v>
      </c>
      <c r="G44" s="4">
        <f>'[21]Quadrat totals'!AA43</f>
        <v>1810.9907264000003</v>
      </c>
      <c r="H44">
        <f>'[22]Quadrat totals'!B43</f>
        <v>1</v>
      </c>
      <c r="I44" s="4">
        <f>'[22]Quadrat totals'!AA43</f>
        <v>9.4640160000000293</v>
      </c>
      <c r="J44">
        <f>'[23]Quadrat totals'!B43</f>
        <v>5</v>
      </c>
      <c r="K44" s="4">
        <f>'[23]Quadrat totals'!AA43</f>
        <v>38.977679999999992</v>
      </c>
      <c r="L44">
        <f>'[24]Quadrat totals'!B43</f>
        <v>3</v>
      </c>
      <c r="M44" s="4">
        <f>'[24]Quadrat totals'!AA43</f>
        <v>881.18096000000048</v>
      </c>
      <c r="N44">
        <f>'[26]Quadrat totals'!B43</f>
        <v>3</v>
      </c>
      <c r="O44">
        <f>'[26]Quadrat totals'!AA43</f>
        <v>3232.5300706800008</v>
      </c>
      <c r="P44">
        <f>'[27]Quadrat totals'!B43</f>
        <v>14</v>
      </c>
      <c r="Q44">
        <f>'[27]Quadrat totals'!AA43</f>
        <v>1733.4295338000006</v>
      </c>
      <c r="R44">
        <f>'[28]Quadrat totals'!B43</f>
        <v>1</v>
      </c>
      <c r="S44">
        <f>'[28]Quadrat totals'!AA43</f>
        <v>911.46689788000003</v>
      </c>
    </row>
    <row r="45" spans="1:19">
      <c r="A45" s="2" t="s">
        <v>12</v>
      </c>
      <c r="B45" s="4">
        <f>'[19]Quadrat totals'!B44</f>
        <v>16</v>
      </c>
      <c r="C45" s="4">
        <f>'[19]Quadrat totals'!AA44</f>
        <v>2651.5873639199999</v>
      </c>
      <c r="D45">
        <f>'[20]Quadrat totals'!B44</f>
        <v>13</v>
      </c>
      <c r="E45" s="4">
        <f>'[20]Quadrat totals'!AA44</f>
        <v>149.53613200000009</v>
      </c>
      <c r="F45">
        <f>'[21]Quadrat totals'!B44</f>
        <v>12</v>
      </c>
      <c r="G45" s="4">
        <f>'[21]Quadrat totals'!AA44</f>
        <v>28.194808000000037</v>
      </c>
      <c r="H45">
        <f>'[22]Quadrat totals'!B44</f>
        <v>7</v>
      </c>
      <c r="I45" s="4">
        <f>'[22]Quadrat totals'!AA44</f>
        <v>0</v>
      </c>
      <c r="J45">
        <f>'[23]Quadrat totals'!B44</f>
        <v>15</v>
      </c>
      <c r="K45" s="4">
        <f>'[23]Quadrat totals'!AA44</f>
        <v>358.50491199999993</v>
      </c>
      <c r="L45">
        <f>'[24]Quadrat totals'!B44</f>
        <v>5</v>
      </c>
      <c r="M45" s="4">
        <f>'[24]Quadrat totals'!AA44</f>
        <v>217.68098000000003</v>
      </c>
      <c r="N45">
        <f>'[26]Quadrat totals'!B44</f>
        <v>5</v>
      </c>
      <c r="O45">
        <f>'[26]Quadrat totals'!AA44</f>
        <v>571.49455600000033</v>
      </c>
      <c r="P45">
        <f>'[27]Quadrat totals'!B44</f>
        <v>25</v>
      </c>
      <c r="Q45">
        <f>'[27]Quadrat totals'!AA44</f>
        <v>0</v>
      </c>
      <c r="R45">
        <f>'[28]Quadrat totals'!B44</f>
        <v>18</v>
      </c>
      <c r="S45">
        <f>'[28]Quadrat totals'!AA44</f>
        <v>189.12003200000015</v>
      </c>
    </row>
    <row r="46" spans="1:19">
      <c r="A46" s="2" t="s">
        <v>12</v>
      </c>
      <c r="B46" s="4">
        <f>'[19]Quadrat totals'!B45</f>
        <v>35</v>
      </c>
      <c r="C46" s="4">
        <f>'[19]Quadrat totals'!AA45</f>
        <v>4020.5961024800008</v>
      </c>
      <c r="D46">
        <f>'[20]Quadrat totals'!B45</f>
        <v>17</v>
      </c>
      <c r="E46" s="4">
        <f>'[20]Quadrat totals'!AA45</f>
        <v>4247.7136024000001</v>
      </c>
      <c r="F46">
        <f>'[21]Quadrat totals'!B45</f>
        <v>36</v>
      </c>
      <c r="G46" s="4">
        <f>'[21]Quadrat totals'!AA45</f>
        <v>2949.5448720000004</v>
      </c>
      <c r="H46">
        <f>'[22]Quadrat totals'!B45</f>
        <v>10</v>
      </c>
      <c r="I46" s="4">
        <f>'[22]Quadrat totals'!AA45</f>
        <v>0</v>
      </c>
      <c r="J46">
        <f>'[23]Quadrat totals'!B45</f>
        <v>34</v>
      </c>
      <c r="K46" s="4">
        <f>'[23]Quadrat totals'!AA45</f>
        <v>154.43628799999999</v>
      </c>
      <c r="L46">
        <f>'[24]Quadrat totals'!B45</f>
        <v>18</v>
      </c>
      <c r="M46" s="4">
        <f>'[24]Quadrat totals'!AA45</f>
        <v>1018.3391640000003</v>
      </c>
      <c r="N46">
        <f>'[26]Quadrat totals'!B45</f>
        <v>11</v>
      </c>
      <c r="O46">
        <f>'[26]Quadrat totals'!AA45</f>
        <v>1405.3390507600002</v>
      </c>
      <c r="P46">
        <f>'[27]Quadrat totals'!B45</f>
        <v>26</v>
      </c>
      <c r="Q46">
        <f>'[27]Quadrat totals'!AA45</f>
        <v>95.956023999999971</v>
      </c>
      <c r="R46">
        <f>'[28]Quadrat totals'!B45</f>
        <v>20</v>
      </c>
      <c r="S46">
        <f>'[28]Quadrat totals'!AA45</f>
        <v>387.95410000000015</v>
      </c>
    </row>
    <row r="47" spans="1:19">
      <c r="A47" s="2" t="s">
        <v>12</v>
      </c>
      <c r="B47" s="4">
        <f>'[19]Quadrat totals'!B46</f>
        <v>37</v>
      </c>
      <c r="C47" s="4">
        <f>'[19]Quadrat totals'!AA46</f>
        <v>2862.9132557142862</v>
      </c>
      <c r="D47">
        <f>'[20]Quadrat totals'!B46</f>
        <v>23</v>
      </c>
      <c r="E47" s="4">
        <f>'[20]Quadrat totals'!AA46</f>
        <v>1917.1828916000004</v>
      </c>
      <c r="F47">
        <f>'[21]Quadrat totals'!B46</f>
        <v>45</v>
      </c>
      <c r="G47" s="4">
        <f>'[21]Quadrat totals'!AA46</f>
        <v>1873.4216480000005</v>
      </c>
      <c r="H47">
        <f>'[22]Quadrat totals'!B46</f>
        <v>24</v>
      </c>
      <c r="I47" s="4">
        <f>'[22]Quadrat totals'!AA46</f>
        <v>799.22059600000034</v>
      </c>
      <c r="J47">
        <f>'[23]Quadrat totals'!B46</f>
        <v>37</v>
      </c>
      <c r="K47" s="4">
        <f>'[23]Quadrat totals'!AA46</f>
        <v>105.02026000000001</v>
      </c>
      <c r="L47">
        <f>'[24]Quadrat totals'!B46</f>
        <v>26</v>
      </c>
      <c r="M47" s="4">
        <f>'[24]Quadrat totals'!AA46</f>
        <v>767.61610400000018</v>
      </c>
      <c r="N47">
        <f>'[26]Quadrat totals'!B46</f>
        <v>33</v>
      </c>
      <c r="O47">
        <f>'[26]Quadrat totals'!AA46</f>
        <v>792.8344840000002</v>
      </c>
      <c r="P47">
        <f>'[27]Quadrat totals'!B46</f>
        <v>41</v>
      </c>
      <c r="Q47">
        <f>'[27]Quadrat totals'!AA46</f>
        <v>331.44926800000007</v>
      </c>
      <c r="R47">
        <f>'[28]Quadrat totals'!B46</f>
        <v>27</v>
      </c>
      <c r="S47">
        <f>'[28]Quadrat totals'!AA46</f>
        <v>119.83717600000001</v>
      </c>
    </row>
    <row r="48" spans="1:19">
      <c r="A48" s="2" t="s">
        <v>12</v>
      </c>
      <c r="B48" s="4">
        <f>'[19]Quadrat totals'!B47</f>
        <v>43</v>
      </c>
      <c r="C48" s="4">
        <f>'[19]Quadrat totals'!AA47</f>
        <v>1619.9004921999999</v>
      </c>
      <c r="D48">
        <f>'[20]Quadrat totals'!B47</f>
        <v>56</v>
      </c>
      <c r="E48" s="4">
        <f>'[20]Quadrat totals'!AA47</f>
        <v>0</v>
      </c>
      <c r="F48">
        <f>'[21]Quadrat totals'!B47</f>
        <v>56</v>
      </c>
      <c r="G48" s="4">
        <f>'[21]Quadrat totals'!AA47</f>
        <v>0</v>
      </c>
      <c r="H48">
        <f>'[22]Quadrat totals'!B47</f>
        <v>50</v>
      </c>
      <c r="I48" s="4">
        <f>'[22]Quadrat totals'!AA47</f>
        <v>141.50778400000007</v>
      </c>
      <c r="J48">
        <f>'[23]Quadrat totals'!B47</f>
        <v>38</v>
      </c>
      <c r="K48" s="4">
        <f>'[23]Quadrat totals'!AA47</f>
        <v>354.11036000000013</v>
      </c>
      <c r="L48">
        <f>'[24]Quadrat totals'!B47</f>
        <v>29</v>
      </c>
      <c r="M48" s="4">
        <f>'[24]Quadrat totals'!AA47</f>
        <v>1425.0479320000004</v>
      </c>
      <c r="N48">
        <f>'[26]Quadrat totals'!B47</f>
        <v>40</v>
      </c>
      <c r="O48">
        <f>'[26]Quadrat totals'!AA47</f>
        <v>0</v>
      </c>
      <c r="P48">
        <f>'[27]Quadrat totals'!B47</f>
        <v>56</v>
      </c>
      <c r="Q48">
        <f>'[27]Quadrat totals'!AA47</f>
        <v>2302.0884680000004</v>
      </c>
      <c r="R48">
        <f>'[28]Quadrat totals'!B47</f>
        <v>36</v>
      </c>
      <c r="S48">
        <f>'[28]Quadrat totals'!AA47</f>
        <v>460.34809600000011</v>
      </c>
    </row>
    <row r="49" spans="1:19">
      <c r="A49" s="2" t="s">
        <v>13</v>
      </c>
      <c r="B49" s="4">
        <f>'[19]Quadrat totals'!B48</f>
        <v>10</v>
      </c>
      <c r="C49" s="4">
        <f>'[19]Quadrat totals'!AA48</f>
        <v>3035.0932484</v>
      </c>
      <c r="D49">
        <f>'[20]Quadrat totals'!B48</f>
        <v>2</v>
      </c>
      <c r="E49" s="4">
        <f>'[20]Quadrat totals'!AA48</f>
        <v>2179.9565399200001</v>
      </c>
      <c r="F49">
        <f>'[21]Quadrat totals'!B48</f>
        <v>12</v>
      </c>
      <c r="G49" s="4">
        <f>'[21]Quadrat totals'!AA48</f>
        <v>0</v>
      </c>
      <c r="H49">
        <f>'[22]Quadrat totals'!B48</f>
        <v>4</v>
      </c>
      <c r="I49" s="4">
        <f>'[22]Quadrat totals'!AA48</f>
        <v>0</v>
      </c>
      <c r="J49">
        <f>'[23]Quadrat totals'!B48</f>
        <v>6</v>
      </c>
      <c r="K49" s="4">
        <f>'[23]Quadrat totals'!AA48</f>
        <v>190.22685200000001</v>
      </c>
      <c r="L49">
        <f>'[24]Quadrat totals'!B48</f>
        <v>26</v>
      </c>
      <c r="M49" s="4">
        <f>'[24]Quadrat totals'!AA48</f>
        <v>503.4087840000002</v>
      </c>
      <c r="N49">
        <f>'[26]Quadrat totals'!B48</f>
        <v>8</v>
      </c>
      <c r="O49">
        <f>'[26]Quadrat totals'!AA48</f>
        <v>3726.4783298400012</v>
      </c>
      <c r="P49">
        <f>'[27]Quadrat totals'!B48</f>
        <v>1</v>
      </c>
      <c r="Q49">
        <f>'[27]Quadrat totals'!AA48</f>
        <v>4497.8312751600006</v>
      </c>
      <c r="R49">
        <f>'[28]Quadrat totals'!B48</f>
        <v>9</v>
      </c>
      <c r="S49">
        <f>'[28]Quadrat totals'!AA48</f>
        <v>887.42602511999996</v>
      </c>
    </row>
    <row r="50" spans="1:19">
      <c r="A50" s="2" t="s">
        <v>13</v>
      </c>
      <c r="B50" s="4">
        <f>'[19]Quadrat totals'!B49</f>
        <v>20</v>
      </c>
      <c r="C50" s="4">
        <f>'[19]Quadrat totals'!AA49</f>
        <v>123.88671600000006</v>
      </c>
      <c r="D50">
        <f>'[20]Quadrat totals'!B49</f>
        <v>20</v>
      </c>
      <c r="E50" s="4">
        <f>'[20]Quadrat totals'!AA49</f>
        <v>0</v>
      </c>
      <c r="F50">
        <f>'[21]Quadrat totals'!B49</f>
        <v>17</v>
      </c>
      <c r="G50" s="4">
        <f>'[21]Quadrat totals'!AA49</f>
        <v>1028.7406614800002</v>
      </c>
      <c r="H50">
        <f>'[22]Quadrat totals'!B49</f>
        <v>10</v>
      </c>
      <c r="I50" s="4">
        <f>'[22]Quadrat totals'!AA49</f>
        <v>173.01541200000003</v>
      </c>
      <c r="J50">
        <f>'[23]Quadrat totals'!B49</f>
        <v>12</v>
      </c>
      <c r="K50" s="4">
        <f>'[23]Quadrat totals'!AA49</f>
        <v>68.679068000000001</v>
      </c>
      <c r="L50">
        <f>'[24]Quadrat totals'!B49</f>
        <v>36</v>
      </c>
      <c r="M50" s="4">
        <f>'[24]Quadrat totals'!AA49</f>
        <v>51.821356000000037</v>
      </c>
      <c r="N50">
        <f>'[26]Quadrat totals'!B49</f>
        <v>12</v>
      </c>
      <c r="O50">
        <f>'[26]Quadrat totals'!AA49</f>
        <v>1966.3709297999999</v>
      </c>
      <c r="P50">
        <f>'[27]Quadrat totals'!B49</f>
        <v>6</v>
      </c>
      <c r="Q50">
        <f>'[27]Quadrat totals'!AA49</f>
        <v>975.6255060000002</v>
      </c>
      <c r="R50">
        <f>'[28]Quadrat totals'!B49</f>
        <v>19</v>
      </c>
      <c r="S50">
        <f>'[28]Quadrat totals'!AA49</f>
        <v>0</v>
      </c>
    </row>
    <row r="51" spans="1:19">
      <c r="A51" s="2" t="s">
        <v>13</v>
      </c>
      <c r="B51" s="4">
        <f>'[19]Quadrat totals'!B50</f>
        <v>22</v>
      </c>
      <c r="C51" s="4">
        <f>'[19]Quadrat totals'!AA50</f>
        <v>703.73218124000027</v>
      </c>
      <c r="D51">
        <f>'[20]Quadrat totals'!B50</f>
        <v>33</v>
      </c>
      <c r="E51" s="4">
        <f>'[20]Quadrat totals'!AA50</f>
        <v>237.24360000000004</v>
      </c>
      <c r="F51">
        <f>'[21]Quadrat totals'!B50</f>
        <v>24</v>
      </c>
      <c r="G51" s="4">
        <f>'[21]Quadrat totals'!AA50</f>
        <v>122.55279599999997</v>
      </c>
      <c r="H51">
        <f>'[22]Quadrat totals'!B50</f>
        <v>23</v>
      </c>
      <c r="I51" s="4">
        <f>'[22]Quadrat totals'!AA50</f>
        <v>0</v>
      </c>
      <c r="J51">
        <f>'[23]Quadrat totals'!B50</f>
        <v>22</v>
      </c>
      <c r="K51" s="4">
        <f>'[23]Quadrat totals'!AA50</f>
        <v>0</v>
      </c>
      <c r="L51">
        <f>'[24]Quadrat totals'!B50</f>
        <v>39</v>
      </c>
      <c r="M51" s="4">
        <f>'[24]Quadrat totals'!AA50</f>
        <v>393.7466280000001</v>
      </c>
      <c r="N51">
        <f>'[26]Quadrat totals'!B50</f>
        <v>31</v>
      </c>
      <c r="O51">
        <f>'[26]Quadrat totals'!AA50</f>
        <v>827.82263180000007</v>
      </c>
      <c r="P51">
        <f>'[27]Quadrat totals'!B50</f>
        <v>21</v>
      </c>
      <c r="Q51">
        <f>'[27]Quadrat totals'!AA50</f>
        <v>0</v>
      </c>
      <c r="R51">
        <f>'[28]Quadrat totals'!B50</f>
        <v>23</v>
      </c>
      <c r="S51">
        <f>'[28]Quadrat totals'!AA50</f>
        <v>0</v>
      </c>
    </row>
    <row r="52" spans="1:19">
      <c r="A52" s="2" t="s">
        <v>13</v>
      </c>
      <c r="B52" s="4">
        <f>'[19]Quadrat totals'!B51</f>
        <v>25</v>
      </c>
      <c r="C52" s="4">
        <f>'[19]Quadrat totals'!AA51</f>
        <v>2019.21414992</v>
      </c>
      <c r="D52">
        <f>'[20]Quadrat totals'!B51</f>
        <v>46</v>
      </c>
      <c r="E52" s="4">
        <f>'[20]Quadrat totals'!AA51</f>
        <v>144.49090800000008</v>
      </c>
      <c r="F52">
        <f>'[21]Quadrat totals'!B51</f>
        <v>37</v>
      </c>
      <c r="G52" s="4">
        <f>'[21]Quadrat totals'!AA51</f>
        <v>0</v>
      </c>
      <c r="H52">
        <f>'[22]Quadrat totals'!B51</f>
        <v>26</v>
      </c>
      <c r="I52" s="4">
        <f>'[22]Quadrat totals'!AA51</f>
        <v>121.576292</v>
      </c>
      <c r="J52">
        <f>'[23]Quadrat totals'!B51</f>
        <v>51</v>
      </c>
      <c r="K52" s="4">
        <f>'[23]Quadrat totals'!AA51</f>
        <v>1727.841844</v>
      </c>
      <c r="L52">
        <f>'[24]Quadrat totals'!B51</f>
        <v>43</v>
      </c>
      <c r="M52" s="4">
        <f>'[24]Quadrat totals'!AA51</f>
        <v>734.50131200000021</v>
      </c>
      <c r="N52">
        <f>'[26]Quadrat totals'!B51</f>
        <v>51</v>
      </c>
      <c r="O52">
        <f>'[26]Quadrat totals'!AA51</f>
        <v>0</v>
      </c>
      <c r="P52">
        <f>'[27]Quadrat totals'!B51</f>
        <v>47</v>
      </c>
      <c r="Q52">
        <f>'[27]Quadrat totals'!AA51</f>
        <v>2565.6428419999997</v>
      </c>
      <c r="R52">
        <f>'[28]Quadrat totals'!B51</f>
        <v>35</v>
      </c>
      <c r="S52">
        <f>'[28]Quadrat totals'!AA51</f>
        <v>752.26111460000004</v>
      </c>
    </row>
    <row r="53" spans="1:19">
      <c r="A53" s="2" t="s">
        <v>13</v>
      </c>
      <c r="B53" s="4">
        <f>'[19]Quadrat totals'!B52</f>
        <v>29</v>
      </c>
      <c r="C53" s="4">
        <f>'[19]Quadrat totals'!AA52</f>
        <v>2960.5536965599999</v>
      </c>
      <c r="D53">
        <f>'[20]Quadrat totals'!B52</f>
        <v>10</v>
      </c>
      <c r="E53" s="4">
        <f>'[20]Quadrat totals'!AA52</f>
        <v>119.04990800000003</v>
      </c>
      <c r="F53">
        <f>'[21]Quadrat totals'!B52</f>
        <v>48</v>
      </c>
      <c r="G53" s="4">
        <f>'[21]Quadrat totals'!AA52</f>
        <v>0</v>
      </c>
      <c r="H53">
        <f>'[22]Quadrat totals'!B52</f>
        <v>45</v>
      </c>
      <c r="I53" s="4">
        <f>'[22]Quadrat totals'!AA52</f>
        <v>14.887204000000025</v>
      </c>
      <c r="J53">
        <f>'[23]Quadrat totals'!B52</f>
        <v>54</v>
      </c>
      <c r="K53" s="4">
        <f>'[23]Quadrat totals'!AA52</f>
        <v>337.86646000000007</v>
      </c>
      <c r="L53">
        <f>'[24]Quadrat totals'!B52</f>
        <v>44</v>
      </c>
      <c r="M53" s="4">
        <f>'[24]Quadrat totals'!AA52</f>
        <v>1409.8009680000002</v>
      </c>
      <c r="N53">
        <f>'[26]Quadrat totals'!B52</f>
        <v>52</v>
      </c>
      <c r="O53">
        <f>'[26]Quadrat totals'!AA52</f>
        <v>0</v>
      </c>
      <c r="P53">
        <f>'[27]Quadrat totals'!B52</f>
        <v>58</v>
      </c>
      <c r="Q53">
        <f>'[27]Quadrat totals'!AA52</f>
        <v>110.95205200000001</v>
      </c>
      <c r="R53">
        <f>'[28]Quadrat totals'!B52</f>
        <v>52</v>
      </c>
      <c r="S53">
        <f>'[28]Quadrat totals'!AA52</f>
        <v>259.40010400000006</v>
      </c>
    </row>
    <row r="54" spans="1:19">
      <c r="A54" s="2" t="s">
        <v>53</v>
      </c>
      <c r="C54">
        <f>SUM(C4:C53)/COUNTIF(C4:C53, "&gt;0")</f>
        <v>2402.837295971688</v>
      </c>
      <c r="E54">
        <f>SUM(E4:E53)/COUNTIF(E4:E53, "&gt;0")</f>
        <v>906.33736517090938</v>
      </c>
      <c r="G54">
        <f>SUM(G4:G53)/COUNTIF(G4:G53, "&gt;0")</f>
        <v>946.4506004000001</v>
      </c>
      <c r="I54">
        <f>SUM(I4:I53)/COUNTIF(I4:I53, "&gt;0")</f>
        <v>456.25418206896569</v>
      </c>
      <c r="K54">
        <f>SUM(K4:K53)/COUNTIF(K4:K53, "&gt;0")</f>
        <v>358.59333548717944</v>
      </c>
      <c r="M54">
        <f>SUM(M4:M53)/COUNTIF(M4:M53, "&gt;0")</f>
        <v>958.30776755288889</v>
      </c>
      <c r="O54">
        <f>SUM(O4:O53)/COUNTIF(O4:O53, "&gt;0")</f>
        <v>1970.0140109923818</v>
      </c>
      <c r="Q54">
        <f>SUM(Q4:Q53)/COUNTIF(Q4:Q53, "&gt;0")</f>
        <v>1382.5163959255815</v>
      </c>
    </row>
    <row r="55" spans="1:19">
      <c r="A55" s="2" t="s">
        <v>56</v>
      </c>
      <c r="C55">
        <f t="array" ref="C55">STDEV(IF(C4:C53&lt;&gt;0,C4:C53))/(COUNTIF(C4:C53, "&gt;0")^(1/2))</f>
        <v>197.10321694321695</v>
      </c>
      <c r="E55">
        <f t="array" ref="E55">STDEV(IF(E4:E53&lt;&gt;0,E4:E53))/(COUNTIF(E4:E53, "&gt;0")^(1/2))</f>
        <v>161.9363154613921</v>
      </c>
      <c r="G55">
        <f t="array" ref="G55">STDEV(IF(G4:G53&lt;&gt;0,G4:G53))/(COUNTIF(G4:G53, "&gt;0")^(1/2))</f>
        <v>152.29216933898738</v>
      </c>
      <c r="I55">
        <f t="array" ref="I55">STDEV(IF(I4:I53&lt;&gt;0,I4:I53))/(COUNTIF(I4:I53, "&gt;0")^(1/2))</f>
        <v>131.83028307744826</v>
      </c>
      <c r="K55">
        <f t="array" ref="K55">STDEV(IF(K4:K53&lt;&gt;0,K4:K53))/(COUNTIF(K4:K53, "&gt;0")^(1/2))</f>
        <v>61.128294792841054</v>
      </c>
      <c r="M55">
        <f t="array" ref="M55">STDEV(IF(M4:M53&lt;&gt;0,M4:M53))/(COUNTIF(M4:M53, "&gt;0")^(1/2))</f>
        <v>133.69735427242532</v>
      </c>
      <c r="O55">
        <f t="array" ref="O55">STDEV(IF(O4:O53&lt;&gt;0,O4:O53))/(COUNTIF(O4:O53, "&gt;0")^(1/2))</f>
        <v>226.76021345807223</v>
      </c>
      <c r="Q55">
        <f t="array" ref="Q55">STDEV(IF(Q4:Q53&lt;&gt;0,Q4:Q53))/(COUNTIF(Q4:Q53, "&gt;0")^(1/2))</f>
        <v>191.06868134547636</v>
      </c>
    </row>
  </sheetData>
  <mergeCells count="10">
    <mergeCell ref="R2:S2"/>
    <mergeCell ref="P2:Q2"/>
    <mergeCell ref="N2:O2"/>
    <mergeCell ref="A1:M1"/>
    <mergeCell ref="B2:C2"/>
    <mergeCell ref="D2:E2"/>
    <mergeCell ref="F2:G2"/>
    <mergeCell ref="H2:I2"/>
    <mergeCell ref="J2:K2"/>
    <mergeCell ref="L2:M2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1"/>
  <sheetViews>
    <sheetView topLeftCell="AQ23" workbookViewId="0">
      <selection activeCell="BL2" sqref="BL2:BL51"/>
    </sheetView>
  </sheetViews>
  <sheetFormatPr baseColWidth="10" defaultColWidth="8.83203125" defaultRowHeight="15" x14ac:dyDescent="0"/>
  <sheetData>
    <row r="1" spans="1:64" ht="90">
      <c r="A1" s="1" t="s">
        <v>3</v>
      </c>
      <c r="B1" s="1" t="s">
        <v>67</v>
      </c>
      <c r="C1" s="1" t="s">
        <v>131</v>
      </c>
      <c r="D1" s="1" t="s">
        <v>23</v>
      </c>
      <c r="E1" s="1" t="s">
        <v>88</v>
      </c>
      <c r="F1" s="1" t="s">
        <v>59</v>
      </c>
      <c r="G1" s="1" t="s">
        <v>89</v>
      </c>
      <c r="H1" s="1" t="s">
        <v>90</v>
      </c>
      <c r="I1" s="1" t="s">
        <v>68</v>
      </c>
      <c r="J1" s="1" t="s">
        <v>132</v>
      </c>
      <c r="K1" s="1" t="s">
        <v>24</v>
      </c>
      <c r="L1" s="1" t="s">
        <v>91</v>
      </c>
      <c r="M1" s="1" t="s">
        <v>60</v>
      </c>
      <c r="N1" s="1" t="s">
        <v>92</v>
      </c>
      <c r="O1" s="1" t="s">
        <v>93</v>
      </c>
      <c r="P1" s="1" t="s">
        <v>69</v>
      </c>
      <c r="Q1" s="1" t="s">
        <v>133</v>
      </c>
      <c r="R1" s="1" t="s">
        <v>26</v>
      </c>
      <c r="S1" s="1" t="s">
        <v>94</v>
      </c>
      <c r="T1" s="1" t="s">
        <v>61</v>
      </c>
      <c r="U1" s="1" t="s">
        <v>40</v>
      </c>
      <c r="V1" s="1" t="s">
        <v>41</v>
      </c>
      <c r="W1" s="1" t="s">
        <v>70</v>
      </c>
      <c r="X1" s="1" t="s">
        <v>134</v>
      </c>
      <c r="Y1" s="1" t="s">
        <v>25</v>
      </c>
      <c r="Z1" s="1" t="s">
        <v>42</v>
      </c>
      <c r="AA1" s="1" t="s">
        <v>62</v>
      </c>
      <c r="AB1" s="1" t="s">
        <v>43</v>
      </c>
      <c r="AC1" s="1" t="s">
        <v>44</v>
      </c>
      <c r="AD1" s="1" t="s">
        <v>20</v>
      </c>
      <c r="AE1" s="1" t="s">
        <v>135</v>
      </c>
      <c r="AF1" s="1" t="s">
        <v>27</v>
      </c>
      <c r="AG1" s="1" t="s">
        <v>45</v>
      </c>
      <c r="AH1" s="1" t="s">
        <v>63</v>
      </c>
      <c r="AI1" s="1" t="s">
        <v>46</v>
      </c>
      <c r="AJ1" s="1" t="s">
        <v>109</v>
      </c>
      <c r="AK1" s="1" t="s">
        <v>21</v>
      </c>
      <c r="AL1" s="1" t="s">
        <v>65</v>
      </c>
      <c r="AM1" s="1" t="s">
        <v>86</v>
      </c>
      <c r="AN1" s="1" t="s">
        <v>110</v>
      </c>
      <c r="AO1" s="1" t="s">
        <v>64</v>
      </c>
      <c r="AP1" s="1" t="s">
        <v>111</v>
      </c>
      <c r="AQ1" s="1" t="s">
        <v>112</v>
      </c>
      <c r="AR1" s="1" t="s">
        <v>22</v>
      </c>
      <c r="AS1" s="1" t="s">
        <v>66</v>
      </c>
      <c r="AT1" s="1" t="s">
        <v>87</v>
      </c>
      <c r="AU1" s="1" t="s">
        <v>113</v>
      </c>
      <c r="AV1" s="1" t="s">
        <v>125</v>
      </c>
      <c r="AW1" s="1" t="s">
        <v>114</v>
      </c>
      <c r="AX1" s="1" t="s">
        <v>115</v>
      </c>
      <c r="AY1" s="1" t="s">
        <v>129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19</v>
      </c>
    </row>
    <row r="2" spans="1:64">
      <c r="A2" s="2" t="s">
        <v>4</v>
      </c>
      <c r="B2">
        <f>'[19]Quadrat totals'!B3</f>
        <v>6</v>
      </c>
      <c r="C2">
        <f>'[19]Quadrat totals'!Z3</f>
        <v>691.86847977028776</v>
      </c>
      <c r="D2">
        <f>'SAM density'!C4</f>
        <v>0</v>
      </c>
      <c r="E2">
        <f>'SCAL density'!C4</f>
        <v>0</v>
      </c>
      <c r="F2">
        <f>C2+E2</f>
        <v>691.86847977028776</v>
      </c>
      <c r="G2" s="4">
        <f>'TDOM &amp; TLAT density'!C4</f>
        <v>1978.6392064399997</v>
      </c>
      <c r="H2" s="4">
        <f>SUM(D2,F2,G2)</f>
        <v>2670.5076862102874</v>
      </c>
      <c r="I2">
        <f>'[20]Quadrat totals'!B3</f>
        <v>21</v>
      </c>
      <c r="J2">
        <f>'[20]Quadrat totals'!Z3</f>
        <v>0</v>
      </c>
      <c r="K2">
        <f>'SAM density'!E4</f>
        <v>0</v>
      </c>
      <c r="L2">
        <f>'SCAL density'!E4</f>
        <v>0</v>
      </c>
      <c r="M2">
        <f>J2+L2</f>
        <v>0</v>
      </c>
      <c r="N2" s="4">
        <f>'TDOM &amp; TLAT density'!E4</f>
        <v>120.09519599999999</v>
      </c>
      <c r="O2" s="4">
        <f>SUM(K2,M2,N2)</f>
        <v>120.09519599999999</v>
      </c>
      <c r="P2">
        <f>'[21]Quadrat totals'!B3</f>
        <v>5</v>
      </c>
      <c r="Q2">
        <f>'[21]Quadrat totals'!Z3</f>
        <v>520.41531092021046</v>
      </c>
      <c r="R2">
        <f>'SAM density'!G4</f>
        <v>0</v>
      </c>
      <c r="S2">
        <f>'SCAL density'!G4</f>
        <v>0</v>
      </c>
      <c r="T2">
        <f>Q2+S2</f>
        <v>520.41531092021046</v>
      </c>
      <c r="U2" s="4">
        <f>'TDOM &amp; TLAT density'!G4</f>
        <v>554.44547600000033</v>
      </c>
      <c r="V2" s="4">
        <f>SUM(R2,T2,U2)</f>
        <v>1074.8607869202108</v>
      </c>
      <c r="W2">
        <f>'[22]Quadrat totals'!B3</f>
        <v>8</v>
      </c>
      <c r="X2">
        <f>'[22]Quadrat totals'!Z3</f>
        <v>113.45550000000001</v>
      </c>
      <c r="Y2">
        <f>'SAM density'!I4</f>
        <v>0</v>
      </c>
      <c r="Z2">
        <f>'SCAL density'!I4</f>
        <v>0</v>
      </c>
      <c r="AA2">
        <f>X2+Z2</f>
        <v>113.45550000000001</v>
      </c>
      <c r="AB2" s="4">
        <f>'TDOM &amp; TLAT density'!I4</f>
        <v>0</v>
      </c>
      <c r="AC2" s="4">
        <f>SUM(Y2,AA2,AB2)</f>
        <v>113.45550000000001</v>
      </c>
      <c r="AD2">
        <f>'[23]Quadrat totals'!B3</f>
        <v>1</v>
      </c>
      <c r="AE2">
        <f>'[23]Quadrat totals'!Z3</f>
        <v>0</v>
      </c>
      <c r="AF2">
        <f>'SAM density'!K4</f>
        <v>0</v>
      </c>
      <c r="AG2">
        <f>'SCAL density'!K4</f>
        <v>0</v>
      </c>
      <c r="AH2">
        <f>AE2+AG2</f>
        <v>0</v>
      </c>
      <c r="AI2" s="4">
        <f>'TDOM &amp; TLAT density'!K4</f>
        <v>104.15964</v>
      </c>
      <c r="AJ2" s="4">
        <f>SUM(AF2,AH2,AI2)</f>
        <v>104.15964</v>
      </c>
      <c r="AK2">
        <f>'[24]Quadrat totals'!B3</f>
        <v>2</v>
      </c>
      <c r="AL2">
        <v>0</v>
      </c>
      <c r="AM2">
        <f>'SAM density'!M4</f>
        <v>0</v>
      </c>
      <c r="AN2">
        <f>'SCAL density'!M4</f>
        <v>0</v>
      </c>
      <c r="AO2">
        <f>AL2+AN2</f>
        <v>0</v>
      </c>
      <c r="AP2" s="4">
        <f>'TDOM &amp; TLAT density'!M4</f>
        <v>3235.1845360000016</v>
      </c>
      <c r="AQ2" s="4">
        <f>SUM(AM2,AO2,AP2)</f>
        <v>3235.1845360000016</v>
      </c>
      <c r="AR2">
        <f>'[26]Quadrat totals'!B3</f>
        <v>10</v>
      </c>
      <c r="AS2">
        <f>'[26]Quadrat totals'!Z3</f>
        <v>517.88514478948332</v>
      </c>
      <c r="AT2">
        <f>'SAM density'!O4</f>
        <v>0</v>
      </c>
      <c r="AU2">
        <f>'SCAL density'!O4</f>
        <v>0</v>
      </c>
      <c r="AV2">
        <f>AS2+AU2</f>
        <v>517.88514478948332</v>
      </c>
      <c r="AW2">
        <f>'TDOM &amp; TLAT density'!O4</f>
        <v>109.69280800000004</v>
      </c>
      <c r="AX2" s="4">
        <f>SUM(AT2,AV2,AW2)</f>
        <v>627.57795278948333</v>
      </c>
      <c r="AY2">
        <f>'[27]Quadrat totals'!B3</f>
        <v>12</v>
      </c>
      <c r="AZ2">
        <f>'SAC &amp; STAB density'!Q4</f>
        <v>1103.00300327577</v>
      </c>
      <c r="BA2">
        <f>'SAM density'!Q4</f>
        <v>0</v>
      </c>
      <c r="BB2">
        <f>'SCAL density'!Q4</f>
        <v>0</v>
      </c>
      <c r="BC2">
        <f>SUM(BB2+AZ2)</f>
        <v>1103.00300327577</v>
      </c>
      <c r="BD2">
        <f>'TDOM &amp; TLAT density'!Q4</f>
        <v>1336.1901099200002</v>
      </c>
      <c r="BE2">
        <f>SUM(BD2+BC2+BA2)</f>
        <v>2439.1931131957699</v>
      </c>
      <c r="BF2" s="4">
        <f>'TDOM &amp; TLAT density'!B4</f>
        <v>6</v>
      </c>
      <c r="BG2">
        <f>'SAC &amp; STAB density'!S4</f>
        <v>239.509412</v>
      </c>
      <c r="BH2">
        <f>'SAM density'!S4</f>
        <v>0</v>
      </c>
      <c r="BI2">
        <f>'SCAL density'!S4</f>
        <v>0</v>
      </c>
      <c r="BJ2">
        <f>BI2+BG2</f>
        <v>239.509412</v>
      </c>
      <c r="BK2">
        <f>'TDOM &amp; TLAT density'!S4</f>
        <v>238.23133600000008</v>
      </c>
      <c r="BL2">
        <f>BK2+BJ2+BH2</f>
        <v>477.74074800000005</v>
      </c>
    </row>
    <row r="3" spans="1:64">
      <c r="A3" s="2" t="s">
        <v>4</v>
      </c>
      <c r="B3">
        <f>'[19]Quadrat totals'!B4</f>
        <v>8</v>
      </c>
      <c r="C3">
        <f>'[19]Quadrat totals'!Z4</f>
        <v>1400.4153257029695</v>
      </c>
      <c r="D3">
        <f>'SAM density'!C5</f>
        <v>0</v>
      </c>
      <c r="E3">
        <f>'SCAL density'!C5</f>
        <v>0</v>
      </c>
      <c r="F3">
        <f t="shared" ref="F3:F51" si="0">C3+E3</f>
        <v>1400.4153257029695</v>
      </c>
      <c r="G3" s="4">
        <f>'TDOM &amp; TLAT density'!C5</f>
        <v>1831.73996392</v>
      </c>
      <c r="H3" s="4">
        <f t="shared" ref="H3:H51" si="1">SUM(D3,F3,G3)</f>
        <v>3232.1552896229696</v>
      </c>
      <c r="I3">
        <f>'[20]Quadrat totals'!B4</f>
        <v>36</v>
      </c>
      <c r="J3">
        <f>'[20]Quadrat totals'!Z4</f>
        <v>0</v>
      </c>
      <c r="K3">
        <f>'SAM density'!E5</f>
        <v>0</v>
      </c>
      <c r="L3">
        <f>'SCAL density'!E5</f>
        <v>0</v>
      </c>
      <c r="M3">
        <f t="shared" ref="M3:M51" si="2">J3+L3</f>
        <v>0</v>
      </c>
      <c r="N3" s="4">
        <f>'TDOM &amp; TLAT density'!E5</f>
        <v>355.2496680000001</v>
      </c>
      <c r="O3" s="4">
        <f t="shared" ref="O3:O51" si="3">SUM(K3,M3,N3)</f>
        <v>355.2496680000001</v>
      </c>
      <c r="P3">
        <f>'[21]Quadrat totals'!B4</f>
        <v>32</v>
      </c>
      <c r="Q3">
        <f>'[21]Quadrat totals'!Z4</f>
        <v>0</v>
      </c>
      <c r="R3">
        <f>'SAM density'!G5</f>
        <v>0</v>
      </c>
      <c r="S3">
        <f>'SCAL density'!G5</f>
        <v>0</v>
      </c>
      <c r="T3">
        <f t="shared" ref="T3:T51" si="4">Q3+S3</f>
        <v>0</v>
      </c>
      <c r="U3" s="4">
        <f>'TDOM &amp; TLAT density'!G5</f>
        <v>51.950436000000025</v>
      </c>
      <c r="V3" s="4">
        <f t="shared" ref="V3:V51" si="5">SUM(R3,T3,U3)</f>
        <v>51.950436000000025</v>
      </c>
      <c r="W3">
        <f>'[22]Quadrat totals'!B4</f>
        <v>11</v>
      </c>
      <c r="X3">
        <f>'[22]Quadrat totals'!Z4</f>
        <v>142.32851600000004</v>
      </c>
      <c r="Y3">
        <f>'SAM density'!I5</f>
        <v>0</v>
      </c>
      <c r="Z3">
        <f>'SCAL density'!I5</f>
        <v>0</v>
      </c>
      <c r="AA3">
        <f t="shared" ref="AA3:AA51" si="6">X3+Z3</f>
        <v>142.32851600000004</v>
      </c>
      <c r="AB3" s="4">
        <f>'TDOM &amp; TLAT density'!I5</f>
        <v>27.21012</v>
      </c>
      <c r="AC3" s="4">
        <f t="shared" ref="AC3:AC51" si="7">SUM(Y3,AA3,AB3)</f>
        <v>169.53863600000003</v>
      </c>
      <c r="AD3">
        <f>'[23]Quadrat totals'!B4</f>
        <v>25</v>
      </c>
      <c r="AE3">
        <f>'[23]Quadrat totals'!Z4</f>
        <v>0</v>
      </c>
      <c r="AF3">
        <f>'SAM density'!K5</f>
        <v>0</v>
      </c>
      <c r="AG3">
        <f>'SCAL density'!K5</f>
        <v>0</v>
      </c>
      <c r="AH3">
        <f t="shared" ref="AH3:AH51" si="8">AE3+AG3</f>
        <v>0</v>
      </c>
      <c r="AI3" s="4">
        <f>'TDOM &amp; TLAT density'!K5</f>
        <v>203.91377199999997</v>
      </c>
      <c r="AJ3" s="4">
        <f t="shared" ref="AJ3:AJ51" si="9">SUM(AF3,AH3,AI3)</f>
        <v>203.91377199999997</v>
      </c>
      <c r="AK3">
        <f>'[24]Quadrat totals'!B4</f>
        <v>26</v>
      </c>
      <c r="AL3">
        <v>0</v>
      </c>
      <c r="AM3">
        <f>'SAM density'!M5</f>
        <v>0</v>
      </c>
      <c r="AN3">
        <f>'SCAL density'!M5</f>
        <v>0</v>
      </c>
      <c r="AO3">
        <f t="shared" ref="AO3:AO51" si="10">AL3+AN3</f>
        <v>0</v>
      </c>
      <c r="AP3" s="4">
        <f>'TDOM &amp; TLAT density'!M5</f>
        <v>271.97403200000002</v>
      </c>
      <c r="AQ3" s="4">
        <f t="shared" ref="AQ3:AQ51" si="11">SUM(AM3,AO3,AP3)</f>
        <v>271.97403200000002</v>
      </c>
      <c r="AR3">
        <f>'[26]Quadrat totals'!B4</f>
        <v>34</v>
      </c>
      <c r="AS3">
        <f>'[26]Quadrat totals'!Z4</f>
        <v>0</v>
      </c>
      <c r="AT3">
        <f>'SAM density'!O5</f>
        <v>0</v>
      </c>
      <c r="AU3">
        <f>'SCAL density'!O5</f>
        <v>0</v>
      </c>
      <c r="AV3">
        <f t="shared" ref="AV3:AV51" si="12">AS3+AU3</f>
        <v>0</v>
      </c>
      <c r="AW3">
        <f>'TDOM &amp; TLAT density'!O5</f>
        <v>2055.9390880000001</v>
      </c>
      <c r="AX3" s="4">
        <f t="shared" ref="AX3:AX51" si="13">SUM(AT3,AV3,AW3)</f>
        <v>2055.9390880000001</v>
      </c>
      <c r="AY3">
        <f>'[27]Quadrat totals'!B4</f>
        <v>28</v>
      </c>
      <c r="AZ3">
        <f>'SAC &amp; STAB density'!Q5</f>
        <v>0</v>
      </c>
      <c r="BA3">
        <f>'SAM density'!Q5</f>
        <v>0</v>
      </c>
      <c r="BB3">
        <f>'SCAL density'!Q5</f>
        <v>0</v>
      </c>
      <c r="BC3">
        <f t="shared" ref="BC3:BC51" si="14">SUM(BB3+AZ3)</f>
        <v>0</v>
      </c>
      <c r="BD3">
        <f>'TDOM &amp; TLAT density'!Q5</f>
        <v>1014.4696920000005</v>
      </c>
      <c r="BE3">
        <f t="shared" ref="BE3:BE51" si="15">SUM(BD3+BC3+BA3)</f>
        <v>1014.4696920000005</v>
      </c>
      <c r="BF3" s="4">
        <f>'TDOM &amp; TLAT density'!B5</f>
        <v>8</v>
      </c>
      <c r="BG3">
        <f>'SAC &amp; STAB density'!S5</f>
        <v>0</v>
      </c>
      <c r="BH3">
        <f>'SAM density'!S5</f>
        <v>264.22643744399988</v>
      </c>
      <c r="BI3">
        <f>'SCAL density'!S5</f>
        <v>0</v>
      </c>
      <c r="BJ3">
        <f t="shared" ref="BJ3:BJ51" si="16">BI3+BG3</f>
        <v>0</v>
      </c>
      <c r="BK3">
        <f>'TDOM &amp; TLAT density'!S5</f>
        <v>292.40879200000006</v>
      </c>
      <c r="BL3">
        <f t="shared" ref="BL3:BL51" si="17">BK3+BJ3+BH3</f>
        <v>556.63522944399995</v>
      </c>
    </row>
    <row r="4" spans="1:64">
      <c r="A4" s="2" t="s">
        <v>4</v>
      </c>
      <c r="B4">
        <f>'[19]Quadrat totals'!B5</f>
        <v>19</v>
      </c>
      <c r="C4">
        <f>'[19]Quadrat totals'!Z5</f>
        <v>453.72142536911133</v>
      </c>
      <c r="D4">
        <f>'SAM density'!C6</f>
        <v>0</v>
      </c>
      <c r="E4">
        <f>'SCAL density'!C6</f>
        <v>0</v>
      </c>
      <c r="F4">
        <f t="shared" si="0"/>
        <v>453.72142536911133</v>
      </c>
      <c r="G4" s="4">
        <f>'TDOM &amp; TLAT density'!C6</f>
        <v>1957.7284538000004</v>
      </c>
      <c r="H4" s="4">
        <f t="shared" si="1"/>
        <v>2411.4498791691117</v>
      </c>
      <c r="I4">
        <f>'[20]Quadrat totals'!B5</f>
        <v>46</v>
      </c>
      <c r="J4">
        <f>'[20]Quadrat totals'!Z5</f>
        <v>0</v>
      </c>
      <c r="K4">
        <f>'SAM density'!E6</f>
        <v>0</v>
      </c>
      <c r="L4">
        <f>'SCAL density'!E6</f>
        <v>0</v>
      </c>
      <c r="M4">
        <f t="shared" si="2"/>
        <v>0</v>
      </c>
      <c r="N4" s="4">
        <f>'TDOM &amp; TLAT density'!E6</f>
        <v>1224.6218440000002</v>
      </c>
      <c r="O4" s="4">
        <f t="shared" si="3"/>
        <v>1224.6218440000002</v>
      </c>
      <c r="P4">
        <f>'[21]Quadrat totals'!B5</f>
        <v>39</v>
      </c>
      <c r="Q4">
        <f>'[21]Quadrat totals'!Z5</f>
        <v>0</v>
      </c>
      <c r="R4">
        <f>'SAM density'!G6</f>
        <v>0</v>
      </c>
      <c r="S4">
        <f>'SCAL density'!G6</f>
        <v>0</v>
      </c>
      <c r="T4">
        <f t="shared" si="4"/>
        <v>0</v>
      </c>
      <c r="U4" s="4">
        <f>'TDOM &amp; TLAT density'!G6</f>
        <v>1707.0614200000002</v>
      </c>
      <c r="V4" s="4">
        <f t="shared" si="5"/>
        <v>1707.0614200000002</v>
      </c>
      <c r="W4">
        <f>'[22]Quadrat totals'!B5</f>
        <v>32</v>
      </c>
      <c r="X4">
        <f>'[22]Quadrat totals'!Z5</f>
        <v>0</v>
      </c>
      <c r="Y4">
        <f>'SAM density'!I6</f>
        <v>0</v>
      </c>
      <c r="Z4">
        <f>'SCAL density'!I6</f>
        <v>0</v>
      </c>
      <c r="AA4">
        <f t="shared" si="6"/>
        <v>0</v>
      </c>
      <c r="AB4" s="4">
        <f>'TDOM &amp; TLAT density'!I6</f>
        <v>220.539028</v>
      </c>
      <c r="AC4" s="4">
        <f t="shared" si="7"/>
        <v>220.539028</v>
      </c>
      <c r="AD4">
        <f>'[23]Quadrat totals'!B5</f>
        <v>42</v>
      </c>
      <c r="AE4">
        <f>'[23]Quadrat totals'!Z5</f>
        <v>43.890851999999995</v>
      </c>
      <c r="AF4">
        <f>'SAM density'!K6</f>
        <v>0</v>
      </c>
      <c r="AG4">
        <f>'SCAL density'!K6</f>
        <v>0</v>
      </c>
      <c r="AH4">
        <f t="shared" si="8"/>
        <v>43.890851999999995</v>
      </c>
      <c r="AI4" s="4">
        <f>'TDOM &amp; TLAT density'!K6</f>
        <v>295.85763600000001</v>
      </c>
      <c r="AJ4" s="4">
        <f t="shared" si="9"/>
        <v>339.74848800000001</v>
      </c>
      <c r="AK4">
        <f>'[24]Quadrat totals'!B5</f>
        <v>29</v>
      </c>
      <c r="AL4">
        <v>0</v>
      </c>
      <c r="AM4">
        <f>'SAM density'!M6</f>
        <v>0</v>
      </c>
      <c r="AN4">
        <f>'SCAL density'!M6</f>
        <v>0</v>
      </c>
      <c r="AO4">
        <f t="shared" si="10"/>
        <v>0</v>
      </c>
      <c r="AP4" s="4">
        <f>'TDOM &amp; TLAT density'!M6</f>
        <v>762.74697200000026</v>
      </c>
      <c r="AQ4" s="4">
        <f t="shared" si="11"/>
        <v>762.74697200000026</v>
      </c>
      <c r="AR4">
        <f>'[26]Quadrat totals'!B5</f>
        <v>36</v>
      </c>
      <c r="AS4">
        <f>'[26]Quadrat totals'!Z5</f>
        <v>0</v>
      </c>
      <c r="AT4">
        <f>'SAM density'!O6</f>
        <v>0</v>
      </c>
      <c r="AU4">
        <f>'SCAL density'!O6</f>
        <v>0</v>
      </c>
      <c r="AV4">
        <f t="shared" si="12"/>
        <v>0</v>
      </c>
      <c r="AW4">
        <f>'TDOM &amp; TLAT density'!O6</f>
        <v>4381.8975689999997</v>
      </c>
      <c r="AX4" s="4">
        <f t="shared" si="13"/>
        <v>4381.8975689999997</v>
      </c>
      <c r="AY4">
        <f>'[27]Quadrat totals'!B5</f>
        <v>38</v>
      </c>
      <c r="AZ4">
        <f>'SAC &amp; STAB density'!Q6</f>
        <v>0</v>
      </c>
      <c r="BA4">
        <f>'SAM density'!Q6</f>
        <v>0</v>
      </c>
      <c r="BB4">
        <f>'SCAL density'!Q6</f>
        <v>0</v>
      </c>
      <c r="BC4">
        <f t="shared" si="14"/>
        <v>0</v>
      </c>
      <c r="BD4">
        <f>'TDOM &amp; TLAT density'!Q6</f>
        <v>4279.0290978799994</v>
      </c>
      <c r="BE4">
        <f t="shared" si="15"/>
        <v>4279.0290978799994</v>
      </c>
      <c r="BF4" s="4">
        <f>'TDOM &amp; TLAT density'!B6</f>
        <v>19</v>
      </c>
      <c r="BG4">
        <f>'SAC &amp; STAB density'!S6</f>
        <v>0</v>
      </c>
      <c r="BH4">
        <f>'SAM density'!S6</f>
        <v>0</v>
      </c>
      <c r="BI4">
        <f>'SCAL density'!S6</f>
        <v>0</v>
      </c>
      <c r="BJ4">
        <f t="shared" si="16"/>
        <v>0</v>
      </c>
      <c r="BK4">
        <f>'TDOM &amp; TLAT density'!S6</f>
        <v>398.51575200000013</v>
      </c>
      <c r="BL4">
        <f t="shared" si="17"/>
        <v>398.51575200000013</v>
      </c>
    </row>
    <row r="5" spans="1:64">
      <c r="A5" s="2" t="s">
        <v>4</v>
      </c>
      <c r="B5">
        <f>'[19]Quadrat totals'!B6</f>
        <v>28</v>
      </c>
      <c r="C5">
        <f>'[19]Quadrat totals'!Z6</f>
        <v>0</v>
      </c>
      <c r="D5">
        <f>'SAM density'!C7</f>
        <v>0</v>
      </c>
      <c r="E5">
        <f>'SCAL density'!C7</f>
        <v>0</v>
      </c>
      <c r="F5">
        <f t="shared" si="0"/>
        <v>0</v>
      </c>
      <c r="G5" s="4">
        <f>'TDOM &amp; TLAT density'!C7</f>
        <v>2725.0078111600005</v>
      </c>
      <c r="H5" s="4">
        <f t="shared" si="1"/>
        <v>2725.0078111600005</v>
      </c>
      <c r="I5">
        <f>'[20]Quadrat totals'!B6</f>
        <v>49</v>
      </c>
      <c r="J5">
        <f>'[20]Quadrat totals'!Z6</f>
        <v>278.63312400000001</v>
      </c>
      <c r="K5">
        <f>'SAM density'!E7</f>
        <v>0</v>
      </c>
      <c r="L5">
        <f>'SCAL density'!E7</f>
        <v>0</v>
      </c>
      <c r="M5">
        <f t="shared" si="2"/>
        <v>278.63312400000001</v>
      </c>
      <c r="N5" s="4">
        <f>'TDOM &amp; TLAT density'!E7</f>
        <v>957.20437600000014</v>
      </c>
      <c r="O5" s="4">
        <f t="shared" si="3"/>
        <v>1235.8375000000001</v>
      </c>
      <c r="P5">
        <f>'[21]Quadrat totals'!B6</f>
        <v>46</v>
      </c>
      <c r="Q5">
        <f>'[21]Quadrat totals'!Z6</f>
        <v>0</v>
      </c>
      <c r="R5">
        <f>'SAM density'!G7</f>
        <v>0</v>
      </c>
      <c r="S5">
        <f>'SCAL density'!G7</f>
        <v>0</v>
      </c>
      <c r="T5">
        <f t="shared" si="4"/>
        <v>0</v>
      </c>
      <c r="U5" s="4">
        <f>'TDOM &amp; TLAT density'!G7</f>
        <v>557.76292400000011</v>
      </c>
      <c r="V5" s="4">
        <f t="shared" si="5"/>
        <v>557.76292400000011</v>
      </c>
      <c r="W5">
        <f>'[22]Quadrat totals'!B6</f>
        <v>34</v>
      </c>
      <c r="X5">
        <f>'[22]Quadrat totals'!Z6</f>
        <v>0</v>
      </c>
      <c r="Y5">
        <f>'SAM density'!I7</f>
        <v>0</v>
      </c>
      <c r="Z5">
        <f>'SCAL density'!I7</f>
        <v>0</v>
      </c>
      <c r="AA5">
        <f t="shared" si="6"/>
        <v>0</v>
      </c>
      <c r="AB5" s="4">
        <f>'TDOM &amp; TLAT density'!I7</f>
        <v>49.215404000000007</v>
      </c>
      <c r="AC5" s="4">
        <f t="shared" si="7"/>
        <v>49.215404000000007</v>
      </c>
      <c r="AD5">
        <f>'[23]Quadrat totals'!B6</f>
        <v>47</v>
      </c>
      <c r="AE5">
        <f>'[23]Quadrat totals'!Z6</f>
        <v>0</v>
      </c>
      <c r="AF5">
        <f>'SAM density'!K7</f>
        <v>0</v>
      </c>
      <c r="AG5">
        <f>'SCAL density'!K7</f>
        <v>0</v>
      </c>
      <c r="AH5">
        <f t="shared" si="8"/>
        <v>0</v>
      </c>
      <c r="AI5" s="4">
        <f>'TDOM &amp; TLAT density'!K7</f>
        <v>416.28536799999995</v>
      </c>
      <c r="AJ5" s="4">
        <f t="shared" si="9"/>
        <v>416.28536799999995</v>
      </c>
      <c r="AK5">
        <f>'[24]Quadrat totals'!B6</f>
        <v>30</v>
      </c>
      <c r="AL5">
        <v>0</v>
      </c>
      <c r="AM5">
        <f>'SAM density'!M7</f>
        <v>0</v>
      </c>
      <c r="AN5">
        <f>'SCAL density'!M7</f>
        <v>0</v>
      </c>
      <c r="AO5">
        <f t="shared" si="10"/>
        <v>0</v>
      </c>
      <c r="AP5" s="4">
        <f>'TDOM &amp; TLAT density'!M7</f>
        <v>347.7679720000001</v>
      </c>
      <c r="AQ5" s="4">
        <f t="shared" si="11"/>
        <v>347.7679720000001</v>
      </c>
      <c r="AR5">
        <f>'[26]Quadrat totals'!B6</f>
        <v>38</v>
      </c>
      <c r="AS5">
        <f>'[26]Quadrat totals'!Z6</f>
        <v>0</v>
      </c>
      <c r="AT5">
        <f>'SAM density'!O7</f>
        <v>0</v>
      </c>
      <c r="AU5">
        <f>'SCAL density'!O7</f>
        <v>0</v>
      </c>
      <c r="AV5">
        <f t="shared" si="12"/>
        <v>0</v>
      </c>
      <c r="AW5">
        <f>'TDOM &amp; TLAT density'!O7</f>
        <v>5106.1240446800002</v>
      </c>
      <c r="AX5" s="4">
        <f t="shared" si="13"/>
        <v>5106.1240446800002</v>
      </c>
      <c r="AY5">
        <f>'[27]Quadrat totals'!B6</f>
        <v>51</v>
      </c>
      <c r="AZ5">
        <f>'SAC &amp; STAB density'!Q7</f>
        <v>133.3123207774951</v>
      </c>
      <c r="BA5">
        <f>'SAM density'!Q7</f>
        <v>0</v>
      </c>
      <c r="BB5">
        <f>'SCAL density'!Q7</f>
        <v>0</v>
      </c>
      <c r="BC5">
        <f t="shared" si="14"/>
        <v>133.3123207774951</v>
      </c>
      <c r="BD5">
        <f>'TDOM &amp; TLAT density'!Q7</f>
        <v>3902.7863720000005</v>
      </c>
      <c r="BE5">
        <f t="shared" si="15"/>
        <v>4036.0986927774957</v>
      </c>
      <c r="BF5" s="4">
        <f>'TDOM &amp; TLAT density'!B7</f>
        <v>28</v>
      </c>
      <c r="BG5">
        <f>'SAC &amp; STAB density'!S7</f>
        <v>0</v>
      </c>
      <c r="BH5">
        <f>'SAM density'!S7</f>
        <v>0</v>
      </c>
      <c r="BI5">
        <f>'SCAL density'!S7</f>
        <v>0</v>
      </c>
      <c r="BJ5">
        <f t="shared" si="16"/>
        <v>0</v>
      </c>
      <c r="BK5">
        <f>'TDOM &amp; TLAT density'!S7</f>
        <v>346.86702400000019</v>
      </c>
      <c r="BL5">
        <f t="shared" si="17"/>
        <v>346.86702400000019</v>
      </c>
    </row>
    <row r="6" spans="1:64">
      <c r="A6" s="2" t="s">
        <v>4</v>
      </c>
      <c r="B6">
        <f>'[19]Quadrat totals'!B7</f>
        <v>40</v>
      </c>
      <c r="C6">
        <f>'[19]Quadrat totals'!Z7</f>
        <v>0</v>
      </c>
      <c r="D6">
        <f>'SAM density'!C8</f>
        <v>0</v>
      </c>
      <c r="E6">
        <f>'SCAL density'!C8</f>
        <v>0</v>
      </c>
      <c r="F6">
        <f t="shared" si="0"/>
        <v>0</v>
      </c>
      <c r="G6" s="4">
        <f>'TDOM &amp; TLAT density'!C8</f>
        <v>5585.7295565999993</v>
      </c>
      <c r="H6" s="4">
        <f t="shared" si="1"/>
        <v>5585.7295565999993</v>
      </c>
      <c r="I6">
        <f>'[20]Quadrat totals'!B7</f>
        <v>52</v>
      </c>
      <c r="J6">
        <f>'[20]Quadrat totals'!Z7</f>
        <v>230.96172400000006</v>
      </c>
      <c r="K6">
        <f>'SAM density'!E8</f>
        <v>0</v>
      </c>
      <c r="L6">
        <f>'SCAL density'!E8</f>
        <v>0</v>
      </c>
      <c r="M6">
        <f t="shared" si="2"/>
        <v>230.96172400000006</v>
      </c>
      <c r="N6" s="4">
        <f>'TDOM &amp; TLAT density'!E8</f>
        <v>0</v>
      </c>
      <c r="O6" s="4">
        <f t="shared" si="3"/>
        <v>230.96172400000006</v>
      </c>
      <c r="P6">
        <f>'[21]Quadrat totals'!B7</f>
        <v>53</v>
      </c>
      <c r="Q6">
        <f>'[21]Quadrat totals'!Z7</f>
        <v>0</v>
      </c>
      <c r="R6">
        <f>'SAM density'!G8</f>
        <v>0</v>
      </c>
      <c r="S6">
        <f>'SCAL density'!G8</f>
        <v>0</v>
      </c>
      <c r="T6">
        <f t="shared" si="4"/>
        <v>0</v>
      </c>
      <c r="U6" s="4">
        <f>'TDOM &amp; TLAT density'!G8</f>
        <v>0</v>
      </c>
      <c r="V6" s="4">
        <f t="shared" si="5"/>
        <v>0</v>
      </c>
      <c r="W6">
        <f>'[22]Quadrat totals'!B7</f>
        <v>37</v>
      </c>
      <c r="X6">
        <f>'[22]Quadrat totals'!Z7</f>
        <v>0</v>
      </c>
      <c r="Y6">
        <f>'SAM density'!I8</f>
        <v>0</v>
      </c>
      <c r="Z6">
        <f>'SCAL density'!I8</f>
        <v>0</v>
      </c>
      <c r="AA6">
        <f t="shared" si="6"/>
        <v>0</v>
      </c>
      <c r="AB6" s="4">
        <f>'TDOM &amp; TLAT density'!I8</f>
        <v>506.12676400000021</v>
      </c>
      <c r="AC6" s="4">
        <f t="shared" si="7"/>
        <v>506.12676400000021</v>
      </c>
      <c r="AD6">
        <f>'[23]Quadrat totals'!B7</f>
        <v>49</v>
      </c>
      <c r="AE6">
        <f>'[23]Quadrat totals'!Z7</f>
        <v>111.201896</v>
      </c>
      <c r="AF6">
        <f>'SAM density'!K8</f>
        <v>0</v>
      </c>
      <c r="AG6">
        <f>'SCAL density'!K8</f>
        <v>0</v>
      </c>
      <c r="AH6">
        <f t="shared" si="8"/>
        <v>111.201896</v>
      </c>
      <c r="AI6" s="4">
        <f>'TDOM &amp; TLAT density'!K8</f>
        <v>336.67843599999998</v>
      </c>
      <c r="AJ6" s="4">
        <f t="shared" si="9"/>
        <v>447.88033199999995</v>
      </c>
      <c r="AK6">
        <f>'[24]Quadrat totals'!B7</f>
        <v>40</v>
      </c>
      <c r="AL6">
        <v>0</v>
      </c>
      <c r="AM6">
        <f>'SAM density'!M8</f>
        <v>0</v>
      </c>
      <c r="AN6">
        <f>'SCAL density'!M8</f>
        <v>0</v>
      </c>
      <c r="AO6">
        <f t="shared" si="10"/>
        <v>0</v>
      </c>
      <c r="AP6" s="4">
        <f>'TDOM &amp; TLAT density'!M8</f>
        <v>1392.7886960000001</v>
      </c>
      <c r="AQ6" s="4">
        <f t="shared" si="11"/>
        <v>1392.7886960000001</v>
      </c>
      <c r="AR6">
        <f>'[26]Quadrat totals'!B7</f>
        <v>54</v>
      </c>
      <c r="AS6">
        <f>'[26]Quadrat totals'!Z7</f>
        <v>0</v>
      </c>
      <c r="AT6">
        <f>'SAM density'!O8</f>
        <v>0</v>
      </c>
      <c r="AU6">
        <f>'SCAL density'!O8</f>
        <v>0</v>
      </c>
      <c r="AV6">
        <f t="shared" si="12"/>
        <v>0</v>
      </c>
      <c r="AW6">
        <f>'TDOM &amp; TLAT density'!O8</f>
        <v>1600.5385164000004</v>
      </c>
      <c r="AX6" s="4">
        <f t="shared" si="13"/>
        <v>1600.5385164000004</v>
      </c>
      <c r="AY6">
        <f>'[27]Quadrat totals'!B7</f>
        <v>57</v>
      </c>
      <c r="AZ6">
        <f>'SAC &amp; STAB density'!Q8</f>
        <v>776.12486440895782</v>
      </c>
      <c r="BA6">
        <f>'SAM density'!Q8</f>
        <v>0</v>
      </c>
      <c r="BB6">
        <f>'SCAL density'!Q8</f>
        <v>0</v>
      </c>
      <c r="BC6">
        <f t="shared" si="14"/>
        <v>776.12486440895782</v>
      </c>
      <c r="BD6">
        <f>'TDOM &amp; TLAT density'!Q8</f>
        <v>1285.3971800000004</v>
      </c>
      <c r="BE6">
        <f t="shared" si="15"/>
        <v>2061.5220444089582</v>
      </c>
      <c r="BF6" s="4">
        <f>'TDOM &amp; TLAT density'!B8</f>
        <v>40</v>
      </c>
      <c r="BG6">
        <f>'SAC &amp; STAB density'!S8</f>
        <v>0</v>
      </c>
      <c r="BH6">
        <f>'SAM density'!S8</f>
        <v>0</v>
      </c>
      <c r="BI6">
        <f>'SCAL density'!S8</f>
        <v>0</v>
      </c>
      <c r="BJ6">
        <f t="shared" si="16"/>
        <v>0</v>
      </c>
      <c r="BK6">
        <f>'TDOM &amp; TLAT density'!S8</f>
        <v>2130.7366880000004</v>
      </c>
      <c r="BL6">
        <f t="shared" si="17"/>
        <v>2130.7366880000004</v>
      </c>
    </row>
    <row r="7" spans="1:64">
      <c r="A7" s="2" t="s">
        <v>5</v>
      </c>
      <c r="B7">
        <f>'[19]Quadrat totals'!B8</f>
        <v>5</v>
      </c>
      <c r="C7">
        <f>'[19]Quadrat totals'!Z8</f>
        <v>1994.3966796109066</v>
      </c>
      <c r="D7">
        <f>'SAM density'!C9</f>
        <v>0</v>
      </c>
      <c r="E7">
        <f>'SCAL density'!C9</f>
        <v>0</v>
      </c>
      <c r="F7">
        <f t="shared" si="0"/>
        <v>1994.3966796109066</v>
      </c>
      <c r="G7" s="4">
        <f>'TDOM &amp; TLAT density'!C9</f>
        <v>1880.1883100000002</v>
      </c>
      <c r="H7" s="4">
        <f t="shared" si="1"/>
        <v>3874.5849896109066</v>
      </c>
      <c r="I7">
        <f>'[20]Quadrat totals'!B8</f>
        <v>7</v>
      </c>
      <c r="J7">
        <f>'[20]Quadrat totals'!Z8</f>
        <v>217.92731600000002</v>
      </c>
      <c r="K7">
        <f>'SAM density'!E9</f>
        <v>0</v>
      </c>
      <c r="L7">
        <f>'SCAL density'!E9</f>
        <v>0</v>
      </c>
      <c r="M7">
        <f t="shared" si="2"/>
        <v>217.92731600000002</v>
      </c>
      <c r="N7" s="4">
        <f>'TDOM &amp; TLAT density'!E9</f>
        <v>156.31804</v>
      </c>
      <c r="O7" s="4">
        <f t="shared" si="3"/>
        <v>374.24535600000002</v>
      </c>
      <c r="P7">
        <f>'[21]Quadrat totals'!B8</f>
        <v>5</v>
      </c>
      <c r="Q7">
        <f>'[21]Quadrat totals'!Z8</f>
        <v>1046.3421579005005</v>
      </c>
      <c r="R7">
        <f>'SAM density'!G9</f>
        <v>0</v>
      </c>
      <c r="S7">
        <f>'SCAL density'!G9</f>
        <v>0</v>
      </c>
      <c r="T7">
        <f t="shared" si="4"/>
        <v>1046.3421579005005</v>
      </c>
      <c r="U7" s="4">
        <f>'TDOM &amp; TLAT density'!G9</f>
        <v>476.10001184000004</v>
      </c>
      <c r="V7" s="4">
        <f t="shared" si="5"/>
        <v>1522.4421697405005</v>
      </c>
      <c r="W7">
        <f>'[22]Quadrat totals'!B8</f>
        <v>12</v>
      </c>
      <c r="X7">
        <f>'[22]Quadrat totals'!Z8</f>
        <v>105.177988</v>
      </c>
      <c r="Y7">
        <f>'SAM density'!I9</f>
        <v>0</v>
      </c>
      <c r="Z7">
        <f>'SCAL density'!I9</f>
        <v>86.400092000000001</v>
      </c>
      <c r="AA7">
        <f t="shared" si="6"/>
        <v>191.57808</v>
      </c>
      <c r="AB7" s="4">
        <f>'TDOM &amp; TLAT density'!I9</f>
        <v>124.23826400000002</v>
      </c>
      <c r="AC7" s="4">
        <f t="shared" si="7"/>
        <v>315.81634400000002</v>
      </c>
      <c r="AD7">
        <f>'[23]Quadrat totals'!B8</f>
        <v>28</v>
      </c>
      <c r="AE7">
        <f>'[23]Quadrat totals'!Z8</f>
        <v>0</v>
      </c>
      <c r="AF7">
        <f>'SAM density'!K9</f>
        <v>0</v>
      </c>
      <c r="AG7">
        <f>'SCAL density'!K9</f>
        <v>0</v>
      </c>
      <c r="AH7">
        <f t="shared" si="8"/>
        <v>0</v>
      </c>
      <c r="AI7" s="4">
        <f>'TDOM &amp; TLAT density'!K9</f>
        <v>0</v>
      </c>
      <c r="AJ7" s="4">
        <f t="shared" si="9"/>
        <v>0</v>
      </c>
      <c r="AK7">
        <f>'[24]Quadrat totals'!B8</f>
        <v>5</v>
      </c>
      <c r="AL7">
        <v>449.57887235021076</v>
      </c>
      <c r="AM7">
        <f>'SAM density'!M9</f>
        <v>0</v>
      </c>
      <c r="AN7">
        <f>'SCAL density'!M9</f>
        <v>0</v>
      </c>
      <c r="AO7">
        <f t="shared" si="10"/>
        <v>449.57887235021076</v>
      </c>
      <c r="AP7" s="4">
        <f>'TDOM &amp; TLAT density'!M9</f>
        <v>20.030328000000011</v>
      </c>
      <c r="AQ7" s="4">
        <f t="shared" si="11"/>
        <v>469.60920035021076</v>
      </c>
      <c r="AR7">
        <f>'[26]Quadrat totals'!B8</f>
        <v>17</v>
      </c>
      <c r="AS7">
        <f>'[26]Quadrat totals'!Z8</f>
        <v>0</v>
      </c>
      <c r="AT7">
        <f>'SAM density'!O9</f>
        <v>71.431603483999993</v>
      </c>
      <c r="AU7">
        <f>'SCAL density'!O9</f>
        <v>0</v>
      </c>
      <c r="AV7">
        <f t="shared" si="12"/>
        <v>0</v>
      </c>
      <c r="AW7">
        <f>'TDOM &amp; TLAT density'!O9</f>
        <v>3380.1801560000004</v>
      </c>
      <c r="AX7" s="4">
        <f t="shared" si="13"/>
        <v>3451.6117594840002</v>
      </c>
      <c r="AY7">
        <f>'[27]Quadrat totals'!B8</f>
        <v>7</v>
      </c>
      <c r="AZ7">
        <f>'SAC &amp; STAB density'!Q9</f>
        <v>1541.2908859354777</v>
      </c>
      <c r="BA7">
        <f>'SAM density'!Q9</f>
        <v>0</v>
      </c>
      <c r="BB7">
        <f>'SCAL density'!Q9</f>
        <v>0</v>
      </c>
      <c r="BC7">
        <f t="shared" si="14"/>
        <v>1541.2908859354777</v>
      </c>
      <c r="BD7">
        <f>'TDOM &amp; TLAT density'!Q9</f>
        <v>873.18255260000024</v>
      </c>
      <c r="BE7">
        <f t="shared" si="15"/>
        <v>2414.4734385354777</v>
      </c>
      <c r="BF7" s="4">
        <f>'TDOM &amp; TLAT density'!B9</f>
        <v>5</v>
      </c>
      <c r="BG7">
        <f>'SAC &amp; STAB density'!S9</f>
        <v>0</v>
      </c>
      <c r="BH7">
        <f>'SAM density'!S9</f>
        <v>311.85855387199996</v>
      </c>
      <c r="BI7">
        <f>'SCAL density'!S9</f>
        <v>0</v>
      </c>
      <c r="BJ7">
        <f t="shared" si="16"/>
        <v>0</v>
      </c>
      <c r="BK7">
        <f>'TDOM &amp; TLAT density'!S9</f>
        <v>2458.2651906000001</v>
      </c>
      <c r="BL7">
        <f t="shared" si="17"/>
        <v>2770.123744472</v>
      </c>
    </row>
    <row r="8" spans="1:64">
      <c r="A8" s="2" t="s">
        <v>5</v>
      </c>
      <c r="B8">
        <f>'[19]Quadrat totals'!B9</f>
        <v>16</v>
      </c>
      <c r="C8">
        <f>'[19]Quadrat totals'!Z9</f>
        <v>0</v>
      </c>
      <c r="D8">
        <f>'SAM density'!C10</f>
        <v>12.124746476</v>
      </c>
      <c r="E8">
        <f>'SCAL density'!C10</f>
        <v>0</v>
      </c>
      <c r="F8">
        <f t="shared" si="0"/>
        <v>0</v>
      </c>
      <c r="G8" s="4">
        <f>'TDOM &amp; TLAT density'!C10</f>
        <v>5439.3918791600008</v>
      </c>
      <c r="H8" s="4">
        <f t="shared" si="1"/>
        <v>5451.5166256360008</v>
      </c>
      <c r="I8">
        <f>'[20]Quadrat totals'!B9</f>
        <v>21</v>
      </c>
      <c r="J8">
        <f>'[20]Quadrat totals'!Z9</f>
        <v>0</v>
      </c>
      <c r="K8">
        <f>'SAM density'!E10</f>
        <v>366.97729468</v>
      </c>
      <c r="L8">
        <f>'SCAL density'!E10</f>
        <v>0</v>
      </c>
      <c r="M8">
        <f t="shared" si="2"/>
        <v>0</v>
      </c>
      <c r="N8" s="4">
        <f>'TDOM &amp; TLAT density'!E10</f>
        <v>0</v>
      </c>
      <c r="O8" s="4">
        <f t="shared" si="3"/>
        <v>366.97729468</v>
      </c>
      <c r="P8">
        <f>'[21]Quadrat totals'!B9</f>
        <v>9</v>
      </c>
      <c r="Q8">
        <f>'[21]Quadrat totals'!Z9</f>
        <v>23.420192000000004</v>
      </c>
      <c r="R8">
        <f>'SAM density'!G10</f>
        <v>0</v>
      </c>
      <c r="S8">
        <f>'SCAL density'!G10</f>
        <v>0</v>
      </c>
      <c r="T8">
        <f t="shared" si="4"/>
        <v>23.420192000000004</v>
      </c>
      <c r="U8" s="4">
        <f>'TDOM &amp; TLAT density'!G10</f>
        <v>0</v>
      </c>
      <c r="V8" s="4">
        <f t="shared" si="5"/>
        <v>23.420192000000004</v>
      </c>
      <c r="W8">
        <f>'[22]Quadrat totals'!B9</f>
        <v>25</v>
      </c>
      <c r="X8">
        <f>'[22]Quadrat totals'!Z9</f>
        <v>0</v>
      </c>
      <c r="Y8">
        <f>'SAM density'!I10</f>
        <v>142.59017494399998</v>
      </c>
      <c r="Z8">
        <f>'SCAL density'!I10</f>
        <v>0</v>
      </c>
      <c r="AA8">
        <f t="shared" si="6"/>
        <v>0</v>
      </c>
      <c r="AB8" s="4">
        <f>'TDOM &amp; TLAT density'!I10</f>
        <v>0</v>
      </c>
      <c r="AC8" s="4">
        <f t="shared" si="7"/>
        <v>142.59017494399998</v>
      </c>
      <c r="AD8">
        <f>'[23]Quadrat totals'!B9</f>
        <v>31</v>
      </c>
      <c r="AE8">
        <f>'[23]Quadrat totals'!Z9</f>
        <v>56.104488000000011</v>
      </c>
      <c r="AF8">
        <f>'SAM density'!K10</f>
        <v>2.1807644759999967</v>
      </c>
      <c r="AG8">
        <f>'SCAL density'!K10</f>
        <v>0</v>
      </c>
      <c r="AH8">
        <f t="shared" si="8"/>
        <v>56.104488000000011</v>
      </c>
      <c r="AI8" s="4">
        <f>'TDOM &amp; TLAT density'!K10</f>
        <v>82.843151999999989</v>
      </c>
      <c r="AJ8" s="4">
        <f t="shared" si="9"/>
        <v>141.12840447600001</v>
      </c>
      <c r="AK8">
        <f>'[24]Quadrat totals'!B9</f>
        <v>13</v>
      </c>
      <c r="AL8">
        <v>229.25454891275311</v>
      </c>
      <c r="AM8">
        <f>'SAM density'!M10</f>
        <v>0</v>
      </c>
      <c r="AN8">
        <f>'SCAL density'!M10</f>
        <v>0</v>
      </c>
      <c r="AO8">
        <f t="shared" si="10"/>
        <v>229.25454891275311</v>
      </c>
      <c r="AP8" s="4">
        <f>'TDOM &amp; TLAT density'!M10</f>
        <v>102.03910000000005</v>
      </c>
      <c r="AQ8" s="4">
        <f t="shared" si="11"/>
        <v>331.29364891275316</v>
      </c>
      <c r="AR8">
        <f>'[26]Quadrat totals'!B9</f>
        <v>19</v>
      </c>
      <c r="AS8">
        <f>'[26]Quadrat totals'!Z9</f>
        <v>0</v>
      </c>
      <c r="AT8">
        <f>'SAM density'!O10</f>
        <v>515.39451299200005</v>
      </c>
      <c r="AU8">
        <f>'SCAL density'!O10</f>
        <v>0</v>
      </c>
      <c r="AV8">
        <f t="shared" si="12"/>
        <v>0</v>
      </c>
      <c r="AW8">
        <f>'TDOM &amp; TLAT density'!O10</f>
        <v>1260.2970262800002</v>
      </c>
      <c r="AX8" s="4">
        <f t="shared" si="13"/>
        <v>1775.6915392720002</v>
      </c>
      <c r="AY8">
        <f>'[27]Quadrat totals'!B9</f>
        <v>12</v>
      </c>
      <c r="AZ8">
        <f>'SAC &amp; STAB density'!Q10</f>
        <v>84.001156000000009</v>
      </c>
      <c r="BA8">
        <f>'SAM density'!Q10</f>
        <v>0</v>
      </c>
      <c r="BB8">
        <f>'SCAL density'!Q10</f>
        <v>133.50040799999999</v>
      </c>
      <c r="BC8">
        <f t="shared" si="14"/>
        <v>217.501564</v>
      </c>
      <c r="BD8">
        <f>'TDOM &amp; TLAT density'!Q10</f>
        <v>750.92146823999997</v>
      </c>
      <c r="BE8">
        <f t="shared" si="15"/>
        <v>968.42303224</v>
      </c>
      <c r="BF8" s="4">
        <f>'TDOM &amp; TLAT density'!B10</f>
        <v>16</v>
      </c>
      <c r="BG8">
        <f>'SAC &amp; STAB density'!S10</f>
        <v>654.39449525757357</v>
      </c>
      <c r="BH8">
        <f>'SAM density'!S10</f>
        <v>0</v>
      </c>
      <c r="BI8">
        <f>'SCAL density'!S10</f>
        <v>0</v>
      </c>
      <c r="BJ8">
        <f t="shared" si="16"/>
        <v>654.39449525757357</v>
      </c>
      <c r="BK8">
        <f>'TDOM &amp; TLAT density'!S10</f>
        <v>1508.17111432</v>
      </c>
      <c r="BL8">
        <f t="shared" si="17"/>
        <v>2162.5656095775735</v>
      </c>
    </row>
    <row r="9" spans="1:64">
      <c r="A9" s="2" t="s">
        <v>5</v>
      </c>
      <c r="B9">
        <f>'[19]Quadrat totals'!B10</f>
        <v>17</v>
      </c>
      <c r="C9">
        <f>'[19]Quadrat totals'!Z10</f>
        <v>0</v>
      </c>
      <c r="D9">
        <f>'SAM density'!C11</f>
        <v>180.00634039199997</v>
      </c>
      <c r="E9">
        <f>'SCAL density'!C11</f>
        <v>0</v>
      </c>
      <c r="F9">
        <f t="shared" si="0"/>
        <v>0</v>
      </c>
      <c r="G9" s="4">
        <f>'TDOM &amp; TLAT density'!C11</f>
        <v>2987.1968851600009</v>
      </c>
      <c r="H9" s="4">
        <f t="shared" si="1"/>
        <v>3167.2032255520007</v>
      </c>
      <c r="I9">
        <f>'[20]Quadrat totals'!B10</f>
        <v>27</v>
      </c>
      <c r="J9">
        <f>'[20]Quadrat totals'!Z10</f>
        <v>0</v>
      </c>
      <c r="K9">
        <f>'SAM density'!E11</f>
        <v>234.71854592399995</v>
      </c>
      <c r="L9">
        <f>'SCAL density'!E11</f>
        <v>0</v>
      </c>
      <c r="M9">
        <f t="shared" si="2"/>
        <v>0</v>
      </c>
      <c r="N9" s="4">
        <f>'TDOM &amp; TLAT density'!E11</f>
        <v>755.18474656000001</v>
      </c>
      <c r="O9" s="4">
        <f t="shared" si="3"/>
        <v>989.90329248399996</v>
      </c>
      <c r="P9">
        <f>'[21]Quadrat totals'!B10</f>
        <v>14</v>
      </c>
      <c r="Q9">
        <f>'[21]Quadrat totals'!Z10</f>
        <v>0</v>
      </c>
      <c r="R9">
        <f>'SAM density'!G11</f>
        <v>0</v>
      </c>
      <c r="S9">
        <f>'SCAL density'!G11</f>
        <v>0</v>
      </c>
      <c r="T9">
        <f t="shared" si="4"/>
        <v>0</v>
      </c>
      <c r="U9" s="4">
        <f>'TDOM &amp; TLAT density'!G11</f>
        <v>26.030647999999999</v>
      </c>
      <c r="V9" s="4">
        <f t="shared" si="5"/>
        <v>26.030647999999999</v>
      </c>
      <c r="W9">
        <f>'[22]Quadrat totals'!B10</f>
        <v>29</v>
      </c>
      <c r="X9">
        <f>'[22]Quadrat totals'!Z10</f>
        <v>104.88732400000001</v>
      </c>
      <c r="Y9">
        <f>'SAM density'!I11</f>
        <v>39.407241311999996</v>
      </c>
      <c r="Z9">
        <f>'SCAL density'!I11</f>
        <v>0</v>
      </c>
      <c r="AA9">
        <f t="shared" si="6"/>
        <v>104.88732400000001</v>
      </c>
      <c r="AB9" s="4">
        <f>'TDOM &amp; TLAT density'!I11</f>
        <v>0</v>
      </c>
      <c r="AC9" s="4">
        <f t="shared" si="7"/>
        <v>144.294565312</v>
      </c>
      <c r="AD9">
        <f>'[23]Quadrat totals'!B10</f>
        <v>34</v>
      </c>
      <c r="AE9">
        <f>'[23]Quadrat totals'!Z10</f>
        <v>0</v>
      </c>
      <c r="AF9">
        <f>'SAM density'!K11</f>
        <v>0</v>
      </c>
      <c r="AG9">
        <f>'SCAL density'!K11</f>
        <v>0</v>
      </c>
      <c r="AH9">
        <f t="shared" si="8"/>
        <v>0</v>
      </c>
      <c r="AI9" s="4">
        <f>'TDOM &amp; TLAT density'!K11</f>
        <v>841.21147999999994</v>
      </c>
      <c r="AJ9" s="4">
        <f t="shared" si="9"/>
        <v>841.21147999999994</v>
      </c>
      <c r="AK9">
        <f>'[24]Quadrat totals'!B10</f>
        <v>22</v>
      </c>
      <c r="AL9">
        <v>0</v>
      </c>
      <c r="AM9">
        <f>'SAM density'!M11</f>
        <v>204.33069391999996</v>
      </c>
      <c r="AN9">
        <f>'SCAL density'!M11</f>
        <v>0</v>
      </c>
      <c r="AO9">
        <f t="shared" si="10"/>
        <v>0</v>
      </c>
      <c r="AP9" s="4">
        <f>'TDOM &amp; TLAT density'!M11</f>
        <v>0</v>
      </c>
      <c r="AQ9" s="4">
        <f t="shared" si="11"/>
        <v>204.33069391999996</v>
      </c>
      <c r="AR9">
        <f>'[26]Quadrat totals'!B10</f>
        <v>22</v>
      </c>
      <c r="AS9">
        <f>'[26]Quadrat totals'!Z10</f>
        <v>0</v>
      </c>
      <c r="AT9">
        <f>'SAM density'!O11</f>
        <v>918.08873442681795</v>
      </c>
      <c r="AU9">
        <f>'SCAL density'!O11</f>
        <v>0</v>
      </c>
      <c r="AV9">
        <f t="shared" si="12"/>
        <v>0</v>
      </c>
      <c r="AW9">
        <f>'TDOM &amp; TLAT density'!O11</f>
        <v>0</v>
      </c>
      <c r="AX9" s="4">
        <f t="shared" si="13"/>
        <v>918.08873442681795</v>
      </c>
      <c r="AY9">
        <f>'[27]Quadrat totals'!B10</f>
        <v>23</v>
      </c>
      <c r="AZ9">
        <f>'SAC &amp; STAB density'!Q11</f>
        <v>0</v>
      </c>
      <c r="BA9">
        <f>'SAM density'!Q11</f>
        <v>93.097147619999973</v>
      </c>
      <c r="BB9">
        <f>'SCAL density'!Q11</f>
        <v>0</v>
      </c>
      <c r="BC9">
        <f t="shared" si="14"/>
        <v>0</v>
      </c>
      <c r="BD9">
        <f>'TDOM &amp; TLAT density'!Q11</f>
        <v>0</v>
      </c>
      <c r="BE9">
        <f t="shared" si="15"/>
        <v>93.097147619999973</v>
      </c>
      <c r="BF9" s="4">
        <f>'TDOM &amp; TLAT density'!B11</f>
        <v>17</v>
      </c>
      <c r="BG9">
        <f>'SAC &amp; STAB density'!S11</f>
        <v>0</v>
      </c>
      <c r="BH9">
        <f>'SAM density'!S11</f>
        <v>151.02085063599998</v>
      </c>
      <c r="BI9">
        <f>'SCAL density'!S11</f>
        <v>0</v>
      </c>
      <c r="BJ9">
        <f t="shared" si="16"/>
        <v>0</v>
      </c>
      <c r="BK9">
        <f>'TDOM &amp; TLAT density'!S11</f>
        <v>1582.5253432000002</v>
      </c>
      <c r="BL9">
        <f t="shared" si="17"/>
        <v>1733.5461938360002</v>
      </c>
    </row>
    <row r="10" spans="1:64">
      <c r="A10" s="2" t="s">
        <v>5</v>
      </c>
      <c r="B10">
        <f>'[19]Quadrat totals'!B11</f>
        <v>18</v>
      </c>
      <c r="C10">
        <f>'[19]Quadrat totals'!Z11</f>
        <v>0</v>
      </c>
      <c r="D10">
        <f>'SAM density'!C12</f>
        <v>469.92999506083197</v>
      </c>
      <c r="E10">
        <f>'SCAL density'!C12</f>
        <v>0</v>
      </c>
      <c r="F10">
        <f>C10+E10</f>
        <v>0</v>
      </c>
      <c r="G10" s="4">
        <f>'TDOM &amp; TLAT density'!C12</f>
        <v>2399.0279307200003</v>
      </c>
      <c r="H10" s="4">
        <f t="shared" si="1"/>
        <v>2868.9579257808323</v>
      </c>
      <c r="I10">
        <f>'[20]Quadrat totals'!B11</f>
        <v>31</v>
      </c>
      <c r="J10">
        <f>'[20]Quadrat totals'!Z11</f>
        <v>529.33163135821133</v>
      </c>
      <c r="K10">
        <f>'SAM density'!E12</f>
        <v>0</v>
      </c>
      <c r="L10">
        <f>'SCAL density'!E12</f>
        <v>0</v>
      </c>
      <c r="M10">
        <f t="shared" si="2"/>
        <v>529.33163135821133</v>
      </c>
      <c r="N10" s="4">
        <f>'TDOM &amp; TLAT density'!E12</f>
        <v>0</v>
      </c>
      <c r="O10" s="4">
        <f t="shared" si="3"/>
        <v>529.33163135821133</v>
      </c>
      <c r="P10">
        <f>'[21]Quadrat totals'!B11</f>
        <v>22</v>
      </c>
      <c r="Q10">
        <f>'[21]Quadrat totals'!Z11</f>
        <v>0</v>
      </c>
      <c r="R10">
        <f>'SAM density'!G12</f>
        <v>1408.2814190655004</v>
      </c>
      <c r="S10">
        <f>'SCAL density'!G12</f>
        <v>0</v>
      </c>
      <c r="T10">
        <f t="shared" si="4"/>
        <v>0</v>
      </c>
      <c r="U10" s="4">
        <f>'TDOM &amp; TLAT density'!G12</f>
        <v>0</v>
      </c>
      <c r="V10" s="4">
        <f t="shared" si="5"/>
        <v>1408.2814190655004</v>
      </c>
      <c r="W10">
        <f>'[22]Quadrat totals'!B11</f>
        <v>41</v>
      </c>
      <c r="X10">
        <f>'[22]Quadrat totals'!Z11</f>
        <v>0</v>
      </c>
      <c r="Y10">
        <f>'SAM density'!I12</f>
        <v>0</v>
      </c>
      <c r="Z10">
        <f>'SCAL density'!I12</f>
        <v>0</v>
      </c>
      <c r="AA10">
        <f t="shared" si="6"/>
        <v>0</v>
      </c>
      <c r="AB10" s="4">
        <f>'TDOM &amp; TLAT density'!I12</f>
        <v>362.10215200000016</v>
      </c>
      <c r="AC10" s="4">
        <f t="shared" si="7"/>
        <v>362.10215200000016</v>
      </c>
      <c r="AD10">
        <f>'[23]Quadrat totals'!B11</f>
        <v>44</v>
      </c>
      <c r="AE10">
        <f>'[23]Quadrat totals'!Z11</f>
        <v>200.50375318786956</v>
      </c>
      <c r="AF10">
        <f>'SAM density'!K12</f>
        <v>0</v>
      </c>
      <c r="AG10">
        <f>'SCAL density'!K12</f>
        <v>0</v>
      </c>
      <c r="AH10">
        <f t="shared" si="8"/>
        <v>200.50375318786956</v>
      </c>
      <c r="AI10" s="4">
        <f>'TDOM &amp; TLAT density'!K12</f>
        <v>184.79065600000007</v>
      </c>
      <c r="AJ10" s="4">
        <f t="shared" si="9"/>
        <v>385.29440918786963</v>
      </c>
      <c r="AK10">
        <f>'[24]Quadrat totals'!B11</f>
        <v>52</v>
      </c>
      <c r="AL10">
        <v>144.20286322006802</v>
      </c>
      <c r="AM10">
        <f>'SAM density'!M12</f>
        <v>0</v>
      </c>
      <c r="AN10">
        <f>'SCAL density'!M12</f>
        <v>0</v>
      </c>
      <c r="AO10">
        <f t="shared" si="10"/>
        <v>144.20286322006802</v>
      </c>
      <c r="AP10" s="4">
        <f>'TDOM &amp; TLAT density'!M12</f>
        <v>1665.5482040000002</v>
      </c>
      <c r="AQ10" s="4">
        <f t="shared" si="11"/>
        <v>1809.7510672200683</v>
      </c>
      <c r="AR10">
        <f>'[26]Quadrat totals'!B11</f>
        <v>24</v>
      </c>
      <c r="AS10">
        <f>'[26]Quadrat totals'!Z11</f>
        <v>0</v>
      </c>
      <c r="AT10">
        <f>'SAM density'!O12</f>
        <v>1934.1265704579487</v>
      </c>
      <c r="AU10">
        <f>'SCAL density'!O12</f>
        <v>0</v>
      </c>
      <c r="AV10">
        <f t="shared" si="12"/>
        <v>0</v>
      </c>
      <c r="AW10">
        <f>'TDOM &amp; TLAT density'!O12</f>
        <v>227.53574</v>
      </c>
      <c r="AX10" s="4">
        <f t="shared" si="13"/>
        <v>2161.6623104579485</v>
      </c>
      <c r="AY10">
        <f>'[27]Quadrat totals'!B11</f>
        <v>35</v>
      </c>
      <c r="AZ10">
        <f>'SAC &amp; STAB density'!Q12</f>
        <v>0</v>
      </c>
      <c r="BA10">
        <f>'SAM density'!Q12</f>
        <v>294.71735236399996</v>
      </c>
      <c r="BB10">
        <f>'SCAL density'!Q12</f>
        <v>0</v>
      </c>
      <c r="BC10">
        <f t="shared" si="14"/>
        <v>0</v>
      </c>
      <c r="BD10">
        <f>'TDOM &amp; TLAT density'!Q12</f>
        <v>2179.9858617999998</v>
      </c>
      <c r="BE10">
        <f t="shared" si="15"/>
        <v>2474.7032141639997</v>
      </c>
      <c r="BF10" s="4">
        <f>'TDOM &amp; TLAT density'!B12</f>
        <v>18</v>
      </c>
      <c r="BG10">
        <f>'SAC &amp; STAB density'!S12</f>
        <v>0</v>
      </c>
      <c r="BH10">
        <f>'SAM density'!S12</f>
        <v>0</v>
      </c>
      <c r="BI10">
        <f>'SCAL density'!S12</f>
        <v>0</v>
      </c>
      <c r="BJ10">
        <f t="shared" si="16"/>
        <v>0</v>
      </c>
      <c r="BK10">
        <f>'TDOM &amp; TLAT density'!S12</f>
        <v>450.01315600000009</v>
      </c>
      <c r="BL10">
        <f t="shared" si="17"/>
        <v>450.01315600000009</v>
      </c>
    </row>
    <row r="11" spans="1:64">
      <c r="A11" s="2" t="s">
        <v>5</v>
      </c>
      <c r="B11">
        <f>'[19]Quadrat totals'!B12</f>
        <v>30</v>
      </c>
      <c r="C11">
        <f>'[19]Quadrat totals'!Z12</f>
        <v>892.67327249435107</v>
      </c>
      <c r="D11">
        <f>'SAM density'!C13</f>
        <v>686.18772638399992</v>
      </c>
      <c r="E11">
        <f>'SCAL density'!C13</f>
        <v>0</v>
      </c>
      <c r="F11">
        <f t="shared" si="0"/>
        <v>892.67327249435107</v>
      </c>
      <c r="G11" s="4">
        <f>'TDOM &amp; TLAT density'!C13</f>
        <v>2598.9578234000001</v>
      </c>
      <c r="H11" s="4">
        <f t="shared" si="1"/>
        <v>4177.818822278351</v>
      </c>
      <c r="I11">
        <f>'[20]Quadrat totals'!B12</f>
        <v>52</v>
      </c>
      <c r="J11">
        <f>'[20]Quadrat totals'!Z12</f>
        <v>654.15698495871027</v>
      </c>
      <c r="K11">
        <f>'SAM density'!E13</f>
        <v>0</v>
      </c>
      <c r="L11">
        <f>'SCAL density'!E13</f>
        <v>0</v>
      </c>
      <c r="M11">
        <f t="shared" si="2"/>
        <v>654.15698495871027</v>
      </c>
      <c r="N11" s="4">
        <f>'TDOM &amp; TLAT density'!E13</f>
        <v>0</v>
      </c>
      <c r="O11" s="4">
        <f t="shared" si="3"/>
        <v>654.15698495871027</v>
      </c>
      <c r="P11">
        <f>'[21]Quadrat totals'!B12</f>
        <v>31</v>
      </c>
      <c r="Q11">
        <f>'[21]Quadrat totals'!Z12</f>
        <v>482.37038493833711</v>
      </c>
      <c r="R11">
        <f>'SAM density'!G13</f>
        <v>193.16312602799994</v>
      </c>
      <c r="S11">
        <f>'SCAL density'!G13</f>
        <v>0</v>
      </c>
      <c r="T11">
        <f t="shared" si="4"/>
        <v>482.37038493833711</v>
      </c>
      <c r="U11" s="4">
        <f>'TDOM &amp; TLAT density'!G13</f>
        <v>115.09584399999999</v>
      </c>
      <c r="V11" s="4">
        <f t="shared" si="5"/>
        <v>790.62935496633702</v>
      </c>
      <c r="W11">
        <f>'[22]Quadrat totals'!B12</f>
        <v>46</v>
      </c>
      <c r="X11">
        <f>'[22]Quadrat totals'!Z12</f>
        <v>0</v>
      </c>
      <c r="Y11">
        <f>'SAM density'!I13</f>
        <v>0</v>
      </c>
      <c r="Z11">
        <f>'SCAL density'!I13</f>
        <v>645.16255200000001</v>
      </c>
      <c r="AA11">
        <f t="shared" si="6"/>
        <v>645.16255200000001</v>
      </c>
      <c r="AB11" s="4">
        <f>'TDOM &amp; TLAT density'!I13</f>
        <v>1050.9656199999999</v>
      </c>
      <c r="AC11" s="4">
        <f t="shared" si="7"/>
        <v>1696.1281719999999</v>
      </c>
      <c r="AD11">
        <f>'[23]Quadrat totals'!B12</f>
        <v>50</v>
      </c>
      <c r="AE11">
        <f>'[23]Quadrat totals'!Z12</f>
        <v>0</v>
      </c>
      <c r="AF11">
        <f>'SAM density'!K13</f>
        <v>0</v>
      </c>
      <c r="AG11">
        <f>'SCAL density'!K13</f>
        <v>0</v>
      </c>
      <c r="AH11">
        <f t="shared" si="8"/>
        <v>0</v>
      </c>
      <c r="AI11" s="4">
        <f>'TDOM &amp; TLAT density'!K13</f>
        <v>299.22876800000012</v>
      </c>
      <c r="AJ11" s="4">
        <f t="shared" si="9"/>
        <v>299.22876800000012</v>
      </c>
      <c r="AK11">
        <f>'[24]Quadrat totals'!B12</f>
        <v>58</v>
      </c>
      <c r="AL11">
        <v>348.30246663997235</v>
      </c>
      <c r="AM11">
        <f>'SAM density'!M13</f>
        <v>0</v>
      </c>
      <c r="AN11">
        <f>'SCAL density'!M13</f>
        <v>0</v>
      </c>
      <c r="AO11">
        <f t="shared" si="10"/>
        <v>348.30246663997235</v>
      </c>
      <c r="AP11" s="4">
        <f>'TDOM &amp; TLAT density'!M13</f>
        <v>2400.9471289200001</v>
      </c>
      <c r="AQ11" s="4">
        <f t="shared" si="11"/>
        <v>2749.2495955599725</v>
      </c>
      <c r="AR11">
        <f>'[26]Quadrat totals'!B12</f>
        <v>41</v>
      </c>
      <c r="AS11">
        <f>'[26]Quadrat totals'!Z12</f>
        <v>0</v>
      </c>
      <c r="AT11">
        <f>'SAM density'!O13</f>
        <v>0</v>
      </c>
      <c r="AU11">
        <f>'SCAL density'!O13</f>
        <v>110.74652764974667</v>
      </c>
      <c r="AV11">
        <f t="shared" si="12"/>
        <v>110.74652764974667</v>
      </c>
      <c r="AW11">
        <f>'TDOM &amp; TLAT density'!O13</f>
        <v>2147.5184150400005</v>
      </c>
      <c r="AX11" s="4">
        <f t="shared" si="13"/>
        <v>2258.2649426897469</v>
      </c>
      <c r="AY11">
        <f>'[27]Quadrat totals'!B12</f>
        <v>49</v>
      </c>
      <c r="AZ11">
        <f>'SAC &amp; STAB density'!Q13</f>
        <v>0</v>
      </c>
      <c r="BA11">
        <f>'SAM density'!Q13</f>
        <v>0</v>
      </c>
      <c r="BB11">
        <f>'SCAL density'!Q13</f>
        <v>0</v>
      </c>
      <c r="BC11">
        <f t="shared" si="14"/>
        <v>0</v>
      </c>
      <c r="BD11">
        <f>'TDOM &amp; TLAT density'!Q13</f>
        <v>345.71104800000012</v>
      </c>
      <c r="BE11">
        <f t="shared" si="15"/>
        <v>345.71104800000012</v>
      </c>
      <c r="BF11" s="4">
        <f>'TDOM &amp; TLAT density'!B13</f>
        <v>30</v>
      </c>
      <c r="BG11">
        <f>'SAC &amp; STAB density'!S13</f>
        <v>0</v>
      </c>
      <c r="BH11">
        <f>'SAM density'!S13</f>
        <v>0</v>
      </c>
      <c r="BI11">
        <f>'SCAL density'!S13</f>
        <v>0</v>
      </c>
      <c r="BJ11">
        <f t="shared" si="16"/>
        <v>0</v>
      </c>
      <c r="BK11">
        <f>'TDOM &amp; TLAT density'!S13</f>
        <v>668.56190000000038</v>
      </c>
      <c r="BL11">
        <f t="shared" si="17"/>
        <v>668.56190000000038</v>
      </c>
    </row>
    <row r="12" spans="1:64">
      <c r="A12" s="2" t="s">
        <v>6</v>
      </c>
      <c r="B12">
        <f>'[19]Quadrat totals'!B13</f>
        <v>4</v>
      </c>
      <c r="C12">
        <f>'[19]Quadrat totals'!Z13</f>
        <v>2577.9965952700968</v>
      </c>
      <c r="D12">
        <f>'SAM density'!C14</f>
        <v>0</v>
      </c>
      <c r="E12">
        <f>'SCAL density'!C14</f>
        <v>0</v>
      </c>
      <c r="F12">
        <f t="shared" si="0"/>
        <v>2577.9965952700968</v>
      </c>
      <c r="G12" s="4">
        <f>'TDOM &amp; TLAT density'!C14</f>
        <v>2220.7679579999999</v>
      </c>
      <c r="H12" s="4">
        <f t="shared" si="1"/>
        <v>4798.7645532700972</v>
      </c>
      <c r="I12">
        <f>'[20]Quadrat totals'!B13</f>
        <v>10</v>
      </c>
      <c r="J12">
        <f>'[20]Quadrat totals'!Z13</f>
        <v>0</v>
      </c>
      <c r="K12">
        <f>'SAM density'!E14</f>
        <v>10.794574099999998</v>
      </c>
      <c r="L12">
        <f>'SCAL density'!E14</f>
        <v>124.11145999999999</v>
      </c>
      <c r="M12">
        <f t="shared" si="2"/>
        <v>124.11145999999999</v>
      </c>
      <c r="N12" s="4">
        <f>'TDOM &amp; TLAT density'!E14</f>
        <v>0</v>
      </c>
      <c r="O12" s="4">
        <f t="shared" si="3"/>
        <v>134.9060341</v>
      </c>
      <c r="P12">
        <f>'[21]Quadrat totals'!B13</f>
        <v>20</v>
      </c>
      <c r="Q12">
        <f>'[21]Quadrat totals'!Z13</f>
        <v>126.46206494248757</v>
      </c>
      <c r="R12">
        <f>'SAM density'!G14</f>
        <v>0</v>
      </c>
      <c r="S12">
        <f>'SCAL density'!G14</f>
        <v>0</v>
      </c>
      <c r="T12">
        <f t="shared" si="4"/>
        <v>126.46206494248757</v>
      </c>
      <c r="U12" s="4">
        <f>'TDOM &amp; TLAT density'!G14</f>
        <v>508.56968400000017</v>
      </c>
      <c r="V12" s="4">
        <f t="shared" si="5"/>
        <v>635.03174894248775</v>
      </c>
      <c r="W12">
        <f>'[22]Quadrat totals'!B13</f>
        <v>8</v>
      </c>
      <c r="X12">
        <f>'[22]Quadrat totals'!Z13</f>
        <v>297.16133200000002</v>
      </c>
      <c r="Y12">
        <f>'SAM density'!I14</f>
        <v>0</v>
      </c>
      <c r="Z12">
        <f>'SCAL density'!I14</f>
        <v>0</v>
      </c>
      <c r="AA12">
        <f t="shared" si="6"/>
        <v>297.16133200000002</v>
      </c>
      <c r="AB12" s="4">
        <f>'TDOM &amp; TLAT density'!I14</f>
        <v>0</v>
      </c>
      <c r="AC12" s="4">
        <f t="shared" si="7"/>
        <v>297.16133200000002</v>
      </c>
      <c r="AD12">
        <f>'[23]Quadrat totals'!B13</f>
        <v>15</v>
      </c>
      <c r="AE12">
        <f>'[23]Quadrat totals'!Z13</f>
        <v>268.13323437199745</v>
      </c>
      <c r="AF12">
        <f>'SAM density'!K14</f>
        <v>0</v>
      </c>
      <c r="AG12">
        <f>'SCAL density'!K14</f>
        <v>0</v>
      </c>
      <c r="AH12">
        <f t="shared" si="8"/>
        <v>268.13323437199745</v>
      </c>
      <c r="AI12" s="4">
        <f>'TDOM &amp; TLAT density'!K14</f>
        <v>0</v>
      </c>
      <c r="AJ12" s="4">
        <f t="shared" si="9"/>
        <v>268.13323437199745</v>
      </c>
      <c r="AK12">
        <f>'[24]Quadrat totals'!B13</f>
        <v>2</v>
      </c>
      <c r="AL12">
        <v>0</v>
      </c>
      <c r="AM12">
        <f>'SAM density'!M14</f>
        <v>0</v>
      </c>
      <c r="AN12">
        <f>'SCAL density'!M14</f>
        <v>1121.63722408736</v>
      </c>
      <c r="AO12">
        <f t="shared" si="10"/>
        <v>1121.63722408736</v>
      </c>
      <c r="AP12" s="4">
        <f>'TDOM &amp; TLAT density'!M14</f>
        <v>86.249743999999993</v>
      </c>
      <c r="AQ12" s="4">
        <f t="shared" si="11"/>
        <v>1207.8869680873599</v>
      </c>
      <c r="AR12">
        <f>'[26]Quadrat totals'!B13</f>
        <v>26</v>
      </c>
      <c r="AS12">
        <f>'[26]Quadrat totals'!Z13</f>
        <v>645.33599676254664</v>
      </c>
      <c r="AT12">
        <f>'SAM density'!O14</f>
        <v>167.15878645199999</v>
      </c>
      <c r="AU12">
        <f>'SCAL density'!O14</f>
        <v>0</v>
      </c>
      <c r="AV12">
        <f t="shared" si="12"/>
        <v>645.33599676254664</v>
      </c>
      <c r="AW12">
        <f>'TDOM &amp; TLAT density'!O14</f>
        <v>0</v>
      </c>
      <c r="AX12" s="4">
        <f t="shared" si="13"/>
        <v>812.4947832145466</v>
      </c>
      <c r="AY12">
        <f>'[27]Quadrat totals'!B13</f>
        <v>2</v>
      </c>
      <c r="AZ12">
        <f>'SAC &amp; STAB density'!Q14</f>
        <v>274.66410410104726</v>
      </c>
      <c r="BA12">
        <f>'SAM density'!Q14</f>
        <v>0</v>
      </c>
      <c r="BB12">
        <f>'SCAL density'!Q14</f>
        <v>0</v>
      </c>
      <c r="BC12">
        <f t="shared" si="14"/>
        <v>274.66410410104726</v>
      </c>
      <c r="BD12">
        <f>'TDOM &amp; TLAT density'!Q14</f>
        <v>1576.89748568</v>
      </c>
      <c r="BE12">
        <f t="shared" si="15"/>
        <v>1851.5615897810474</v>
      </c>
      <c r="BF12" s="4">
        <f>'TDOM &amp; TLAT density'!B14</f>
        <v>4</v>
      </c>
      <c r="BG12">
        <f>'SAC &amp; STAB density'!S14</f>
        <v>1437.2089503365626</v>
      </c>
      <c r="BH12">
        <f>'SAM density'!S14</f>
        <v>0</v>
      </c>
      <c r="BI12">
        <f>'SCAL density'!S14</f>
        <v>0</v>
      </c>
      <c r="BJ12">
        <f t="shared" si="16"/>
        <v>1437.2089503365626</v>
      </c>
      <c r="BK12">
        <f>'TDOM &amp; TLAT density'!S14</f>
        <v>638.93486800000028</v>
      </c>
      <c r="BL12">
        <f t="shared" si="17"/>
        <v>2076.1438183365626</v>
      </c>
    </row>
    <row r="13" spans="1:64">
      <c r="A13" s="2" t="s">
        <v>6</v>
      </c>
      <c r="B13">
        <f>'[19]Quadrat totals'!B14</f>
        <v>5</v>
      </c>
      <c r="C13">
        <f>'[19]Quadrat totals'!Z14</f>
        <v>2623.6154464137903</v>
      </c>
      <c r="D13">
        <f>'SAM density'!C15</f>
        <v>0</v>
      </c>
      <c r="E13">
        <f>'SCAL density'!C15</f>
        <v>152.61438517698309</v>
      </c>
      <c r="F13">
        <f>C13+E13</f>
        <v>2776.2298315907733</v>
      </c>
      <c r="G13" s="4">
        <f>'TDOM &amp; TLAT density'!C15</f>
        <v>312.64638095999999</v>
      </c>
      <c r="H13" s="4">
        <f t="shared" si="1"/>
        <v>3088.8762125507733</v>
      </c>
      <c r="I13">
        <f>'[20]Quadrat totals'!B14</f>
        <v>16</v>
      </c>
      <c r="J13">
        <f>'[20]Quadrat totals'!Z14</f>
        <v>193.01091200000002</v>
      </c>
      <c r="K13">
        <f>'SAM density'!E15</f>
        <v>0</v>
      </c>
      <c r="L13">
        <f>'SCAL density'!E15</f>
        <v>0</v>
      </c>
      <c r="M13">
        <f t="shared" si="2"/>
        <v>193.01091200000002</v>
      </c>
      <c r="N13" s="4">
        <f>'TDOM &amp; TLAT density'!E15</f>
        <v>0</v>
      </c>
      <c r="O13" s="4">
        <f t="shared" si="3"/>
        <v>193.01091200000002</v>
      </c>
      <c r="P13">
        <f>'[21]Quadrat totals'!B14</f>
        <v>22</v>
      </c>
      <c r="Q13">
        <f>'[21]Quadrat totals'!Z14</f>
        <v>66.469784000000004</v>
      </c>
      <c r="R13">
        <f>'SAM density'!G15</f>
        <v>87.428743847999982</v>
      </c>
      <c r="S13">
        <f>'SCAL density'!G15</f>
        <v>0</v>
      </c>
      <c r="T13">
        <f t="shared" si="4"/>
        <v>66.469784000000004</v>
      </c>
      <c r="U13" s="4">
        <f>'TDOM &amp; TLAT density'!G15</f>
        <v>0</v>
      </c>
      <c r="V13" s="4">
        <f t="shared" si="5"/>
        <v>153.89852784799999</v>
      </c>
      <c r="W13">
        <f>'[22]Quadrat totals'!B14</f>
        <v>14</v>
      </c>
      <c r="X13">
        <f>'[22]Quadrat totals'!Z14</f>
        <v>285.50492683809023</v>
      </c>
      <c r="Y13">
        <f>'SAM density'!I15</f>
        <v>0</v>
      </c>
      <c r="Z13">
        <f>'SCAL density'!I15</f>
        <v>0</v>
      </c>
      <c r="AA13">
        <f t="shared" si="6"/>
        <v>285.50492683809023</v>
      </c>
      <c r="AB13" s="4">
        <f>'TDOM &amp; TLAT density'!I15</f>
        <v>0</v>
      </c>
      <c r="AC13" s="4">
        <f t="shared" si="7"/>
        <v>285.50492683809023</v>
      </c>
      <c r="AD13">
        <f>'[23]Quadrat totals'!B14</f>
        <v>16</v>
      </c>
      <c r="AE13">
        <f>'[23]Quadrat totals'!Z14</f>
        <v>99.461592819121336</v>
      </c>
      <c r="AF13">
        <f>'SAM density'!K15</f>
        <v>0</v>
      </c>
      <c r="AG13">
        <f>'SCAL density'!K15</f>
        <v>0</v>
      </c>
      <c r="AH13">
        <f t="shared" si="8"/>
        <v>99.461592819121336</v>
      </c>
      <c r="AI13" s="4">
        <f>'TDOM &amp; TLAT density'!K15</f>
        <v>0</v>
      </c>
      <c r="AJ13" s="4">
        <f t="shared" si="9"/>
        <v>99.461592819121336</v>
      </c>
      <c r="AK13">
        <f>'[24]Quadrat totals'!B14</f>
        <v>10</v>
      </c>
      <c r="AL13">
        <v>0</v>
      </c>
      <c r="AM13">
        <f>'SAM density'!M15</f>
        <v>0</v>
      </c>
      <c r="AN13">
        <f>'SCAL density'!M15</f>
        <v>1183.4634401651911</v>
      </c>
      <c r="AO13">
        <f t="shared" si="10"/>
        <v>1183.4634401651911</v>
      </c>
      <c r="AP13" s="4">
        <f>'TDOM &amp; TLAT density'!M15</f>
        <v>263.99366800000007</v>
      </c>
      <c r="AQ13" s="4">
        <f t="shared" si="11"/>
        <v>1447.4571081651911</v>
      </c>
      <c r="AR13">
        <f>'[26]Quadrat totals'!B14</f>
        <v>30</v>
      </c>
      <c r="AS13">
        <f>'[26]Quadrat totals'!Z14</f>
        <v>2041.4982806853909</v>
      </c>
      <c r="AT13">
        <f>'SAM density'!O15</f>
        <v>252.98195113599991</v>
      </c>
      <c r="AU13">
        <f>'SCAL density'!O15</f>
        <v>0</v>
      </c>
      <c r="AV13">
        <f t="shared" si="12"/>
        <v>2041.4982806853909</v>
      </c>
      <c r="AW13">
        <f>'TDOM &amp; TLAT density'!O15</f>
        <v>33.181028000000055</v>
      </c>
      <c r="AX13" s="4">
        <f t="shared" si="13"/>
        <v>2327.6612598213906</v>
      </c>
      <c r="AY13">
        <f>'[27]Quadrat totals'!B14</f>
        <v>14</v>
      </c>
      <c r="AZ13">
        <f>'SAC &amp; STAB density'!Q15</f>
        <v>228.99985236362633</v>
      </c>
      <c r="BA13">
        <f>'SAM density'!Q15</f>
        <v>0</v>
      </c>
      <c r="BB13">
        <f>'SCAL density'!Q15</f>
        <v>0</v>
      </c>
      <c r="BC13">
        <f t="shared" si="14"/>
        <v>228.99985236362633</v>
      </c>
      <c r="BD13">
        <f>'TDOM &amp; TLAT density'!Q15</f>
        <v>2333.0035320000006</v>
      </c>
      <c r="BE13">
        <f t="shared" si="15"/>
        <v>2562.003384363627</v>
      </c>
      <c r="BF13" s="4">
        <f>'TDOM &amp; TLAT density'!B15</f>
        <v>5</v>
      </c>
      <c r="BG13">
        <f>'SAC &amp; STAB density'!S15</f>
        <v>0</v>
      </c>
      <c r="BH13">
        <f>'SAM density'!S15</f>
        <v>342.33262055599994</v>
      </c>
      <c r="BI13">
        <f>'SCAL density'!S15</f>
        <v>0</v>
      </c>
      <c r="BJ13">
        <f t="shared" si="16"/>
        <v>0</v>
      </c>
      <c r="BK13">
        <f>'TDOM &amp; TLAT density'!S15</f>
        <v>530.1431960000001</v>
      </c>
      <c r="BL13">
        <f t="shared" si="17"/>
        <v>872.47581655600004</v>
      </c>
    </row>
    <row r="14" spans="1:64">
      <c r="A14" s="2" t="s">
        <v>6</v>
      </c>
      <c r="B14">
        <f>'[19]Quadrat totals'!B15</f>
        <v>19</v>
      </c>
      <c r="C14">
        <f>'[19]Quadrat totals'!Z15</f>
        <v>0</v>
      </c>
      <c r="D14">
        <f>'SAM density'!C16</f>
        <v>374.44730101199991</v>
      </c>
      <c r="E14">
        <f>'SCAL density'!C16</f>
        <v>0</v>
      </c>
      <c r="F14">
        <f t="shared" si="0"/>
        <v>0</v>
      </c>
      <c r="G14" s="4">
        <f>'TDOM &amp; TLAT density'!C16</f>
        <v>2455.1022869600001</v>
      </c>
      <c r="H14" s="4">
        <f t="shared" si="1"/>
        <v>2829.5495879720002</v>
      </c>
      <c r="I14">
        <f>'[20]Quadrat totals'!B15</f>
        <v>24</v>
      </c>
      <c r="J14">
        <f>'[20]Quadrat totals'!Z15</f>
        <v>11.372376000000003</v>
      </c>
      <c r="K14">
        <f>'SAM density'!E16</f>
        <v>0</v>
      </c>
      <c r="L14">
        <f>'SCAL density'!E16</f>
        <v>0</v>
      </c>
      <c r="M14">
        <f t="shared" si="2"/>
        <v>11.372376000000003</v>
      </c>
      <c r="N14" s="4">
        <f>'TDOM &amp; TLAT density'!E16</f>
        <v>0</v>
      </c>
      <c r="O14" s="4">
        <f t="shared" si="3"/>
        <v>11.372376000000003</v>
      </c>
      <c r="P14">
        <f>'[21]Quadrat totals'!B15</f>
        <v>42</v>
      </c>
      <c r="Q14">
        <f>'[21]Quadrat totals'!Z15</f>
        <v>0</v>
      </c>
      <c r="R14">
        <f>'SAM density'!G16</f>
        <v>0</v>
      </c>
      <c r="S14">
        <f>'SCAL density'!G16</f>
        <v>230.11022</v>
      </c>
      <c r="T14">
        <f t="shared" si="4"/>
        <v>230.11022</v>
      </c>
      <c r="U14" s="4">
        <f>'TDOM &amp; TLAT density'!G16</f>
        <v>2640.8186240000005</v>
      </c>
      <c r="V14" s="4">
        <f t="shared" si="5"/>
        <v>2870.9288440000005</v>
      </c>
      <c r="W14">
        <f>'[22]Quadrat totals'!B15</f>
        <v>25</v>
      </c>
      <c r="X14">
        <f>'[22]Quadrat totals'!Z15</f>
        <v>204.17109279445691</v>
      </c>
      <c r="Y14">
        <f>'SAM density'!I16</f>
        <v>0</v>
      </c>
      <c r="Z14">
        <f>'SCAL density'!I16</f>
        <v>0</v>
      </c>
      <c r="AA14">
        <f t="shared" si="6"/>
        <v>204.17109279445691</v>
      </c>
      <c r="AB14" s="4">
        <f>'TDOM &amp; TLAT density'!I16</f>
        <v>0</v>
      </c>
      <c r="AC14" s="4">
        <f t="shared" si="7"/>
        <v>204.17109279445691</v>
      </c>
      <c r="AD14">
        <f>'[23]Quadrat totals'!B15</f>
        <v>17</v>
      </c>
      <c r="AE14">
        <f>'[23]Quadrat totals'!Z15</f>
        <v>22.816046133214485</v>
      </c>
      <c r="AF14">
        <f>'SAM density'!K16</f>
        <v>0</v>
      </c>
      <c r="AG14">
        <f>'SCAL density'!K16</f>
        <v>0</v>
      </c>
      <c r="AH14">
        <f t="shared" si="8"/>
        <v>22.816046133214485</v>
      </c>
      <c r="AI14" s="4">
        <f>'TDOM &amp; TLAT density'!K16</f>
        <v>0</v>
      </c>
      <c r="AJ14" s="4">
        <f t="shared" si="9"/>
        <v>22.816046133214485</v>
      </c>
      <c r="AK14">
        <f>'[24]Quadrat totals'!B15</f>
        <v>19</v>
      </c>
      <c r="AL14">
        <v>0</v>
      </c>
      <c r="AM14">
        <f>'SAM density'!M16</f>
        <v>0</v>
      </c>
      <c r="AN14">
        <f>'SCAL density'!M16</f>
        <v>0</v>
      </c>
      <c r="AO14">
        <f t="shared" si="10"/>
        <v>0</v>
      </c>
      <c r="AP14" s="4">
        <f>'TDOM &amp; TLAT density'!M16</f>
        <v>762.07174800000007</v>
      </c>
      <c r="AQ14" s="4">
        <f t="shared" si="11"/>
        <v>762.07174800000007</v>
      </c>
      <c r="AR14">
        <f>'[26]Quadrat totals'!B15</f>
        <v>38</v>
      </c>
      <c r="AS14">
        <f>'[26]Quadrat totals'!Z15</f>
        <v>0</v>
      </c>
      <c r="AT14">
        <f>'SAM density'!O16</f>
        <v>0</v>
      </c>
      <c r="AU14">
        <f>'SCAL density'!O16</f>
        <v>0</v>
      </c>
      <c r="AV14">
        <f t="shared" si="12"/>
        <v>0</v>
      </c>
      <c r="AW14">
        <f>'TDOM &amp; TLAT density'!O16</f>
        <v>1429.8082667200006</v>
      </c>
      <c r="AX14" s="4">
        <f t="shared" si="13"/>
        <v>1429.8082667200006</v>
      </c>
      <c r="AY14">
        <f>'[27]Quadrat totals'!B15</f>
        <v>19</v>
      </c>
      <c r="AZ14">
        <f>'SAC &amp; STAB density'!Q16</f>
        <v>945.08085613835829</v>
      </c>
      <c r="BA14">
        <f>'SAM density'!Q16</f>
        <v>0</v>
      </c>
      <c r="BB14">
        <f>'SCAL density'!Q16</f>
        <v>0</v>
      </c>
      <c r="BC14">
        <f t="shared" si="14"/>
        <v>945.08085613835829</v>
      </c>
      <c r="BD14">
        <f>'TDOM &amp; TLAT density'!Q16</f>
        <v>1050.1452120000001</v>
      </c>
      <c r="BE14">
        <f t="shared" si="15"/>
        <v>1995.2260681383584</v>
      </c>
      <c r="BF14" s="4">
        <f>'TDOM &amp; TLAT density'!B16</f>
        <v>19</v>
      </c>
      <c r="BG14">
        <f>'SAC &amp; STAB density'!S16</f>
        <v>297.62393527570589</v>
      </c>
      <c r="BH14">
        <f>'SAM density'!S16</f>
        <v>0</v>
      </c>
      <c r="BI14">
        <f>'SCAL density'!S16</f>
        <v>0</v>
      </c>
      <c r="BJ14">
        <f t="shared" si="16"/>
        <v>297.62393527570589</v>
      </c>
      <c r="BK14">
        <f>'TDOM &amp; TLAT density'!S16</f>
        <v>242.27517416000006</v>
      </c>
      <c r="BL14">
        <f t="shared" si="17"/>
        <v>539.8991094357059</v>
      </c>
    </row>
    <row r="15" spans="1:64">
      <c r="A15" s="2" t="s">
        <v>6</v>
      </c>
      <c r="B15">
        <f>'[19]Quadrat totals'!B16</f>
        <v>55</v>
      </c>
      <c r="C15">
        <f>'[19]Quadrat totals'!Z16</f>
        <v>402.47524903648025</v>
      </c>
      <c r="D15">
        <f>'SAM density'!C17</f>
        <v>0</v>
      </c>
      <c r="E15">
        <f>'SCAL density'!C17</f>
        <v>0</v>
      </c>
      <c r="F15">
        <f t="shared" si="0"/>
        <v>402.47524903648025</v>
      </c>
      <c r="G15" s="4">
        <f>'TDOM &amp; TLAT density'!C17</f>
        <v>636.64219600000013</v>
      </c>
      <c r="H15" s="4">
        <f t="shared" si="1"/>
        <v>1039.1174450364804</v>
      </c>
      <c r="I15">
        <f>'[20]Quadrat totals'!B16</f>
        <v>45</v>
      </c>
      <c r="J15">
        <f>'[20]Quadrat totals'!Z16</f>
        <v>26.504811999999998</v>
      </c>
      <c r="K15">
        <f>'SAM density'!E17</f>
        <v>0</v>
      </c>
      <c r="L15">
        <f>'SCAL density'!E17</f>
        <v>23.700612000000003</v>
      </c>
      <c r="M15">
        <f t="shared" si="2"/>
        <v>50.205424000000001</v>
      </c>
      <c r="N15" s="4">
        <f>'TDOM &amp; TLAT density'!E17</f>
        <v>207.37662800000004</v>
      </c>
      <c r="O15" s="4">
        <f t="shared" si="3"/>
        <v>257.58205200000003</v>
      </c>
      <c r="P15">
        <f>'[21]Quadrat totals'!B16</f>
        <v>48</v>
      </c>
      <c r="Q15">
        <f>'[21]Quadrat totals'!Z16</f>
        <v>392.48364400000003</v>
      </c>
      <c r="R15">
        <f>'SAM density'!G17</f>
        <v>0</v>
      </c>
      <c r="S15">
        <f>'SCAL density'!G17</f>
        <v>0</v>
      </c>
      <c r="T15">
        <f t="shared" si="4"/>
        <v>392.48364400000003</v>
      </c>
      <c r="U15" s="4">
        <f>'TDOM &amp; TLAT density'!G17</f>
        <v>0</v>
      </c>
      <c r="V15" s="4">
        <f t="shared" si="5"/>
        <v>392.48364400000003</v>
      </c>
      <c r="W15">
        <f>'[22]Quadrat totals'!B16</f>
        <v>26</v>
      </c>
      <c r="X15">
        <f>'[22]Quadrat totals'!Z16</f>
        <v>183.6260433665189</v>
      </c>
      <c r="Y15">
        <f>'SAM density'!I17</f>
        <v>0</v>
      </c>
      <c r="Z15">
        <f>'SCAL density'!I17</f>
        <v>0</v>
      </c>
      <c r="AA15">
        <f t="shared" si="6"/>
        <v>183.6260433665189</v>
      </c>
      <c r="AB15" s="4">
        <f>'TDOM &amp; TLAT density'!I17</f>
        <v>0</v>
      </c>
      <c r="AC15" s="4">
        <f t="shared" si="7"/>
        <v>183.6260433665189</v>
      </c>
      <c r="AD15">
        <f>'[23]Quadrat totals'!B16</f>
        <v>36</v>
      </c>
      <c r="AE15">
        <f>'[23]Quadrat totals'!Z16</f>
        <v>0</v>
      </c>
      <c r="AF15">
        <f>'SAM density'!K17</f>
        <v>25.797228527999998</v>
      </c>
      <c r="AG15">
        <f>'SCAL density'!K17</f>
        <v>0</v>
      </c>
      <c r="AH15">
        <f t="shared" si="8"/>
        <v>0</v>
      </c>
      <c r="AI15" s="4">
        <f>'TDOM &amp; TLAT density'!K17</f>
        <v>0</v>
      </c>
      <c r="AJ15" s="4">
        <f t="shared" si="9"/>
        <v>25.797228527999998</v>
      </c>
      <c r="AK15">
        <f>'[24]Quadrat totals'!B16</f>
        <v>23</v>
      </c>
      <c r="AL15">
        <v>595.9102386999657</v>
      </c>
      <c r="AM15">
        <f>'SAM density'!M17</f>
        <v>0</v>
      </c>
      <c r="AN15">
        <f>'SCAL density'!M17</f>
        <v>148.05625622716661</v>
      </c>
      <c r="AO15">
        <f t="shared" si="10"/>
        <v>743.96649492713232</v>
      </c>
      <c r="AP15" s="4">
        <f>'TDOM &amp; TLAT density'!M17</f>
        <v>136.33878800000002</v>
      </c>
      <c r="AQ15" s="4">
        <f t="shared" si="11"/>
        <v>880.30528292713234</v>
      </c>
      <c r="AR15">
        <f>'[26]Quadrat totals'!B16</f>
        <v>47</v>
      </c>
      <c r="AS15">
        <f>'[26]Quadrat totals'!Z16</f>
        <v>0</v>
      </c>
      <c r="AT15">
        <f>'SAM density'!O17</f>
        <v>0</v>
      </c>
      <c r="AU15">
        <f>'SCAL density'!O17</f>
        <v>0</v>
      </c>
      <c r="AV15">
        <f t="shared" si="12"/>
        <v>0</v>
      </c>
      <c r="AW15">
        <f>'TDOM &amp; TLAT density'!O17</f>
        <v>1615.1488360000001</v>
      </c>
      <c r="AX15" s="4">
        <f t="shared" si="13"/>
        <v>1615.1488360000001</v>
      </c>
      <c r="AY15">
        <f>'[27]Quadrat totals'!B16</f>
        <v>39</v>
      </c>
      <c r="AZ15">
        <f>'SAC &amp; STAB density'!Q17</f>
        <v>0</v>
      </c>
      <c r="BA15">
        <f>'SAM density'!Q17</f>
        <v>0</v>
      </c>
      <c r="BB15">
        <f>'SCAL density'!Q17</f>
        <v>37.721612000000007</v>
      </c>
      <c r="BC15">
        <f t="shared" si="14"/>
        <v>37.721612000000007</v>
      </c>
      <c r="BD15">
        <f>'TDOM &amp; TLAT density'!Q17</f>
        <v>164.14006000000001</v>
      </c>
      <c r="BE15">
        <f t="shared" si="15"/>
        <v>201.861672</v>
      </c>
      <c r="BF15" s="4">
        <f>'TDOM &amp; TLAT density'!B17</f>
        <v>55</v>
      </c>
      <c r="BG15">
        <f>'SAC &amp; STAB density'!S17</f>
        <v>0</v>
      </c>
      <c r="BH15">
        <f>'SAM density'!S17</f>
        <v>0</v>
      </c>
      <c r="BI15">
        <f>'SCAL density'!S17</f>
        <v>0</v>
      </c>
      <c r="BJ15">
        <f t="shared" si="16"/>
        <v>0</v>
      </c>
      <c r="BK15">
        <f>'TDOM &amp; TLAT density'!S17</f>
        <v>1399.4480400000002</v>
      </c>
      <c r="BL15">
        <f t="shared" si="17"/>
        <v>1399.4480400000002</v>
      </c>
    </row>
    <row r="16" spans="1:64">
      <c r="A16" s="2" t="s">
        <v>6</v>
      </c>
      <c r="B16">
        <f>'[19]Quadrat totals'!B17</f>
        <v>58</v>
      </c>
      <c r="C16">
        <f>'[19]Quadrat totals'!Z17</f>
        <v>0</v>
      </c>
      <c r="D16">
        <f>'SAM density'!C18</f>
        <v>0</v>
      </c>
      <c r="E16">
        <f>'SCAL density'!C18</f>
        <v>0</v>
      </c>
      <c r="F16">
        <f t="shared" si="0"/>
        <v>0</v>
      </c>
      <c r="G16" s="4">
        <f>'TDOM &amp; TLAT density'!C18</f>
        <v>4271.4855160000006</v>
      </c>
      <c r="H16" s="4">
        <f t="shared" si="1"/>
        <v>4271.4855160000006</v>
      </c>
      <c r="I16">
        <f>'[20]Quadrat totals'!B17</f>
        <v>53</v>
      </c>
      <c r="J16">
        <f>'[20]Quadrat totals'!Z17</f>
        <v>0</v>
      </c>
      <c r="K16">
        <f>'SAM density'!E18</f>
        <v>0</v>
      </c>
      <c r="L16">
        <f>'SCAL density'!E18</f>
        <v>197.57125600000001</v>
      </c>
      <c r="M16">
        <f t="shared" si="2"/>
        <v>197.57125600000001</v>
      </c>
      <c r="N16" s="4">
        <f>'TDOM &amp; TLAT density'!E18</f>
        <v>2188.0763560000005</v>
      </c>
      <c r="O16" s="4">
        <f t="shared" si="3"/>
        <v>2385.6476120000007</v>
      </c>
      <c r="P16" t="str">
        <f>'[21]Quadrat totals'!B17</f>
        <v>Error</v>
      </c>
      <c r="R16">
        <f>'SAM density'!G18</f>
        <v>0</v>
      </c>
      <c r="S16">
        <f>'SCAL density'!G18</f>
        <v>0</v>
      </c>
      <c r="T16">
        <f t="shared" si="4"/>
        <v>0</v>
      </c>
      <c r="U16" s="4">
        <f>'TDOM &amp; TLAT density'!G18</f>
        <v>0</v>
      </c>
      <c r="V16" s="4">
        <f t="shared" si="5"/>
        <v>0</v>
      </c>
      <c r="W16">
        <f>'[22]Quadrat totals'!B17</f>
        <v>36</v>
      </c>
      <c r="X16">
        <f>'[22]Quadrat totals'!Z17</f>
        <v>0</v>
      </c>
      <c r="Y16">
        <f>'SAM density'!I18</f>
        <v>0</v>
      </c>
      <c r="Z16">
        <f>'SCAL density'!I18</f>
        <v>0</v>
      </c>
      <c r="AA16">
        <f t="shared" si="6"/>
        <v>0</v>
      </c>
      <c r="AB16" s="4">
        <f>'TDOM &amp; TLAT density'!I18</f>
        <v>521.3434400000001</v>
      </c>
      <c r="AC16" s="4">
        <f t="shared" si="7"/>
        <v>521.3434400000001</v>
      </c>
      <c r="AD16">
        <f>'[23]Quadrat totals'!B17</f>
        <v>39</v>
      </c>
      <c r="AE16">
        <f>'[23]Quadrat totals'!Z17</f>
        <v>0</v>
      </c>
      <c r="AF16">
        <f>'SAM density'!K18</f>
        <v>20.342119919999995</v>
      </c>
      <c r="AG16">
        <f>'SCAL density'!K18</f>
        <v>663.73099291810581</v>
      </c>
      <c r="AH16">
        <f t="shared" si="8"/>
        <v>663.73099291810581</v>
      </c>
      <c r="AI16" s="4">
        <f>'TDOM &amp; TLAT density'!K18</f>
        <v>20.19680799999999</v>
      </c>
      <c r="AJ16" s="4">
        <f t="shared" si="9"/>
        <v>704.2699208381058</v>
      </c>
      <c r="AK16">
        <f>'[24]Quadrat totals'!B17</f>
        <v>36</v>
      </c>
      <c r="AL16">
        <v>0</v>
      </c>
      <c r="AM16">
        <f>'SAM density'!M18</f>
        <v>369.34010750399989</v>
      </c>
      <c r="AN16">
        <f>'SCAL density'!M18</f>
        <v>0</v>
      </c>
      <c r="AO16">
        <f t="shared" si="10"/>
        <v>0</v>
      </c>
      <c r="AP16" s="4">
        <f>'TDOM &amp; TLAT density'!M18</f>
        <v>498.87618000000015</v>
      </c>
      <c r="AQ16" s="4">
        <f t="shared" si="11"/>
        <v>868.21628750400009</v>
      </c>
      <c r="AR16">
        <f>'[26]Quadrat totals'!B17</f>
        <v>49</v>
      </c>
      <c r="AS16">
        <f>'[26]Quadrat totals'!Z17</f>
        <v>174.15106400000002</v>
      </c>
      <c r="AT16">
        <f>'SAM density'!O18</f>
        <v>0</v>
      </c>
      <c r="AU16">
        <f>'SCAL density'!O18</f>
        <v>0</v>
      </c>
      <c r="AV16">
        <f t="shared" si="12"/>
        <v>174.15106400000002</v>
      </c>
      <c r="AW16">
        <f>'TDOM &amp; TLAT density'!O18</f>
        <v>760.04718000000025</v>
      </c>
      <c r="AX16" s="4">
        <f t="shared" si="13"/>
        <v>934.19824400000027</v>
      </c>
      <c r="AY16">
        <f>'[27]Quadrat totals'!B17</f>
        <v>50</v>
      </c>
      <c r="AZ16">
        <f>'SAC &amp; STAB density'!Q18</f>
        <v>0</v>
      </c>
      <c r="BA16">
        <f>'SAM density'!Q18</f>
        <v>0</v>
      </c>
      <c r="BB16">
        <f>'SCAL density'!Q18</f>
        <v>0</v>
      </c>
      <c r="BC16">
        <f t="shared" si="14"/>
        <v>0</v>
      </c>
      <c r="BD16">
        <f>'TDOM &amp; TLAT density'!Q18</f>
        <v>2532.9544760000003</v>
      </c>
      <c r="BE16">
        <f t="shared" si="15"/>
        <v>2532.9544760000003</v>
      </c>
      <c r="BF16" s="4">
        <f>'TDOM &amp; TLAT density'!B18</f>
        <v>58</v>
      </c>
      <c r="BG16">
        <f>'SAC &amp; STAB density'!S18</f>
        <v>0</v>
      </c>
      <c r="BH16">
        <f>'SAM density'!S18</f>
        <v>0</v>
      </c>
      <c r="BI16">
        <f>'SCAL density'!S18</f>
        <v>0</v>
      </c>
      <c r="BJ16">
        <f t="shared" si="16"/>
        <v>0</v>
      </c>
      <c r="BK16">
        <f>'TDOM &amp; TLAT density'!S18</f>
        <v>6853.1744280000012</v>
      </c>
      <c r="BL16">
        <f t="shared" si="17"/>
        <v>6853.1744280000012</v>
      </c>
    </row>
    <row r="17" spans="1:64">
      <c r="A17" s="2" t="s">
        <v>7</v>
      </c>
      <c r="B17">
        <f>'[19]Quadrat totals'!B18</f>
        <v>11</v>
      </c>
      <c r="C17">
        <f>'[19]Quadrat totals'!Z18</f>
        <v>1927.9854143194234</v>
      </c>
      <c r="D17">
        <f>'SAM density'!C19</f>
        <v>0</v>
      </c>
      <c r="E17">
        <f>'SCAL density'!C19</f>
        <v>0</v>
      </c>
      <c r="F17">
        <f t="shared" si="0"/>
        <v>1927.9854143194234</v>
      </c>
      <c r="G17" s="4">
        <f>'TDOM &amp; TLAT density'!C19</f>
        <v>328.62844740000003</v>
      </c>
      <c r="H17" s="4">
        <f t="shared" si="1"/>
        <v>2256.6138617194233</v>
      </c>
      <c r="I17">
        <f>'[20]Quadrat totals'!B18</f>
        <v>19</v>
      </c>
      <c r="J17">
        <f>'[20]Quadrat totals'!Z18</f>
        <v>0</v>
      </c>
      <c r="K17">
        <f>'SAM density'!E19</f>
        <v>1059.0702267200002</v>
      </c>
      <c r="L17">
        <f>'SCAL density'!E19</f>
        <v>0</v>
      </c>
      <c r="M17">
        <f t="shared" si="2"/>
        <v>0</v>
      </c>
      <c r="N17" s="4">
        <f>'TDOM &amp; TLAT density'!E19</f>
        <v>0</v>
      </c>
      <c r="O17" s="4">
        <f t="shared" si="3"/>
        <v>1059.0702267200002</v>
      </c>
      <c r="P17">
        <f>'[21]Quadrat totals'!B18</f>
        <v>7</v>
      </c>
      <c r="Q17">
        <f>'[21]Quadrat totals'!Z18</f>
        <v>461.33848011846283</v>
      </c>
      <c r="R17">
        <f>'SAM density'!G19</f>
        <v>0</v>
      </c>
      <c r="S17">
        <f>'SCAL density'!G19</f>
        <v>1907.4254983312262</v>
      </c>
      <c r="T17">
        <f t="shared" si="4"/>
        <v>2368.7639784496891</v>
      </c>
      <c r="U17" s="4">
        <f>'TDOM &amp; TLAT density'!G19</f>
        <v>0</v>
      </c>
      <c r="V17" s="4">
        <f t="shared" si="5"/>
        <v>2368.7639784496891</v>
      </c>
      <c r="W17">
        <f>'[22]Quadrat totals'!B18</f>
        <v>10</v>
      </c>
      <c r="X17">
        <f>'[22]Quadrat totals'!Z18</f>
        <v>142.20367199999998</v>
      </c>
      <c r="Y17">
        <f>'SAM density'!I19</f>
        <v>0</v>
      </c>
      <c r="Z17">
        <f>'SCAL density'!I19</f>
        <v>0</v>
      </c>
      <c r="AA17">
        <f t="shared" si="6"/>
        <v>142.20367199999998</v>
      </c>
      <c r="AB17" s="4">
        <f>'TDOM &amp; TLAT density'!I19</f>
        <v>0</v>
      </c>
      <c r="AC17" s="4">
        <f t="shared" si="7"/>
        <v>142.20367199999998</v>
      </c>
      <c r="AD17">
        <f>'[23]Quadrat totals'!B18</f>
        <v>4</v>
      </c>
      <c r="AE17">
        <f>'[23]Quadrat totals'!Z18</f>
        <v>0</v>
      </c>
      <c r="AF17">
        <f>'SAM density'!K19</f>
        <v>0</v>
      </c>
      <c r="AG17">
        <f>'SCAL density'!K19</f>
        <v>778.54836000000012</v>
      </c>
      <c r="AH17">
        <f t="shared" si="8"/>
        <v>778.54836000000012</v>
      </c>
      <c r="AI17" s="4">
        <f>'TDOM &amp; TLAT density'!K19</f>
        <v>0</v>
      </c>
      <c r="AJ17" s="4">
        <f t="shared" si="9"/>
        <v>778.54836000000012</v>
      </c>
      <c r="AK17">
        <f>'[24]Quadrat totals'!B18</f>
        <v>24</v>
      </c>
      <c r="AL17">
        <v>331.90696373800529</v>
      </c>
      <c r="AM17">
        <f>'SAM density'!M19</f>
        <v>0</v>
      </c>
      <c r="AN17">
        <f>'SCAL density'!M19</f>
        <v>0</v>
      </c>
      <c r="AO17">
        <f t="shared" si="10"/>
        <v>331.90696373800529</v>
      </c>
      <c r="AP17" s="4">
        <f>'TDOM &amp; TLAT density'!M19</f>
        <v>0</v>
      </c>
      <c r="AQ17" s="4">
        <f t="shared" si="11"/>
        <v>331.90696373800529</v>
      </c>
      <c r="AR17">
        <f>'[26]Quadrat totals'!B18</f>
        <v>18</v>
      </c>
      <c r="AS17">
        <f>'[26]Quadrat totals'!Z18</f>
        <v>0</v>
      </c>
      <c r="AT17">
        <f>'SAM density'!O19</f>
        <v>1027.209866404</v>
      </c>
      <c r="AU17">
        <f>'SCAL density'!O19</f>
        <v>0</v>
      </c>
      <c r="AV17">
        <f t="shared" si="12"/>
        <v>0</v>
      </c>
      <c r="AW17">
        <f>'TDOM &amp; TLAT density'!O19</f>
        <v>644.93388336000021</v>
      </c>
      <c r="AX17" s="4">
        <f t="shared" si="13"/>
        <v>1672.1437497640002</v>
      </c>
      <c r="AY17">
        <f>'[27]Quadrat totals'!B18</f>
        <v>22</v>
      </c>
      <c r="AZ17">
        <f>'SAC &amp; STAB density'!Q19</f>
        <v>1028.2630566060229</v>
      </c>
      <c r="BA17">
        <f>'SAM density'!Q19</f>
        <v>671.6842115840002</v>
      </c>
      <c r="BB17">
        <f>'SCAL density'!Q19</f>
        <v>0</v>
      </c>
      <c r="BC17">
        <f t="shared" si="14"/>
        <v>1028.2630566060229</v>
      </c>
      <c r="BD17">
        <f>'TDOM &amp; TLAT density'!Q19</f>
        <v>0</v>
      </c>
      <c r="BE17">
        <f t="shared" si="15"/>
        <v>1699.9472681900231</v>
      </c>
      <c r="BF17" s="4">
        <f>'TDOM &amp; TLAT density'!B19</f>
        <v>11</v>
      </c>
      <c r="BG17">
        <f>'SAC &amp; STAB density'!S19</f>
        <v>0</v>
      </c>
      <c r="BH17">
        <f>'SAM density'!S19</f>
        <v>48.74244938399999</v>
      </c>
      <c r="BI17">
        <f>'SCAL density'!S19</f>
        <v>0</v>
      </c>
      <c r="BJ17">
        <f t="shared" si="16"/>
        <v>0</v>
      </c>
      <c r="BK17">
        <f>'TDOM &amp; TLAT density'!S19</f>
        <v>0</v>
      </c>
      <c r="BL17">
        <f t="shared" si="17"/>
        <v>48.74244938399999</v>
      </c>
    </row>
    <row r="18" spans="1:64">
      <c r="A18" s="2" t="s">
        <v>7</v>
      </c>
      <c r="B18">
        <f>'[19]Quadrat totals'!B19</f>
        <v>15</v>
      </c>
      <c r="C18">
        <f>'[19]Quadrat totals'!Z19</f>
        <v>0</v>
      </c>
      <c r="D18">
        <f>'SAM density'!C20</f>
        <v>764.16869208899982</v>
      </c>
      <c r="E18">
        <f>'SCAL density'!C20</f>
        <v>0</v>
      </c>
      <c r="F18">
        <f t="shared" si="0"/>
        <v>0</v>
      </c>
      <c r="G18" s="4">
        <f>'TDOM &amp; TLAT density'!C20</f>
        <v>0</v>
      </c>
      <c r="H18" s="4">
        <f t="shared" si="1"/>
        <v>764.16869208899982</v>
      </c>
      <c r="I18">
        <f>'[20]Quadrat totals'!B19</f>
        <v>21</v>
      </c>
      <c r="J18">
        <f>'[20]Quadrat totals'!Z19</f>
        <v>13.885912000000001</v>
      </c>
      <c r="K18">
        <f>'SAM density'!E20</f>
        <v>795.53938042000004</v>
      </c>
      <c r="L18">
        <f>'SCAL density'!E20</f>
        <v>0</v>
      </c>
      <c r="M18">
        <f t="shared" si="2"/>
        <v>13.885912000000001</v>
      </c>
      <c r="N18" s="4">
        <f>'TDOM &amp; TLAT density'!E20</f>
        <v>190.978724</v>
      </c>
      <c r="O18" s="4">
        <f t="shared" si="3"/>
        <v>1000.4040164200001</v>
      </c>
      <c r="P18">
        <f>'[21]Quadrat totals'!B19</f>
        <v>8</v>
      </c>
      <c r="Q18">
        <f>'[21]Quadrat totals'!Z19</f>
        <v>979.29445653586959</v>
      </c>
      <c r="R18">
        <f>'SAM density'!G20</f>
        <v>0</v>
      </c>
      <c r="S18">
        <f>'SCAL density'!G20</f>
        <v>43.330011999999996</v>
      </c>
      <c r="T18">
        <f t="shared" si="4"/>
        <v>1022.6244685358696</v>
      </c>
      <c r="U18" s="4">
        <f>'TDOM &amp; TLAT density'!G20</f>
        <v>0</v>
      </c>
      <c r="V18" s="4">
        <f t="shared" si="5"/>
        <v>1022.6244685358696</v>
      </c>
      <c r="W18">
        <f>'[22]Quadrat totals'!B19</f>
        <v>16</v>
      </c>
      <c r="X18">
        <f>'[22]Quadrat totals'!Z19</f>
        <v>0</v>
      </c>
      <c r="Y18">
        <f>'SAM density'!I20</f>
        <v>874.55376515599971</v>
      </c>
      <c r="Z18">
        <f>'SCAL density'!I20</f>
        <v>0</v>
      </c>
      <c r="AA18">
        <f t="shared" si="6"/>
        <v>0</v>
      </c>
      <c r="AB18" s="4">
        <f>'TDOM &amp; TLAT density'!I20</f>
        <v>0</v>
      </c>
      <c r="AC18" s="4">
        <f t="shared" si="7"/>
        <v>874.55376515599971</v>
      </c>
      <c r="AD18">
        <f>'[23]Quadrat totals'!B19</f>
        <v>15</v>
      </c>
      <c r="AE18">
        <f>'[23]Quadrat totals'!Z19</f>
        <v>0</v>
      </c>
      <c r="AF18">
        <f>'SAM density'!K20</f>
        <v>594.92163586800018</v>
      </c>
      <c r="AG18">
        <f>'SCAL density'!K20</f>
        <v>0</v>
      </c>
      <c r="AH18">
        <f t="shared" si="8"/>
        <v>0</v>
      </c>
      <c r="AI18" s="4">
        <f>'TDOM &amp; TLAT density'!K20</f>
        <v>0</v>
      </c>
      <c r="AJ18" s="4">
        <f t="shared" si="9"/>
        <v>594.92163586800018</v>
      </c>
      <c r="AK18">
        <f>'[24]Quadrat totals'!B19</f>
        <v>25</v>
      </c>
      <c r="AL18">
        <v>1127.3732085263318</v>
      </c>
      <c r="AM18">
        <f>'SAM density'!M20</f>
        <v>0</v>
      </c>
      <c r="AN18">
        <f>'SCAL density'!M20</f>
        <v>0</v>
      </c>
      <c r="AO18">
        <f t="shared" si="10"/>
        <v>1127.3732085263318</v>
      </c>
      <c r="AP18" s="4">
        <f>'TDOM &amp; TLAT density'!M20</f>
        <v>0</v>
      </c>
      <c r="AQ18" s="4">
        <f t="shared" si="11"/>
        <v>1127.3732085263318</v>
      </c>
      <c r="AR18">
        <f>'[26]Quadrat totals'!B19</f>
        <v>30</v>
      </c>
      <c r="AS18">
        <f>'[26]Quadrat totals'!Z19</f>
        <v>1775.0505392471136</v>
      </c>
      <c r="AT18">
        <f>'SAM density'!O20</f>
        <v>387.36400831599997</v>
      </c>
      <c r="AU18">
        <f>'SCAL density'!O20</f>
        <v>0</v>
      </c>
      <c r="AV18">
        <f t="shared" si="12"/>
        <v>1775.0505392471136</v>
      </c>
      <c r="AW18">
        <f>'TDOM &amp; TLAT density'!O20</f>
        <v>396.28033916000004</v>
      </c>
      <c r="AX18" s="4">
        <f t="shared" si="13"/>
        <v>2558.6948867231135</v>
      </c>
      <c r="AY18">
        <f>'[27]Quadrat totals'!B19</f>
        <v>36</v>
      </c>
      <c r="AZ18">
        <f>'SAC &amp; STAB density'!Q20</f>
        <v>0</v>
      </c>
      <c r="BA18">
        <f>'SAM density'!Q20</f>
        <v>580.32616179600006</v>
      </c>
      <c r="BB18">
        <f>'SCAL density'!Q20</f>
        <v>0</v>
      </c>
      <c r="BC18">
        <f t="shared" si="14"/>
        <v>0</v>
      </c>
      <c r="BD18">
        <f>'TDOM &amp; TLAT density'!Q20</f>
        <v>0</v>
      </c>
      <c r="BE18">
        <f t="shared" si="15"/>
        <v>580.32616179600006</v>
      </c>
      <c r="BF18" s="4">
        <f>'TDOM &amp; TLAT density'!B20</f>
        <v>15</v>
      </c>
      <c r="BG18">
        <f>'SAC &amp; STAB density'!S20</f>
        <v>0</v>
      </c>
      <c r="BH18">
        <f>'SAM density'!S20</f>
        <v>112.75937859199998</v>
      </c>
      <c r="BI18">
        <f>'SCAL density'!S20</f>
        <v>0</v>
      </c>
      <c r="BJ18">
        <f t="shared" si="16"/>
        <v>0</v>
      </c>
      <c r="BK18">
        <f>'TDOM &amp; TLAT density'!S20</f>
        <v>0</v>
      </c>
      <c r="BL18">
        <f t="shared" si="17"/>
        <v>112.75937859199998</v>
      </c>
    </row>
    <row r="19" spans="1:64">
      <c r="A19" s="2" t="s">
        <v>7</v>
      </c>
      <c r="B19">
        <f>'[19]Quadrat totals'!B20</f>
        <v>18</v>
      </c>
      <c r="C19">
        <f>'[19]Quadrat totals'!Z20</f>
        <v>0</v>
      </c>
      <c r="D19">
        <f>'SAM density'!C21</f>
        <v>577.16911780000009</v>
      </c>
      <c r="E19">
        <f>'SCAL density'!C21</f>
        <v>0</v>
      </c>
      <c r="F19">
        <f t="shared" si="0"/>
        <v>0</v>
      </c>
      <c r="G19" s="4">
        <f>'TDOM &amp; TLAT density'!C21</f>
        <v>1829.3858996800002</v>
      </c>
      <c r="H19" s="4">
        <f t="shared" si="1"/>
        <v>2406.5550174800001</v>
      </c>
      <c r="I19">
        <f>'[20]Quadrat totals'!B20</f>
        <v>38</v>
      </c>
      <c r="J19">
        <f>'[20]Quadrat totals'!Z20</f>
        <v>0</v>
      </c>
      <c r="K19">
        <f>'SAM density'!E21</f>
        <v>85.538240351999988</v>
      </c>
      <c r="L19">
        <f>'SCAL density'!E21</f>
        <v>0</v>
      </c>
      <c r="M19">
        <f t="shared" si="2"/>
        <v>0</v>
      </c>
      <c r="N19" s="4">
        <f>'TDOM &amp; TLAT density'!E21</f>
        <v>22.42821600000002</v>
      </c>
      <c r="O19" s="4">
        <f t="shared" si="3"/>
        <v>107.96645635200001</v>
      </c>
      <c r="P19">
        <f>'[21]Quadrat totals'!B20</f>
        <v>20</v>
      </c>
      <c r="Q19">
        <f>'[21]Quadrat totals'!Z20</f>
        <v>81.061868000000004</v>
      </c>
      <c r="R19">
        <f>'SAM density'!G21</f>
        <v>1520.3081964999988</v>
      </c>
      <c r="S19">
        <f>'SCAL density'!G21</f>
        <v>0</v>
      </c>
      <c r="T19">
        <f t="shared" si="4"/>
        <v>81.061868000000004</v>
      </c>
      <c r="U19" s="4">
        <f>'TDOM &amp; TLAT density'!G21</f>
        <v>0</v>
      </c>
      <c r="V19" s="4">
        <f t="shared" si="5"/>
        <v>1601.3700644999988</v>
      </c>
      <c r="W19">
        <f>'[22]Quadrat totals'!B20</f>
        <v>37</v>
      </c>
      <c r="X19">
        <f>'[22]Quadrat totals'!Z20</f>
        <v>0</v>
      </c>
      <c r="Y19">
        <f>'SAM density'!I21</f>
        <v>0</v>
      </c>
      <c r="Z19">
        <f>'SCAL density'!I21</f>
        <v>0</v>
      </c>
      <c r="AA19">
        <f t="shared" si="6"/>
        <v>0</v>
      </c>
      <c r="AB19" s="4">
        <f>'TDOM &amp; TLAT density'!I21</f>
        <v>0</v>
      </c>
      <c r="AC19" s="4">
        <f t="shared" si="7"/>
        <v>0</v>
      </c>
      <c r="AD19">
        <f>'[23]Quadrat totals'!B20</f>
        <v>25</v>
      </c>
      <c r="AE19">
        <f>'[23]Quadrat totals'!Z20</f>
        <v>250.75694399999998</v>
      </c>
      <c r="AF19">
        <f>'SAM density'!K21</f>
        <v>0</v>
      </c>
      <c r="AG19">
        <f>'SCAL density'!K21</f>
        <v>0</v>
      </c>
      <c r="AH19">
        <f t="shared" si="8"/>
        <v>250.75694399999998</v>
      </c>
      <c r="AI19" s="4">
        <f>'TDOM &amp; TLAT density'!K21</f>
        <v>0</v>
      </c>
      <c r="AJ19" s="4">
        <f t="shared" si="9"/>
        <v>250.75694399999998</v>
      </c>
      <c r="AK19">
        <f>'[24]Quadrat totals'!B20</f>
        <v>27</v>
      </c>
      <c r="AL19">
        <v>606.92752859907955</v>
      </c>
      <c r="AM19">
        <f>'SAM density'!M21</f>
        <v>246.35796294400001</v>
      </c>
      <c r="AN19">
        <f>'SCAL density'!M21</f>
        <v>0</v>
      </c>
      <c r="AO19">
        <f t="shared" si="10"/>
        <v>606.92752859907955</v>
      </c>
      <c r="AP19" s="4">
        <f>'TDOM &amp; TLAT density'!M21</f>
        <v>24.948996000000022</v>
      </c>
      <c r="AQ19" s="4">
        <f t="shared" si="11"/>
        <v>878.23448754307969</v>
      </c>
      <c r="AR19">
        <f>'[26]Quadrat totals'!B20</f>
        <v>37</v>
      </c>
      <c r="AS19">
        <f>'[26]Quadrat totals'!Z20</f>
        <v>0</v>
      </c>
      <c r="AT19">
        <f>'SAM density'!O21</f>
        <v>8.2759649759999991</v>
      </c>
      <c r="AU19">
        <f>'SCAL density'!O21</f>
        <v>0</v>
      </c>
      <c r="AV19">
        <f t="shared" si="12"/>
        <v>0</v>
      </c>
      <c r="AW19">
        <f>'TDOM &amp; TLAT density'!O21</f>
        <v>3698.2629104000007</v>
      </c>
      <c r="AX19" s="4">
        <f t="shared" si="13"/>
        <v>3706.5388753760008</v>
      </c>
      <c r="AY19">
        <f>'[27]Quadrat totals'!B20</f>
        <v>42</v>
      </c>
      <c r="AZ19">
        <f>'SAC &amp; STAB density'!Q21</f>
        <v>73.760704000000018</v>
      </c>
      <c r="BA19">
        <f>'SAM density'!Q21</f>
        <v>0</v>
      </c>
      <c r="BB19">
        <f>'SCAL density'!Q21</f>
        <v>0</v>
      </c>
      <c r="BC19">
        <f t="shared" si="14"/>
        <v>73.760704000000018</v>
      </c>
      <c r="BD19">
        <f>'TDOM &amp; TLAT density'!Q21</f>
        <v>106.53880799999999</v>
      </c>
      <c r="BE19">
        <f t="shared" si="15"/>
        <v>180.29951199999999</v>
      </c>
      <c r="BF19" s="4">
        <f>'TDOM &amp; TLAT density'!B21</f>
        <v>18</v>
      </c>
      <c r="BG19">
        <f>'SAC &amp; STAB density'!S21</f>
        <v>304.016256</v>
      </c>
      <c r="BH19">
        <f>'SAM density'!S21</f>
        <v>0</v>
      </c>
      <c r="BI19">
        <f>'SCAL density'!S21</f>
        <v>0</v>
      </c>
      <c r="BJ19">
        <f t="shared" si="16"/>
        <v>304.016256</v>
      </c>
      <c r="BK19">
        <f>'TDOM &amp; TLAT density'!S21</f>
        <v>60.662136000000032</v>
      </c>
      <c r="BL19">
        <f t="shared" si="17"/>
        <v>364.67839200000003</v>
      </c>
    </row>
    <row r="20" spans="1:64">
      <c r="A20" s="2" t="s">
        <v>7</v>
      </c>
      <c r="B20">
        <f>'[19]Quadrat totals'!B21</f>
        <v>32</v>
      </c>
      <c r="C20">
        <f>'[19]Quadrat totals'!Z21</f>
        <v>0</v>
      </c>
      <c r="D20">
        <f>'SAM density'!C22</f>
        <v>535.70442497599993</v>
      </c>
      <c r="E20">
        <f>'SCAL density'!C22</f>
        <v>0</v>
      </c>
      <c r="F20">
        <f t="shared" si="0"/>
        <v>0</v>
      </c>
      <c r="G20" s="4">
        <f>'TDOM &amp; TLAT density'!C22</f>
        <v>2866.1834850400001</v>
      </c>
      <c r="H20" s="4">
        <f t="shared" si="1"/>
        <v>3401.8879100160002</v>
      </c>
      <c r="I20">
        <f>'[20]Quadrat totals'!B21</f>
        <v>41</v>
      </c>
      <c r="J20">
        <f>'[20]Quadrat totals'!Z21</f>
        <v>0</v>
      </c>
      <c r="K20">
        <f>'SAM density'!E22</f>
        <v>0</v>
      </c>
      <c r="L20">
        <f>'SCAL density'!E22</f>
        <v>0</v>
      </c>
      <c r="M20">
        <f t="shared" si="2"/>
        <v>0</v>
      </c>
      <c r="N20" s="4">
        <f>'TDOM &amp; TLAT density'!E22</f>
        <v>764.88354400000026</v>
      </c>
      <c r="O20" s="4">
        <f t="shared" si="3"/>
        <v>764.88354400000026</v>
      </c>
      <c r="P20">
        <f>'[21]Quadrat totals'!B21</f>
        <v>27</v>
      </c>
      <c r="Q20">
        <f>'[21]Quadrat totals'!Z21</f>
        <v>524.02335123341459</v>
      </c>
      <c r="R20">
        <f>'SAM density'!G22</f>
        <v>365.5194143839999</v>
      </c>
      <c r="S20">
        <f>'SCAL density'!G22</f>
        <v>0</v>
      </c>
      <c r="T20">
        <f t="shared" si="4"/>
        <v>524.02335123341459</v>
      </c>
      <c r="U20" s="4">
        <f>'TDOM &amp; TLAT density'!G22</f>
        <v>0</v>
      </c>
      <c r="V20" s="4">
        <f t="shared" si="5"/>
        <v>889.54276561741449</v>
      </c>
      <c r="W20">
        <f>'[22]Quadrat totals'!B21</f>
        <v>39</v>
      </c>
      <c r="X20">
        <f>'[22]Quadrat totals'!Z21</f>
        <v>0</v>
      </c>
      <c r="Y20">
        <f>'SAM density'!I22</f>
        <v>0</v>
      </c>
      <c r="Z20">
        <f>'SCAL density'!I22</f>
        <v>0</v>
      </c>
      <c r="AA20">
        <f t="shared" si="6"/>
        <v>0</v>
      </c>
      <c r="AB20" s="4">
        <f>'TDOM &amp; TLAT density'!I22</f>
        <v>214.783748</v>
      </c>
      <c r="AC20" s="4">
        <f t="shared" si="7"/>
        <v>214.783748</v>
      </c>
      <c r="AD20">
        <f>'[23]Quadrat totals'!B21</f>
        <v>42</v>
      </c>
      <c r="AE20">
        <f>'[23]Quadrat totals'!Z21</f>
        <v>303.32032800000002</v>
      </c>
      <c r="AF20">
        <f>'SAM density'!K22</f>
        <v>0</v>
      </c>
      <c r="AG20">
        <f>'SCAL density'!K22</f>
        <v>0</v>
      </c>
      <c r="AH20">
        <f t="shared" si="8"/>
        <v>303.32032800000002</v>
      </c>
      <c r="AI20" s="4">
        <f>'TDOM &amp; TLAT density'!K22</f>
        <v>60.466643999999988</v>
      </c>
      <c r="AJ20" s="4">
        <f t="shared" si="9"/>
        <v>363.78697199999999</v>
      </c>
      <c r="AK20">
        <f>'[24]Quadrat totals'!B21</f>
        <v>50</v>
      </c>
      <c r="AL20">
        <v>497.30147881991411</v>
      </c>
      <c r="AM20">
        <f>'SAM density'!M22</f>
        <v>0</v>
      </c>
      <c r="AN20">
        <f>'SCAL density'!M22</f>
        <v>0</v>
      </c>
      <c r="AO20">
        <f t="shared" si="10"/>
        <v>497.30147881991411</v>
      </c>
      <c r="AP20" s="4">
        <f>'TDOM &amp; TLAT density'!M22</f>
        <v>986.55707600000028</v>
      </c>
      <c r="AQ20" s="4">
        <f t="shared" si="11"/>
        <v>1483.8585548199144</v>
      </c>
      <c r="AR20">
        <f>'[26]Quadrat totals'!B21</f>
        <v>51</v>
      </c>
      <c r="AS20">
        <f>'[26]Quadrat totals'!Z21</f>
        <v>375.80377600000008</v>
      </c>
      <c r="AT20">
        <f>'SAM density'!O22</f>
        <v>0</v>
      </c>
      <c r="AU20">
        <f>'SCAL density'!O22</f>
        <v>0</v>
      </c>
      <c r="AV20">
        <f t="shared" si="12"/>
        <v>375.80377600000008</v>
      </c>
      <c r="AW20">
        <f>'TDOM &amp; TLAT density'!O22</f>
        <v>871.65586760000019</v>
      </c>
      <c r="AX20" s="4">
        <f t="shared" si="13"/>
        <v>1247.4596436000002</v>
      </c>
      <c r="AY20">
        <f>'[27]Quadrat totals'!B21</f>
        <v>46</v>
      </c>
      <c r="AZ20">
        <f>'SAC &amp; STAB density'!Q22</f>
        <v>103.58950470642239</v>
      </c>
      <c r="BA20">
        <f>'SAM density'!Q22</f>
        <v>0</v>
      </c>
      <c r="BB20">
        <f>'SCAL density'!Q22</f>
        <v>0</v>
      </c>
      <c r="BC20">
        <f t="shared" si="14"/>
        <v>103.58950470642239</v>
      </c>
      <c r="BD20">
        <f>'TDOM &amp; TLAT density'!Q22</f>
        <v>154.40140800000009</v>
      </c>
      <c r="BE20">
        <f t="shared" si="15"/>
        <v>257.99091270642248</v>
      </c>
      <c r="BF20" s="4">
        <f>'TDOM &amp; TLAT density'!B22</f>
        <v>32</v>
      </c>
      <c r="BG20">
        <f>'SAC &amp; STAB density'!S22</f>
        <v>0</v>
      </c>
      <c r="BH20">
        <f>'SAM density'!S22</f>
        <v>0</v>
      </c>
      <c r="BI20">
        <f>'SCAL density'!S22</f>
        <v>0</v>
      </c>
      <c r="BJ20">
        <f t="shared" si="16"/>
        <v>0</v>
      </c>
      <c r="BK20">
        <f>'TDOM &amp; TLAT density'!S22</f>
        <v>102.52897600000003</v>
      </c>
      <c r="BL20">
        <f t="shared" si="17"/>
        <v>102.52897600000003</v>
      </c>
    </row>
    <row r="21" spans="1:64">
      <c r="A21" s="2" t="s">
        <v>7</v>
      </c>
      <c r="B21">
        <f>'[19]Quadrat totals'!B22</f>
        <v>47</v>
      </c>
      <c r="C21">
        <f>'[19]Quadrat totals'!Z22</f>
        <v>892.86210779174712</v>
      </c>
      <c r="D21">
        <f>'SAM density'!C23</f>
        <v>0</v>
      </c>
      <c r="E21">
        <f>'SCAL density'!C23</f>
        <v>0</v>
      </c>
      <c r="F21">
        <f t="shared" si="0"/>
        <v>892.86210779174712</v>
      </c>
      <c r="G21" s="4">
        <f>'TDOM &amp; TLAT density'!C23</f>
        <v>0</v>
      </c>
      <c r="H21" s="4">
        <f t="shared" si="1"/>
        <v>892.86210779174712</v>
      </c>
      <c r="I21">
        <f>'[20]Quadrat totals'!B22</f>
        <v>49</v>
      </c>
      <c r="J21">
        <f>'[20]Quadrat totals'!Z22</f>
        <v>550.93403740993438</v>
      </c>
      <c r="K21">
        <f>'SAM density'!E23</f>
        <v>0</v>
      </c>
      <c r="L21">
        <f>'SCAL density'!E23</f>
        <v>0</v>
      </c>
      <c r="M21">
        <f t="shared" si="2"/>
        <v>550.93403740993438</v>
      </c>
      <c r="N21" s="4">
        <f>'TDOM &amp; TLAT density'!E23</f>
        <v>0</v>
      </c>
      <c r="O21" s="4">
        <f t="shared" si="3"/>
        <v>550.93403740993438</v>
      </c>
      <c r="P21">
        <f>'[21]Quadrat totals'!B22</f>
        <v>41</v>
      </c>
      <c r="Q21">
        <f>'[21]Quadrat totals'!Z22</f>
        <v>0</v>
      </c>
      <c r="R21">
        <f>'SAM density'!G23</f>
        <v>0</v>
      </c>
      <c r="S21">
        <f>'SCAL density'!G23</f>
        <v>0</v>
      </c>
      <c r="T21">
        <f t="shared" si="4"/>
        <v>0</v>
      </c>
      <c r="U21" s="4">
        <f>'TDOM &amp; TLAT density'!G23</f>
        <v>108.25953200000006</v>
      </c>
      <c r="V21" s="4">
        <f t="shared" si="5"/>
        <v>108.25953200000006</v>
      </c>
      <c r="W21">
        <f>'[22]Quadrat totals'!B22</f>
        <v>41</v>
      </c>
      <c r="X21">
        <f>'[22]Quadrat totals'!Z22</f>
        <v>0</v>
      </c>
      <c r="Y21">
        <f>'SAM density'!I23</f>
        <v>0</v>
      </c>
      <c r="Z21">
        <f>'SCAL density'!I23</f>
        <v>0</v>
      </c>
      <c r="AA21">
        <f t="shared" si="6"/>
        <v>0</v>
      </c>
      <c r="AB21" s="4">
        <f>'TDOM &amp; TLAT density'!I23</f>
        <v>820.79812800000013</v>
      </c>
      <c r="AC21" s="4">
        <f t="shared" si="7"/>
        <v>820.79812800000013</v>
      </c>
      <c r="AD21">
        <f>'[23]Quadrat totals'!B22</f>
        <v>48</v>
      </c>
      <c r="AE21">
        <f>'[23]Quadrat totals'!Z22</f>
        <v>57.776764000000007</v>
      </c>
      <c r="AF21">
        <f>'SAM density'!K23</f>
        <v>0</v>
      </c>
      <c r="AG21">
        <f>'SCAL density'!K23</f>
        <v>0</v>
      </c>
      <c r="AH21">
        <f t="shared" si="8"/>
        <v>57.776764000000007</v>
      </c>
      <c r="AI21" s="4">
        <f>'TDOM &amp; TLAT density'!K23</f>
        <v>493.54340000000025</v>
      </c>
      <c r="AJ21" s="4">
        <f t="shared" si="9"/>
        <v>551.3201640000002</v>
      </c>
      <c r="AK21">
        <f>'[24]Quadrat totals'!B22</f>
        <v>53</v>
      </c>
      <c r="AL21">
        <v>0</v>
      </c>
      <c r="AM21">
        <f>'SAM density'!M23</f>
        <v>0</v>
      </c>
      <c r="AN21">
        <f>'SCAL density'!M23</f>
        <v>0</v>
      </c>
      <c r="AO21">
        <f t="shared" si="10"/>
        <v>0</v>
      </c>
      <c r="AP21" s="4">
        <f>'TDOM &amp; TLAT density'!M23</f>
        <v>784.89960800000006</v>
      </c>
      <c r="AQ21" s="4">
        <f t="shared" si="11"/>
        <v>784.89960800000006</v>
      </c>
      <c r="AR21">
        <f>'[26]Quadrat totals'!B22</f>
        <v>52</v>
      </c>
      <c r="AS21">
        <f>'[26]Quadrat totals'!Z22</f>
        <v>761.81329613976936</v>
      </c>
      <c r="AT21">
        <f>'SAM density'!O23</f>
        <v>0</v>
      </c>
      <c r="AU21">
        <f>'SCAL density'!O23</f>
        <v>0</v>
      </c>
      <c r="AV21">
        <f t="shared" si="12"/>
        <v>761.81329613976936</v>
      </c>
      <c r="AW21">
        <f>'TDOM &amp; TLAT density'!O23</f>
        <v>904.23291619999998</v>
      </c>
      <c r="AX21" s="4">
        <f t="shared" si="13"/>
        <v>1666.0462123397692</v>
      </c>
      <c r="AY21">
        <f>'[27]Quadrat totals'!B22</f>
        <v>48</v>
      </c>
      <c r="AZ21">
        <f>'SAC &amp; STAB density'!Q23</f>
        <v>0</v>
      </c>
      <c r="BA21">
        <f>'SAM density'!Q23</f>
        <v>0</v>
      </c>
      <c r="BB21">
        <f>'SCAL density'!Q23</f>
        <v>0</v>
      </c>
      <c r="BC21">
        <f t="shared" si="14"/>
        <v>0</v>
      </c>
      <c r="BD21">
        <f>'TDOM &amp; TLAT density'!Q23</f>
        <v>664.93611200000009</v>
      </c>
      <c r="BE21">
        <f t="shared" si="15"/>
        <v>664.93611200000009</v>
      </c>
      <c r="BF21" s="4">
        <f>'TDOM &amp; TLAT density'!B23</f>
        <v>47</v>
      </c>
      <c r="BG21">
        <f>'SAC &amp; STAB density'!S23</f>
        <v>0</v>
      </c>
      <c r="BH21">
        <f>'SAM density'!S23</f>
        <v>0</v>
      </c>
      <c r="BI21">
        <f>'SCAL density'!S23</f>
        <v>0</v>
      </c>
      <c r="BJ21">
        <f t="shared" si="16"/>
        <v>0</v>
      </c>
      <c r="BK21">
        <f>'TDOM &amp; TLAT density'!S23</f>
        <v>3688.558548</v>
      </c>
      <c r="BL21">
        <f t="shared" si="17"/>
        <v>3688.558548</v>
      </c>
    </row>
    <row r="22" spans="1:64">
      <c r="A22" s="2" t="s">
        <v>8</v>
      </c>
      <c r="B22">
        <f>'[19]Quadrat totals'!B23</f>
        <v>12</v>
      </c>
      <c r="C22">
        <f>'[19]Quadrat totals'!Z23</f>
        <v>1579.5061773317</v>
      </c>
      <c r="D22">
        <f>'SAM density'!C24</f>
        <v>0</v>
      </c>
      <c r="E22">
        <f>'SCAL density'!C24</f>
        <v>0</v>
      </c>
      <c r="F22">
        <f t="shared" si="0"/>
        <v>1579.5061773317</v>
      </c>
      <c r="G22" s="4">
        <f>'TDOM &amp; TLAT density'!C24</f>
        <v>1950.2517380400004</v>
      </c>
      <c r="H22" s="4">
        <f t="shared" si="1"/>
        <v>3529.7579153717006</v>
      </c>
      <c r="I22">
        <f>'[20]Quadrat totals'!B23</f>
        <v>5</v>
      </c>
      <c r="J22">
        <f>'[20]Quadrat totals'!Z23</f>
        <v>47.833229813699063</v>
      </c>
      <c r="K22">
        <f>'SAM density'!E24</f>
        <v>0</v>
      </c>
      <c r="L22">
        <f>'SCAL density'!E24</f>
        <v>665.24842855621591</v>
      </c>
      <c r="M22">
        <f t="shared" si="2"/>
        <v>713.08165836991498</v>
      </c>
      <c r="N22" s="4">
        <f>'TDOM &amp; TLAT density'!E24</f>
        <v>1367.2219042000002</v>
      </c>
      <c r="O22" s="4">
        <f t="shared" si="3"/>
        <v>2080.3035625699149</v>
      </c>
      <c r="P22">
        <f>'[21]Quadrat totals'!B23</f>
        <v>7</v>
      </c>
      <c r="Q22">
        <f>'[21]Quadrat totals'!Z23</f>
        <v>566.42314196952134</v>
      </c>
      <c r="R22">
        <f>'SAM density'!G24</f>
        <v>0</v>
      </c>
      <c r="S22">
        <f>'SCAL density'!G24</f>
        <v>0</v>
      </c>
      <c r="T22">
        <f t="shared" si="4"/>
        <v>566.42314196952134</v>
      </c>
      <c r="U22" s="4">
        <f>'TDOM &amp; TLAT density'!G24</f>
        <v>554.43152552000004</v>
      </c>
      <c r="V22" s="4">
        <f t="shared" si="5"/>
        <v>1120.8546674895215</v>
      </c>
      <c r="W22">
        <f>'[22]Quadrat totals'!B23</f>
        <v>15</v>
      </c>
      <c r="X22">
        <f>'[22]Quadrat totals'!Z23</f>
        <v>0</v>
      </c>
      <c r="Y22">
        <f>'SAM density'!I24</f>
        <v>0</v>
      </c>
      <c r="Z22">
        <f>'SCAL density'!I24</f>
        <v>0</v>
      </c>
      <c r="AA22">
        <f t="shared" si="6"/>
        <v>0</v>
      </c>
      <c r="AB22" s="4">
        <f>'TDOM &amp; TLAT density'!I24</f>
        <v>0</v>
      </c>
      <c r="AC22" s="4">
        <f t="shared" si="7"/>
        <v>0</v>
      </c>
      <c r="AD22">
        <f>'[23]Quadrat totals'!B23</f>
        <v>4</v>
      </c>
      <c r="AE22">
        <f>'[23]Quadrat totals'!Z23</f>
        <v>40.536056000000002</v>
      </c>
      <c r="AF22">
        <f>'SAM density'!K24</f>
        <v>0</v>
      </c>
      <c r="AG22">
        <f>'SCAL density'!K24</f>
        <v>0</v>
      </c>
      <c r="AH22">
        <f t="shared" si="8"/>
        <v>40.536056000000002</v>
      </c>
      <c r="AI22" s="4">
        <f>'TDOM &amp; TLAT density'!K24</f>
        <v>177.90875599999993</v>
      </c>
      <c r="AJ22" s="4">
        <f t="shared" si="9"/>
        <v>218.44481199999993</v>
      </c>
      <c r="AK22">
        <f>'[24]Quadrat totals'!B23</f>
        <v>22</v>
      </c>
      <c r="AL22">
        <v>578.99111259734946</v>
      </c>
      <c r="AM22">
        <f>'SAM density'!M24</f>
        <v>0</v>
      </c>
      <c r="AN22">
        <f>'SCAL density'!M24</f>
        <v>0</v>
      </c>
      <c r="AO22">
        <f t="shared" si="10"/>
        <v>578.99111259734946</v>
      </c>
      <c r="AP22" s="4">
        <f>'TDOM &amp; TLAT density'!M24</f>
        <v>926.61408000000017</v>
      </c>
      <c r="AQ22" s="4">
        <f t="shared" si="11"/>
        <v>1505.6051925973497</v>
      </c>
      <c r="AR22">
        <f>'[26]Quadrat totals'!B23</f>
        <v>1</v>
      </c>
      <c r="AS22">
        <f>'[26]Quadrat totals'!Z23</f>
        <v>0</v>
      </c>
      <c r="AT22">
        <f>'SAM density'!O24</f>
        <v>0</v>
      </c>
      <c r="AU22">
        <f>'SCAL density'!O24</f>
        <v>518.44290795412542</v>
      </c>
      <c r="AV22">
        <f t="shared" si="12"/>
        <v>518.44290795412542</v>
      </c>
      <c r="AW22">
        <f>'TDOM &amp; TLAT density'!O24</f>
        <v>1402.9421880000004</v>
      </c>
      <c r="AX22" s="4">
        <f t="shared" si="13"/>
        <v>1921.385095954126</v>
      </c>
      <c r="AY22">
        <f>'[27]Quadrat totals'!B23</f>
        <v>11</v>
      </c>
      <c r="AZ22">
        <f>'SAC &amp; STAB density'!Q24</f>
        <v>953.68547028104763</v>
      </c>
      <c r="BA22">
        <f>'SAM density'!Q24</f>
        <v>0</v>
      </c>
      <c r="BB22">
        <f>'SCAL density'!Q24</f>
        <v>0</v>
      </c>
      <c r="BC22">
        <f t="shared" si="14"/>
        <v>953.68547028104763</v>
      </c>
      <c r="BD22">
        <f>'TDOM &amp; TLAT density'!Q24</f>
        <v>551.30669952000017</v>
      </c>
      <c r="BE22">
        <f t="shared" si="15"/>
        <v>1504.9921698010478</v>
      </c>
      <c r="BF22" s="4">
        <f>'TDOM &amp; TLAT density'!B24</f>
        <v>12</v>
      </c>
      <c r="BG22">
        <f>'SAC &amp; STAB density'!S24</f>
        <v>210.88452768823339</v>
      </c>
      <c r="BH22">
        <f>'SAM density'!S24</f>
        <v>0</v>
      </c>
      <c r="BI22">
        <f>'SCAL density'!S24</f>
        <v>0</v>
      </c>
      <c r="BJ22">
        <f t="shared" si="16"/>
        <v>210.88452768823339</v>
      </c>
      <c r="BK22">
        <f>'TDOM &amp; TLAT density'!S24</f>
        <v>614.22909200000004</v>
      </c>
      <c r="BL22">
        <f t="shared" si="17"/>
        <v>825.11361968823348</v>
      </c>
    </row>
    <row r="23" spans="1:64">
      <c r="A23" s="2" t="s">
        <v>8</v>
      </c>
      <c r="B23">
        <f>'[19]Quadrat totals'!B24</f>
        <v>14</v>
      </c>
      <c r="C23">
        <f>'[19]Quadrat totals'!Z24</f>
        <v>0</v>
      </c>
      <c r="D23">
        <f>'SAM density'!C25</f>
        <v>0</v>
      </c>
      <c r="E23">
        <f>'SCAL density'!C25</f>
        <v>0</v>
      </c>
      <c r="F23">
        <f t="shared" si="0"/>
        <v>0</v>
      </c>
      <c r="G23" s="4">
        <f>'TDOM &amp; TLAT density'!C25</f>
        <v>1502.79804964</v>
      </c>
      <c r="H23" s="4">
        <f t="shared" si="1"/>
        <v>1502.79804964</v>
      </c>
      <c r="I23">
        <f>'[20]Quadrat totals'!B24</f>
        <v>15</v>
      </c>
      <c r="J23">
        <f>'[20]Quadrat totals'!Z24</f>
        <v>0</v>
      </c>
      <c r="K23">
        <f>'SAM density'!E25</f>
        <v>0</v>
      </c>
      <c r="L23">
        <f>'SCAL density'!E25</f>
        <v>0</v>
      </c>
      <c r="M23">
        <f t="shared" si="2"/>
        <v>0</v>
      </c>
      <c r="N23" s="4">
        <f>'TDOM &amp; TLAT density'!E25</f>
        <v>863.05498608000016</v>
      </c>
      <c r="O23" s="4">
        <f t="shared" si="3"/>
        <v>863.05498608000016</v>
      </c>
      <c r="P23">
        <f>'[21]Quadrat totals'!B24</f>
        <v>22</v>
      </c>
      <c r="Q23">
        <f>'[21]Quadrat totals'!Z24</f>
        <v>1068.1127667528337</v>
      </c>
      <c r="R23">
        <f>'SAM density'!G25</f>
        <v>0</v>
      </c>
      <c r="S23">
        <f>'SCAL density'!G25</f>
        <v>0</v>
      </c>
      <c r="T23">
        <f t="shared" si="4"/>
        <v>1068.1127667528337</v>
      </c>
      <c r="U23" s="4">
        <f>'TDOM &amp; TLAT density'!G25</f>
        <v>656.26535216000013</v>
      </c>
      <c r="V23" s="4">
        <f t="shared" si="5"/>
        <v>1724.378118912834</v>
      </c>
      <c r="W23">
        <f>'[22]Quadrat totals'!B24</f>
        <v>19</v>
      </c>
      <c r="X23">
        <f>'[22]Quadrat totals'!Z24</f>
        <v>0</v>
      </c>
      <c r="Y23">
        <f>'SAM density'!I25</f>
        <v>0</v>
      </c>
      <c r="Z23">
        <f>'SCAL density'!I25</f>
        <v>0</v>
      </c>
      <c r="AA23">
        <f t="shared" si="6"/>
        <v>0</v>
      </c>
      <c r="AB23" s="4">
        <f>'TDOM &amp; TLAT density'!I25</f>
        <v>25.336088000000004</v>
      </c>
      <c r="AC23" s="4">
        <f t="shared" si="7"/>
        <v>25.336088000000004</v>
      </c>
      <c r="AD23">
        <f>'[23]Quadrat totals'!B24</f>
        <v>21</v>
      </c>
      <c r="AE23">
        <f>'[23]Quadrat totals'!Z24</f>
        <v>232.07316</v>
      </c>
      <c r="AF23">
        <f>'SAM density'!K25</f>
        <v>0</v>
      </c>
      <c r="AG23">
        <f>'SCAL density'!K25</f>
        <v>0</v>
      </c>
      <c r="AH23">
        <f t="shared" si="8"/>
        <v>232.07316</v>
      </c>
      <c r="AI23" s="4">
        <f>'TDOM &amp; TLAT density'!K25</f>
        <v>90.644979999999975</v>
      </c>
      <c r="AJ23" s="4">
        <f t="shared" si="9"/>
        <v>322.71813999999995</v>
      </c>
      <c r="AK23">
        <f>'[24]Quadrat totals'!B24</f>
        <v>32</v>
      </c>
      <c r="AL23">
        <v>0</v>
      </c>
      <c r="AM23">
        <f>'SAM density'!M25</f>
        <v>0</v>
      </c>
      <c r="AN23">
        <f>'SCAL density'!M25</f>
        <v>0</v>
      </c>
      <c r="AO23">
        <f t="shared" si="10"/>
        <v>0</v>
      </c>
      <c r="AP23" s="4">
        <f>'TDOM &amp; TLAT density'!M25</f>
        <v>188.784908</v>
      </c>
      <c r="AQ23" s="4">
        <f t="shared" si="11"/>
        <v>188.784908</v>
      </c>
      <c r="AR23">
        <f>'[26]Quadrat totals'!B24</f>
        <v>14</v>
      </c>
      <c r="AS23">
        <f>'[26]Quadrat totals'!Z24</f>
        <v>746.80989691859759</v>
      </c>
      <c r="AT23">
        <f>'SAM density'!O25</f>
        <v>0</v>
      </c>
      <c r="AU23">
        <f>'SCAL density'!O25</f>
        <v>0</v>
      </c>
      <c r="AV23">
        <f t="shared" si="12"/>
        <v>746.80989691859759</v>
      </c>
      <c r="AW23">
        <f>'TDOM &amp; TLAT density'!O25</f>
        <v>1876.75503344</v>
      </c>
      <c r="AX23" s="4">
        <f t="shared" si="13"/>
        <v>2623.5649303585978</v>
      </c>
      <c r="AY23">
        <f>'[27]Quadrat totals'!B24</f>
        <v>20</v>
      </c>
      <c r="AZ23">
        <f>'SAC &amp; STAB density'!Q25</f>
        <v>1290.7856957113472</v>
      </c>
      <c r="BA23">
        <f>'SAM density'!Q25</f>
        <v>0</v>
      </c>
      <c r="BB23">
        <f>'SCAL density'!Q25</f>
        <v>0</v>
      </c>
      <c r="BC23">
        <f t="shared" si="14"/>
        <v>1290.7856957113472</v>
      </c>
      <c r="BD23">
        <f>'TDOM &amp; TLAT density'!Q25</f>
        <v>2798.9144627999999</v>
      </c>
      <c r="BE23">
        <f t="shared" si="15"/>
        <v>4089.7001585113471</v>
      </c>
      <c r="BF23" s="4">
        <f>'TDOM &amp; TLAT density'!B25</f>
        <v>14</v>
      </c>
      <c r="BG23">
        <f>'SAC &amp; STAB density'!S25</f>
        <v>0</v>
      </c>
      <c r="BH23">
        <f>'SAM density'!S25</f>
        <v>0</v>
      </c>
      <c r="BI23">
        <f>'SCAL density'!S25</f>
        <v>0</v>
      </c>
      <c r="BJ23">
        <f t="shared" si="16"/>
        <v>0</v>
      </c>
      <c r="BK23">
        <f>'TDOM &amp; TLAT density'!S25</f>
        <v>982.68943200000035</v>
      </c>
      <c r="BL23">
        <f t="shared" si="17"/>
        <v>982.68943200000035</v>
      </c>
    </row>
    <row r="24" spans="1:64">
      <c r="A24" s="2" t="s">
        <v>8</v>
      </c>
      <c r="B24">
        <f>'[19]Quadrat totals'!B25</f>
        <v>28</v>
      </c>
      <c r="C24">
        <f>'[19]Quadrat totals'!Z25</f>
        <v>0</v>
      </c>
      <c r="D24">
        <f>'SAM density'!C26</f>
        <v>104.24600456799998</v>
      </c>
      <c r="E24">
        <f>'SCAL density'!C26</f>
        <v>0</v>
      </c>
      <c r="F24">
        <f t="shared" si="0"/>
        <v>0</v>
      </c>
      <c r="G24" s="4">
        <f>'TDOM &amp; TLAT density'!C26</f>
        <v>3316.3127980400004</v>
      </c>
      <c r="H24" s="4">
        <f t="shared" si="1"/>
        <v>3420.5588026080004</v>
      </c>
      <c r="I24">
        <f>'[20]Quadrat totals'!B25</f>
        <v>27</v>
      </c>
      <c r="J24">
        <f>'[20]Quadrat totals'!Z25</f>
        <v>0</v>
      </c>
      <c r="K24">
        <f>'SAM density'!E26</f>
        <v>212.63842511999999</v>
      </c>
      <c r="L24">
        <f>'SCAL density'!E26</f>
        <v>0</v>
      </c>
      <c r="M24">
        <f t="shared" si="2"/>
        <v>0</v>
      </c>
      <c r="N24" s="4">
        <f>'TDOM &amp; TLAT density'!E26</f>
        <v>689.73864048000007</v>
      </c>
      <c r="O24" s="4">
        <f t="shared" si="3"/>
        <v>902.37706560000004</v>
      </c>
      <c r="P24">
        <f>'[21]Quadrat totals'!B25</f>
        <v>23</v>
      </c>
      <c r="Q24">
        <f>'[21]Quadrat totals'!Z25</f>
        <v>686.94039208381241</v>
      </c>
      <c r="R24">
        <f>'SAM density'!G26</f>
        <v>0</v>
      </c>
      <c r="S24">
        <f>'SCAL density'!G26</f>
        <v>0</v>
      </c>
      <c r="T24">
        <f t="shared" si="4"/>
        <v>686.94039208381241</v>
      </c>
      <c r="U24" s="4">
        <f>'TDOM &amp; TLAT density'!G26</f>
        <v>0</v>
      </c>
      <c r="V24" s="4">
        <f t="shared" si="5"/>
        <v>686.94039208381241</v>
      </c>
      <c r="W24">
        <f>'[22]Quadrat totals'!B25</f>
        <v>30</v>
      </c>
      <c r="X24">
        <f>'[22]Quadrat totals'!Z25</f>
        <v>0</v>
      </c>
      <c r="Y24">
        <f>'SAM density'!I26</f>
        <v>276.79494591599996</v>
      </c>
      <c r="Z24">
        <f>'SCAL density'!I26</f>
        <v>0</v>
      </c>
      <c r="AA24">
        <f t="shared" si="6"/>
        <v>0</v>
      </c>
      <c r="AB24" s="4">
        <f>'TDOM &amp; TLAT density'!I26</f>
        <v>20.386660000000006</v>
      </c>
      <c r="AC24" s="4">
        <f t="shared" si="7"/>
        <v>297.18160591599997</v>
      </c>
      <c r="AD24">
        <f>'[23]Quadrat totals'!B25</f>
        <v>23</v>
      </c>
      <c r="AE24">
        <f>'[23]Quadrat totals'!Z25</f>
        <v>45.44852800000001</v>
      </c>
      <c r="AF24">
        <f>'SAM density'!K26</f>
        <v>0</v>
      </c>
      <c r="AG24">
        <f>'SCAL density'!K26</f>
        <v>0</v>
      </c>
      <c r="AH24">
        <f t="shared" si="8"/>
        <v>45.44852800000001</v>
      </c>
      <c r="AI24" s="4">
        <f>'TDOM &amp; TLAT density'!K26</f>
        <v>236.81646399999994</v>
      </c>
      <c r="AJ24" s="4">
        <f t="shared" si="9"/>
        <v>282.26499199999995</v>
      </c>
      <c r="AK24">
        <f>'[24]Quadrat totals'!B25</f>
        <v>33</v>
      </c>
      <c r="AL24">
        <v>0</v>
      </c>
      <c r="AM24">
        <f>'SAM density'!M26</f>
        <v>13.336325523999998</v>
      </c>
      <c r="AN24">
        <f>'SCAL density'!M26</f>
        <v>0</v>
      </c>
      <c r="AO24">
        <f t="shared" si="10"/>
        <v>0</v>
      </c>
      <c r="AP24" s="4">
        <f>'TDOM &amp; TLAT density'!M26</f>
        <v>462.66874400000006</v>
      </c>
      <c r="AQ24" s="4">
        <f t="shared" si="11"/>
        <v>476.00506952400008</v>
      </c>
      <c r="AR24">
        <f>'[26]Quadrat totals'!B25</f>
        <v>15</v>
      </c>
      <c r="AS24">
        <f>'[26]Quadrat totals'!Z25</f>
        <v>0</v>
      </c>
      <c r="AT24">
        <f>'SAM density'!O26</f>
        <v>0</v>
      </c>
      <c r="AU24">
        <f>'SCAL density'!O26</f>
        <v>0</v>
      </c>
      <c r="AV24">
        <f t="shared" si="12"/>
        <v>0</v>
      </c>
      <c r="AW24">
        <f>'TDOM &amp; TLAT density'!O26</f>
        <v>6397.2043552000014</v>
      </c>
      <c r="AX24" s="4">
        <f t="shared" si="13"/>
        <v>6397.2043552000014</v>
      </c>
      <c r="AY24">
        <f>'[27]Quadrat totals'!B25</f>
        <v>25</v>
      </c>
      <c r="AZ24">
        <f>'SAC &amp; STAB density'!Q26</f>
        <v>0</v>
      </c>
      <c r="BA24">
        <f>'SAM density'!Q26</f>
        <v>140.98123802799998</v>
      </c>
      <c r="BB24">
        <f>'SCAL density'!Q26</f>
        <v>0</v>
      </c>
      <c r="BC24">
        <f t="shared" si="14"/>
        <v>0</v>
      </c>
      <c r="BD24">
        <f>'TDOM &amp; TLAT density'!Q26</f>
        <v>1483.5097053999998</v>
      </c>
      <c r="BE24">
        <f t="shared" si="15"/>
        <v>1624.4909434279998</v>
      </c>
      <c r="BF24" s="4">
        <f>'TDOM &amp; TLAT density'!B26</f>
        <v>28</v>
      </c>
      <c r="BG24">
        <f>'SAC &amp; STAB density'!S26</f>
        <v>714.86412033168335</v>
      </c>
      <c r="BH24">
        <f>'SAM density'!S26</f>
        <v>0</v>
      </c>
      <c r="BI24">
        <f>'SCAL density'!S26</f>
        <v>0</v>
      </c>
      <c r="BJ24">
        <f t="shared" si="16"/>
        <v>714.86412033168335</v>
      </c>
      <c r="BK24">
        <f>'TDOM &amp; TLAT density'!S26</f>
        <v>0</v>
      </c>
      <c r="BL24">
        <f t="shared" si="17"/>
        <v>714.86412033168335</v>
      </c>
    </row>
    <row r="25" spans="1:64">
      <c r="A25" s="2" t="s">
        <v>8</v>
      </c>
      <c r="B25">
        <f>'[19]Quadrat totals'!B26</f>
        <v>33</v>
      </c>
      <c r="C25">
        <f>'[19]Quadrat totals'!Z26</f>
        <v>0</v>
      </c>
      <c r="D25">
        <f>'SAM density'!C27</f>
        <v>612.39054912054212</v>
      </c>
      <c r="E25">
        <f>'SCAL density'!C27</f>
        <v>0</v>
      </c>
      <c r="F25">
        <f t="shared" si="0"/>
        <v>0</v>
      </c>
      <c r="G25" s="4">
        <f>'TDOM &amp; TLAT density'!C27</f>
        <v>1611.3984038800004</v>
      </c>
      <c r="H25" s="4">
        <f t="shared" si="1"/>
        <v>2223.7889530005423</v>
      </c>
      <c r="I25">
        <f>'[20]Quadrat totals'!B26</f>
        <v>34</v>
      </c>
      <c r="J25">
        <f>'[20]Quadrat totals'!Z26</f>
        <v>0</v>
      </c>
      <c r="K25">
        <f>'SAM density'!E27</f>
        <v>1456.6890653960004</v>
      </c>
      <c r="L25">
        <f>'SCAL density'!E27</f>
        <v>0</v>
      </c>
      <c r="M25">
        <f t="shared" si="2"/>
        <v>0</v>
      </c>
      <c r="N25" s="4">
        <f>'TDOM &amp; TLAT density'!E27</f>
        <v>0</v>
      </c>
      <c r="O25" s="4">
        <f t="shared" si="3"/>
        <v>1456.6890653960004</v>
      </c>
      <c r="P25">
        <f>'[21]Quadrat totals'!B26</f>
        <v>26</v>
      </c>
      <c r="Q25">
        <f>'[21]Quadrat totals'!Z26</f>
        <v>0</v>
      </c>
      <c r="R25">
        <f>'SAM density'!G27</f>
        <v>226.738080032</v>
      </c>
      <c r="S25">
        <f>'SCAL density'!G27</f>
        <v>0</v>
      </c>
      <c r="T25">
        <f t="shared" si="4"/>
        <v>0</v>
      </c>
      <c r="U25" s="4">
        <f>'TDOM &amp; TLAT density'!G27</f>
        <v>2293.1688282800001</v>
      </c>
      <c r="V25" s="4">
        <f t="shared" si="5"/>
        <v>2519.9069083120003</v>
      </c>
      <c r="W25">
        <f>'[22]Quadrat totals'!B26</f>
        <v>42</v>
      </c>
      <c r="X25">
        <f>'[22]Quadrat totals'!Z26</f>
        <v>0</v>
      </c>
      <c r="Y25">
        <f>'SAM density'!I27</f>
        <v>0</v>
      </c>
      <c r="Z25">
        <f>'SCAL density'!I27</f>
        <v>0</v>
      </c>
      <c r="AA25">
        <f t="shared" si="6"/>
        <v>0</v>
      </c>
      <c r="AB25" s="4">
        <f>'TDOM &amp; TLAT density'!I27</f>
        <v>3234.0952920000009</v>
      </c>
      <c r="AC25" s="4">
        <f t="shared" si="7"/>
        <v>3234.0952920000009</v>
      </c>
      <c r="AD25">
        <f>'[23]Quadrat totals'!B26</f>
        <v>43</v>
      </c>
      <c r="AE25">
        <f>'[23]Quadrat totals'!Z26</f>
        <v>0</v>
      </c>
      <c r="AF25">
        <f>'SAM density'!K27</f>
        <v>0</v>
      </c>
      <c r="AG25">
        <f>'SCAL density'!K27</f>
        <v>0</v>
      </c>
      <c r="AH25">
        <f t="shared" si="8"/>
        <v>0</v>
      </c>
      <c r="AI25" s="4">
        <f>'TDOM &amp; TLAT density'!K27</f>
        <v>442.79467199999999</v>
      </c>
      <c r="AJ25" s="4">
        <f t="shared" si="9"/>
        <v>442.79467199999999</v>
      </c>
      <c r="AK25">
        <f>'[24]Quadrat totals'!B26</f>
        <v>47</v>
      </c>
      <c r="AL25">
        <v>0</v>
      </c>
      <c r="AM25">
        <f>'SAM density'!M27</f>
        <v>0</v>
      </c>
      <c r="AN25">
        <f>'SCAL density'!M27</f>
        <v>0</v>
      </c>
      <c r="AO25">
        <f t="shared" si="10"/>
        <v>0</v>
      </c>
      <c r="AP25" s="4">
        <f>'TDOM &amp; TLAT density'!M27</f>
        <v>2239.2578560000006</v>
      </c>
      <c r="AQ25" s="4">
        <f t="shared" si="11"/>
        <v>2239.2578560000006</v>
      </c>
      <c r="AR25">
        <f>'[26]Quadrat totals'!B26</f>
        <v>18</v>
      </c>
      <c r="AS25">
        <f>'[26]Quadrat totals'!Z26</f>
        <v>0</v>
      </c>
      <c r="AT25">
        <f>'SAM density'!O27</f>
        <v>0</v>
      </c>
      <c r="AU25">
        <f>'SCAL density'!O27</f>
        <v>0</v>
      </c>
      <c r="AV25">
        <f t="shared" si="12"/>
        <v>0</v>
      </c>
      <c r="AW25">
        <f>'TDOM &amp; TLAT density'!O27</f>
        <v>1687.4133249600002</v>
      </c>
      <c r="AX25" s="4">
        <f t="shared" si="13"/>
        <v>1687.4133249600002</v>
      </c>
      <c r="AY25">
        <f>'[27]Quadrat totals'!B26</f>
        <v>51</v>
      </c>
      <c r="AZ25">
        <f>'SAC &amp; STAB density'!Q27</f>
        <v>0</v>
      </c>
      <c r="BA25">
        <f>'SAM density'!Q27</f>
        <v>0</v>
      </c>
      <c r="BB25">
        <f>'SCAL density'!Q27</f>
        <v>49.779672000000005</v>
      </c>
      <c r="BC25">
        <f t="shared" si="14"/>
        <v>49.779672000000005</v>
      </c>
      <c r="BD25">
        <f>'TDOM &amp; TLAT density'!Q27</f>
        <v>590.55802800000015</v>
      </c>
      <c r="BE25">
        <f t="shared" si="15"/>
        <v>640.33770000000015</v>
      </c>
      <c r="BF25" s="4">
        <f>'TDOM &amp; TLAT density'!B27</f>
        <v>33</v>
      </c>
      <c r="BG25">
        <f>'SAC &amp; STAB density'!S27</f>
        <v>0</v>
      </c>
      <c r="BH25">
        <f>'SAM density'!S27</f>
        <v>0</v>
      </c>
      <c r="BI25">
        <f>'SCAL density'!S27</f>
        <v>0</v>
      </c>
      <c r="BJ25">
        <f t="shared" si="16"/>
        <v>0</v>
      </c>
      <c r="BK25">
        <f>'TDOM &amp; TLAT density'!S27</f>
        <v>1209.4801280000001</v>
      </c>
      <c r="BL25">
        <f t="shared" si="17"/>
        <v>1209.4801280000001</v>
      </c>
    </row>
    <row r="26" spans="1:64">
      <c r="A26" s="2" t="s">
        <v>8</v>
      </c>
      <c r="B26">
        <f>'[19]Quadrat totals'!B27</f>
        <v>35</v>
      </c>
      <c r="C26">
        <f>'[19]Quadrat totals'!Z27</f>
        <v>19.213891999999998</v>
      </c>
      <c r="D26">
        <f>'SAM density'!C28</f>
        <v>303.28854163999995</v>
      </c>
      <c r="E26">
        <f>'SCAL density'!C28</f>
        <v>0</v>
      </c>
      <c r="F26">
        <f t="shared" si="0"/>
        <v>19.213891999999998</v>
      </c>
      <c r="G26" s="4">
        <f>'TDOM &amp; TLAT density'!C28</f>
        <v>0</v>
      </c>
      <c r="H26" s="4">
        <f t="shared" si="1"/>
        <v>322.50243363999994</v>
      </c>
      <c r="I26">
        <f>'[20]Quadrat totals'!B27</f>
        <v>46</v>
      </c>
      <c r="J26">
        <f>'[20]Quadrat totals'!Z27</f>
        <v>56.229331999999999</v>
      </c>
      <c r="K26">
        <f>'SAM density'!E28</f>
        <v>0</v>
      </c>
      <c r="L26">
        <f>'SCAL density'!E28</f>
        <v>0</v>
      </c>
      <c r="M26">
        <f t="shared" si="2"/>
        <v>56.229331999999999</v>
      </c>
      <c r="N26" s="4">
        <f>'TDOM &amp; TLAT density'!E28</f>
        <v>2639.4513200000006</v>
      </c>
      <c r="O26" s="4">
        <f t="shared" si="3"/>
        <v>2695.6806520000005</v>
      </c>
      <c r="P26">
        <f>'[21]Quadrat totals'!B27</f>
        <v>46</v>
      </c>
      <c r="Q26">
        <f>'[21]Quadrat totals'!Z27</f>
        <v>0</v>
      </c>
      <c r="R26">
        <f>'SAM density'!G28</f>
        <v>0</v>
      </c>
      <c r="S26">
        <f>'SCAL density'!G28</f>
        <v>0</v>
      </c>
      <c r="T26">
        <f t="shared" si="4"/>
        <v>0</v>
      </c>
      <c r="U26" s="4">
        <f>'TDOM &amp; TLAT density'!G28</f>
        <v>822.28888400000039</v>
      </c>
      <c r="V26" s="4">
        <f t="shared" si="5"/>
        <v>822.28888400000039</v>
      </c>
      <c r="W26">
        <f>'[22]Quadrat totals'!B27</f>
        <v>49</v>
      </c>
      <c r="X26">
        <f>'[22]Quadrat totals'!Z27</f>
        <v>474.511616</v>
      </c>
      <c r="Y26">
        <f>'SAM density'!I28</f>
        <v>0</v>
      </c>
      <c r="Z26">
        <f>'SCAL density'!I28</f>
        <v>0</v>
      </c>
      <c r="AA26">
        <f t="shared" si="6"/>
        <v>474.511616</v>
      </c>
      <c r="AB26" s="4">
        <f>'TDOM &amp; TLAT density'!I28</f>
        <v>804.04269600000009</v>
      </c>
      <c r="AC26" s="4">
        <f t="shared" si="7"/>
        <v>1278.5543120000002</v>
      </c>
      <c r="AD26">
        <f>'[23]Quadrat totals'!B27</f>
        <v>45</v>
      </c>
      <c r="AE26">
        <f>'[23]Quadrat totals'!Z27</f>
        <v>0</v>
      </c>
      <c r="AF26">
        <f>'SAM density'!K28</f>
        <v>0</v>
      </c>
      <c r="AG26">
        <f>'SCAL density'!K28</f>
        <v>0</v>
      </c>
      <c r="AH26">
        <f t="shared" si="8"/>
        <v>0</v>
      </c>
      <c r="AI26" s="4">
        <f>'TDOM &amp; TLAT density'!K28</f>
        <v>308.43898400000012</v>
      </c>
      <c r="AJ26" s="4">
        <f t="shared" si="9"/>
        <v>308.43898400000012</v>
      </c>
      <c r="AK26" t="str">
        <f>'[24]Quadrat totals'!B27</f>
        <v>error</v>
      </c>
      <c r="AM26">
        <f>'SAM density'!M28</f>
        <v>0</v>
      </c>
      <c r="AN26">
        <f>'SCAL density'!M28</f>
        <v>0</v>
      </c>
      <c r="AO26">
        <f t="shared" si="10"/>
        <v>0</v>
      </c>
      <c r="AP26" s="4">
        <f>'TDOM &amp; TLAT density'!M28</f>
        <v>0</v>
      </c>
      <c r="AQ26" s="4">
        <f t="shared" si="11"/>
        <v>0</v>
      </c>
      <c r="AR26">
        <f>'[26]Quadrat totals'!B27</f>
        <v>58</v>
      </c>
      <c r="AS26">
        <f>'[26]Quadrat totals'!Z27</f>
        <v>165.81327501693914</v>
      </c>
      <c r="AT26">
        <f>'SAM density'!O28</f>
        <v>0</v>
      </c>
      <c r="AU26">
        <f>'SCAL density'!O28</f>
        <v>0</v>
      </c>
      <c r="AV26">
        <f t="shared" si="12"/>
        <v>165.81327501693914</v>
      </c>
      <c r="AW26">
        <f>'TDOM &amp; TLAT density'!O28</f>
        <v>1630.3954560000002</v>
      </c>
      <c r="AX26" s="4">
        <f t="shared" si="13"/>
        <v>1796.2087310169393</v>
      </c>
      <c r="AY26">
        <f>'[27]Quadrat totals'!B27</f>
        <v>55</v>
      </c>
      <c r="AZ26">
        <f>'SAC &amp; STAB density'!Q28</f>
        <v>0</v>
      </c>
      <c r="BA26">
        <f>'SAM density'!Q28</f>
        <v>0</v>
      </c>
      <c r="BB26">
        <f>'SCAL density'!Q28</f>
        <v>0</v>
      </c>
      <c r="BC26">
        <f t="shared" si="14"/>
        <v>0</v>
      </c>
      <c r="BD26">
        <f>'TDOM &amp; TLAT density'!Q28</f>
        <v>1353.0868280000004</v>
      </c>
      <c r="BE26">
        <f t="shared" si="15"/>
        <v>1353.0868280000004</v>
      </c>
      <c r="BF26" s="4">
        <f>'TDOM &amp; TLAT density'!B28</f>
        <v>35</v>
      </c>
      <c r="BG26">
        <f>'SAC &amp; STAB density'!S28</f>
        <v>85.438316615839597</v>
      </c>
      <c r="BH26">
        <f>'SAM density'!S28</f>
        <v>0</v>
      </c>
      <c r="BI26">
        <f>'SCAL density'!S28</f>
        <v>0</v>
      </c>
      <c r="BJ26">
        <f t="shared" si="16"/>
        <v>85.438316615839597</v>
      </c>
      <c r="BK26">
        <f>'TDOM &amp; TLAT density'!S28</f>
        <v>180.46026800000001</v>
      </c>
      <c r="BL26">
        <f t="shared" si="17"/>
        <v>265.89858461583958</v>
      </c>
    </row>
    <row r="27" spans="1:64">
      <c r="A27" s="2" t="s">
        <v>9</v>
      </c>
      <c r="B27">
        <f>'[19]Quadrat totals'!B28</f>
        <v>2</v>
      </c>
      <c r="C27">
        <f>'[19]Quadrat totals'!Z28</f>
        <v>0</v>
      </c>
      <c r="D27">
        <f>'SAM density'!C29</f>
        <v>0</v>
      </c>
      <c r="E27">
        <f>'SCAL density'!C29</f>
        <v>0</v>
      </c>
      <c r="F27">
        <f t="shared" si="0"/>
        <v>0</v>
      </c>
      <c r="G27" s="4">
        <f>'TDOM &amp; TLAT density'!C29</f>
        <v>2015.4714321600002</v>
      </c>
      <c r="H27" s="4">
        <f t="shared" si="1"/>
        <v>2015.4714321600002</v>
      </c>
      <c r="I27">
        <f>'[20]Quadrat totals'!B28</f>
        <v>12</v>
      </c>
      <c r="J27">
        <f>'[20]Quadrat totals'!Z28</f>
        <v>0</v>
      </c>
      <c r="K27">
        <f>'SAM density'!E29</f>
        <v>0</v>
      </c>
      <c r="L27">
        <f>'SCAL density'!E29</f>
        <v>174.86748</v>
      </c>
      <c r="M27">
        <f t="shared" si="2"/>
        <v>174.86748</v>
      </c>
      <c r="N27" s="4">
        <f>'TDOM &amp; TLAT density'!E29</f>
        <v>156.85211200000001</v>
      </c>
      <c r="O27" s="4">
        <f t="shared" si="3"/>
        <v>331.71959200000003</v>
      </c>
      <c r="P27">
        <f>'[21]Quadrat totals'!B28</f>
        <v>7</v>
      </c>
      <c r="Q27">
        <f>'[21]Quadrat totals'!Z28</f>
        <v>147.69243289364499</v>
      </c>
      <c r="R27">
        <f>'SAM density'!G29</f>
        <v>0</v>
      </c>
      <c r="S27">
        <f>'SCAL density'!G29</f>
        <v>336.49443393416914</v>
      </c>
      <c r="T27">
        <f t="shared" si="4"/>
        <v>484.18686682781413</v>
      </c>
      <c r="U27" s="4">
        <f>'TDOM &amp; TLAT density'!G29</f>
        <v>220.61862000000002</v>
      </c>
      <c r="V27" s="4">
        <f t="shared" si="5"/>
        <v>704.80548682781409</v>
      </c>
      <c r="W27">
        <f>'[22]Quadrat totals'!B28</f>
        <v>11</v>
      </c>
      <c r="X27">
        <f>'[22]Quadrat totals'!Z28</f>
        <v>125.96004514461708</v>
      </c>
      <c r="Y27">
        <f>'SAM density'!I29</f>
        <v>0</v>
      </c>
      <c r="Z27">
        <f>'SCAL density'!I29</f>
        <v>205.01775200000003</v>
      </c>
      <c r="AA27">
        <f t="shared" si="6"/>
        <v>330.97779714461711</v>
      </c>
      <c r="AB27" s="4">
        <f>'TDOM &amp; TLAT density'!I29</f>
        <v>0</v>
      </c>
      <c r="AC27" s="4">
        <f t="shared" si="7"/>
        <v>330.97779714461711</v>
      </c>
      <c r="AD27">
        <f>'[23]Quadrat totals'!B28</f>
        <v>2</v>
      </c>
      <c r="AE27">
        <f>'[23]Quadrat totals'!Z28</f>
        <v>0</v>
      </c>
      <c r="AF27">
        <f>'SAM density'!K29</f>
        <v>0</v>
      </c>
      <c r="AG27">
        <f>'SCAL density'!K29</f>
        <v>0</v>
      </c>
      <c r="AH27">
        <f t="shared" si="8"/>
        <v>0</v>
      </c>
      <c r="AI27" s="4">
        <f>'TDOM &amp; TLAT density'!K29</f>
        <v>333.26048799999995</v>
      </c>
      <c r="AJ27" s="4">
        <f t="shared" si="9"/>
        <v>333.26048799999995</v>
      </c>
      <c r="AK27">
        <f>'[24]Quadrat totals'!B28</f>
        <v>14</v>
      </c>
      <c r="AL27">
        <v>128.35038920788671</v>
      </c>
      <c r="AM27">
        <f>'SAM density'!M29</f>
        <v>0</v>
      </c>
      <c r="AN27">
        <f>'SCAL density'!M29</f>
        <v>151.9023691595977</v>
      </c>
      <c r="AO27">
        <f t="shared" si="10"/>
        <v>280.25275836748438</v>
      </c>
      <c r="AP27" s="4">
        <f>'TDOM &amp; TLAT density'!M29</f>
        <v>1655.1891560000004</v>
      </c>
      <c r="AQ27" s="4">
        <f t="shared" si="11"/>
        <v>1935.4419143674847</v>
      </c>
      <c r="AR27">
        <f>'[26]Quadrat totals'!B28</f>
        <v>31</v>
      </c>
      <c r="AS27">
        <f>'[26]Quadrat totals'!Z28</f>
        <v>0</v>
      </c>
      <c r="AT27">
        <f>'SAM density'!O29</f>
        <v>2021.4723859859512</v>
      </c>
      <c r="AU27">
        <f>'SCAL density'!O29</f>
        <v>0</v>
      </c>
      <c r="AV27">
        <f t="shared" si="12"/>
        <v>0</v>
      </c>
      <c r="AW27">
        <f>'TDOM &amp; TLAT density'!O29</f>
        <v>745.63973043999999</v>
      </c>
      <c r="AX27" s="4">
        <f t="shared" si="13"/>
        <v>2767.1121164259512</v>
      </c>
      <c r="AY27">
        <f>'[27]Quadrat totals'!B28</f>
        <v>25</v>
      </c>
      <c r="AZ27">
        <f>'SAC &amp; STAB density'!Q29</f>
        <v>0</v>
      </c>
      <c r="BA27">
        <f>'SAM density'!Q29</f>
        <v>1240.1751366400001</v>
      </c>
      <c r="BB27">
        <f>'SCAL density'!Q29</f>
        <v>0</v>
      </c>
      <c r="BC27">
        <f t="shared" si="14"/>
        <v>0</v>
      </c>
      <c r="BD27">
        <f>'TDOM &amp; TLAT density'!Q29</f>
        <v>0</v>
      </c>
      <c r="BE27">
        <f t="shared" si="15"/>
        <v>1240.1751366400001</v>
      </c>
      <c r="BF27" s="4">
        <f>'TDOM &amp; TLAT density'!B29</f>
        <v>2</v>
      </c>
      <c r="BG27">
        <f>'SAC &amp; STAB density'!S29</f>
        <v>0</v>
      </c>
      <c r="BH27">
        <f>'SAM density'!S29</f>
        <v>0</v>
      </c>
      <c r="BI27">
        <f>'SCAL density'!S29</f>
        <v>534.57548073137264</v>
      </c>
      <c r="BJ27">
        <f t="shared" si="16"/>
        <v>534.57548073137264</v>
      </c>
      <c r="BK27">
        <f>'TDOM &amp; TLAT density'!S29</f>
        <v>564.7082954</v>
      </c>
      <c r="BL27">
        <f t="shared" si="17"/>
        <v>1099.2837761313726</v>
      </c>
    </row>
    <row r="28" spans="1:64">
      <c r="A28" s="2" t="s">
        <v>9</v>
      </c>
      <c r="B28">
        <f>'[19]Quadrat totals'!B29</f>
        <v>19</v>
      </c>
      <c r="C28">
        <f>'[19]Quadrat totals'!Z29</f>
        <v>752.34870214924103</v>
      </c>
      <c r="D28">
        <f>'SAM density'!C30</f>
        <v>0</v>
      </c>
      <c r="E28">
        <f>'SCAL density'!C30</f>
        <v>0</v>
      </c>
      <c r="F28">
        <f t="shared" si="0"/>
        <v>752.34870214924103</v>
      </c>
      <c r="G28" s="4">
        <f>'TDOM &amp; TLAT density'!C30</f>
        <v>3846.23405688</v>
      </c>
      <c r="H28" s="4">
        <f t="shared" si="1"/>
        <v>4598.5827590292411</v>
      </c>
      <c r="I28">
        <f>'[20]Quadrat totals'!B29</f>
        <v>19</v>
      </c>
      <c r="J28">
        <f>'[20]Quadrat totals'!Z29</f>
        <v>1067.9532922405272</v>
      </c>
      <c r="K28">
        <f>'SAM density'!E30</f>
        <v>0</v>
      </c>
      <c r="L28">
        <f>'SCAL density'!E30</f>
        <v>0</v>
      </c>
      <c r="M28">
        <f t="shared" si="2"/>
        <v>1067.9532922405272</v>
      </c>
      <c r="N28" s="4">
        <f>'TDOM &amp; TLAT density'!E30</f>
        <v>1652.24982804</v>
      </c>
      <c r="O28" s="4">
        <f t="shared" si="3"/>
        <v>2720.2031202805274</v>
      </c>
      <c r="P28">
        <f>'[21]Quadrat totals'!B29</f>
        <v>17</v>
      </c>
      <c r="Q28">
        <f>'[21]Quadrat totals'!Z29</f>
        <v>0</v>
      </c>
      <c r="R28">
        <f>'SAM density'!G30</f>
        <v>0</v>
      </c>
      <c r="S28">
        <f>'SCAL density'!G30</f>
        <v>0</v>
      </c>
      <c r="T28">
        <f t="shared" si="4"/>
        <v>0</v>
      </c>
      <c r="U28" s="4">
        <f>'TDOM &amp; TLAT density'!G30</f>
        <v>127.72436400000005</v>
      </c>
      <c r="V28" s="4">
        <f t="shared" si="5"/>
        <v>127.72436400000005</v>
      </c>
      <c r="W28">
        <f>'[22]Quadrat totals'!B29</f>
        <v>15</v>
      </c>
      <c r="X28">
        <f>'[22]Quadrat totals'!Z29</f>
        <v>91.681048256966761</v>
      </c>
      <c r="Y28">
        <f>'SAM density'!I30</f>
        <v>0</v>
      </c>
      <c r="Z28">
        <f>'SCAL density'!I30</f>
        <v>0</v>
      </c>
      <c r="AA28">
        <f t="shared" si="6"/>
        <v>91.681048256966761</v>
      </c>
      <c r="AB28" s="4">
        <f>'TDOM &amp; TLAT density'!I30</f>
        <v>52.647072000000023</v>
      </c>
      <c r="AC28" s="4">
        <f t="shared" si="7"/>
        <v>144.32812025696677</v>
      </c>
      <c r="AD28">
        <f>'[23]Quadrat totals'!B29</f>
        <v>15</v>
      </c>
      <c r="AE28">
        <f>'[23]Quadrat totals'!Z29</f>
        <v>0</v>
      </c>
      <c r="AF28">
        <f>'SAM density'!K30</f>
        <v>0</v>
      </c>
      <c r="AG28">
        <f>'SCAL density'!K30</f>
        <v>0</v>
      </c>
      <c r="AH28">
        <f t="shared" si="8"/>
        <v>0</v>
      </c>
      <c r="AI28" s="4">
        <f>'TDOM &amp; TLAT density'!K30</f>
        <v>536.25015599999983</v>
      </c>
      <c r="AJ28" s="4">
        <f t="shared" si="9"/>
        <v>536.25015599999983</v>
      </c>
      <c r="AK28">
        <f>'[24]Quadrat totals'!B29</f>
        <v>15</v>
      </c>
      <c r="AL28">
        <v>0</v>
      </c>
      <c r="AM28">
        <f>'SAM density'!M30</f>
        <v>0</v>
      </c>
      <c r="AN28">
        <f>'SCAL density'!M30</f>
        <v>0</v>
      </c>
      <c r="AO28">
        <f t="shared" si="10"/>
        <v>0</v>
      </c>
      <c r="AP28" s="4">
        <f>'TDOM &amp; TLAT density'!M30</f>
        <v>1111.3907520000002</v>
      </c>
      <c r="AQ28" s="4">
        <f t="shared" si="11"/>
        <v>1111.3907520000002</v>
      </c>
      <c r="AR28">
        <f>'[26]Quadrat totals'!B29</f>
        <v>26</v>
      </c>
      <c r="AS28">
        <f>'[26]Quadrat totals'!Z29</f>
        <v>1748.1758781200001</v>
      </c>
      <c r="AT28">
        <f>'SAM density'!O30</f>
        <v>0</v>
      </c>
      <c r="AU28">
        <f>'SCAL density'!O30</f>
        <v>0</v>
      </c>
      <c r="AV28">
        <f t="shared" si="12"/>
        <v>1748.1758781200001</v>
      </c>
      <c r="AW28">
        <f>'TDOM &amp; TLAT density'!O30</f>
        <v>1580.7116998400002</v>
      </c>
      <c r="AX28" s="4">
        <f t="shared" si="13"/>
        <v>3328.8875779600003</v>
      </c>
      <c r="AY28">
        <f>'[27]Quadrat totals'!B29</f>
        <v>32</v>
      </c>
      <c r="AZ28">
        <f>'SAC &amp; STAB density'!Q30</f>
        <v>0</v>
      </c>
      <c r="BA28">
        <f>'SAM density'!Q30</f>
        <v>247.30188301599995</v>
      </c>
      <c r="BB28">
        <f>'SCAL density'!Q30</f>
        <v>0</v>
      </c>
      <c r="BC28">
        <f t="shared" si="14"/>
        <v>0</v>
      </c>
      <c r="BD28">
        <f>'TDOM &amp; TLAT density'!Q30</f>
        <v>137.69790400000011</v>
      </c>
      <c r="BE28">
        <f t="shared" si="15"/>
        <v>384.99978701600003</v>
      </c>
      <c r="BF28" s="4">
        <f>'TDOM &amp; TLAT density'!B30</f>
        <v>19</v>
      </c>
      <c r="BG28">
        <f>'SAC &amp; STAB density'!S30</f>
        <v>662.84030440904201</v>
      </c>
      <c r="BH28">
        <f>'SAM density'!S30</f>
        <v>0</v>
      </c>
      <c r="BI28">
        <f>'SCAL density'!S30</f>
        <v>0</v>
      </c>
      <c r="BJ28">
        <f t="shared" si="16"/>
        <v>662.84030440904201</v>
      </c>
      <c r="BK28">
        <f>'TDOM &amp; TLAT density'!S30</f>
        <v>893.05755199999987</v>
      </c>
      <c r="BL28">
        <f t="shared" si="17"/>
        <v>1555.8978564090419</v>
      </c>
    </row>
    <row r="29" spans="1:64">
      <c r="A29" s="2" t="s">
        <v>9</v>
      </c>
      <c r="B29">
        <f>'[19]Quadrat totals'!B30</f>
        <v>20</v>
      </c>
      <c r="C29">
        <f>'[19]Quadrat totals'!Z30</f>
        <v>880.3364801752499</v>
      </c>
      <c r="D29">
        <f>'SAM density'!C31</f>
        <v>0</v>
      </c>
      <c r="E29">
        <f>'SCAL density'!C31</f>
        <v>0</v>
      </c>
      <c r="F29">
        <f t="shared" si="0"/>
        <v>880.3364801752499</v>
      </c>
      <c r="G29" s="4">
        <f>'TDOM &amp; TLAT density'!C31</f>
        <v>939.52265612000019</v>
      </c>
      <c r="H29" s="4">
        <f t="shared" si="1"/>
        <v>1819.8591362952502</v>
      </c>
      <c r="I29">
        <f>'[20]Quadrat totals'!B30</f>
        <v>23</v>
      </c>
      <c r="J29">
        <f>'[20]Quadrat totals'!Z30</f>
        <v>1138.7394894478275</v>
      </c>
      <c r="K29">
        <f>'SAM density'!E31</f>
        <v>0</v>
      </c>
      <c r="L29">
        <f>'SCAL density'!E31</f>
        <v>0</v>
      </c>
      <c r="M29">
        <f t="shared" si="2"/>
        <v>1138.7394894478275</v>
      </c>
      <c r="N29" s="4">
        <f>'TDOM &amp; TLAT density'!E31</f>
        <v>0</v>
      </c>
      <c r="O29" s="4">
        <f t="shared" si="3"/>
        <v>1138.7394894478275</v>
      </c>
      <c r="P29">
        <f>'[21]Quadrat totals'!B30</f>
        <v>41</v>
      </c>
      <c r="Q29">
        <f>'[21]Quadrat totals'!Z30</f>
        <v>0</v>
      </c>
      <c r="R29">
        <f>'SAM density'!G31</f>
        <v>0</v>
      </c>
      <c r="S29">
        <f>'SCAL density'!G31</f>
        <v>0</v>
      </c>
      <c r="T29">
        <f t="shared" si="4"/>
        <v>0</v>
      </c>
      <c r="U29" s="4">
        <f>'TDOM &amp; TLAT density'!G31</f>
        <v>1365.18462</v>
      </c>
      <c r="V29" s="4">
        <f t="shared" si="5"/>
        <v>1365.18462</v>
      </c>
      <c r="W29">
        <f>'[22]Quadrat totals'!B30</f>
        <v>19</v>
      </c>
      <c r="X29">
        <f>'[22]Quadrat totals'!Z30</f>
        <v>201.52545069355003</v>
      </c>
      <c r="Y29">
        <f>'SAM density'!I31</f>
        <v>0</v>
      </c>
      <c r="Z29">
        <f>'SCAL density'!I31</f>
        <v>0</v>
      </c>
      <c r="AA29">
        <f t="shared" si="6"/>
        <v>201.52545069355003</v>
      </c>
      <c r="AB29" s="4">
        <f>'TDOM &amp; TLAT density'!I31</f>
        <v>0</v>
      </c>
      <c r="AC29" s="4">
        <f t="shared" si="7"/>
        <v>201.52545069355003</v>
      </c>
      <c r="AD29">
        <f>'[23]Quadrat totals'!B30</f>
        <v>22</v>
      </c>
      <c r="AE29">
        <f>'[23]Quadrat totals'!Z30</f>
        <v>209.73175600000005</v>
      </c>
      <c r="AF29">
        <f>'SAM density'!K31</f>
        <v>0</v>
      </c>
      <c r="AG29">
        <f>'SCAL density'!K31</f>
        <v>0</v>
      </c>
      <c r="AH29">
        <f t="shared" si="8"/>
        <v>209.73175600000005</v>
      </c>
      <c r="AI29" s="4">
        <f>'TDOM &amp; TLAT density'!K31</f>
        <v>299.39643199999995</v>
      </c>
      <c r="AJ29" s="4">
        <f t="shared" si="9"/>
        <v>509.12818800000002</v>
      </c>
      <c r="AK29">
        <f>'[24]Quadrat totals'!B30</f>
        <v>19</v>
      </c>
      <c r="AL29">
        <v>122.83610713981855</v>
      </c>
      <c r="AM29">
        <f>'SAM density'!M31</f>
        <v>0</v>
      </c>
      <c r="AN29">
        <f>'SCAL density'!M31</f>
        <v>0</v>
      </c>
      <c r="AO29">
        <f t="shared" si="10"/>
        <v>122.83610713981855</v>
      </c>
      <c r="AP29" s="4">
        <f>'TDOM &amp; TLAT density'!M31</f>
        <v>1095.4209840000003</v>
      </c>
      <c r="AQ29" s="4">
        <f t="shared" si="11"/>
        <v>1218.2570911398188</v>
      </c>
      <c r="AR29">
        <f>'[26]Quadrat totals'!B30</f>
        <v>33</v>
      </c>
      <c r="AS29">
        <f>'[26]Quadrat totals'!Z30</f>
        <v>0</v>
      </c>
      <c r="AT29">
        <f>'SAM density'!O31</f>
        <v>101.15889574399998</v>
      </c>
      <c r="AU29">
        <f>'SCAL density'!O31</f>
        <v>0</v>
      </c>
      <c r="AV29">
        <f t="shared" si="12"/>
        <v>0</v>
      </c>
      <c r="AW29">
        <f>'TDOM &amp; TLAT density'!O31</f>
        <v>4937.7072545600013</v>
      </c>
      <c r="AX29" s="4">
        <f t="shared" si="13"/>
        <v>5038.8661503040012</v>
      </c>
      <c r="AY29">
        <f>'[27]Quadrat totals'!B30</f>
        <v>35</v>
      </c>
      <c r="AZ29">
        <f>'SAC &amp; STAB density'!Q31</f>
        <v>0</v>
      </c>
      <c r="BA29">
        <f>'SAM density'!Q31</f>
        <v>0</v>
      </c>
      <c r="BB29">
        <f>'SCAL density'!Q31</f>
        <v>0</v>
      </c>
      <c r="BC29">
        <f t="shared" si="14"/>
        <v>0</v>
      </c>
      <c r="BD29">
        <f>'TDOM &amp; TLAT density'!Q31</f>
        <v>272.001172</v>
      </c>
      <c r="BE29">
        <f t="shared" si="15"/>
        <v>272.001172</v>
      </c>
      <c r="BF29" s="4">
        <f>'TDOM &amp; TLAT density'!B31</f>
        <v>20</v>
      </c>
      <c r="BG29">
        <f>'SAC &amp; STAB density'!S31</f>
        <v>0</v>
      </c>
      <c r="BH29">
        <f>'SAM density'!S31</f>
        <v>1089.8548300439993</v>
      </c>
      <c r="BI29">
        <f>'SCAL density'!S31</f>
        <v>0</v>
      </c>
      <c r="BJ29">
        <f t="shared" si="16"/>
        <v>0</v>
      </c>
      <c r="BK29">
        <f>'TDOM &amp; TLAT density'!S31</f>
        <v>251.07472400000003</v>
      </c>
      <c r="BL29">
        <f t="shared" si="17"/>
        <v>1340.9295540439994</v>
      </c>
    </row>
    <row r="30" spans="1:64">
      <c r="A30" s="2" t="s">
        <v>9</v>
      </c>
      <c r="B30">
        <f>'[19]Quadrat totals'!B31</f>
        <v>23</v>
      </c>
      <c r="C30">
        <f>'[19]Quadrat totals'!Z31</f>
        <v>1617.6177118505273</v>
      </c>
      <c r="D30">
        <f>'SAM density'!C32</f>
        <v>0</v>
      </c>
      <c r="E30">
        <f>'SCAL density'!C32</f>
        <v>0</v>
      </c>
      <c r="F30">
        <f t="shared" si="0"/>
        <v>1617.6177118505273</v>
      </c>
      <c r="G30" s="4">
        <f>'TDOM &amp; TLAT density'!C32</f>
        <v>2045.45944964</v>
      </c>
      <c r="H30" s="4">
        <f t="shared" si="1"/>
        <v>3663.077161490527</v>
      </c>
      <c r="I30">
        <f>'[20]Quadrat totals'!B31</f>
        <v>28</v>
      </c>
      <c r="J30">
        <f>'[20]Quadrat totals'!Z31</f>
        <v>0</v>
      </c>
      <c r="K30">
        <f>'SAM density'!E32</f>
        <v>1362.9902412799997</v>
      </c>
      <c r="L30">
        <f>'SCAL density'!E32</f>
        <v>0</v>
      </c>
      <c r="M30">
        <f t="shared" si="2"/>
        <v>0</v>
      </c>
      <c r="N30" s="4">
        <f>'TDOM &amp; TLAT density'!E32</f>
        <v>0</v>
      </c>
      <c r="O30" s="4">
        <f t="shared" si="3"/>
        <v>1362.9902412799997</v>
      </c>
      <c r="P30">
        <f>'[21]Quadrat totals'!B31</f>
        <v>43</v>
      </c>
      <c r="Q30">
        <f>'[21]Quadrat totals'!Z31</f>
        <v>0</v>
      </c>
      <c r="R30">
        <f>'SAM density'!G32</f>
        <v>0</v>
      </c>
      <c r="S30">
        <f>'SCAL density'!G32</f>
        <v>0</v>
      </c>
      <c r="T30">
        <f t="shared" si="4"/>
        <v>0</v>
      </c>
      <c r="U30" s="4">
        <f>'TDOM &amp; TLAT density'!G32</f>
        <v>2164.8424400000004</v>
      </c>
      <c r="V30" s="4">
        <f t="shared" si="5"/>
        <v>2164.8424400000004</v>
      </c>
      <c r="W30">
        <f>'[22]Quadrat totals'!B31</f>
        <v>31</v>
      </c>
      <c r="X30">
        <f>'[22]Quadrat totals'!Z31</f>
        <v>0</v>
      </c>
      <c r="Y30">
        <f>'SAM density'!I32</f>
        <v>899.90830279599993</v>
      </c>
      <c r="Z30">
        <f>'SCAL density'!I32</f>
        <v>0</v>
      </c>
      <c r="AA30">
        <f t="shared" si="6"/>
        <v>0</v>
      </c>
      <c r="AB30" s="4">
        <f>'TDOM &amp; TLAT density'!I32</f>
        <v>141.72255200000006</v>
      </c>
      <c r="AC30" s="4">
        <f t="shared" si="7"/>
        <v>1041.630854796</v>
      </c>
      <c r="AD30">
        <f>'[23]Quadrat totals'!B31</f>
        <v>43</v>
      </c>
      <c r="AE30">
        <f>'[23]Quadrat totals'!Z31</f>
        <v>0</v>
      </c>
      <c r="AF30">
        <f>'SAM density'!K32</f>
        <v>0</v>
      </c>
      <c r="AG30">
        <f>'SCAL density'!K32</f>
        <v>0</v>
      </c>
      <c r="AH30">
        <f t="shared" si="8"/>
        <v>0</v>
      </c>
      <c r="AI30" s="4">
        <f>'TDOM &amp; TLAT density'!K32</f>
        <v>361.2049840000002</v>
      </c>
      <c r="AJ30" s="4">
        <f t="shared" si="9"/>
        <v>361.2049840000002</v>
      </c>
      <c r="AK30">
        <f>'[24]Quadrat totals'!B31</f>
        <v>42</v>
      </c>
      <c r="AL30">
        <v>0</v>
      </c>
      <c r="AM30">
        <f>'SAM density'!M32</f>
        <v>0</v>
      </c>
      <c r="AN30">
        <f>'SCAL density'!M32</f>
        <v>0</v>
      </c>
      <c r="AO30">
        <f t="shared" si="10"/>
        <v>0</v>
      </c>
      <c r="AP30" s="4">
        <f>'TDOM &amp; TLAT density'!M32</f>
        <v>1877.9682560000006</v>
      </c>
      <c r="AQ30" s="4">
        <f t="shared" si="11"/>
        <v>1877.9682560000006</v>
      </c>
      <c r="AR30">
        <f>'[26]Quadrat totals'!B31</f>
        <v>46</v>
      </c>
      <c r="AS30">
        <f>'[26]Quadrat totals'!Z31</f>
        <v>0</v>
      </c>
      <c r="AT30">
        <f>'SAM density'!O32</f>
        <v>0</v>
      </c>
      <c r="AU30">
        <f>'SCAL density'!O32</f>
        <v>0</v>
      </c>
      <c r="AV30">
        <f t="shared" si="12"/>
        <v>0</v>
      </c>
      <c r="AW30">
        <f>'TDOM &amp; TLAT density'!O32</f>
        <v>0</v>
      </c>
      <c r="AX30" s="4">
        <f t="shared" si="13"/>
        <v>0</v>
      </c>
      <c r="AY30">
        <f>'[27]Quadrat totals'!B31</f>
        <v>43</v>
      </c>
      <c r="AZ30">
        <f>'SAC &amp; STAB density'!Q32</f>
        <v>0</v>
      </c>
      <c r="BA30">
        <f>'SAM density'!Q32</f>
        <v>0</v>
      </c>
      <c r="BB30">
        <f>'SCAL density'!Q32</f>
        <v>0</v>
      </c>
      <c r="BC30">
        <f t="shared" si="14"/>
        <v>0</v>
      </c>
      <c r="BD30">
        <f>'TDOM &amp; TLAT density'!Q32</f>
        <v>42.716696000000027</v>
      </c>
      <c r="BE30">
        <f t="shared" si="15"/>
        <v>42.716696000000027</v>
      </c>
      <c r="BF30" s="4">
        <f>'TDOM &amp; TLAT density'!B32</f>
        <v>23</v>
      </c>
      <c r="BG30">
        <f>'SAC &amp; STAB density'!S32</f>
        <v>0</v>
      </c>
      <c r="BH30">
        <f>'SAM density'!S32</f>
        <v>0</v>
      </c>
      <c r="BI30">
        <f>'SCAL density'!S32</f>
        <v>0</v>
      </c>
      <c r="BJ30">
        <f t="shared" si="16"/>
        <v>0</v>
      </c>
      <c r="BK30">
        <f>'TDOM &amp; TLAT density'!S32</f>
        <v>325.73063600000012</v>
      </c>
      <c r="BL30">
        <f t="shared" si="17"/>
        <v>325.73063600000012</v>
      </c>
    </row>
    <row r="31" spans="1:64">
      <c r="A31" s="2" t="s">
        <v>9</v>
      </c>
      <c r="B31">
        <f>'[19]Quadrat totals'!B32</f>
        <v>28</v>
      </c>
      <c r="C31">
        <f>'[19]Quadrat totals'!Z32</f>
        <v>0</v>
      </c>
      <c r="D31">
        <f>'SAM density'!C33</f>
        <v>344.51132385199992</v>
      </c>
      <c r="E31">
        <f>'SCAL density'!C33</f>
        <v>0</v>
      </c>
      <c r="F31">
        <f t="shared" si="0"/>
        <v>0</v>
      </c>
      <c r="G31" s="4">
        <f>'TDOM &amp; TLAT density'!C33</f>
        <v>533.52647544000013</v>
      </c>
      <c r="H31" s="4">
        <f t="shared" si="1"/>
        <v>878.03779929200005</v>
      </c>
      <c r="I31">
        <f>'[20]Quadrat totals'!B32</f>
        <v>37</v>
      </c>
      <c r="J31">
        <f>'[20]Quadrat totals'!Z32</f>
        <v>0</v>
      </c>
      <c r="K31">
        <f>'SAM density'!E33</f>
        <v>26.758856551999997</v>
      </c>
      <c r="L31">
        <f>'SCAL density'!E33</f>
        <v>0</v>
      </c>
      <c r="M31">
        <f t="shared" si="2"/>
        <v>0</v>
      </c>
      <c r="N31" s="4">
        <f>'TDOM &amp; TLAT density'!E33</f>
        <v>1778.67274</v>
      </c>
      <c r="O31" s="4">
        <f t="shared" si="3"/>
        <v>1805.431596552</v>
      </c>
      <c r="P31">
        <f>'[21]Quadrat totals'!B32</f>
        <v>48</v>
      </c>
      <c r="Q31">
        <f>'[21]Quadrat totals'!Z32</f>
        <v>0</v>
      </c>
      <c r="R31">
        <f>'SAM density'!G33</f>
        <v>0</v>
      </c>
      <c r="S31">
        <f>'SCAL density'!G33</f>
        <v>1139.4237603237775</v>
      </c>
      <c r="T31">
        <f t="shared" si="4"/>
        <v>1139.4237603237775</v>
      </c>
      <c r="U31" s="4">
        <f>'TDOM &amp; TLAT density'!G33</f>
        <v>2144.3635480000003</v>
      </c>
      <c r="V31" s="4">
        <f t="shared" si="5"/>
        <v>3283.7873083237778</v>
      </c>
      <c r="W31">
        <f>'[22]Quadrat totals'!B32</f>
        <v>46</v>
      </c>
      <c r="X31">
        <f>'[22]Quadrat totals'!Z32</f>
        <v>0</v>
      </c>
      <c r="Y31">
        <f>'SAM density'!I33</f>
        <v>0</v>
      </c>
      <c r="Z31">
        <f>'SCAL density'!I33</f>
        <v>347.04536000000002</v>
      </c>
      <c r="AA31">
        <f t="shared" si="6"/>
        <v>347.04536000000002</v>
      </c>
      <c r="AB31" s="4">
        <f>'TDOM &amp; TLAT density'!I33</f>
        <v>2139.8753120000006</v>
      </c>
      <c r="AC31" s="4">
        <f t="shared" si="7"/>
        <v>2486.9206720000006</v>
      </c>
      <c r="AD31">
        <f>'[23]Quadrat totals'!B32</f>
        <v>52</v>
      </c>
      <c r="AE31">
        <f>'[23]Quadrat totals'!Z32</f>
        <v>0</v>
      </c>
      <c r="AF31">
        <f>'SAM density'!K33</f>
        <v>0</v>
      </c>
      <c r="AG31">
        <f>'SCAL density'!K33</f>
        <v>30.150272000000005</v>
      </c>
      <c r="AH31">
        <f t="shared" si="8"/>
        <v>30.150272000000005</v>
      </c>
      <c r="AI31" s="4">
        <f>'TDOM &amp; TLAT density'!K33</f>
        <v>1704.1938440000004</v>
      </c>
      <c r="AJ31" s="4">
        <f t="shared" si="9"/>
        <v>1734.3441160000004</v>
      </c>
      <c r="AK31">
        <f>'[24]Quadrat totals'!B32</f>
        <v>53</v>
      </c>
      <c r="AL31">
        <v>0</v>
      </c>
      <c r="AM31">
        <f>'SAM density'!M33</f>
        <v>0</v>
      </c>
      <c r="AN31">
        <f>'SCAL density'!M33</f>
        <v>99.391728171570378</v>
      </c>
      <c r="AO31">
        <f t="shared" si="10"/>
        <v>99.391728171570378</v>
      </c>
      <c r="AP31" s="4">
        <f>'TDOM &amp; TLAT density'!M33</f>
        <v>4113.3449477600007</v>
      </c>
      <c r="AQ31" s="4">
        <f t="shared" si="11"/>
        <v>4212.736675931571</v>
      </c>
      <c r="AR31">
        <f>'[26]Quadrat totals'!B32</f>
        <v>49</v>
      </c>
      <c r="AS31">
        <f>'[26]Quadrat totals'!Z32</f>
        <v>0</v>
      </c>
      <c r="AT31">
        <f>'SAM density'!O33</f>
        <v>0</v>
      </c>
      <c r="AU31">
        <f>'SCAL density'!O33</f>
        <v>0</v>
      </c>
      <c r="AV31">
        <f t="shared" si="12"/>
        <v>0</v>
      </c>
      <c r="AW31">
        <f>'TDOM &amp; TLAT density'!O33</f>
        <v>0</v>
      </c>
      <c r="AX31" s="4">
        <f t="shared" si="13"/>
        <v>0</v>
      </c>
      <c r="AY31">
        <f>'[27]Quadrat totals'!B32</f>
        <v>56</v>
      </c>
      <c r="AZ31">
        <f>'SAC &amp; STAB density'!Q33</f>
        <v>0</v>
      </c>
      <c r="BA31">
        <f>'SAM density'!Q33</f>
        <v>0</v>
      </c>
      <c r="BB31">
        <f>'SCAL density'!Q33</f>
        <v>207.53128800000002</v>
      </c>
      <c r="BC31">
        <f t="shared" si="14"/>
        <v>207.53128800000002</v>
      </c>
      <c r="BD31">
        <f>'TDOM &amp; TLAT density'!Q33</f>
        <v>2433.3841880000004</v>
      </c>
      <c r="BE31">
        <f t="shared" si="15"/>
        <v>2640.9154760000006</v>
      </c>
      <c r="BF31" s="4">
        <f>'TDOM &amp; TLAT density'!B33</f>
        <v>28</v>
      </c>
      <c r="BG31">
        <f>'SAC &amp; STAB density'!S33</f>
        <v>0</v>
      </c>
      <c r="BH31">
        <f>'SAM density'!S33</f>
        <v>0</v>
      </c>
      <c r="BI31">
        <f>'SCAL density'!S33</f>
        <v>36.880352000000002</v>
      </c>
      <c r="BJ31">
        <f t="shared" si="16"/>
        <v>36.880352000000002</v>
      </c>
      <c r="BK31">
        <f>'TDOM &amp; TLAT density'!S33</f>
        <v>884.05287600000031</v>
      </c>
      <c r="BL31">
        <f t="shared" si="17"/>
        <v>920.93322800000033</v>
      </c>
    </row>
    <row r="32" spans="1:64">
      <c r="A32" s="2" t="s">
        <v>10</v>
      </c>
      <c r="B32">
        <f>'[19]Quadrat totals'!B33</f>
        <v>13</v>
      </c>
      <c r="C32">
        <f>'[19]Quadrat totals'!Z33</f>
        <v>2320.8739088052394</v>
      </c>
      <c r="D32">
        <f>'SAM density'!C34</f>
        <v>0</v>
      </c>
      <c r="E32">
        <f>'SCAL density'!C34</f>
        <v>0</v>
      </c>
      <c r="F32">
        <f t="shared" si="0"/>
        <v>2320.8739088052394</v>
      </c>
      <c r="G32" s="4">
        <f>'TDOM &amp; TLAT density'!C34</f>
        <v>0</v>
      </c>
      <c r="H32" s="4">
        <f t="shared" si="1"/>
        <v>2320.8739088052394</v>
      </c>
      <c r="I32">
        <f>'[20]Quadrat totals'!B33</f>
        <v>7</v>
      </c>
      <c r="J32">
        <f>'[20]Quadrat totals'!Z33</f>
        <v>364.63422166493126</v>
      </c>
      <c r="K32">
        <f>'SAM density'!E34</f>
        <v>0</v>
      </c>
      <c r="L32">
        <f>'SCAL density'!E34</f>
        <v>0</v>
      </c>
      <c r="M32">
        <f t="shared" si="2"/>
        <v>364.63422166493126</v>
      </c>
      <c r="N32" s="4">
        <f>'TDOM &amp; TLAT density'!E34</f>
        <v>328.3603280000001</v>
      </c>
      <c r="O32" s="4">
        <f t="shared" si="3"/>
        <v>692.99454966493136</v>
      </c>
      <c r="P32">
        <f>'[21]Quadrat totals'!B33</f>
        <v>1</v>
      </c>
      <c r="Q32">
        <f>'[21]Quadrat totals'!Z33</f>
        <v>570.07553207171884</v>
      </c>
      <c r="R32">
        <f>'SAM density'!G34</f>
        <v>0</v>
      </c>
      <c r="S32">
        <f>'SCAL density'!G34</f>
        <v>0</v>
      </c>
      <c r="T32">
        <f t="shared" si="4"/>
        <v>570.07553207171884</v>
      </c>
      <c r="U32" s="4">
        <f>'TDOM &amp; TLAT density'!G34</f>
        <v>325.91402800000014</v>
      </c>
      <c r="V32" s="4">
        <f t="shared" si="5"/>
        <v>895.98956007171898</v>
      </c>
      <c r="W32">
        <f>'[22]Quadrat totals'!B33</f>
        <v>2</v>
      </c>
      <c r="X32">
        <f>'[22]Quadrat totals'!Z33</f>
        <v>178.36760800000002</v>
      </c>
      <c r="Y32">
        <f>'SAM density'!I34</f>
        <v>0</v>
      </c>
      <c r="Z32">
        <f>'SCAL density'!I34</f>
        <v>0</v>
      </c>
      <c r="AA32">
        <f t="shared" si="6"/>
        <v>178.36760800000002</v>
      </c>
      <c r="AB32" s="4">
        <f>'TDOM &amp; TLAT density'!I34</f>
        <v>12.661047999999994</v>
      </c>
      <c r="AC32" s="4">
        <f t="shared" si="7"/>
        <v>191.02865600000001</v>
      </c>
      <c r="AD32">
        <f>'[23]Quadrat totals'!B33</f>
        <v>13</v>
      </c>
      <c r="AE32">
        <f>'[23]Quadrat totals'!Z33</f>
        <v>109.81117805141793</v>
      </c>
      <c r="AF32">
        <f>'SAM density'!K34</f>
        <v>0</v>
      </c>
      <c r="AG32">
        <f>'SCAL density'!K34</f>
        <v>0</v>
      </c>
      <c r="AH32">
        <f t="shared" si="8"/>
        <v>109.81117805141793</v>
      </c>
      <c r="AI32" s="4">
        <f>'TDOM &amp; TLAT density'!K34</f>
        <v>0</v>
      </c>
      <c r="AJ32" s="4">
        <f t="shared" si="9"/>
        <v>109.81117805141793</v>
      </c>
      <c r="AK32">
        <f>'[24]Quadrat totals'!B33</f>
        <v>12</v>
      </c>
      <c r="AL32">
        <v>842.71902198758471</v>
      </c>
      <c r="AM32">
        <f>'SAM density'!M34</f>
        <v>0</v>
      </c>
      <c r="AN32">
        <f>'SCAL density'!M34</f>
        <v>0</v>
      </c>
      <c r="AO32">
        <f t="shared" si="10"/>
        <v>842.71902198758471</v>
      </c>
      <c r="AP32" s="4">
        <f>'TDOM &amp; TLAT density'!M34</f>
        <v>0</v>
      </c>
      <c r="AQ32" s="4">
        <f t="shared" si="11"/>
        <v>842.71902198758471</v>
      </c>
      <c r="AR32">
        <f>'[26]Quadrat totals'!B33</f>
        <v>7</v>
      </c>
      <c r="AS32">
        <f>'[26]Quadrat totals'!Z33</f>
        <v>1501.9937641859924</v>
      </c>
      <c r="AT32">
        <f>'SAM density'!O34</f>
        <v>0</v>
      </c>
      <c r="AU32">
        <f>'SCAL density'!O34</f>
        <v>0</v>
      </c>
      <c r="AV32">
        <f t="shared" si="12"/>
        <v>1501.9937641859924</v>
      </c>
      <c r="AW32">
        <f>'TDOM &amp; TLAT density'!O34</f>
        <v>1434.9399234800001</v>
      </c>
      <c r="AX32" s="4">
        <f t="shared" si="13"/>
        <v>2936.9336876659927</v>
      </c>
      <c r="AY32">
        <f>'[27]Quadrat totals'!B33</f>
        <v>13</v>
      </c>
      <c r="AZ32">
        <f>'SAC &amp; STAB density'!Q34</f>
        <v>1735.4951623239874</v>
      </c>
      <c r="BA32">
        <f>'SAM density'!Q34</f>
        <v>0</v>
      </c>
      <c r="BB32">
        <f>'SCAL density'!Q34</f>
        <v>0</v>
      </c>
      <c r="BC32">
        <f t="shared" si="14"/>
        <v>1735.4951623239874</v>
      </c>
      <c r="BD32">
        <f>'TDOM &amp; TLAT density'!Q34</f>
        <v>0</v>
      </c>
      <c r="BE32">
        <f t="shared" si="15"/>
        <v>1735.4951623239874</v>
      </c>
      <c r="BF32" s="4">
        <f>'TDOM &amp; TLAT density'!B34</f>
        <v>13</v>
      </c>
      <c r="BG32">
        <f>'SAC &amp; STAB density'!S34</f>
        <v>387.01936228427303</v>
      </c>
      <c r="BH32">
        <f>'SAM density'!S34</f>
        <v>0</v>
      </c>
      <c r="BI32">
        <f>'SCAL density'!S34</f>
        <v>0</v>
      </c>
      <c r="BJ32">
        <f t="shared" si="16"/>
        <v>387.01936228427303</v>
      </c>
      <c r="BK32">
        <f>'TDOM &amp; TLAT density'!S34</f>
        <v>672.23212688000012</v>
      </c>
      <c r="BL32">
        <f t="shared" si="17"/>
        <v>1059.2514891642732</v>
      </c>
    </row>
    <row r="33" spans="1:64">
      <c r="A33" s="2" t="s">
        <v>10</v>
      </c>
      <c r="B33">
        <f>'[19]Quadrat totals'!B34</f>
        <v>17</v>
      </c>
      <c r="C33">
        <f>'[19]Quadrat totals'!Z34</f>
        <v>0</v>
      </c>
      <c r="D33">
        <f>'SAM density'!C35</f>
        <v>0</v>
      </c>
      <c r="E33">
        <f>'SCAL density'!C35</f>
        <v>0</v>
      </c>
      <c r="F33">
        <f t="shared" si="0"/>
        <v>0</v>
      </c>
      <c r="G33" s="4">
        <f>'TDOM &amp; TLAT density'!C35</f>
        <v>0</v>
      </c>
      <c r="H33" s="4">
        <f t="shared" si="1"/>
        <v>0</v>
      </c>
      <c r="I33">
        <f>'[20]Quadrat totals'!B34</f>
        <v>8</v>
      </c>
      <c r="J33">
        <f>'[20]Quadrat totals'!Z34</f>
        <v>1266.332176406481</v>
      </c>
      <c r="K33">
        <f>'SAM density'!E35</f>
        <v>0</v>
      </c>
      <c r="L33">
        <f>'SCAL density'!E35</f>
        <v>0</v>
      </c>
      <c r="M33">
        <f t="shared" si="2"/>
        <v>1266.332176406481</v>
      </c>
      <c r="N33" s="4">
        <f>'TDOM &amp; TLAT density'!E35</f>
        <v>0</v>
      </c>
      <c r="O33" s="4">
        <f t="shared" si="3"/>
        <v>1266.332176406481</v>
      </c>
      <c r="P33">
        <f>'[21]Quadrat totals'!B34</f>
        <v>11</v>
      </c>
      <c r="Q33">
        <f>'[21]Quadrat totals'!Z34</f>
        <v>897.56718744744717</v>
      </c>
      <c r="R33">
        <f>'SAM density'!G35</f>
        <v>0</v>
      </c>
      <c r="S33">
        <f>'SCAL density'!G35</f>
        <v>0</v>
      </c>
      <c r="T33">
        <f t="shared" si="4"/>
        <v>897.56718744744717</v>
      </c>
      <c r="U33" s="4">
        <f>'TDOM &amp; TLAT density'!G35</f>
        <v>0</v>
      </c>
      <c r="V33" s="4">
        <f t="shared" si="5"/>
        <v>897.56718744744717</v>
      </c>
      <c r="W33">
        <f>'[22]Quadrat totals'!B34</f>
        <v>3</v>
      </c>
      <c r="X33">
        <f>'[22]Quadrat totals'!Z34</f>
        <v>292.50879200000003</v>
      </c>
      <c r="Y33">
        <f>'SAM density'!I35</f>
        <v>0</v>
      </c>
      <c r="Z33">
        <f>'SCAL density'!I35</f>
        <v>0</v>
      </c>
      <c r="AA33">
        <f t="shared" si="6"/>
        <v>292.50879200000003</v>
      </c>
      <c r="AB33" s="4">
        <f>'TDOM &amp; TLAT density'!I35</f>
        <v>0</v>
      </c>
      <c r="AC33" s="4">
        <f t="shared" si="7"/>
        <v>292.50879200000003</v>
      </c>
      <c r="AD33">
        <f>'[23]Quadrat totals'!B34</f>
        <v>21</v>
      </c>
      <c r="AE33">
        <f>'[23]Quadrat totals'!Z34</f>
        <v>0</v>
      </c>
      <c r="AF33">
        <f>'SAM density'!K35</f>
        <v>0</v>
      </c>
      <c r="AG33">
        <f>'SCAL density'!K35</f>
        <v>0</v>
      </c>
      <c r="AH33">
        <f t="shared" si="8"/>
        <v>0</v>
      </c>
      <c r="AI33" s="4">
        <f>'TDOM &amp; TLAT density'!K35</f>
        <v>272.87242800000007</v>
      </c>
      <c r="AJ33" s="4">
        <f t="shared" si="9"/>
        <v>272.87242800000007</v>
      </c>
      <c r="AK33">
        <f>'[24]Quadrat totals'!B34</f>
        <v>19</v>
      </c>
      <c r="AL33">
        <v>0</v>
      </c>
      <c r="AM33">
        <f>'SAM density'!M35</f>
        <v>0</v>
      </c>
      <c r="AN33">
        <f>'SCAL density'!M35</f>
        <v>0</v>
      </c>
      <c r="AO33">
        <f t="shared" si="10"/>
        <v>0</v>
      </c>
      <c r="AP33" s="4">
        <f>'TDOM &amp; TLAT density'!M35</f>
        <v>275.56380000000001</v>
      </c>
      <c r="AQ33" s="4">
        <f t="shared" si="11"/>
        <v>275.56380000000001</v>
      </c>
      <c r="AR33">
        <f>'[26]Quadrat totals'!B34</f>
        <v>10</v>
      </c>
      <c r="AS33">
        <f>'[26]Quadrat totals'!Z34</f>
        <v>2712.3526312005106</v>
      </c>
      <c r="AT33">
        <f>'SAM density'!O35</f>
        <v>0</v>
      </c>
      <c r="AU33">
        <f>'SCAL density'!O35</f>
        <v>0</v>
      </c>
      <c r="AV33">
        <f t="shared" si="12"/>
        <v>2712.3526312005106</v>
      </c>
      <c r="AW33">
        <f>'TDOM &amp; TLAT density'!O35</f>
        <v>0</v>
      </c>
      <c r="AX33" s="4">
        <f t="shared" si="13"/>
        <v>2712.3526312005106</v>
      </c>
      <c r="AY33">
        <f>'[27]Quadrat totals'!B34</f>
        <v>23</v>
      </c>
      <c r="AZ33">
        <f>'SAC &amp; STAB density'!Q35</f>
        <v>0</v>
      </c>
      <c r="BA33">
        <f>'SAM density'!Q35</f>
        <v>0</v>
      </c>
      <c r="BB33">
        <f>'SCAL density'!Q35</f>
        <v>0</v>
      </c>
      <c r="BC33">
        <f t="shared" si="14"/>
        <v>0</v>
      </c>
      <c r="BD33">
        <f>'TDOM &amp; TLAT density'!Q35</f>
        <v>616.25764000000015</v>
      </c>
      <c r="BE33">
        <f t="shared" si="15"/>
        <v>616.25764000000015</v>
      </c>
      <c r="BF33" s="4">
        <f>'TDOM &amp; TLAT density'!B35</f>
        <v>17</v>
      </c>
      <c r="BG33">
        <f>'SAC &amp; STAB density'!S35</f>
        <v>0</v>
      </c>
      <c r="BH33">
        <f>'SAM density'!S35</f>
        <v>0</v>
      </c>
      <c r="BI33">
        <f>'SCAL density'!S35</f>
        <v>0</v>
      </c>
      <c r="BJ33">
        <f t="shared" si="16"/>
        <v>0</v>
      </c>
      <c r="BK33">
        <f>'TDOM &amp; TLAT density'!S35</f>
        <v>1474.6360400000001</v>
      </c>
      <c r="BL33">
        <f t="shared" si="17"/>
        <v>1474.6360400000001</v>
      </c>
    </row>
    <row r="34" spans="1:64">
      <c r="A34" s="2" t="s">
        <v>10</v>
      </c>
      <c r="B34">
        <f>'[19]Quadrat totals'!B35</f>
        <v>27</v>
      </c>
      <c r="C34">
        <f>'[19]Quadrat totals'!Z35</f>
        <v>0</v>
      </c>
      <c r="D34">
        <f>'SAM density'!C36</f>
        <v>0</v>
      </c>
      <c r="E34">
        <f>'SCAL density'!C36</f>
        <v>0</v>
      </c>
      <c r="F34">
        <f t="shared" si="0"/>
        <v>0</v>
      </c>
      <c r="G34" s="4">
        <f>'TDOM &amp; TLAT density'!C36</f>
        <v>2824.4615384400004</v>
      </c>
      <c r="H34" s="4">
        <f t="shared" si="1"/>
        <v>2824.4615384400004</v>
      </c>
      <c r="I34">
        <f>'[20]Quadrat totals'!B35</f>
        <v>17</v>
      </c>
      <c r="J34">
        <f>'[20]Quadrat totals'!Z35</f>
        <v>0</v>
      </c>
      <c r="K34">
        <f>'SAM density'!E36</f>
        <v>0</v>
      </c>
      <c r="L34">
        <f>'SCAL density'!E36</f>
        <v>0</v>
      </c>
      <c r="M34">
        <f t="shared" si="2"/>
        <v>0</v>
      </c>
      <c r="N34" s="4">
        <f>'TDOM &amp; TLAT density'!E36</f>
        <v>292.24953600000003</v>
      </c>
      <c r="O34" s="4">
        <f t="shared" si="3"/>
        <v>292.24953600000003</v>
      </c>
      <c r="P34">
        <f>'[21]Quadrat totals'!B35</f>
        <v>20</v>
      </c>
      <c r="Q34">
        <f>'[21]Quadrat totals'!Z35</f>
        <v>0</v>
      </c>
      <c r="R34">
        <f>'SAM density'!G36</f>
        <v>0</v>
      </c>
      <c r="S34">
        <f>'SCAL density'!G36</f>
        <v>0</v>
      </c>
      <c r="T34">
        <f t="shared" si="4"/>
        <v>0</v>
      </c>
      <c r="U34" s="4">
        <f>'TDOM &amp; TLAT density'!G36</f>
        <v>19.845619999999982</v>
      </c>
      <c r="V34" s="4">
        <f t="shared" si="5"/>
        <v>19.845619999999982</v>
      </c>
      <c r="W34">
        <f>'[22]Quadrat totals'!B35</f>
        <v>33</v>
      </c>
      <c r="X34">
        <f>'[22]Quadrat totals'!Z35</f>
        <v>0</v>
      </c>
      <c r="Y34">
        <f>'SAM density'!I36</f>
        <v>0</v>
      </c>
      <c r="Z34">
        <f>'SCAL density'!I36</f>
        <v>0</v>
      </c>
      <c r="AA34">
        <f t="shared" si="6"/>
        <v>0</v>
      </c>
      <c r="AB34" s="4">
        <f>'TDOM &amp; TLAT density'!I36</f>
        <v>119.675568</v>
      </c>
      <c r="AC34" s="4">
        <f t="shared" si="7"/>
        <v>119.675568</v>
      </c>
      <c r="AD34">
        <f>'[23]Quadrat totals'!B35</f>
        <v>22</v>
      </c>
      <c r="AE34">
        <f>'[23]Quadrat totals'!Z35</f>
        <v>0</v>
      </c>
      <c r="AF34">
        <f>'SAM density'!K36</f>
        <v>0</v>
      </c>
      <c r="AG34">
        <f>'SCAL density'!K36</f>
        <v>0</v>
      </c>
      <c r="AH34">
        <f t="shared" si="8"/>
        <v>0</v>
      </c>
      <c r="AI34" s="4">
        <f>'TDOM &amp; TLAT density'!K36</f>
        <v>1038.2524759999999</v>
      </c>
      <c r="AJ34" s="4">
        <f t="shared" si="9"/>
        <v>1038.2524759999999</v>
      </c>
      <c r="AK34">
        <f>'[24]Quadrat totals'!B35</f>
        <v>27</v>
      </c>
      <c r="AL34">
        <v>0</v>
      </c>
      <c r="AM34">
        <f>'SAM density'!M36</f>
        <v>0</v>
      </c>
      <c r="AN34">
        <f>'SCAL density'!M36</f>
        <v>0</v>
      </c>
      <c r="AO34">
        <f t="shared" si="10"/>
        <v>0</v>
      </c>
      <c r="AP34" s="4">
        <f>'TDOM &amp; TLAT density'!M36</f>
        <v>339.39908400000013</v>
      </c>
      <c r="AQ34" s="4">
        <f t="shared" si="11"/>
        <v>339.39908400000013</v>
      </c>
      <c r="AR34">
        <f>'[26]Quadrat totals'!B35</f>
        <v>25</v>
      </c>
      <c r="AS34">
        <f>'[26]Quadrat totals'!Z35</f>
        <v>0</v>
      </c>
      <c r="AT34">
        <f>'SAM density'!O36</f>
        <v>0</v>
      </c>
      <c r="AU34">
        <f>'SCAL density'!O36</f>
        <v>0</v>
      </c>
      <c r="AV34">
        <f t="shared" si="12"/>
        <v>0</v>
      </c>
      <c r="AW34">
        <f>'TDOM &amp; TLAT density'!O36</f>
        <v>3599.1896150000002</v>
      </c>
      <c r="AX34" s="4">
        <f t="shared" si="13"/>
        <v>3599.1896150000002</v>
      </c>
      <c r="AY34">
        <f>'[27]Quadrat totals'!B35</f>
        <v>37</v>
      </c>
      <c r="AZ34">
        <f>'SAC &amp; STAB density'!Q36</f>
        <v>0</v>
      </c>
      <c r="BA34">
        <f>'SAM density'!Q36</f>
        <v>0</v>
      </c>
      <c r="BB34">
        <f>'SCAL density'!Q36</f>
        <v>0</v>
      </c>
      <c r="BC34">
        <f t="shared" si="14"/>
        <v>0</v>
      </c>
      <c r="BD34">
        <f>'TDOM &amp; TLAT density'!Q36</f>
        <v>2175.4512858000003</v>
      </c>
      <c r="BE34">
        <f t="shared" si="15"/>
        <v>2175.4512858000003</v>
      </c>
      <c r="BF34" s="4">
        <f>'TDOM &amp; TLAT density'!B36</f>
        <v>27</v>
      </c>
      <c r="BG34">
        <f>'SAC &amp; STAB density'!S36</f>
        <v>0</v>
      </c>
      <c r="BH34">
        <f>'SAM density'!S36</f>
        <v>0</v>
      </c>
      <c r="BI34">
        <f>'SCAL density'!S36</f>
        <v>0</v>
      </c>
      <c r="BJ34">
        <f t="shared" si="16"/>
        <v>0</v>
      </c>
      <c r="BK34">
        <f>'TDOM &amp; TLAT density'!S36</f>
        <v>1390.0771320000001</v>
      </c>
      <c r="BL34">
        <f t="shared" si="17"/>
        <v>1390.0771320000001</v>
      </c>
    </row>
    <row r="35" spans="1:64">
      <c r="A35" s="2" t="s">
        <v>10</v>
      </c>
      <c r="B35">
        <f>'[19]Quadrat totals'!B36</f>
        <v>33</v>
      </c>
      <c r="C35">
        <f>'[19]Quadrat totals'!Z36</f>
        <v>0</v>
      </c>
      <c r="D35">
        <f>'SAM density'!C37</f>
        <v>0</v>
      </c>
      <c r="E35">
        <f>'SCAL density'!C37</f>
        <v>0</v>
      </c>
      <c r="F35">
        <f t="shared" si="0"/>
        <v>0</v>
      </c>
      <c r="G35" s="4">
        <f>'TDOM &amp; TLAT density'!C37</f>
        <v>2347.0700378399997</v>
      </c>
      <c r="H35" s="4">
        <f t="shared" si="1"/>
        <v>2347.0700378399997</v>
      </c>
      <c r="I35">
        <f>'[20]Quadrat totals'!B36</f>
        <v>31</v>
      </c>
      <c r="J35">
        <f>'[20]Quadrat totals'!Z36</f>
        <v>0</v>
      </c>
      <c r="K35">
        <f>'SAM density'!E37</f>
        <v>0</v>
      </c>
      <c r="L35">
        <f>'SCAL density'!E37</f>
        <v>0</v>
      </c>
      <c r="M35">
        <f t="shared" si="2"/>
        <v>0</v>
      </c>
      <c r="N35" s="4">
        <f>'TDOM &amp; TLAT density'!E37</f>
        <v>1219.1243480000003</v>
      </c>
      <c r="O35" s="4">
        <f t="shared" si="3"/>
        <v>1219.1243480000003</v>
      </c>
      <c r="P35">
        <f>'[21]Quadrat totals'!B36</f>
        <v>35</v>
      </c>
      <c r="Q35">
        <f>'[21]Quadrat totals'!Z36</f>
        <v>0</v>
      </c>
      <c r="R35">
        <f>'SAM density'!G37</f>
        <v>0</v>
      </c>
      <c r="S35">
        <f>'SCAL density'!G37</f>
        <v>0</v>
      </c>
      <c r="T35">
        <f t="shared" si="4"/>
        <v>0</v>
      </c>
      <c r="U35" s="4">
        <f>'TDOM &amp; TLAT density'!G37</f>
        <v>1225.1875200000004</v>
      </c>
      <c r="V35" s="4">
        <f t="shared" si="5"/>
        <v>1225.1875200000004</v>
      </c>
      <c r="W35">
        <f>'[22]Quadrat totals'!B36</f>
        <v>37</v>
      </c>
      <c r="X35">
        <f>'[22]Quadrat totals'!Z36</f>
        <v>0</v>
      </c>
      <c r="Y35">
        <f>'SAM density'!I37</f>
        <v>0</v>
      </c>
      <c r="Z35">
        <f>'SCAL density'!I37</f>
        <v>0</v>
      </c>
      <c r="AA35">
        <f t="shared" si="6"/>
        <v>0</v>
      </c>
      <c r="AB35" s="4">
        <f>'TDOM &amp; TLAT density'!I37</f>
        <v>227.80620399999998</v>
      </c>
      <c r="AC35" s="4">
        <f t="shared" si="7"/>
        <v>227.80620399999998</v>
      </c>
      <c r="AD35">
        <f>'[23]Quadrat totals'!B36</f>
        <v>27</v>
      </c>
      <c r="AE35">
        <f>'[23]Quadrat totals'!Z36</f>
        <v>0</v>
      </c>
      <c r="AF35">
        <f>'SAM density'!K37</f>
        <v>0</v>
      </c>
      <c r="AG35">
        <f>'SCAL density'!K37</f>
        <v>0</v>
      </c>
      <c r="AH35">
        <f t="shared" si="8"/>
        <v>0</v>
      </c>
      <c r="AI35" s="4">
        <f>'TDOM &amp; TLAT density'!K37</f>
        <v>281.64403199999998</v>
      </c>
      <c r="AJ35" s="4">
        <f t="shared" si="9"/>
        <v>281.64403199999998</v>
      </c>
      <c r="AK35">
        <f>'[24]Quadrat totals'!B36</f>
        <v>42</v>
      </c>
      <c r="AL35">
        <v>102.32904065236737</v>
      </c>
      <c r="AM35">
        <f>'SAM density'!M37</f>
        <v>0</v>
      </c>
      <c r="AN35">
        <f>'SCAL density'!M37</f>
        <v>0</v>
      </c>
      <c r="AO35">
        <f t="shared" si="10"/>
        <v>102.32904065236737</v>
      </c>
      <c r="AP35" s="4">
        <f>'TDOM &amp; TLAT density'!M37</f>
        <v>1139.6462760000002</v>
      </c>
      <c r="AQ35" s="4">
        <f t="shared" si="11"/>
        <v>1241.9753166523676</v>
      </c>
      <c r="AR35">
        <f>'[26]Quadrat totals'!B36</f>
        <v>36</v>
      </c>
      <c r="AS35">
        <f>'[26]Quadrat totals'!Z36</f>
        <v>0</v>
      </c>
      <c r="AT35">
        <f>'SAM density'!O37</f>
        <v>0</v>
      </c>
      <c r="AU35">
        <f>'SCAL density'!O37</f>
        <v>0</v>
      </c>
      <c r="AV35">
        <f t="shared" si="12"/>
        <v>0</v>
      </c>
      <c r="AW35">
        <f>'TDOM &amp; TLAT density'!O37</f>
        <v>2165.7835160000004</v>
      </c>
      <c r="AX35" s="4">
        <f t="shared" si="13"/>
        <v>2165.7835160000004</v>
      </c>
      <c r="AY35">
        <f>'[27]Quadrat totals'!B36</f>
        <v>52</v>
      </c>
      <c r="AZ35">
        <f>'SAC &amp; STAB density'!Q37</f>
        <v>0</v>
      </c>
      <c r="BA35">
        <f>'SAM density'!Q37</f>
        <v>0</v>
      </c>
      <c r="BB35">
        <f>'SCAL density'!Q37</f>
        <v>0</v>
      </c>
      <c r="BC35">
        <f t="shared" si="14"/>
        <v>0</v>
      </c>
      <c r="BD35">
        <f>'TDOM &amp; TLAT density'!Q37</f>
        <v>153.45295999999999</v>
      </c>
      <c r="BE35">
        <f t="shared" si="15"/>
        <v>153.45295999999999</v>
      </c>
      <c r="BF35" s="4">
        <f>'TDOM &amp; TLAT density'!B37</f>
        <v>33</v>
      </c>
      <c r="BG35">
        <f>'SAC &amp; STAB density'!S37</f>
        <v>0</v>
      </c>
      <c r="BH35">
        <f>'SAM density'!S37</f>
        <v>0</v>
      </c>
      <c r="BI35">
        <f>'SCAL density'!S37</f>
        <v>0</v>
      </c>
      <c r="BJ35">
        <f t="shared" si="16"/>
        <v>0</v>
      </c>
      <c r="BK35">
        <f>'TDOM &amp; TLAT density'!S37</f>
        <v>283.86910399999999</v>
      </c>
      <c r="BL35">
        <f t="shared" si="17"/>
        <v>283.86910399999999</v>
      </c>
    </row>
    <row r="36" spans="1:64">
      <c r="A36" s="2" t="s">
        <v>10</v>
      </c>
      <c r="B36">
        <f>'[19]Quadrat totals'!B37</f>
        <v>58</v>
      </c>
      <c r="C36">
        <f>'[19]Quadrat totals'!Z37</f>
        <v>1015.7267731139674</v>
      </c>
      <c r="D36">
        <f>'SAM density'!C38</f>
        <v>0</v>
      </c>
      <c r="E36">
        <f>'SCAL density'!C38</f>
        <v>0</v>
      </c>
      <c r="F36">
        <f t="shared" si="0"/>
        <v>1015.7267731139674</v>
      </c>
      <c r="G36" s="4">
        <f>'TDOM &amp; TLAT density'!C38</f>
        <v>0</v>
      </c>
      <c r="H36" s="4">
        <f t="shared" si="1"/>
        <v>1015.7267731139674</v>
      </c>
      <c r="I36">
        <f>'[20]Quadrat totals'!B37</f>
        <v>52</v>
      </c>
      <c r="J36">
        <f>'[20]Quadrat totals'!Z37</f>
        <v>316.84567030962285</v>
      </c>
      <c r="K36">
        <f>'SAM density'!E38</f>
        <v>0</v>
      </c>
      <c r="L36">
        <f>'SCAL density'!E38</f>
        <v>0</v>
      </c>
      <c r="M36">
        <f t="shared" si="2"/>
        <v>316.84567030962285</v>
      </c>
      <c r="N36" s="4">
        <f>'TDOM &amp; TLAT density'!E38</f>
        <v>836.3497480000002</v>
      </c>
      <c r="O36" s="4">
        <f t="shared" si="3"/>
        <v>1153.1954183096232</v>
      </c>
      <c r="P36">
        <f>'[21]Quadrat totals'!B37</f>
        <v>38</v>
      </c>
      <c r="Q36">
        <f>'[21]Quadrat totals'!Z37</f>
        <v>0</v>
      </c>
      <c r="R36">
        <f>'SAM density'!G38</f>
        <v>0</v>
      </c>
      <c r="S36">
        <f>'SCAL density'!G38</f>
        <v>0</v>
      </c>
      <c r="T36">
        <f t="shared" si="4"/>
        <v>0</v>
      </c>
      <c r="U36" s="4">
        <f>'TDOM &amp; TLAT density'!G38</f>
        <v>1599.3482160000003</v>
      </c>
      <c r="V36" s="4">
        <f t="shared" si="5"/>
        <v>1599.3482160000003</v>
      </c>
      <c r="W36">
        <f>'[22]Quadrat totals'!B37</f>
        <v>48</v>
      </c>
      <c r="X36">
        <f>'[22]Quadrat totals'!Z37</f>
        <v>0</v>
      </c>
      <c r="Y36">
        <f>'SAM density'!I38</f>
        <v>0</v>
      </c>
      <c r="Z36">
        <f>'SCAL density'!I38</f>
        <v>0</v>
      </c>
      <c r="AA36">
        <f t="shared" si="6"/>
        <v>0</v>
      </c>
      <c r="AB36" s="4">
        <f>'TDOM &amp; TLAT density'!I38</f>
        <v>1042.5654600000003</v>
      </c>
      <c r="AC36" s="4">
        <f t="shared" si="7"/>
        <v>1042.5654600000003</v>
      </c>
      <c r="AD36">
        <f>'[23]Quadrat totals'!B37</f>
        <v>52</v>
      </c>
      <c r="AE36">
        <f>'[23]Quadrat totals'!Z37</f>
        <v>0</v>
      </c>
      <c r="AF36">
        <f>'SAM density'!K38</f>
        <v>0</v>
      </c>
      <c r="AG36">
        <f>'SCAL density'!K38</f>
        <v>0</v>
      </c>
      <c r="AH36">
        <f t="shared" si="8"/>
        <v>0</v>
      </c>
      <c r="AI36" s="4">
        <f>'TDOM &amp; TLAT density'!K38</f>
        <v>550.90880400000003</v>
      </c>
      <c r="AJ36" s="4">
        <f t="shared" si="9"/>
        <v>550.90880400000003</v>
      </c>
      <c r="AK36">
        <f>'[24]Quadrat totals'!B37</f>
        <v>59</v>
      </c>
      <c r="AL36">
        <v>0</v>
      </c>
      <c r="AM36">
        <f>'SAM density'!M38</f>
        <v>0</v>
      </c>
      <c r="AN36">
        <f>'SCAL density'!M38</f>
        <v>0</v>
      </c>
      <c r="AO36">
        <f t="shared" si="10"/>
        <v>0</v>
      </c>
      <c r="AP36" s="4">
        <f>'TDOM &amp; TLAT density'!M38</f>
        <v>2629.3550712000006</v>
      </c>
      <c r="AQ36" s="4">
        <f t="shared" si="11"/>
        <v>2629.3550712000006</v>
      </c>
      <c r="AR36">
        <f>'[26]Quadrat totals'!B37</f>
        <v>47</v>
      </c>
      <c r="AS36">
        <f>'[26]Quadrat totals'!Z37</f>
        <v>139.24389600000001</v>
      </c>
      <c r="AT36">
        <f>'SAM density'!O38</f>
        <v>0</v>
      </c>
      <c r="AU36">
        <f>'SCAL density'!O38</f>
        <v>0</v>
      </c>
      <c r="AV36">
        <f t="shared" si="12"/>
        <v>139.24389600000001</v>
      </c>
      <c r="AW36">
        <f>'TDOM &amp; TLAT density'!O38</f>
        <v>3230.8164974000001</v>
      </c>
      <c r="AX36" s="4">
        <f t="shared" si="13"/>
        <v>3370.0603934000001</v>
      </c>
      <c r="AY36">
        <f>'[27]Quadrat totals'!B37</f>
        <v>56</v>
      </c>
      <c r="AZ36">
        <f>'SAC &amp; STAB density'!Q38</f>
        <v>0</v>
      </c>
      <c r="BA36">
        <f>'SAM density'!Q38</f>
        <v>0</v>
      </c>
      <c r="BB36">
        <f>'SCAL density'!Q38</f>
        <v>488.1026030663246</v>
      </c>
      <c r="BC36">
        <f t="shared" si="14"/>
        <v>488.1026030663246</v>
      </c>
      <c r="BD36">
        <f>'TDOM &amp; TLAT density'!Q38</f>
        <v>4067.1622680000009</v>
      </c>
      <c r="BE36">
        <f t="shared" si="15"/>
        <v>4555.2648710663252</v>
      </c>
      <c r="BF36" s="4">
        <f>'TDOM &amp; TLAT density'!B38</f>
        <v>58</v>
      </c>
      <c r="BG36">
        <f>'SAC &amp; STAB density'!S38</f>
        <v>0</v>
      </c>
      <c r="BH36">
        <f>'SAM density'!S38</f>
        <v>0</v>
      </c>
      <c r="BI36">
        <f>'SCAL density'!S38</f>
        <v>41.086652000000001</v>
      </c>
      <c r="BJ36">
        <f t="shared" si="16"/>
        <v>41.086652000000001</v>
      </c>
      <c r="BK36">
        <f>'TDOM &amp; TLAT density'!S38</f>
        <v>1869.057264</v>
      </c>
      <c r="BL36">
        <f t="shared" si="17"/>
        <v>1910.143916</v>
      </c>
    </row>
    <row r="37" spans="1:64">
      <c r="A37" s="2" t="s">
        <v>11</v>
      </c>
      <c r="B37">
        <f>'[19]Quadrat totals'!B38</f>
        <v>9</v>
      </c>
      <c r="C37">
        <f>'[19]Quadrat totals'!Z38</f>
        <v>1844.8955825514897</v>
      </c>
      <c r="D37">
        <f>'SAM density'!C39</f>
        <v>0</v>
      </c>
      <c r="E37">
        <f>'SCAL density'!C39</f>
        <v>158.83280273305462</v>
      </c>
      <c r="F37">
        <f t="shared" si="0"/>
        <v>2003.7283852845444</v>
      </c>
      <c r="G37" s="4">
        <f>'TDOM &amp; TLAT density'!C39</f>
        <v>1357.9385853600002</v>
      </c>
      <c r="H37" s="4">
        <f t="shared" si="1"/>
        <v>3361.6669706445446</v>
      </c>
      <c r="I37">
        <f>'[20]Quadrat totals'!B38</f>
        <v>2</v>
      </c>
      <c r="J37">
        <f>'[20]Quadrat totals'!Z38</f>
        <v>260.95641999999998</v>
      </c>
      <c r="K37">
        <f>'SAM density'!E39</f>
        <v>0</v>
      </c>
      <c r="L37">
        <f>'SCAL density'!E39</f>
        <v>0</v>
      </c>
      <c r="M37">
        <f t="shared" si="2"/>
        <v>260.95641999999998</v>
      </c>
      <c r="N37" s="4">
        <f>'TDOM &amp; TLAT density'!E39</f>
        <v>458.8924840000002</v>
      </c>
      <c r="O37" s="4">
        <f t="shared" si="3"/>
        <v>719.84890400000018</v>
      </c>
      <c r="P37">
        <f>'[21]Quadrat totals'!B38</f>
        <v>2</v>
      </c>
      <c r="Q37">
        <f>'[21]Quadrat totals'!Z38</f>
        <v>519.55488000000003</v>
      </c>
      <c r="R37">
        <f>'SAM density'!G39</f>
        <v>0</v>
      </c>
      <c r="S37">
        <f>'SCAL density'!G39</f>
        <v>0</v>
      </c>
      <c r="T37">
        <f t="shared" si="4"/>
        <v>519.55488000000003</v>
      </c>
      <c r="U37" s="4">
        <f>'TDOM &amp; TLAT density'!G39</f>
        <v>0</v>
      </c>
      <c r="V37" s="4">
        <f t="shared" si="5"/>
        <v>519.55488000000003</v>
      </c>
      <c r="W37">
        <f>'[22]Quadrat totals'!B38</f>
        <v>9</v>
      </c>
      <c r="X37">
        <f>'[22]Quadrat totals'!Z38</f>
        <v>0</v>
      </c>
      <c r="Y37">
        <f>'SAM density'!I39</f>
        <v>0</v>
      </c>
      <c r="Z37">
        <f>'SCAL density'!I39</f>
        <v>650.68850550149455</v>
      </c>
      <c r="AA37">
        <f t="shared" si="6"/>
        <v>650.68850550149455</v>
      </c>
      <c r="AB37" s="4">
        <f>'TDOM &amp; TLAT density'!I39</f>
        <v>0</v>
      </c>
      <c r="AC37" s="4">
        <f t="shared" si="7"/>
        <v>650.68850550149455</v>
      </c>
      <c r="AD37">
        <f>'[23]Quadrat totals'!B38</f>
        <v>4</v>
      </c>
      <c r="AE37">
        <f>'[23]Quadrat totals'!Z38</f>
        <v>0</v>
      </c>
      <c r="AF37">
        <f>'SAM density'!K39</f>
        <v>0</v>
      </c>
      <c r="AG37">
        <f>'SCAL density'!K39</f>
        <v>352.67424800000003</v>
      </c>
      <c r="AH37">
        <f t="shared" si="8"/>
        <v>352.67424800000003</v>
      </c>
      <c r="AI37" s="4">
        <f>'TDOM &amp; TLAT density'!K39</f>
        <v>0</v>
      </c>
      <c r="AJ37" s="4">
        <f t="shared" si="9"/>
        <v>352.67424800000003</v>
      </c>
      <c r="AK37">
        <f>'[24]Quadrat totals'!B38</f>
        <v>1</v>
      </c>
      <c r="AL37">
        <v>435.23494749276102</v>
      </c>
      <c r="AM37">
        <f>'SAM density'!M39</f>
        <v>0</v>
      </c>
      <c r="AN37">
        <f>'SCAL density'!M39</f>
        <v>0</v>
      </c>
      <c r="AO37">
        <f t="shared" si="10"/>
        <v>435.23494749276102</v>
      </c>
      <c r="AP37" s="4">
        <f>'TDOM &amp; TLAT density'!M39</f>
        <v>423.85091200000016</v>
      </c>
      <c r="AQ37" s="4">
        <f t="shared" si="11"/>
        <v>859.08585949276119</v>
      </c>
      <c r="AR37">
        <f>'[26]Quadrat totals'!B38</f>
        <v>1</v>
      </c>
      <c r="AS37">
        <f>'[26]Quadrat totals'!Z38</f>
        <v>480.43260385051315</v>
      </c>
      <c r="AT37">
        <f>'SAM density'!O39</f>
        <v>0</v>
      </c>
      <c r="AU37">
        <f>'SCAL density'!O39</f>
        <v>0</v>
      </c>
      <c r="AV37">
        <f t="shared" si="12"/>
        <v>480.43260385051315</v>
      </c>
      <c r="AW37">
        <f>'TDOM &amp; TLAT density'!O39</f>
        <v>712.62587200000019</v>
      </c>
      <c r="AX37" s="4">
        <f t="shared" si="13"/>
        <v>1193.0584758505133</v>
      </c>
      <c r="AY37">
        <f>'[27]Quadrat totals'!B38</f>
        <v>13</v>
      </c>
      <c r="AZ37">
        <f>'SAC &amp; STAB density'!Q39</f>
        <v>168.40757600000001</v>
      </c>
      <c r="BA37">
        <f>'SAM density'!Q39</f>
        <v>0</v>
      </c>
      <c r="BB37">
        <f>'SCAL density'!Q39</f>
        <v>0</v>
      </c>
      <c r="BC37">
        <f t="shared" si="14"/>
        <v>168.40757600000001</v>
      </c>
      <c r="BD37">
        <f>'TDOM &amp; TLAT density'!Q39</f>
        <v>579.38440684000011</v>
      </c>
      <c r="BE37">
        <f t="shared" si="15"/>
        <v>747.79198284000017</v>
      </c>
      <c r="BF37" s="4">
        <f>'TDOM &amp; TLAT density'!B39</f>
        <v>9</v>
      </c>
      <c r="BG37">
        <f>'SAC &amp; STAB density'!S39</f>
        <v>88.760440038389817</v>
      </c>
      <c r="BH37">
        <f>'SAM density'!S39</f>
        <v>0</v>
      </c>
      <c r="BI37">
        <f>'SCAL density'!S39</f>
        <v>0</v>
      </c>
      <c r="BJ37">
        <f t="shared" si="16"/>
        <v>88.760440038389817</v>
      </c>
      <c r="BK37">
        <f>'TDOM &amp; TLAT density'!S39</f>
        <v>73.012852000000009</v>
      </c>
      <c r="BL37">
        <f t="shared" si="17"/>
        <v>161.77329203838983</v>
      </c>
    </row>
    <row r="38" spans="1:64">
      <c r="A38" s="2" t="s">
        <v>11</v>
      </c>
      <c r="B38">
        <f>'[19]Quadrat totals'!B39</f>
        <v>15</v>
      </c>
      <c r="C38">
        <f>'[19]Quadrat totals'!Z39</f>
        <v>1795.5119984585044</v>
      </c>
      <c r="D38">
        <f>'SAM density'!C40</f>
        <v>0</v>
      </c>
      <c r="E38">
        <f>'SCAL density'!C40</f>
        <v>0</v>
      </c>
      <c r="F38">
        <f t="shared" si="0"/>
        <v>1795.5119984585044</v>
      </c>
      <c r="G38" s="4">
        <f>'TDOM &amp; TLAT density'!C40</f>
        <v>1836.9172036</v>
      </c>
      <c r="H38" s="4">
        <f t="shared" si="1"/>
        <v>3632.4292020585044</v>
      </c>
      <c r="I38">
        <f>'[20]Quadrat totals'!B39</f>
        <v>11</v>
      </c>
      <c r="J38">
        <f>'[20]Quadrat totals'!Z39</f>
        <v>322.05662696509239</v>
      </c>
      <c r="K38">
        <f>'SAM density'!E40</f>
        <v>0</v>
      </c>
      <c r="L38">
        <f>'SCAL density'!E40</f>
        <v>0</v>
      </c>
      <c r="M38">
        <f t="shared" si="2"/>
        <v>322.05662696509239</v>
      </c>
      <c r="N38" s="4">
        <f>'TDOM &amp; TLAT density'!E40</f>
        <v>337.78452800000002</v>
      </c>
      <c r="O38" s="4">
        <f t="shared" si="3"/>
        <v>659.84115496509241</v>
      </c>
      <c r="P38">
        <f>'[21]Quadrat totals'!B39</f>
        <v>13</v>
      </c>
      <c r="Q38">
        <f>'[21]Quadrat totals'!Z39</f>
        <v>284.85839056475811</v>
      </c>
      <c r="R38">
        <f>'SAM density'!G40</f>
        <v>0</v>
      </c>
      <c r="S38">
        <f>'SCAL density'!G40</f>
        <v>0</v>
      </c>
      <c r="T38">
        <f t="shared" si="4"/>
        <v>284.85839056475811</v>
      </c>
      <c r="U38" s="4">
        <f>'TDOM &amp; TLAT density'!G40</f>
        <v>498.96264712000027</v>
      </c>
      <c r="V38" s="4">
        <f t="shared" si="5"/>
        <v>783.82103768475838</v>
      </c>
      <c r="W38">
        <f>'[22]Quadrat totals'!B39</f>
        <v>12</v>
      </c>
      <c r="X38">
        <f>'[22]Quadrat totals'!Z39</f>
        <v>0</v>
      </c>
      <c r="Y38">
        <f>'SAM density'!I40</f>
        <v>0</v>
      </c>
      <c r="Z38">
        <f>'SCAL density'!I40</f>
        <v>0</v>
      </c>
      <c r="AA38">
        <f t="shared" si="6"/>
        <v>0</v>
      </c>
      <c r="AB38" s="4">
        <f>'TDOM &amp; TLAT density'!I40</f>
        <v>0</v>
      </c>
      <c r="AC38" s="4">
        <f t="shared" si="7"/>
        <v>0</v>
      </c>
      <c r="AD38">
        <f>'[23]Quadrat totals'!B39</f>
        <v>12</v>
      </c>
      <c r="AE38">
        <f>'[23]Quadrat totals'!Z39</f>
        <v>47.255892000000003</v>
      </c>
      <c r="AF38">
        <f>'SAM density'!K40</f>
        <v>0</v>
      </c>
      <c r="AG38">
        <f>'SCAL density'!K40</f>
        <v>0</v>
      </c>
      <c r="AH38">
        <f t="shared" si="8"/>
        <v>47.255892000000003</v>
      </c>
      <c r="AI38" s="4">
        <f>'TDOM &amp; TLAT density'!K40</f>
        <v>95.06086400000008</v>
      </c>
      <c r="AJ38" s="4">
        <f t="shared" si="9"/>
        <v>142.31675600000008</v>
      </c>
      <c r="AK38">
        <f>'[24]Quadrat totals'!B39</f>
        <v>18</v>
      </c>
      <c r="AL38">
        <v>216.77093971560117</v>
      </c>
      <c r="AM38">
        <f>'SAM density'!M40</f>
        <v>0</v>
      </c>
      <c r="AN38">
        <f>'SCAL density'!M40</f>
        <v>0</v>
      </c>
      <c r="AO38">
        <f t="shared" si="10"/>
        <v>216.77093971560117</v>
      </c>
      <c r="AP38" s="4">
        <f>'TDOM &amp; TLAT density'!M40</f>
        <v>671.79674800000043</v>
      </c>
      <c r="AQ38" s="4">
        <f t="shared" si="11"/>
        <v>888.56768771560155</v>
      </c>
      <c r="AR38">
        <f>'[26]Quadrat totals'!B39</f>
        <v>13</v>
      </c>
      <c r="AS38">
        <f>'[26]Quadrat totals'!Z39</f>
        <v>771.58595503999379</v>
      </c>
      <c r="AT38">
        <f>'SAM density'!O40</f>
        <v>0</v>
      </c>
      <c r="AU38">
        <f>'SCAL density'!O40</f>
        <v>0</v>
      </c>
      <c r="AV38">
        <f t="shared" si="12"/>
        <v>771.58595503999379</v>
      </c>
      <c r="AW38">
        <f>'TDOM &amp; TLAT density'!O40</f>
        <v>2781.3368720000003</v>
      </c>
      <c r="AX38" s="4">
        <f t="shared" si="13"/>
        <v>3552.922827039994</v>
      </c>
      <c r="AY38">
        <f>'[27]Quadrat totals'!B39</f>
        <v>29</v>
      </c>
      <c r="AZ38">
        <f>'SAC &amp; STAB density'!Q40</f>
        <v>0</v>
      </c>
      <c r="BA38">
        <f>'SAM density'!Q40</f>
        <v>0</v>
      </c>
      <c r="BB38">
        <f>'SCAL density'!Q40</f>
        <v>0</v>
      </c>
      <c r="BC38">
        <f t="shared" si="14"/>
        <v>0</v>
      </c>
      <c r="BD38">
        <f>'TDOM &amp; TLAT density'!Q40</f>
        <v>2963.272223800001</v>
      </c>
      <c r="BE38">
        <f t="shared" si="15"/>
        <v>2963.272223800001</v>
      </c>
      <c r="BF38" s="4">
        <f>'TDOM &amp; TLAT density'!B40</f>
        <v>15</v>
      </c>
      <c r="BG38">
        <f>'SAC &amp; STAB density'!S40</f>
        <v>0</v>
      </c>
      <c r="BH38">
        <f>'SAM density'!S40</f>
        <v>0</v>
      </c>
      <c r="BI38">
        <f>'SCAL density'!S40</f>
        <v>0</v>
      </c>
      <c r="BJ38">
        <f t="shared" si="16"/>
        <v>0</v>
      </c>
      <c r="BK38">
        <f>'TDOM &amp; TLAT density'!S40</f>
        <v>611.07753488000014</v>
      </c>
      <c r="BL38">
        <f t="shared" si="17"/>
        <v>611.07753488000014</v>
      </c>
    </row>
    <row r="39" spans="1:64">
      <c r="A39" s="2" t="s">
        <v>11</v>
      </c>
      <c r="B39">
        <f>'[19]Quadrat totals'!B40</f>
        <v>18</v>
      </c>
      <c r="C39">
        <f>'[19]Quadrat totals'!Z40</f>
        <v>731.23803775698161</v>
      </c>
      <c r="D39">
        <f>'SAM density'!C41</f>
        <v>0</v>
      </c>
      <c r="E39">
        <f>'SCAL density'!C41</f>
        <v>0</v>
      </c>
      <c r="F39">
        <f t="shared" si="0"/>
        <v>731.23803775698161</v>
      </c>
      <c r="G39" s="4">
        <f>'TDOM &amp; TLAT density'!C41</f>
        <v>2719.4086078800001</v>
      </c>
      <c r="H39" s="4">
        <f t="shared" si="1"/>
        <v>3450.6466456369817</v>
      </c>
      <c r="I39">
        <f>'[20]Quadrat totals'!B40</f>
        <v>20</v>
      </c>
      <c r="J39">
        <f>'[20]Quadrat totals'!Z40</f>
        <v>736.23040543778666</v>
      </c>
      <c r="K39">
        <f>'SAM density'!E41</f>
        <v>0</v>
      </c>
      <c r="L39">
        <f>'SCAL density'!E41</f>
        <v>0</v>
      </c>
      <c r="M39">
        <f t="shared" si="2"/>
        <v>736.23040543778666</v>
      </c>
      <c r="N39" s="4">
        <f>'TDOM &amp; TLAT density'!E41</f>
        <v>577.61185936000015</v>
      </c>
      <c r="O39" s="4">
        <f t="shared" si="3"/>
        <v>1313.8422647977868</v>
      </c>
      <c r="P39">
        <f>'[21]Quadrat totals'!B40</f>
        <v>38</v>
      </c>
      <c r="Q39">
        <f>'[21]Quadrat totals'!Z40</f>
        <v>0</v>
      </c>
      <c r="R39">
        <f>'SAM density'!G41</f>
        <v>0</v>
      </c>
      <c r="S39">
        <f>'SCAL density'!G41</f>
        <v>0</v>
      </c>
      <c r="T39">
        <f t="shared" si="4"/>
        <v>0</v>
      </c>
      <c r="U39" s="4">
        <f>'TDOM &amp; TLAT density'!G41</f>
        <v>449.64104400000008</v>
      </c>
      <c r="V39" s="4">
        <f t="shared" si="5"/>
        <v>449.64104400000008</v>
      </c>
      <c r="W39">
        <f>'[22]Quadrat totals'!B40</f>
        <v>22</v>
      </c>
      <c r="X39">
        <f>'[22]Quadrat totals'!Z40</f>
        <v>0</v>
      </c>
      <c r="Y39">
        <f>'SAM density'!I41</f>
        <v>0</v>
      </c>
      <c r="Z39">
        <f>'SCAL density'!I41</f>
        <v>0</v>
      </c>
      <c r="AA39">
        <f t="shared" si="6"/>
        <v>0</v>
      </c>
      <c r="AB39" s="4">
        <f>'TDOM &amp; TLAT density'!I41</f>
        <v>0</v>
      </c>
      <c r="AC39" s="4">
        <f t="shared" si="7"/>
        <v>0</v>
      </c>
      <c r="AD39">
        <f>'[23]Quadrat totals'!B40</f>
        <v>40</v>
      </c>
      <c r="AE39">
        <f>'[23]Quadrat totals'!Z40</f>
        <v>0</v>
      </c>
      <c r="AF39">
        <f>'SAM density'!K41</f>
        <v>0</v>
      </c>
      <c r="AG39">
        <f>'SCAL density'!K41</f>
        <v>0</v>
      </c>
      <c r="AH39">
        <f t="shared" si="8"/>
        <v>0</v>
      </c>
      <c r="AI39" s="4">
        <f>'TDOM &amp; TLAT density'!K41</f>
        <v>191.09797199999997</v>
      </c>
      <c r="AJ39" s="4">
        <f t="shared" si="9"/>
        <v>191.09797199999997</v>
      </c>
      <c r="AK39">
        <f>'[24]Quadrat totals'!B40</f>
        <v>36</v>
      </c>
      <c r="AL39">
        <v>262.56958575137662</v>
      </c>
      <c r="AM39">
        <f>'SAM density'!M41</f>
        <v>0</v>
      </c>
      <c r="AN39">
        <f>'SCAL density'!M41</f>
        <v>0</v>
      </c>
      <c r="AO39">
        <f t="shared" si="10"/>
        <v>262.56958575137662</v>
      </c>
      <c r="AP39" s="4">
        <f>'TDOM &amp; TLAT density'!M41</f>
        <v>23.178256000000005</v>
      </c>
      <c r="AQ39" s="4">
        <f t="shared" si="11"/>
        <v>285.74784175137665</v>
      </c>
      <c r="AR39">
        <f>'[26]Quadrat totals'!B40</f>
        <v>16</v>
      </c>
      <c r="AS39">
        <f>'[26]Quadrat totals'!Z40</f>
        <v>1486.2331816878102</v>
      </c>
      <c r="AT39">
        <f>'SAM density'!O41</f>
        <v>0</v>
      </c>
      <c r="AU39">
        <f>'SCAL density'!O41</f>
        <v>0</v>
      </c>
      <c r="AV39">
        <f t="shared" si="12"/>
        <v>1486.2331816878102</v>
      </c>
      <c r="AW39">
        <f>'TDOM &amp; TLAT density'!O41</f>
        <v>1255.5039367600002</v>
      </c>
      <c r="AX39" s="4">
        <f t="shared" si="13"/>
        <v>2741.7371184478106</v>
      </c>
      <c r="AY39">
        <f>'[27]Quadrat totals'!B40</f>
        <v>40</v>
      </c>
      <c r="AZ39">
        <f>'SAC &amp; STAB density'!Q41</f>
        <v>0</v>
      </c>
      <c r="BA39">
        <f>'SAM density'!Q41</f>
        <v>0</v>
      </c>
      <c r="BB39">
        <f>'SCAL density'!Q41</f>
        <v>0</v>
      </c>
      <c r="BC39">
        <f t="shared" si="14"/>
        <v>0</v>
      </c>
      <c r="BD39">
        <f>'TDOM &amp; TLAT density'!Q41</f>
        <v>1471.1514595600006</v>
      </c>
      <c r="BE39">
        <f t="shared" si="15"/>
        <v>1471.1514595600006</v>
      </c>
      <c r="BF39" s="4">
        <f>'TDOM &amp; TLAT density'!B41</f>
        <v>18</v>
      </c>
      <c r="BG39">
        <f>'SAC &amp; STAB density'!S41</f>
        <v>329.25037364250494</v>
      </c>
      <c r="BH39">
        <f>'SAM density'!S41</f>
        <v>0</v>
      </c>
      <c r="BI39">
        <f>'SCAL density'!S41</f>
        <v>0</v>
      </c>
      <c r="BJ39">
        <f t="shared" si="16"/>
        <v>329.25037364250494</v>
      </c>
      <c r="BK39">
        <f>'TDOM &amp; TLAT density'!S41</f>
        <v>85.549076000000014</v>
      </c>
      <c r="BL39">
        <f t="shared" si="17"/>
        <v>414.79944964250495</v>
      </c>
    </row>
    <row r="40" spans="1:64">
      <c r="A40" s="2" t="s">
        <v>11</v>
      </c>
      <c r="B40">
        <f>'[19]Quadrat totals'!B41</f>
        <v>26</v>
      </c>
      <c r="C40">
        <f>'[19]Quadrat totals'!Z41</f>
        <v>1101.1799317294692</v>
      </c>
      <c r="D40">
        <f>'SAM density'!C42</f>
        <v>0</v>
      </c>
      <c r="E40">
        <f>'SCAL density'!C42</f>
        <v>0</v>
      </c>
      <c r="F40">
        <f t="shared" si="0"/>
        <v>1101.1799317294692</v>
      </c>
      <c r="G40" s="4">
        <f>'TDOM &amp; TLAT density'!C42</f>
        <v>3114.2879279600002</v>
      </c>
      <c r="H40" s="4">
        <f t="shared" si="1"/>
        <v>4215.4678596894692</v>
      </c>
      <c r="I40">
        <f>'[20]Quadrat totals'!B41</f>
        <v>33</v>
      </c>
      <c r="J40">
        <f>'[20]Quadrat totals'!Z41</f>
        <v>236.55417021098674</v>
      </c>
      <c r="K40">
        <f>'SAM density'!E42</f>
        <v>0</v>
      </c>
      <c r="L40">
        <f>'SCAL density'!E42</f>
        <v>0</v>
      </c>
      <c r="M40">
        <f t="shared" si="2"/>
        <v>236.55417021098674</v>
      </c>
      <c r="N40" s="4">
        <f>'TDOM &amp; TLAT density'!E42</f>
        <v>0</v>
      </c>
      <c r="O40" s="4">
        <f t="shared" si="3"/>
        <v>236.55417021098674</v>
      </c>
      <c r="P40">
        <f>'[21]Quadrat totals'!B41</f>
        <v>45</v>
      </c>
      <c r="Q40">
        <f>'[21]Quadrat totals'!Z41</f>
        <v>0</v>
      </c>
      <c r="R40">
        <f>'SAM density'!G42</f>
        <v>0</v>
      </c>
      <c r="S40">
        <f>'SCAL density'!G42</f>
        <v>0</v>
      </c>
      <c r="T40">
        <f t="shared" si="4"/>
        <v>0</v>
      </c>
      <c r="U40" s="4">
        <f>'TDOM &amp; TLAT density'!G42</f>
        <v>1259.0918440000003</v>
      </c>
      <c r="V40" s="4">
        <f t="shared" si="5"/>
        <v>1259.0918440000003</v>
      </c>
      <c r="W40">
        <f>'[22]Quadrat totals'!B41</f>
        <v>38</v>
      </c>
      <c r="X40">
        <f>'[22]Quadrat totals'!Z41</f>
        <v>2.9495320000000014</v>
      </c>
      <c r="Y40">
        <f>'SAM density'!I42</f>
        <v>0</v>
      </c>
      <c r="Z40">
        <f>'SCAL density'!I42</f>
        <v>0</v>
      </c>
      <c r="AA40">
        <f t="shared" si="6"/>
        <v>2.9495320000000014</v>
      </c>
      <c r="AB40" s="4">
        <f>'TDOM &amp; TLAT density'!I42</f>
        <v>127.43572400000008</v>
      </c>
      <c r="AC40" s="4">
        <f t="shared" si="7"/>
        <v>130.38525600000008</v>
      </c>
      <c r="AD40">
        <f>'[23]Quadrat totals'!B41</f>
        <v>49</v>
      </c>
      <c r="AE40">
        <f>'[23]Quadrat totals'!Z41</f>
        <v>25.248044</v>
      </c>
      <c r="AF40">
        <f>'SAM density'!K42</f>
        <v>0</v>
      </c>
      <c r="AG40">
        <f>'SCAL density'!K42</f>
        <v>0</v>
      </c>
      <c r="AH40">
        <f t="shared" si="8"/>
        <v>25.248044</v>
      </c>
      <c r="AI40" s="4">
        <f>'TDOM &amp; TLAT density'!K42</f>
        <v>340.75675200000012</v>
      </c>
      <c r="AJ40" s="4">
        <f t="shared" si="9"/>
        <v>366.00479600000011</v>
      </c>
      <c r="AK40">
        <f>'[24]Quadrat totals'!B41</f>
        <v>45</v>
      </c>
      <c r="AL40">
        <v>0</v>
      </c>
      <c r="AM40">
        <f>'SAM density'!M42</f>
        <v>0</v>
      </c>
      <c r="AN40">
        <f>'SCAL density'!M42</f>
        <v>0</v>
      </c>
      <c r="AO40">
        <f t="shared" si="10"/>
        <v>0</v>
      </c>
      <c r="AP40" s="4">
        <f>'TDOM &amp; TLAT density'!M42</f>
        <v>989.3288600000003</v>
      </c>
      <c r="AQ40" s="4">
        <f t="shared" si="11"/>
        <v>989.3288600000003</v>
      </c>
      <c r="AR40">
        <f>'[26]Quadrat totals'!B41</f>
        <v>19</v>
      </c>
      <c r="AS40">
        <f>'[26]Quadrat totals'!Z41</f>
        <v>520.562540988656</v>
      </c>
      <c r="AT40">
        <f>'SAM density'!O42</f>
        <v>0</v>
      </c>
      <c r="AU40">
        <f>'SCAL density'!O42</f>
        <v>0</v>
      </c>
      <c r="AV40">
        <f t="shared" si="12"/>
        <v>520.562540988656</v>
      </c>
      <c r="AW40">
        <f>'TDOM &amp; TLAT density'!O42</f>
        <v>2772.2954588800003</v>
      </c>
      <c r="AX40" s="4">
        <f t="shared" si="13"/>
        <v>3292.8579998686564</v>
      </c>
      <c r="AY40">
        <f>'[27]Quadrat totals'!B41</f>
        <v>51</v>
      </c>
      <c r="AZ40">
        <f>'SAC &amp; STAB density'!Q42</f>
        <v>810.27974706098371</v>
      </c>
      <c r="BA40">
        <f>'SAM density'!Q42</f>
        <v>0</v>
      </c>
      <c r="BB40">
        <f>'SCAL density'!Q42</f>
        <v>0</v>
      </c>
      <c r="BC40">
        <f t="shared" si="14"/>
        <v>810.27974706098371</v>
      </c>
      <c r="BD40">
        <f>'TDOM &amp; TLAT density'!Q42</f>
        <v>85.371800000000093</v>
      </c>
      <c r="BE40">
        <f t="shared" si="15"/>
        <v>895.65154706098383</v>
      </c>
      <c r="BF40" s="4">
        <f>'TDOM &amp; TLAT density'!B42</f>
        <v>26</v>
      </c>
      <c r="BG40">
        <f>'SAC &amp; STAB density'!S42</f>
        <v>258.2623229402198</v>
      </c>
      <c r="BH40">
        <f>'SAM density'!S42</f>
        <v>0</v>
      </c>
      <c r="BI40">
        <f>'SCAL density'!S42</f>
        <v>0</v>
      </c>
      <c r="BJ40">
        <f t="shared" si="16"/>
        <v>258.2623229402198</v>
      </c>
      <c r="BK40">
        <f>'TDOM &amp; TLAT density'!S42</f>
        <v>356.37660000000005</v>
      </c>
      <c r="BL40">
        <f t="shared" si="17"/>
        <v>614.6389229402198</v>
      </c>
    </row>
    <row r="41" spans="1:64">
      <c r="A41" s="2" t="s">
        <v>11</v>
      </c>
      <c r="B41">
        <f>'[19]Quadrat totals'!B42</f>
        <v>27</v>
      </c>
      <c r="C41">
        <f>'[19]Quadrat totals'!Z42</f>
        <v>472.29090303845732</v>
      </c>
      <c r="D41">
        <f>'SAM density'!C43</f>
        <v>0</v>
      </c>
      <c r="E41">
        <f>'SCAL density'!C43</f>
        <v>0</v>
      </c>
      <c r="F41">
        <f t="shared" si="0"/>
        <v>472.29090303845732</v>
      </c>
      <c r="G41" s="4">
        <f>'TDOM &amp; TLAT density'!C43</f>
        <v>4069.4920252400002</v>
      </c>
      <c r="H41" s="4">
        <f t="shared" si="1"/>
        <v>4541.7829282784578</v>
      </c>
      <c r="I41">
        <f>'[20]Quadrat totals'!B42</f>
        <v>54</v>
      </c>
      <c r="J41">
        <f>'[20]Quadrat totals'!Z42</f>
        <v>765.61442156358589</v>
      </c>
      <c r="K41">
        <f>'SAM density'!E43</f>
        <v>0</v>
      </c>
      <c r="L41">
        <f>'SCAL density'!E43</f>
        <v>0</v>
      </c>
      <c r="M41">
        <f t="shared" si="2"/>
        <v>765.61442156358589</v>
      </c>
      <c r="N41" s="4">
        <f>'TDOM &amp; TLAT density'!E43</f>
        <v>773.92776800000013</v>
      </c>
      <c r="O41" s="4">
        <f t="shared" si="3"/>
        <v>1539.5421895635859</v>
      </c>
      <c r="P41">
        <f>'[21]Quadrat totals'!B42</f>
        <v>56</v>
      </c>
      <c r="Q41">
        <f>'[21]Quadrat totals'!Z42</f>
        <v>740.80626000000018</v>
      </c>
      <c r="R41">
        <f>'SAM density'!G43</f>
        <v>0</v>
      </c>
      <c r="S41">
        <f>'SCAL density'!G43</f>
        <v>0</v>
      </c>
      <c r="T41">
        <f t="shared" si="4"/>
        <v>740.80626000000018</v>
      </c>
      <c r="U41" s="4">
        <f>'TDOM &amp; TLAT density'!G43</f>
        <v>0</v>
      </c>
      <c r="V41" s="4">
        <f t="shared" si="5"/>
        <v>740.80626000000018</v>
      </c>
      <c r="W41">
        <f>'[22]Quadrat totals'!B42</f>
        <v>40</v>
      </c>
      <c r="X41">
        <f>'[22]Quadrat totals'!Z42</f>
        <v>0</v>
      </c>
      <c r="Y41">
        <f>'SAM density'!I43</f>
        <v>0</v>
      </c>
      <c r="Z41">
        <f>'SCAL density'!I43</f>
        <v>0</v>
      </c>
      <c r="AA41">
        <f t="shared" si="6"/>
        <v>0</v>
      </c>
      <c r="AB41" s="4">
        <f>'TDOM &amp; TLAT density'!I43</f>
        <v>126.1276320000001</v>
      </c>
      <c r="AC41" s="4">
        <f t="shared" si="7"/>
        <v>126.1276320000001</v>
      </c>
      <c r="AD41">
        <f>'[23]Quadrat totals'!B42</f>
        <v>51</v>
      </c>
      <c r="AE41">
        <f>'[23]Quadrat totals'!Z42</f>
        <v>952.87548800000013</v>
      </c>
      <c r="AF41">
        <f>'SAM density'!K43</f>
        <v>0</v>
      </c>
      <c r="AG41">
        <f>'SCAL density'!K43</f>
        <v>0</v>
      </c>
      <c r="AH41">
        <f t="shared" si="8"/>
        <v>952.87548800000013</v>
      </c>
      <c r="AI41" s="4">
        <f>'TDOM &amp; TLAT density'!K43</f>
        <v>48.797511999999983</v>
      </c>
      <c r="AJ41" s="4">
        <f t="shared" si="9"/>
        <v>1001.6730000000001</v>
      </c>
      <c r="AK41">
        <f>'[24]Quadrat totals'!B42</f>
        <v>46</v>
      </c>
      <c r="AL41">
        <v>0</v>
      </c>
      <c r="AM41">
        <f>'SAM density'!M43</f>
        <v>0</v>
      </c>
      <c r="AN41">
        <f>'SCAL density'!M43</f>
        <v>0</v>
      </c>
      <c r="AO41">
        <f t="shared" si="10"/>
        <v>0</v>
      </c>
      <c r="AP41" s="4">
        <f>'TDOM &amp; TLAT density'!M43</f>
        <v>1814.9838840000002</v>
      </c>
      <c r="AQ41" s="4">
        <f t="shared" si="11"/>
        <v>1814.9838840000002</v>
      </c>
      <c r="AR41">
        <f>'[26]Quadrat totals'!B42</f>
        <v>38</v>
      </c>
      <c r="AS41">
        <f>'[26]Quadrat totals'!Z42</f>
        <v>416.92761244503731</v>
      </c>
      <c r="AT41">
        <f>'SAM density'!O43</f>
        <v>0</v>
      </c>
      <c r="AU41">
        <f>'SCAL density'!O43</f>
        <v>0</v>
      </c>
      <c r="AV41">
        <f t="shared" si="12"/>
        <v>416.92761244503731</v>
      </c>
      <c r="AW41">
        <f>'TDOM &amp; TLAT density'!O43</f>
        <v>1383.1830840000002</v>
      </c>
      <c r="AX41" s="4">
        <f t="shared" si="13"/>
        <v>1800.1106964450375</v>
      </c>
      <c r="AY41">
        <f>'[27]Quadrat totals'!B42</f>
        <v>54</v>
      </c>
      <c r="AZ41">
        <f>'SAC &amp; STAB density'!Q43</f>
        <v>44.451692000000008</v>
      </c>
      <c r="BA41">
        <f>'SAM density'!Q43</f>
        <v>0</v>
      </c>
      <c r="BB41">
        <f>'SCAL density'!Q43</f>
        <v>0</v>
      </c>
      <c r="BC41">
        <f t="shared" si="14"/>
        <v>44.451692000000008</v>
      </c>
      <c r="BD41">
        <f>'TDOM &amp; TLAT density'!Q43</f>
        <v>509.85985200000005</v>
      </c>
      <c r="BE41">
        <f t="shared" si="15"/>
        <v>554.31154400000003</v>
      </c>
      <c r="BF41" s="4">
        <f>'TDOM &amp; TLAT density'!B43</f>
        <v>27</v>
      </c>
      <c r="BG41">
        <f>'SAC &amp; STAB density'!S43</f>
        <v>0</v>
      </c>
      <c r="BH41">
        <f>'SAM density'!S43</f>
        <v>0</v>
      </c>
      <c r="BI41">
        <f>'SCAL density'!S43</f>
        <v>77.551496000000014</v>
      </c>
      <c r="BJ41">
        <f t="shared" si="16"/>
        <v>77.551496000000014</v>
      </c>
      <c r="BK41">
        <f>'TDOM &amp; TLAT density'!S43</f>
        <v>973.28608000000008</v>
      </c>
      <c r="BL41">
        <f t="shared" si="17"/>
        <v>1050.8375760000001</v>
      </c>
    </row>
    <row r="42" spans="1:64">
      <c r="A42" s="2" t="s">
        <v>12</v>
      </c>
      <c r="B42">
        <f>'[19]Quadrat totals'!B43</f>
        <v>9</v>
      </c>
      <c r="C42">
        <f>'[19]Quadrat totals'!Z43</f>
        <v>1242.5450035361578</v>
      </c>
      <c r="D42">
        <f>'SAM density'!C44</f>
        <v>0</v>
      </c>
      <c r="E42">
        <f>'SCAL density'!C44</f>
        <v>0</v>
      </c>
      <c r="F42">
        <f t="shared" si="0"/>
        <v>1242.5450035361578</v>
      </c>
      <c r="G42" s="4">
        <f>'TDOM &amp; TLAT density'!C44</f>
        <v>5392.3628397599996</v>
      </c>
      <c r="H42" s="4">
        <f t="shared" si="1"/>
        <v>6634.9078432961578</v>
      </c>
      <c r="I42">
        <f>'[20]Quadrat totals'!B43</f>
        <v>7</v>
      </c>
      <c r="J42">
        <f>'[20]Quadrat totals'!Z43</f>
        <v>236.84030000000001</v>
      </c>
      <c r="K42">
        <f>'SAM density'!E44</f>
        <v>0</v>
      </c>
      <c r="L42">
        <f>'SCAL density'!E44</f>
        <v>0</v>
      </c>
      <c r="M42">
        <f t="shared" si="2"/>
        <v>236.84030000000001</v>
      </c>
      <c r="N42" s="4">
        <f>'TDOM &amp; TLAT density'!E44</f>
        <v>0</v>
      </c>
      <c r="O42" s="4">
        <f t="shared" si="3"/>
        <v>236.84030000000001</v>
      </c>
      <c r="P42">
        <f>'[21]Quadrat totals'!B43</f>
        <v>2</v>
      </c>
      <c r="Q42">
        <f>'[21]Quadrat totals'!Z43</f>
        <v>0</v>
      </c>
      <c r="R42">
        <f>'SAM density'!G44</f>
        <v>0</v>
      </c>
      <c r="S42">
        <f>'SCAL density'!G44</f>
        <v>152.70405600000001</v>
      </c>
      <c r="T42">
        <f t="shared" si="4"/>
        <v>152.70405600000001</v>
      </c>
      <c r="U42" s="4">
        <f>'TDOM &amp; TLAT density'!G44</f>
        <v>1810.9907264000003</v>
      </c>
      <c r="V42" s="4">
        <f t="shared" si="5"/>
        <v>1963.6947824000003</v>
      </c>
      <c r="W42">
        <f>'[22]Quadrat totals'!B43</f>
        <v>1</v>
      </c>
      <c r="X42">
        <f>'[22]Quadrat totals'!Z43</f>
        <v>47.681643999999999</v>
      </c>
      <c r="Y42">
        <f>'SAM density'!I44</f>
        <v>0</v>
      </c>
      <c r="Z42">
        <f>'SCAL density'!I44</f>
        <v>239.64449999999999</v>
      </c>
      <c r="AA42">
        <f t="shared" si="6"/>
        <v>287.326144</v>
      </c>
      <c r="AB42" s="4">
        <f>'TDOM &amp; TLAT density'!I44</f>
        <v>9.4640160000000293</v>
      </c>
      <c r="AC42" s="4">
        <f t="shared" si="7"/>
        <v>296.79016000000001</v>
      </c>
      <c r="AD42">
        <f>'[23]Quadrat totals'!B43</f>
        <v>5</v>
      </c>
      <c r="AE42">
        <f>'[23]Quadrat totals'!Z43</f>
        <v>0</v>
      </c>
      <c r="AF42">
        <f>'SAM density'!K44</f>
        <v>0</v>
      </c>
      <c r="AG42">
        <f>'SCAL density'!K44</f>
        <v>916.80566400000009</v>
      </c>
      <c r="AH42">
        <f t="shared" si="8"/>
        <v>916.80566400000009</v>
      </c>
      <c r="AI42" s="4">
        <f>'TDOM &amp; TLAT density'!K44</f>
        <v>38.977679999999992</v>
      </c>
      <c r="AJ42" s="4">
        <f t="shared" si="9"/>
        <v>955.78334400000006</v>
      </c>
      <c r="AK42">
        <f>'[24]Quadrat totals'!B43</f>
        <v>3</v>
      </c>
      <c r="AL42">
        <v>0</v>
      </c>
      <c r="AM42">
        <f>'SAM density'!M44</f>
        <v>0</v>
      </c>
      <c r="AN42">
        <f>'SCAL density'!M44</f>
        <v>987.36068243114858</v>
      </c>
      <c r="AO42">
        <f t="shared" si="10"/>
        <v>987.36068243114858</v>
      </c>
      <c r="AP42" s="4">
        <f>'TDOM &amp; TLAT density'!M44</f>
        <v>881.18096000000048</v>
      </c>
      <c r="AQ42" s="4">
        <f t="shared" si="11"/>
        <v>1868.5416424311491</v>
      </c>
      <c r="AR42">
        <f>'[26]Quadrat totals'!B43</f>
        <v>3</v>
      </c>
      <c r="AS42">
        <f>'[26]Quadrat totals'!Z43</f>
        <v>0</v>
      </c>
      <c r="AT42">
        <f>'SAM density'!O44</f>
        <v>0</v>
      </c>
      <c r="AU42">
        <f>'SCAL density'!O44</f>
        <v>773.07007112709528</v>
      </c>
      <c r="AV42">
        <f t="shared" si="12"/>
        <v>773.07007112709528</v>
      </c>
      <c r="AW42">
        <f>'TDOM &amp; TLAT density'!O44</f>
        <v>3232.5300706800008</v>
      </c>
      <c r="AX42" s="4">
        <f t="shared" si="13"/>
        <v>4005.600141807096</v>
      </c>
      <c r="AY42">
        <f>'[27]Quadrat totals'!B43</f>
        <v>14</v>
      </c>
      <c r="AZ42">
        <f>'SAC &amp; STAB density'!Q44</f>
        <v>1049.9428004190129</v>
      </c>
      <c r="BA42">
        <f>'SAM density'!Q44</f>
        <v>0</v>
      </c>
      <c r="BB42">
        <f>'SCAL density'!Q44</f>
        <v>0</v>
      </c>
      <c r="BC42">
        <f t="shared" si="14"/>
        <v>1049.9428004190129</v>
      </c>
      <c r="BD42">
        <f>'TDOM &amp; TLAT density'!Q44</f>
        <v>1733.4295338000006</v>
      </c>
      <c r="BE42">
        <f t="shared" si="15"/>
        <v>2783.3723342190133</v>
      </c>
      <c r="BF42" s="4">
        <f>'TDOM &amp; TLAT density'!B44</f>
        <v>9</v>
      </c>
      <c r="BG42">
        <f>'SAC &amp; STAB density'!S44</f>
        <v>0</v>
      </c>
      <c r="BH42">
        <f>'SAM density'!S44</f>
        <v>0</v>
      </c>
      <c r="BI42">
        <f>'SCAL density'!S44</f>
        <v>389.68162307607628</v>
      </c>
      <c r="BJ42">
        <f t="shared" si="16"/>
        <v>389.68162307607628</v>
      </c>
      <c r="BK42">
        <f>'TDOM &amp; TLAT density'!S44</f>
        <v>911.46689788000003</v>
      </c>
      <c r="BL42">
        <f t="shared" si="17"/>
        <v>1301.1485209560763</v>
      </c>
    </row>
    <row r="43" spans="1:64">
      <c r="A43" s="2" t="s">
        <v>12</v>
      </c>
      <c r="B43">
        <f>'[19]Quadrat totals'!B44</f>
        <v>16</v>
      </c>
      <c r="C43">
        <f>'[19]Quadrat totals'!Z44</f>
        <v>0</v>
      </c>
      <c r="D43">
        <f>'SAM density'!C45</f>
        <v>0</v>
      </c>
      <c r="E43">
        <f>'SCAL density'!C45</f>
        <v>0</v>
      </c>
      <c r="F43">
        <f t="shared" si="0"/>
        <v>0</v>
      </c>
      <c r="G43" s="4">
        <f>'TDOM &amp; TLAT density'!C45</f>
        <v>2651.5873639199999</v>
      </c>
      <c r="H43" s="4">
        <f t="shared" si="1"/>
        <v>2651.5873639199999</v>
      </c>
      <c r="I43">
        <f>'[20]Quadrat totals'!B44</f>
        <v>13</v>
      </c>
      <c r="J43">
        <f>'[20]Quadrat totals'!Z44</f>
        <v>388.04200418749338</v>
      </c>
      <c r="K43">
        <f>'SAM density'!E45</f>
        <v>0</v>
      </c>
      <c r="L43">
        <f>'SCAL density'!E45</f>
        <v>0</v>
      </c>
      <c r="M43">
        <f t="shared" si="2"/>
        <v>388.04200418749338</v>
      </c>
      <c r="N43" s="4">
        <f>'TDOM &amp; TLAT density'!E45</f>
        <v>149.53613200000009</v>
      </c>
      <c r="O43" s="4">
        <f t="shared" si="3"/>
        <v>537.57813618749344</v>
      </c>
      <c r="P43">
        <f>'[21]Quadrat totals'!B44</f>
        <v>12</v>
      </c>
      <c r="Q43">
        <f>'[21]Quadrat totals'!Z44</f>
        <v>690.58145918895025</v>
      </c>
      <c r="R43">
        <f>'SAM density'!G45</f>
        <v>0</v>
      </c>
      <c r="S43">
        <f>'SCAL density'!G45</f>
        <v>0</v>
      </c>
      <c r="T43">
        <f t="shared" si="4"/>
        <v>690.58145918895025</v>
      </c>
      <c r="U43" s="4">
        <f>'TDOM &amp; TLAT density'!G45</f>
        <v>28.194808000000037</v>
      </c>
      <c r="V43" s="4">
        <f t="shared" si="5"/>
        <v>718.77626718895033</v>
      </c>
      <c r="W43">
        <f>'[22]Quadrat totals'!B44</f>
        <v>7</v>
      </c>
      <c r="X43">
        <f>'[22]Quadrat totals'!Z44</f>
        <v>0</v>
      </c>
      <c r="Y43">
        <f>'SAM density'!I45</f>
        <v>0</v>
      </c>
      <c r="Z43">
        <f>'SCAL density'!I45</f>
        <v>0</v>
      </c>
      <c r="AA43">
        <f t="shared" si="6"/>
        <v>0</v>
      </c>
      <c r="AB43" s="4">
        <f>'TDOM &amp; TLAT density'!I45</f>
        <v>0</v>
      </c>
      <c r="AC43" s="4">
        <f t="shared" si="7"/>
        <v>0</v>
      </c>
      <c r="AD43">
        <f>'[23]Quadrat totals'!B44</f>
        <v>15</v>
      </c>
      <c r="AE43">
        <f>'[23]Quadrat totals'!Z44</f>
        <v>0</v>
      </c>
      <c r="AF43">
        <f>'SAM density'!K45</f>
        <v>0</v>
      </c>
      <c r="AG43">
        <f>'SCAL density'!K45</f>
        <v>0</v>
      </c>
      <c r="AH43">
        <f t="shared" si="8"/>
        <v>0</v>
      </c>
      <c r="AI43" s="4">
        <f>'TDOM &amp; TLAT density'!K45</f>
        <v>358.50491199999993</v>
      </c>
      <c r="AJ43" s="4">
        <f t="shared" si="9"/>
        <v>358.50491199999993</v>
      </c>
      <c r="AK43">
        <f>'[24]Quadrat totals'!B44</f>
        <v>5</v>
      </c>
      <c r="AL43">
        <v>12.865495213209476</v>
      </c>
      <c r="AM43">
        <f>'SAM density'!M45</f>
        <v>0</v>
      </c>
      <c r="AN43">
        <f>'SCAL density'!M45</f>
        <v>862.05793769525803</v>
      </c>
      <c r="AO43">
        <f t="shared" si="10"/>
        <v>874.92343290846748</v>
      </c>
      <c r="AP43" s="4">
        <f>'TDOM &amp; TLAT density'!M45</f>
        <v>217.68098000000003</v>
      </c>
      <c r="AQ43" s="4">
        <f t="shared" si="11"/>
        <v>1092.6044129084676</v>
      </c>
      <c r="AR43">
        <f>'[26]Quadrat totals'!B44</f>
        <v>5</v>
      </c>
      <c r="AS43">
        <f>'[26]Quadrat totals'!Z44</f>
        <v>0</v>
      </c>
      <c r="AT43">
        <f>'SAM density'!O45</f>
        <v>0</v>
      </c>
      <c r="AU43">
        <f>'SCAL density'!O45</f>
        <v>2587.8492943712472</v>
      </c>
      <c r="AV43">
        <f t="shared" si="12"/>
        <v>2587.8492943712472</v>
      </c>
      <c r="AW43">
        <f>'TDOM &amp; TLAT density'!O45</f>
        <v>571.49455600000033</v>
      </c>
      <c r="AX43" s="4">
        <f t="shared" si="13"/>
        <v>3159.3438503712478</v>
      </c>
      <c r="AY43">
        <f>'[27]Quadrat totals'!B44</f>
        <v>25</v>
      </c>
      <c r="AZ43">
        <f>'SAC &amp; STAB density'!Q45</f>
        <v>0</v>
      </c>
      <c r="BA43">
        <f>'SAM density'!Q45</f>
        <v>688.17639327199993</v>
      </c>
      <c r="BB43">
        <f>'SCAL density'!Q45</f>
        <v>0</v>
      </c>
      <c r="BC43">
        <f t="shared" si="14"/>
        <v>0</v>
      </c>
      <c r="BD43">
        <f>'TDOM &amp; TLAT density'!Q45</f>
        <v>0</v>
      </c>
      <c r="BE43">
        <f t="shared" si="15"/>
        <v>688.17639327199993</v>
      </c>
      <c r="BF43" s="4">
        <f>'TDOM &amp; TLAT density'!B45</f>
        <v>16</v>
      </c>
      <c r="BG43">
        <f>'SAC &amp; STAB density'!S45</f>
        <v>0</v>
      </c>
      <c r="BH43">
        <f>'SAM density'!S45</f>
        <v>0</v>
      </c>
      <c r="BI43">
        <f>'SCAL density'!S45</f>
        <v>0</v>
      </c>
      <c r="BJ43">
        <f t="shared" si="16"/>
        <v>0</v>
      </c>
      <c r="BK43">
        <f>'TDOM &amp; TLAT density'!S45</f>
        <v>189.12003200000015</v>
      </c>
      <c r="BL43">
        <f t="shared" si="17"/>
        <v>189.12003200000015</v>
      </c>
    </row>
    <row r="44" spans="1:64">
      <c r="A44" s="2" t="s">
        <v>12</v>
      </c>
      <c r="B44">
        <f>'[19]Quadrat totals'!B45</f>
        <v>35</v>
      </c>
      <c r="C44">
        <f>'[19]Quadrat totals'!Z45</f>
        <v>85.257924000000003</v>
      </c>
      <c r="D44">
        <f>'SAM density'!C46</f>
        <v>0</v>
      </c>
      <c r="E44">
        <f>'SCAL density'!C46</f>
        <v>0</v>
      </c>
      <c r="F44">
        <f t="shared" si="0"/>
        <v>85.257924000000003</v>
      </c>
      <c r="G44" s="4">
        <f>'TDOM &amp; TLAT density'!C46</f>
        <v>4020.5961024800008</v>
      </c>
      <c r="H44" s="4">
        <f t="shared" si="1"/>
        <v>4105.8540264800013</v>
      </c>
      <c r="I44">
        <f>'[20]Quadrat totals'!B45</f>
        <v>17</v>
      </c>
      <c r="J44">
        <f>'[20]Quadrat totals'!Z45</f>
        <v>0</v>
      </c>
      <c r="K44">
        <f>'SAM density'!E46</f>
        <v>0</v>
      </c>
      <c r="L44">
        <f>'SCAL density'!E46</f>
        <v>0</v>
      </c>
      <c r="M44">
        <f t="shared" si="2"/>
        <v>0</v>
      </c>
      <c r="N44" s="4">
        <f>'TDOM &amp; TLAT density'!E46</f>
        <v>4247.7136024000001</v>
      </c>
      <c r="O44" s="4">
        <f t="shared" si="3"/>
        <v>4247.7136024000001</v>
      </c>
      <c r="P44">
        <f>'[21]Quadrat totals'!B45</f>
        <v>36</v>
      </c>
      <c r="Q44">
        <f>'[21]Quadrat totals'!Z45</f>
        <v>0</v>
      </c>
      <c r="R44">
        <f>'SAM density'!G46</f>
        <v>0</v>
      </c>
      <c r="S44">
        <f>'SCAL density'!G46</f>
        <v>0</v>
      </c>
      <c r="T44">
        <f t="shared" si="4"/>
        <v>0</v>
      </c>
      <c r="U44" s="4">
        <f>'TDOM &amp; TLAT density'!G46</f>
        <v>2949.5448720000004</v>
      </c>
      <c r="V44" s="4">
        <f t="shared" si="5"/>
        <v>2949.5448720000004</v>
      </c>
      <c r="W44">
        <f>'[22]Quadrat totals'!B45</f>
        <v>10</v>
      </c>
      <c r="X44">
        <f>'[22]Quadrat totals'!Z45</f>
        <v>113.86076400000002</v>
      </c>
      <c r="Y44">
        <f>'SAM density'!I46</f>
        <v>0</v>
      </c>
      <c r="Z44">
        <f>'SCAL density'!I46</f>
        <v>0</v>
      </c>
      <c r="AA44">
        <f t="shared" si="6"/>
        <v>113.86076400000002</v>
      </c>
      <c r="AB44" s="4">
        <f>'TDOM &amp; TLAT density'!I46</f>
        <v>0</v>
      </c>
      <c r="AC44" s="4">
        <f t="shared" si="7"/>
        <v>113.86076400000002</v>
      </c>
      <c r="AD44">
        <f>'[23]Quadrat totals'!B45</f>
        <v>34</v>
      </c>
      <c r="AE44">
        <f>'[23]Quadrat totals'!Z45</f>
        <v>0</v>
      </c>
      <c r="AF44">
        <f>'SAM density'!K46</f>
        <v>0</v>
      </c>
      <c r="AG44">
        <f>'SCAL density'!K46</f>
        <v>32.674052000000003</v>
      </c>
      <c r="AH44">
        <f t="shared" si="8"/>
        <v>32.674052000000003</v>
      </c>
      <c r="AI44" s="4">
        <f>'TDOM &amp; TLAT density'!K46</f>
        <v>154.43628799999999</v>
      </c>
      <c r="AJ44" s="4">
        <f t="shared" si="9"/>
        <v>187.11034000000001</v>
      </c>
      <c r="AK44">
        <f>'[24]Quadrat totals'!B45</f>
        <v>18</v>
      </c>
      <c r="AL44">
        <v>0</v>
      </c>
      <c r="AM44">
        <f>'SAM density'!M46</f>
        <v>0</v>
      </c>
      <c r="AN44">
        <f>'SCAL density'!M46</f>
        <v>0</v>
      </c>
      <c r="AO44">
        <f t="shared" si="10"/>
        <v>0</v>
      </c>
      <c r="AP44" s="4">
        <f>'TDOM &amp; TLAT density'!M46</f>
        <v>1018.3391640000003</v>
      </c>
      <c r="AQ44" s="4">
        <f t="shared" si="11"/>
        <v>1018.3391640000003</v>
      </c>
      <c r="AR44">
        <f>'[26]Quadrat totals'!B45</f>
        <v>11</v>
      </c>
      <c r="AS44">
        <f>'[26]Quadrat totals'!Z45</f>
        <v>1520.2184071511406</v>
      </c>
      <c r="AT44">
        <f>'SAM density'!O46</f>
        <v>0</v>
      </c>
      <c r="AU44">
        <f>'SCAL density'!O46</f>
        <v>0</v>
      </c>
      <c r="AV44">
        <f t="shared" si="12"/>
        <v>1520.2184071511406</v>
      </c>
      <c r="AW44">
        <f>'TDOM &amp; TLAT density'!O46</f>
        <v>1405.3390507600002</v>
      </c>
      <c r="AX44" s="4">
        <f t="shared" si="13"/>
        <v>2925.5574579111408</v>
      </c>
      <c r="AY44">
        <f>'[27]Quadrat totals'!B45</f>
        <v>26</v>
      </c>
      <c r="AZ44">
        <f>'SAC &amp; STAB density'!Q46</f>
        <v>0</v>
      </c>
      <c r="BA44">
        <f>'SAM density'!Q46</f>
        <v>626.5179219800001</v>
      </c>
      <c r="BB44">
        <f>'SCAL density'!Q46</f>
        <v>0</v>
      </c>
      <c r="BC44">
        <f t="shared" si="14"/>
        <v>0</v>
      </c>
      <c r="BD44">
        <f>'TDOM &amp; TLAT density'!Q46</f>
        <v>95.956023999999971</v>
      </c>
      <c r="BE44">
        <f t="shared" si="15"/>
        <v>722.47394598000005</v>
      </c>
      <c r="BF44" s="4">
        <f>'TDOM &amp; TLAT density'!B46</f>
        <v>35</v>
      </c>
      <c r="BG44">
        <f>'SAC &amp; STAB density'!S46</f>
        <v>0</v>
      </c>
      <c r="BH44">
        <f>'SAM density'!S46</f>
        <v>0</v>
      </c>
      <c r="BI44">
        <f>'SCAL density'!S46</f>
        <v>0</v>
      </c>
      <c r="BJ44">
        <f t="shared" si="16"/>
        <v>0</v>
      </c>
      <c r="BK44">
        <f>'TDOM &amp; TLAT density'!S46</f>
        <v>387.95410000000015</v>
      </c>
      <c r="BL44">
        <f t="shared" si="17"/>
        <v>387.95410000000015</v>
      </c>
    </row>
    <row r="45" spans="1:64">
      <c r="A45" s="2" t="s">
        <v>12</v>
      </c>
      <c r="B45">
        <f>'[19]Quadrat totals'!B46</f>
        <v>37</v>
      </c>
      <c r="C45">
        <f>'[19]Quadrat totals'!Z46</f>
        <v>0</v>
      </c>
      <c r="D45">
        <f>'SAM density'!C47</f>
        <v>0</v>
      </c>
      <c r="E45">
        <f>'SCAL density'!C47</f>
        <v>0</v>
      </c>
      <c r="F45">
        <f t="shared" si="0"/>
        <v>0</v>
      </c>
      <c r="G45" s="4">
        <f>'TDOM &amp; TLAT density'!C47</f>
        <v>2862.9132557142862</v>
      </c>
      <c r="H45" s="4">
        <f t="shared" si="1"/>
        <v>2862.9132557142862</v>
      </c>
      <c r="I45">
        <f>'[20]Quadrat totals'!B46</f>
        <v>23</v>
      </c>
      <c r="J45">
        <f>'[20]Quadrat totals'!Z46</f>
        <v>0</v>
      </c>
      <c r="K45">
        <f>'SAM density'!E47</f>
        <v>167.873777144</v>
      </c>
      <c r="L45">
        <f>'SCAL density'!E47</f>
        <v>0</v>
      </c>
      <c r="M45">
        <f t="shared" si="2"/>
        <v>0</v>
      </c>
      <c r="N45" s="4">
        <f>'TDOM &amp; TLAT density'!E47</f>
        <v>1917.1828916000004</v>
      </c>
      <c r="O45" s="4">
        <f t="shared" si="3"/>
        <v>2085.0566687440005</v>
      </c>
      <c r="P45">
        <f>'[21]Quadrat totals'!B46</f>
        <v>45</v>
      </c>
      <c r="Q45">
        <f>'[21]Quadrat totals'!Z46</f>
        <v>0</v>
      </c>
      <c r="R45">
        <f>'SAM density'!G47</f>
        <v>0</v>
      </c>
      <c r="S45">
        <f>'SCAL density'!G47</f>
        <v>0</v>
      </c>
      <c r="T45">
        <f t="shared" si="4"/>
        <v>0</v>
      </c>
      <c r="U45" s="4">
        <f>'TDOM &amp; TLAT density'!G47</f>
        <v>1873.4216480000005</v>
      </c>
      <c r="V45" s="4">
        <f t="shared" si="5"/>
        <v>1873.4216480000005</v>
      </c>
      <c r="W45">
        <f>'[22]Quadrat totals'!B46</f>
        <v>24</v>
      </c>
      <c r="X45">
        <f>'[22]Quadrat totals'!Z46</f>
        <v>0</v>
      </c>
      <c r="Y45">
        <f>'SAM density'!I47</f>
        <v>577.97571261600001</v>
      </c>
      <c r="Z45">
        <f>'SCAL density'!I47</f>
        <v>0</v>
      </c>
      <c r="AA45">
        <f t="shared" si="6"/>
        <v>0</v>
      </c>
      <c r="AB45" s="4">
        <f>'TDOM &amp; TLAT density'!I47</f>
        <v>799.22059600000034</v>
      </c>
      <c r="AC45" s="4">
        <f t="shared" si="7"/>
        <v>1377.1963086160004</v>
      </c>
      <c r="AD45">
        <f>'[23]Quadrat totals'!B46</f>
        <v>37</v>
      </c>
      <c r="AE45">
        <f>'[23]Quadrat totals'!Z46</f>
        <v>-1.1114359999999976</v>
      </c>
      <c r="AF45">
        <f>'SAM density'!K47</f>
        <v>0</v>
      </c>
      <c r="AG45">
        <f>'SCAL density'!K47</f>
        <v>0</v>
      </c>
      <c r="AH45">
        <f t="shared" si="8"/>
        <v>-1.1114359999999976</v>
      </c>
      <c r="AI45" s="4">
        <f>'TDOM &amp; TLAT density'!K47</f>
        <v>105.02026000000001</v>
      </c>
      <c r="AJ45" s="4">
        <f t="shared" si="9"/>
        <v>103.90882400000001</v>
      </c>
      <c r="AK45">
        <f>'[24]Quadrat totals'!B46</f>
        <v>26</v>
      </c>
      <c r="AL45">
        <v>0</v>
      </c>
      <c r="AM45">
        <f>'SAM density'!M47</f>
        <v>0</v>
      </c>
      <c r="AN45">
        <f>'SCAL density'!M47</f>
        <v>23.312233945429611</v>
      </c>
      <c r="AO45">
        <f t="shared" si="10"/>
        <v>23.312233945429611</v>
      </c>
      <c r="AP45" s="4">
        <f>'TDOM &amp; TLAT density'!M47</f>
        <v>767.61610400000018</v>
      </c>
      <c r="AQ45" s="4">
        <f t="shared" si="11"/>
        <v>790.9283379454298</v>
      </c>
      <c r="AR45">
        <f>'[26]Quadrat totals'!B46</f>
        <v>33</v>
      </c>
      <c r="AS45">
        <f>'[26]Quadrat totals'!Z46</f>
        <v>2248.5432284991534</v>
      </c>
      <c r="AT45">
        <f>'SAM density'!O47</f>
        <v>0</v>
      </c>
      <c r="AU45">
        <f>'SCAL density'!O47</f>
        <v>0</v>
      </c>
      <c r="AV45">
        <f t="shared" si="12"/>
        <v>2248.5432284991534</v>
      </c>
      <c r="AW45">
        <f>'TDOM &amp; TLAT density'!O47</f>
        <v>792.8344840000002</v>
      </c>
      <c r="AX45" s="4">
        <f t="shared" si="13"/>
        <v>3041.3777124991539</v>
      </c>
      <c r="AY45">
        <f>'[27]Quadrat totals'!B46</f>
        <v>41</v>
      </c>
      <c r="AZ45">
        <f>'SAC &amp; STAB density'!Q47</f>
        <v>0</v>
      </c>
      <c r="BA45">
        <f>'SAM density'!Q47</f>
        <v>0</v>
      </c>
      <c r="BB45">
        <f>'SCAL density'!Q47</f>
        <v>0</v>
      </c>
      <c r="BC45">
        <f t="shared" si="14"/>
        <v>0</v>
      </c>
      <c r="BD45">
        <f>'TDOM &amp; TLAT density'!Q47</f>
        <v>331.44926800000007</v>
      </c>
      <c r="BE45">
        <f t="shared" si="15"/>
        <v>331.44926800000007</v>
      </c>
      <c r="BF45" s="4">
        <f>'TDOM &amp; TLAT density'!B47</f>
        <v>37</v>
      </c>
      <c r="BG45">
        <f>'SAC &amp; STAB density'!S47</f>
        <v>0</v>
      </c>
      <c r="BH45">
        <f>'SAM density'!S47</f>
        <v>0</v>
      </c>
      <c r="BI45">
        <f>'SCAL density'!S47</f>
        <v>0</v>
      </c>
      <c r="BJ45">
        <f t="shared" si="16"/>
        <v>0</v>
      </c>
      <c r="BK45">
        <f>'TDOM &amp; TLAT density'!S47</f>
        <v>119.83717600000001</v>
      </c>
      <c r="BL45">
        <f t="shared" si="17"/>
        <v>119.83717600000001</v>
      </c>
    </row>
    <row r="46" spans="1:64">
      <c r="A46" s="2" t="s">
        <v>12</v>
      </c>
      <c r="B46">
        <f>'[19]Quadrat totals'!B47</f>
        <v>43</v>
      </c>
      <c r="C46">
        <f>'[19]Quadrat totals'!Z47</f>
        <v>679.0976717415715</v>
      </c>
      <c r="D46">
        <f>'SAM density'!C48</f>
        <v>0</v>
      </c>
      <c r="E46">
        <f>'SCAL density'!C48</f>
        <v>0</v>
      </c>
      <c r="F46">
        <f t="shared" si="0"/>
        <v>679.0976717415715</v>
      </c>
      <c r="G46" s="4">
        <f>'TDOM &amp; TLAT density'!C48</f>
        <v>1619.9004921999999</v>
      </c>
      <c r="H46" s="4">
        <f t="shared" si="1"/>
        <v>2298.9981639415714</v>
      </c>
      <c r="I46">
        <f>'[20]Quadrat totals'!B47</f>
        <v>56</v>
      </c>
      <c r="J46">
        <f>'[20]Quadrat totals'!Z47</f>
        <v>876.72814026140691</v>
      </c>
      <c r="K46">
        <f>'SAM density'!E48</f>
        <v>0</v>
      </c>
      <c r="L46">
        <f>'SCAL density'!E48</f>
        <v>97.596404000000007</v>
      </c>
      <c r="M46">
        <f t="shared" si="2"/>
        <v>974.32454426140691</v>
      </c>
      <c r="N46" s="4">
        <f>'TDOM &amp; TLAT density'!E48</f>
        <v>0</v>
      </c>
      <c r="O46" s="4">
        <f t="shared" si="3"/>
        <v>974.32454426140691</v>
      </c>
      <c r="P46">
        <f>'[21]Quadrat totals'!B47</f>
        <v>56</v>
      </c>
      <c r="Q46">
        <f>'[21]Quadrat totals'!Z47</f>
        <v>0</v>
      </c>
      <c r="R46">
        <f>'SAM density'!G48</f>
        <v>0</v>
      </c>
      <c r="S46">
        <f>'SCAL density'!G48</f>
        <v>675.61373200000003</v>
      </c>
      <c r="T46">
        <f t="shared" si="4"/>
        <v>675.61373200000003</v>
      </c>
      <c r="U46" s="4">
        <f>'TDOM &amp; TLAT density'!G48</f>
        <v>0</v>
      </c>
      <c r="V46" s="4">
        <f t="shared" si="5"/>
        <v>675.61373200000003</v>
      </c>
      <c r="W46">
        <f>'[22]Quadrat totals'!B47</f>
        <v>50</v>
      </c>
      <c r="X46">
        <f>'[22]Quadrat totals'!Z47</f>
        <v>1745.4774960000002</v>
      </c>
      <c r="Y46">
        <f>'SAM density'!I48</f>
        <v>0</v>
      </c>
      <c r="Z46">
        <f>'SCAL density'!I48</f>
        <v>798.95818177352021</v>
      </c>
      <c r="AA46">
        <f t="shared" si="6"/>
        <v>2544.4356777735202</v>
      </c>
      <c r="AB46" s="4">
        <f>'TDOM &amp; TLAT density'!I48</f>
        <v>141.50778400000007</v>
      </c>
      <c r="AC46" s="4">
        <f t="shared" si="7"/>
        <v>2685.9434617735201</v>
      </c>
      <c r="AD46">
        <f>'[23]Quadrat totals'!B47</f>
        <v>38</v>
      </c>
      <c r="AE46">
        <f>'[23]Quadrat totals'!Z47</f>
        <v>0</v>
      </c>
      <c r="AF46">
        <f>'SAM density'!K48</f>
        <v>0</v>
      </c>
      <c r="AG46">
        <f>'SCAL density'!K48</f>
        <v>0</v>
      </c>
      <c r="AH46">
        <f t="shared" si="8"/>
        <v>0</v>
      </c>
      <c r="AI46" s="4">
        <f>'TDOM &amp; TLAT density'!K48</f>
        <v>354.11036000000013</v>
      </c>
      <c r="AJ46" s="4">
        <f t="shared" si="9"/>
        <v>354.11036000000013</v>
      </c>
      <c r="AK46">
        <f>'[24]Quadrat totals'!B47</f>
        <v>29</v>
      </c>
      <c r="AL46">
        <v>0</v>
      </c>
      <c r="AM46">
        <f>'SAM density'!M48</f>
        <v>0</v>
      </c>
      <c r="AN46">
        <f>'SCAL density'!M48</f>
        <v>0</v>
      </c>
      <c r="AO46">
        <f t="shared" si="10"/>
        <v>0</v>
      </c>
      <c r="AP46" s="4">
        <f>'TDOM &amp; TLAT density'!M48</f>
        <v>1425.0479320000004</v>
      </c>
      <c r="AQ46" s="4">
        <f t="shared" si="11"/>
        <v>1425.0479320000004</v>
      </c>
      <c r="AR46">
        <f>'[26]Quadrat totals'!B47</f>
        <v>40</v>
      </c>
      <c r="AS46">
        <f>'[26]Quadrat totals'!Z47</f>
        <v>0</v>
      </c>
      <c r="AT46">
        <f>'SAM density'!O48</f>
        <v>0</v>
      </c>
      <c r="AU46">
        <f>'SCAL density'!O48</f>
        <v>0</v>
      </c>
      <c r="AV46">
        <f t="shared" si="12"/>
        <v>0</v>
      </c>
      <c r="AW46">
        <f>'TDOM &amp; TLAT density'!O48</f>
        <v>0</v>
      </c>
      <c r="AX46" s="4">
        <f t="shared" si="13"/>
        <v>0</v>
      </c>
      <c r="AY46">
        <f>'[27]Quadrat totals'!B47</f>
        <v>56</v>
      </c>
      <c r="AZ46">
        <f>'SAC &amp; STAB density'!Q48</f>
        <v>33.795732000000001</v>
      </c>
      <c r="BA46">
        <f>'SAM density'!Q48</f>
        <v>0</v>
      </c>
      <c r="BB46">
        <f>'SCAL density'!Q48</f>
        <v>0</v>
      </c>
      <c r="BC46">
        <f t="shared" si="14"/>
        <v>33.795732000000001</v>
      </c>
      <c r="BD46">
        <f>'TDOM &amp; TLAT density'!Q48</f>
        <v>2302.0884680000004</v>
      </c>
      <c r="BE46">
        <f t="shared" si="15"/>
        <v>2335.8842000000004</v>
      </c>
      <c r="BF46" s="4">
        <f>'TDOM &amp; TLAT density'!B48</f>
        <v>43</v>
      </c>
      <c r="BG46">
        <f>'SAC &amp; STAB density'!S48</f>
        <v>0</v>
      </c>
      <c r="BH46">
        <f>'SAM density'!S48</f>
        <v>0</v>
      </c>
      <c r="BI46">
        <f>'SCAL density'!S48</f>
        <v>0</v>
      </c>
      <c r="BJ46">
        <f t="shared" si="16"/>
        <v>0</v>
      </c>
      <c r="BK46">
        <f>'TDOM &amp; TLAT density'!S48</f>
        <v>460.34809600000011</v>
      </c>
      <c r="BL46">
        <f t="shared" si="17"/>
        <v>460.34809600000011</v>
      </c>
    </row>
    <row r="47" spans="1:64">
      <c r="A47" s="2" t="s">
        <v>13</v>
      </c>
      <c r="B47">
        <f>'[19]Quadrat totals'!B48</f>
        <v>10</v>
      </c>
      <c r="C47">
        <f>'[19]Quadrat totals'!Z48</f>
        <v>0</v>
      </c>
      <c r="D47">
        <f>'SAM density'!C49</f>
        <v>0</v>
      </c>
      <c r="E47">
        <f>'SCAL density'!C49</f>
        <v>459.90836952264647</v>
      </c>
      <c r="F47">
        <f t="shared" si="0"/>
        <v>459.90836952264647</v>
      </c>
      <c r="G47" s="4">
        <f>'TDOM &amp; TLAT density'!C49</f>
        <v>3035.0932484</v>
      </c>
      <c r="H47" s="4">
        <f t="shared" si="1"/>
        <v>3495.0016179226463</v>
      </c>
      <c r="I47">
        <f>'[20]Quadrat totals'!B48</f>
        <v>2</v>
      </c>
      <c r="J47">
        <f>'[20]Quadrat totals'!Z48</f>
        <v>111.89782400000001</v>
      </c>
      <c r="K47">
        <f>'SAM density'!E49</f>
        <v>0</v>
      </c>
      <c r="L47">
        <f>'SCAL density'!E49</f>
        <v>0</v>
      </c>
      <c r="M47">
        <f t="shared" si="2"/>
        <v>111.89782400000001</v>
      </c>
      <c r="N47" s="4">
        <f>'TDOM &amp; TLAT density'!E49</f>
        <v>2179.9565399200001</v>
      </c>
      <c r="O47" s="4">
        <f t="shared" si="3"/>
        <v>2291.8543639200002</v>
      </c>
      <c r="P47">
        <f>'[21]Quadrat totals'!B48</f>
        <v>12</v>
      </c>
      <c r="Q47">
        <f>'[21]Quadrat totals'!Z48</f>
        <v>0</v>
      </c>
      <c r="R47">
        <f>'SAM density'!G49</f>
        <v>0</v>
      </c>
      <c r="S47">
        <f>'SCAL density'!G49</f>
        <v>241.89810400000005</v>
      </c>
      <c r="T47">
        <f t="shared" si="4"/>
        <v>241.89810400000005</v>
      </c>
      <c r="U47" s="4">
        <f>'TDOM &amp; TLAT density'!G49</f>
        <v>0</v>
      </c>
      <c r="V47" s="4">
        <f t="shared" si="5"/>
        <v>241.89810400000005</v>
      </c>
      <c r="W47">
        <f>'[22]Quadrat totals'!B48</f>
        <v>4</v>
      </c>
      <c r="X47">
        <f>'[22]Quadrat totals'!Z48</f>
        <v>0</v>
      </c>
      <c r="Y47">
        <f>'SAM density'!I49</f>
        <v>0</v>
      </c>
      <c r="Z47">
        <f>'SCAL density'!I49</f>
        <v>0</v>
      </c>
      <c r="AA47">
        <f t="shared" si="6"/>
        <v>0</v>
      </c>
      <c r="AB47" s="4">
        <f>'TDOM &amp; TLAT density'!I49</f>
        <v>0</v>
      </c>
      <c r="AC47" s="4">
        <f t="shared" si="7"/>
        <v>0</v>
      </c>
      <c r="AD47">
        <f>'[23]Quadrat totals'!B48</f>
        <v>6</v>
      </c>
      <c r="AE47">
        <f>'[23]Quadrat totals'!Z48</f>
        <v>0</v>
      </c>
      <c r="AF47">
        <f>'SAM density'!K49</f>
        <v>0</v>
      </c>
      <c r="AG47">
        <f>'SCAL density'!K49</f>
        <v>0</v>
      </c>
      <c r="AH47">
        <f t="shared" si="8"/>
        <v>0</v>
      </c>
      <c r="AI47" s="4">
        <f>'TDOM &amp; TLAT density'!K49</f>
        <v>190.22685200000001</v>
      </c>
      <c r="AJ47" s="4">
        <f t="shared" si="9"/>
        <v>190.22685200000001</v>
      </c>
      <c r="AK47">
        <f>'[24]Quadrat totals'!B48</f>
        <v>26</v>
      </c>
      <c r="AL47">
        <v>0</v>
      </c>
      <c r="AM47">
        <f>'SAM density'!M49</f>
        <v>698.92943131999959</v>
      </c>
      <c r="AN47">
        <f>'SCAL density'!M49</f>
        <v>0</v>
      </c>
      <c r="AO47">
        <f t="shared" si="10"/>
        <v>0</v>
      </c>
      <c r="AP47" s="4">
        <f>'TDOM &amp; TLAT density'!M49</f>
        <v>503.4087840000002</v>
      </c>
      <c r="AQ47" s="4">
        <f t="shared" si="11"/>
        <v>1202.3382153199998</v>
      </c>
      <c r="AR47">
        <f>'[26]Quadrat totals'!B48</f>
        <v>8</v>
      </c>
      <c r="AS47">
        <f>'[26]Quadrat totals'!Z48</f>
        <v>0</v>
      </c>
      <c r="AT47">
        <f>'SAM density'!O49</f>
        <v>0</v>
      </c>
      <c r="AU47">
        <f>'SCAL density'!O49</f>
        <v>367.18432994935745</v>
      </c>
      <c r="AV47">
        <f t="shared" si="12"/>
        <v>367.18432994935745</v>
      </c>
      <c r="AW47">
        <f>'TDOM &amp; TLAT density'!O49</f>
        <v>3726.4783298400012</v>
      </c>
      <c r="AX47" s="4">
        <f t="shared" si="13"/>
        <v>4093.6626597893587</v>
      </c>
      <c r="AY47">
        <f>'[27]Quadrat totals'!B48</f>
        <v>1</v>
      </c>
      <c r="AZ47">
        <f>'SAC &amp; STAB density'!Q49</f>
        <v>0</v>
      </c>
      <c r="BA47">
        <f>'SAM density'!Q49</f>
        <v>0</v>
      </c>
      <c r="BB47">
        <f>'SCAL density'!Q49</f>
        <v>0</v>
      </c>
      <c r="BC47">
        <f t="shared" si="14"/>
        <v>0</v>
      </c>
      <c r="BD47">
        <f>'TDOM &amp; TLAT density'!Q49</f>
        <v>4497.8312751600006</v>
      </c>
      <c r="BE47">
        <f t="shared" si="15"/>
        <v>4497.8312751600006</v>
      </c>
      <c r="BF47" s="4">
        <f>'TDOM &amp; TLAT density'!B49</f>
        <v>10</v>
      </c>
      <c r="BG47">
        <f>'SAC &amp; STAB density'!S49</f>
        <v>0</v>
      </c>
      <c r="BH47">
        <f>'SAM density'!S49</f>
        <v>0</v>
      </c>
      <c r="BI47">
        <f>'SCAL density'!S49</f>
        <v>646.20325602740877</v>
      </c>
      <c r="BJ47">
        <f t="shared" si="16"/>
        <v>646.20325602740877</v>
      </c>
      <c r="BK47">
        <f>'TDOM &amp; TLAT density'!S49</f>
        <v>887.42602511999996</v>
      </c>
      <c r="BL47">
        <f t="shared" si="17"/>
        <v>1533.6292811474086</v>
      </c>
    </row>
    <row r="48" spans="1:64">
      <c r="A48" s="2" t="s">
        <v>13</v>
      </c>
      <c r="B48">
        <f>'[19]Quadrat totals'!B49</f>
        <v>20</v>
      </c>
      <c r="C48">
        <f>'[19]Quadrat totals'!Z49</f>
        <v>0</v>
      </c>
      <c r="D48">
        <f>'SAM density'!C50</f>
        <v>1740.4512383413185</v>
      </c>
      <c r="E48">
        <f>'SCAL density'!C50</f>
        <v>0</v>
      </c>
      <c r="F48">
        <f t="shared" si="0"/>
        <v>0</v>
      </c>
      <c r="G48" s="4">
        <f>'TDOM &amp; TLAT density'!C50</f>
        <v>123.88671600000006</v>
      </c>
      <c r="H48" s="4">
        <f t="shared" si="1"/>
        <v>1864.3379543413184</v>
      </c>
      <c r="I48">
        <f>'[20]Quadrat totals'!B49</f>
        <v>20</v>
      </c>
      <c r="J48">
        <f>'[20]Quadrat totals'!Z49</f>
        <v>0</v>
      </c>
      <c r="K48">
        <f>'SAM density'!E50</f>
        <v>821.19435124400013</v>
      </c>
      <c r="L48">
        <f>'SCAL density'!E50</f>
        <v>0</v>
      </c>
      <c r="M48">
        <f t="shared" si="2"/>
        <v>0</v>
      </c>
      <c r="N48" s="4">
        <f>'TDOM &amp; TLAT density'!E50</f>
        <v>0</v>
      </c>
      <c r="O48" s="4">
        <f t="shared" si="3"/>
        <v>821.19435124400013</v>
      </c>
      <c r="P48">
        <f>'[21]Quadrat totals'!B49</f>
        <v>17</v>
      </c>
      <c r="Q48">
        <f>'[21]Quadrat totals'!Z49</f>
        <v>0</v>
      </c>
      <c r="R48">
        <f>'SAM density'!G50</f>
        <v>553.21757665999996</v>
      </c>
      <c r="S48">
        <f>'SCAL density'!G50</f>
        <v>0</v>
      </c>
      <c r="T48">
        <f t="shared" si="4"/>
        <v>0</v>
      </c>
      <c r="U48" s="4">
        <f>'TDOM &amp; TLAT density'!G50</f>
        <v>1028.7406614800002</v>
      </c>
      <c r="V48" s="4">
        <f t="shared" si="5"/>
        <v>1581.95823814</v>
      </c>
      <c r="W48">
        <f>'[22]Quadrat totals'!B49</f>
        <v>10</v>
      </c>
      <c r="X48">
        <f>'[22]Quadrat totals'!Z49</f>
        <v>0</v>
      </c>
      <c r="Y48">
        <f>'SAM density'!I50</f>
        <v>0</v>
      </c>
      <c r="Z48">
        <f>'SCAL density'!I50</f>
        <v>196.47006400000001</v>
      </c>
      <c r="AA48">
        <f t="shared" si="6"/>
        <v>196.47006400000001</v>
      </c>
      <c r="AB48" s="4">
        <f>'TDOM &amp; TLAT density'!I50</f>
        <v>173.01541200000003</v>
      </c>
      <c r="AC48" s="4">
        <f t="shared" si="7"/>
        <v>369.48547600000006</v>
      </c>
      <c r="AD48">
        <f>'[23]Quadrat totals'!B49</f>
        <v>12</v>
      </c>
      <c r="AE48">
        <f>'[23]Quadrat totals'!Z49</f>
        <v>0</v>
      </c>
      <c r="AF48">
        <f>'SAM density'!K50</f>
        <v>0</v>
      </c>
      <c r="AG48">
        <f>'SCAL density'!K50</f>
        <v>186.22961200000003</v>
      </c>
      <c r="AH48">
        <f t="shared" si="8"/>
        <v>186.22961200000003</v>
      </c>
      <c r="AI48" s="4">
        <f>'TDOM &amp; TLAT density'!K50</f>
        <v>68.679068000000001</v>
      </c>
      <c r="AJ48" s="4">
        <f t="shared" si="9"/>
        <v>254.90868000000003</v>
      </c>
      <c r="AK48">
        <f>'[24]Quadrat totals'!B49</f>
        <v>36</v>
      </c>
      <c r="AL48">
        <v>0</v>
      </c>
      <c r="AM48">
        <f>'SAM density'!M50</f>
        <v>935.82300269600034</v>
      </c>
      <c r="AN48">
        <f>'SCAL density'!M50</f>
        <v>0</v>
      </c>
      <c r="AO48">
        <f t="shared" si="10"/>
        <v>0</v>
      </c>
      <c r="AP48" s="4">
        <f>'TDOM &amp; TLAT density'!M50</f>
        <v>51.821356000000037</v>
      </c>
      <c r="AQ48" s="4">
        <f t="shared" si="11"/>
        <v>987.64435869600038</v>
      </c>
      <c r="AR48">
        <f>'[26]Quadrat totals'!B49</f>
        <v>12</v>
      </c>
      <c r="AS48">
        <f>'[26]Quadrat totals'!Z49</f>
        <v>0</v>
      </c>
      <c r="AT48">
        <f>'SAM density'!O50</f>
        <v>0</v>
      </c>
      <c r="AU48">
        <f>'SCAL density'!O50</f>
        <v>995.2328195149596</v>
      </c>
      <c r="AV48">
        <f t="shared" si="12"/>
        <v>995.2328195149596</v>
      </c>
      <c r="AW48">
        <f>'TDOM &amp; TLAT density'!O50</f>
        <v>1966.3709297999999</v>
      </c>
      <c r="AX48" s="4">
        <f t="shared" si="13"/>
        <v>2961.6037493149597</v>
      </c>
      <c r="AY48">
        <f>'[27]Quadrat totals'!B49</f>
        <v>6</v>
      </c>
      <c r="AZ48">
        <f>'SAC &amp; STAB density'!Q50</f>
        <v>0</v>
      </c>
      <c r="BA48">
        <f>'SAM density'!Q50</f>
        <v>0</v>
      </c>
      <c r="BB48">
        <f>'SCAL density'!Q50</f>
        <v>228.75566143869335</v>
      </c>
      <c r="BC48">
        <f t="shared" si="14"/>
        <v>228.75566143869335</v>
      </c>
      <c r="BD48">
        <f>'TDOM &amp; TLAT density'!Q50</f>
        <v>975.6255060000002</v>
      </c>
      <c r="BE48">
        <f t="shared" si="15"/>
        <v>1204.3811674386936</v>
      </c>
      <c r="BF48" s="4">
        <f>'TDOM &amp; TLAT density'!B50</f>
        <v>20</v>
      </c>
      <c r="BG48">
        <f>'SAC &amp; STAB density'!S50</f>
        <v>0</v>
      </c>
      <c r="BH48">
        <f>'SAM density'!S50</f>
        <v>366.21929458799991</v>
      </c>
      <c r="BI48">
        <f>'SCAL density'!S50</f>
        <v>0</v>
      </c>
      <c r="BJ48">
        <f t="shared" si="16"/>
        <v>0</v>
      </c>
      <c r="BK48">
        <f>'TDOM &amp; TLAT density'!S50</f>
        <v>0</v>
      </c>
      <c r="BL48">
        <f t="shared" si="17"/>
        <v>366.21929458799991</v>
      </c>
    </row>
    <row r="49" spans="1:64">
      <c r="A49" s="2" t="s">
        <v>13</v>
      </c>
      <c r="B49">
        <f>'[19]Quadrat totals'!B50</f>
        <v>22</v>
      </c>
      <c r="C49">
        <f>'[19]Quadrat totals'!Z50</f>
        <v>0</v>
      </c>
      <c r="D49">
        <f>'SAM density'!C51</f>
        <v>1180.4377248898181</v>
      </c>
      <c r="E49">
        <f>'SCAL density'!C51</f>
        <v>0</v>
      </c>
      <c r="F49">
        <f t="shared" si="0"/>
        <v>0</v>
      </c>
      <c r="G49" s="4">
        <f>'TDOM &amp; TLAT density'!C51</f>
        <v>703.73218124000027</v>
      </c>
      <c r="H49" s="4">
        <f t="shared" si="1"/>
        <v>1884.1699061298184</v>
      </c>
      <c r="I49">
        <f>'[20]Quadrat totals'!B50</f>
        <v>33</v>
      </c>
      <c r="J49">
        <f>'[20]Quadrat totals'!Z50</f>
        <v>0</v>
      </c>
      <c r="K49">
        <f>'SAM density'!E51</f>
        <v>45.648123559999988</v>
      </c>
      <c r="L49">
        <f>'SCAL density'!E51</f>
        <v>0</v>
      </c>
      <c r="M49">
        <f t="shared" si="2"/>
        <v>0</v>
      </c>
      <c r="N49" s="4">
        <f>'TDOM &amp; TLAT density'!E51</f>
        <v>237.24360000000004</v>
      </c>
      <c r="O49" s="4">
        <f t="shared" si="3"/>
        <v>282.89172356000006</v>
      </c>
      <c r="P49">
        <f>'[21]Quadrat totals'!B50</f>
        <v>24</v>
      </c>
      <c r="Q49">
        <f>'[21]Quadrat totals'!Z50</f>
        <v>0</v>
      </c>
      <c r="R49">
        <f>'SAM density'!G51</f>
        <v>458.39084594799988</v>
      </c>
      <c r="S49">
        <f>'SCAL density'!G51</f>
        <v>0</v>
      </c>
      <c r="T49">
        <f t="shared" si="4"/>
        <v>0</v>
      </c>
      <c r="U49" s="4">
        <f>'TDOM &amp; TLAT density'!G51</f>
        <v>122.55279599999997</v>
      </c>
      <c r="V49" s="4">
        <f t="shared" si="5"/>
        <v>580.94364194799982</v>
      </c>
      <c r="W49">
        <f>'[22]Quadrat totals'!B50</f>
        <v>23</v>
      </c>
      <c r="X49">
        <f>'[22]Quadrat totals'!Z50</f>
        <v>0</v>
      </c>
      <c r="Y49">
        <f>'SAM density'!I51</f>
        <v>272.62669961999995</v>
      </c>
      <c r="Z49">
        <f>'SCAL density'!I51</f>
        <v>0</v>
      </c>
      <c r="AA49">
        <f t="shared" si="6"/>
        <v>0</v>
      </c>
      <c r="AB49" s="4">
        <f>'TDOM &amp; TLAT density'!I51</f>
        <v>0</v>
      </c>
      <c r="AC49" s="4">
        <f t="shared" si="7"/>
        <v>272.62669961999995</v>
      </c>
      <c r="AD49">
        <f>'[23]Quadrat totals'!B50</f>
        <v>22</v>
      </c>
      <c r="AE49">
        <f>'[23]Quadrat totals'!Z50</f>
        <v>0</v>
      </c>
      <c r="AF49">
        <f>'SAM density'!K51</f>
        <v>240.63948063599997</v>
      </c>
      <c r="AG49">
        <f>'SCAL density'!K51</f>
        <v>0</v>
      </c>
      <c r="AH49">
        <f t="shared" si="8"/>
        <v>0</v>
      </c>
      <c r="AI49" s="4">
        <f>'TDOM &amp; TLAT density'!K51</f>
        <v>0</v>
      </c>
      <c r="AJ49" s="4">
        <f t="shared" si="9"/>
        <v>240.63948063599997</v>
      </c>
      <c r="AK49">
        <f>'[24]Quadrat totals'!B50</f>
        <v>39</v>
      </c>
      <c r="AL49">
        <v>0</v>
      </c>
      <c r="AM49">
        <f>'SAM density'!M51</f>
        <v>289.56148964399989</v>
      </c>
      <c r="AN49">
        <f>'SCAL density'!M51</f>
        <v>0</v>
      </c>
      <c r="AO49">
        <f t="shared" si="10"/>
        <v>0</v>
      </c>
      <c r="AP49" s="4">
        <f>'TDOM &amp; TLAT density'!M51</f>
        <v>393.7466280000001</v>
      </c>
      <c r="AQ49" s="4">
        <f t="shared" si="11"/>
        <v>683.30811764400005</v>
      </c>
      <c r="AR49">
        <f>'[26]Quadrat totals'!B50</f>
        <v>31</v>
      </c>
      <c r="AS49">
        <f>'[26]Quadrat totals'!Z50</f>
        <v>0</v>
      </c>
      <c r="AT49">
        <f>'SAM density'!O51</f>
        <v>773.18428675126142</v>
      </c>
      <c r="AU49">
        <f>'SCAL density'!O51</f>
        <v>0</v>
      </c>
      <c r="AV49">
        <f t="shared" si="12"/>
        <v>0</v>
      </c>
      <c r="AW49">
        <f>'TDOM &amp; TLAT density'!O51</f>
        <v>827.82263180000007</v>
      </c>
      <c r="AX49" s="4">
        <f t="shared" si="13"/>
        <v>1601.0069185512616</v>
      </c>
      <c r="AY49">
        <f>'[27]Quadrat totals'!B50</f>
        <v>21</v>
      </c>
      <c r="AZ49">
        <f>'SAC &amp; STAB density'!Q51</f>
        <v>0</v>
      </c>
      <c r="BA49">
        <f>'SAM density'!Q51</f>
        <v>1289.084250616</v>
      </c>
      <c r="BB49">
        <f>'SCAL density'!Q51</f>
        <v>0</v>
      </c>
      <c r="BC49">
        <f t="shared" si="14"/>
        <v>0</v>
      </c>
      <c r="BD49">
        <f>'TDOM &amp; TLAT density'!Q51</f>
        <v>0</v>
      </c>
      <c r="BE49">
        <f t="shared" si="15"/>
        <v>1289.084250616</v>
      </c>
      <c r="BF49" s="4">
        <f>'TDOM &amp; TLAT density'!B51</f>
        <v>22</v>
      </c>
      <c r="BG49">
        <f>'SAC &amp; STAB density'!S51</f>
        <v>0</v>
      </c>
      <c r="BH49">
        <f>'SAM density'!S51</f>
        <v>196.57040477999999</v>
      </c>
      <c r="BI49">
        <f>'SCAL density'!S51</f>
        <v>0</v>
      </c>
      <c r="BJ49">
        <f t="shared" si="16"/>
        <v>0</v>
      </c>
      <c r="BK49">
        <f>'TDOM &amp; TLAT density'!S51</f>
        <v>0</v>
      </c>
      <c r="BL49">
        <f t="shared" si="17"/>
        <v>196.57040477999999</v>
      </c>
    </row>
    <row r="50" spans="1:64">
      <c r="A50" s="2" t="s">
        <v>13</v>
      </c>
      <c r="B50">
        <f>'[19]Quadrat totals'!B51</f>
        <v>25</v>
      </c>
      <c r="C50">
        <f>'[19]Quadrat totals'!Z51</f>
        <v>0</v>
      </c>
      <c r="D50">
        <f>'SAM density'!C52</f>
        <v>2071.5633211850995</v>
      </c>
      <c r="E50">
        <f>'SCAL density'!C52</f>
        <v>0</v>
      </c>
      <c r="F50">
        <f t="shared" si="0"/>
        <v>0</v>
      </c>
      <c r="G50" s="4">
        <f>'TDOM &amp; TLAT density'!C52</f>
        <v>2019.21414992</v>
      </c>
      <c r="H50" s="4">
        <f t="shared" si="1"/>
        <v>4090.7774711050997</v>
      </c>
      <c r="I50">
        <f>'[20]Quadrat totals'!B51</f>
        <v>46</v>
      </c>
      <c r="J50">
        <f>'[20]Quadrat totals'!Z51</f>
        <v>0</v>
      </c>
      <c r="K50">
        <f>'SAM density'!E52</f>
        <v>0</v>
      </c>
      <c r="L50">
        <f>'SCAL density'!E52</f>
        <v>0</v>
      </c>
      <c r="M50">
        <f t="shared" si="2"/>
        <v>0</v>
      </c>
      <c r="N50" s="4">
        <f>'TDOM &amp; TLAT density'!E52</f>
        <v>144.49090800000008</v>
      </c>
      <c r="O50" s="4">
        <f t="shared" si="3"/>
        <v>144.49090800000008</v>
      </c>
      <c r="P50">
        <f>'[21]Quadrat totals'!B51</f>
        <v>37</v>
      </c>
      <c r="Q50">
        <f>'[21]Quadrat totals'!Z51</f>
        <v>0</v>
      </c>
      <c r="R50">
        <f>'SAM density'!G52</f>
        <v>1079.9364217799998</v>
      </c>
      <c r="S50">
        <f>'SCAL density'!G52</f>
        <v>0</v>
      </c>
      <c r="T50">
        <f t="shared" si="4"/>
        <v>0</v>
      </c>
      <c r="U50" s="4">
        <f>'TDOM &amp; TLAT density'!G52</f>
        <v>0</v>
      </c>
      <c r="V50" s="4">
        <f t="shared" si="5"/>
        <v>1079.9364217799998</v>
      </c>
      <c r="W50">
        <f>'[22]Quadrat totals'!B51</f>
        <v>26</v>
      </c>
      <c r="X50">
        <f>'[22]Quadrat totals'!Z51</f>
        <v>0</v>
      </c>
      <c r="Y50">
        <f>'SAM density'!I52</f>
        <v>684.83057340399978</v>
      </c>
      <c r="Z50">
        <f>'SCAL density'!I52</f>
        <v>0</v>
      </c>
      <c r="AA50">
        <f t="shared" si="6"/>
        <v>0</v>
      </c>
      <c r="AB50" s="4">
        <f>'TDOM &amp; TLAT density'!I52</f>
        <v>121.576292</v>
      </c>
      <c r="AC50" s="4">
        <f t="shared" si="7"/>
        <v>806.40686540399975</v>
      </c>
      <c r="AD50">
        <f>'[23]Quadrat totals'!B51</f>
        <v>51</v>
      </c>
      <c r="AE50">
        <f>'[23]Quadrat totals'!Z51</f>
        <v>57.351012000000011</v>
      </c>
      <c r="AF50">
        <f>'SAM density'!K52</f>
        <v>0</v>
      </c>
      <c r="AG50">
        <f>'SCAL density'!K52</f>
        <v>0</v>
      </c>
      <c r="AH50">
        <f t="shared" si="8"/>
        <v>57.351012000000011</v>
      </c>
      <c r="AI50" s="4">
        <f>'TDOM &amp; TLAT density'!K52</f>
        <v>1727.841844</v>
      </c>
      <c r="AJ50" s="4">
        <f t="shared" si="9"/>
        <v>1785.1928560000001</v>
      </c>
      <c r="AK50">
        <f>'[24]Quadrat totals'!B51</f>
        <v>43</v>
      </c>
      <c r="AL50">
        <v>0</v>
      </c>
      <c r="AM50">
        <f>'SAM density'!M52</f>
        <v>0</v>
      </c>
      <c r="AN50">
        <f>'SCAL density'!M52</f>
        <v>147.36555805040544</v>
      </c>
      <c r="AO50">
        <f t="shared" si="10"/>
        <v>147.36555805040544</v>
      </c>
      <c r="AP50" s="4">
        <f>'TDOM &amp; TLAT density'!M52</f>
        <v>734.50131200000021</v>
      </c>
      <c r="AQ50" s="4">
        <f t="shared" si="11"/>
        <v>881.86687005040562</v>
      </c>
      <c r="AR50">
        <f>'[26]Quadrat totals'!B51</f>
        <v>51</v>
      </c>
      <c r="AS50">
        <f>'[26]Quadrat totals'!Z51</f>
        <v>0</v>
      </c>
      <c r="AT50">
        <f>'SAM density'!O52</f>
        <v>0</v>
      </c>
      <c r="AU50">
        <f>'SCAL density'!O52</f>
        <v>0</v>
      </c>
      <c r="AV50">
        <f t="shared" si="12"/>
        <v>0</v>
      </c>
      <c r="AW50">
        <f>'TDOM &amp; TLAT density'!O52</f>
        <v>0</v>
      </c>
      <c r="AX50" s="4">
        <f t="shared" si="13"/>
        <v>0</v>
      </c>
      <c r="AY50">
        <f>'[27]Quadrat totals'!B51</f>
        <v>47</v>
      </c>
      <c r="AZ50">
        <f>'SAC &amp; STAB density'!Q52</f>
        <v>111.336984</v>
      </c>
      <c r="BA50">
        <f>'SAM density'!Q52</f>
        <v>0</v>
      </c>
      <c r="BB50">
        <f>'SCAL density'!Q52</f>
        <v>0</v>
      </c>
      <c r="BC50">
        <f t="shared" si="14"/>
        <v>111.336984</v>
      </c>
      <c r="BD50">
        <f>'TDOM &amp; TLAT density'!Q52</f>
        <v>2565.6428419999997</v>
      </c>
      <c r="BE50">
        <f t="shared" si="15"/>
        <v>2676.9798259999998</v>
      </c>
      <c r="BF50" s="4">
        <f>'TDOM &amp; TLAT density'!B52</f>
        <v>25</v>
      </c>
      <c r="BG50">
        <f>'SAC &amp; STAB density'!S52</f>
        <v>36.039091999999997</v>
      </c>
      <c r="BH50">
        <f>'SAM density'!S52</f>
        <v>89.865532267999981</v>
      </c>
      <c r="BI50">
        <f>'SCAL density'!S52</f>
        <v>0</v>
      </c>
      <c r="BJ50">
        <f t="shared" si="16"/>
        <v>36.039091999999997</v>
      </c>
      <c r="BK50">
        <f>'TDOM &amp; TLAT density'!S52</f>
        <v>752.26111460000004</v>
      </c>
      <c r="BL50">
        <f t="shared" si="17"/>
        <v>878.16573886800006</v>
      </c>
    </row>
    <row r="51" spans="1:64">
      <c r="A51" s="2" t="s">
        <v>13</v>
      </c>
      <c r="B51">
        <f>'[19]Quadrat totals'!B52</f>
        <v>29</v>
      </c>
      <c r="C51">
        <f>'[19]Quadrat totals'!Z52</f>
        <v>0</v>
      </c>
      <c r="D51">
        <f>'SAM density'!C53</f>
        <v>0</v>
      </c>
      <c r="E51">
        <f>'SCAL density'!C53</f>
        <v>0</v>
      </c>
      <c r="F51">
        <f t="shared" si="0"/>
        <v>0</v>
      </c>
      <c r="G51" s="4">
        <f>'TDOM &amp; TLAT density'!C53</f>
        <v>2960.5536965599999</v>
      </c>
      <c r="H51" s="4">
        <f t="shared" si="1"/>
        <v>2960.5536965599999</v>
      </c>
      <c r="I51">
        <f>'[20]Quadrat totals'!B52</f>
        <v>10</v>
      </c>
      <c r="J51">
        <f>'[20]Quadrat totals'!Z52</f>
        <v>0</v>
      </c>
      <c r="K51">
        <f>'SAM density'!E53</f>
        <v>0</v>
      </c>
      <c r="L51">
        <f>'SCAL density'!E53</f>
        <v>150.045188</v>
      </c>
      <c r="M51">
        <f t="shared" si="2"/>
        <v>150.045188</v>
      </c>
      <c r="N51" s="4">
        <f>'TDOM &amp; TLAT density'!E53</f>
        <v>119.04990800000003</v>
      </c>
      <c r="O51" s="4">
        <f t="shared" si="3"/>
        <v>269.09509600000001</v>
      </c>
      <c r="P51">
        <f>'[21]Quadrat totals'!B52</f>
        <v>48</v>
      </c>
      <c r="Q51">
        <f>'[21]Quadrat totals'!Z52</f>
        <v>230.81242091831623</v>
      </c>
      <c r="R51">
        <f>'SAM density'!G53</f>
        <v>0</v>
      </c>
      <c r="S51">
        <f>'SCAL density'!G53</f>
        <v>21.176832000000001</v>
      </c>
      <c r="T51">
        <f t="shared" si="4"/>
        <v>251.98925291831623</v>
      </c>
      <c r="U51" s="4">
        <f>'TDOM &amp; TLAT density'!G53</f>
        <v>0</v>
      </c>
      <c r="V51" s="4">
        <f t="shared" si="5"/>
        <v>251.98925291831623</v>
      </c>
      <c r="W51">
        <f>'[22]Quadrat totals'!B52</f>
        <v>45</v>
      </c>
      <c r="X51">
        <f>'[22]Quadrat totals'!Z52</f>
        <v>75.027715999999998</v>
      </c>
      <c r="Y51">
        <f>'SAM density'!I53</f>
        <v>0</v>
      </c>
      <c r="Z51">
        <f>'SCAL density'!I53</f>
        <v>0</v>
      </c>
      <c r="AA51">
        <f t="shared" si="6"/>
        <v>75.027715999999998</v>
      </c>
      <c r="AB51" s="4">
        <f>'TDOM &amp; TLAT density'!I53</f>
        <v>14.887204000000025</v>
      </c>
      <c r="AC51" s="4">
        <f t="shared" si="7"/>
        <v>89.914920000000023</v>
      </c>
      <c r="AD51">
        <f>'[23]Quadrat totals'!B52</f>
        <v>54</v>
      </c>
      <c r="AE51">
        <f>'[23]Quadrat totals'!Z52</f>
        <v>853.31614400000024</v>
      </c>
      <c r="AF51">
        <f>'SAM density'!K53</f>
        <v>0</v>
      </c>
      <c r="AG51">
        <f>'SCAL density'!K53</f>
        <v>0</v>
      </c>
      <c r="AH51">
        <f t="shared" si="8"/>
        <v>853.31614400000024</v>
      </c>
      <c r="AI51" s="4">
        <f>'TDOM &amp; TLAT density'!K53</f>
        <v>337.86646000000007</v>
      </c>
      <c r="AJ51" s="4">
        <f t="shared" si="9"/>
        <v>1191.1826040000003</v>
      </c>
      <c r="AK51">
        <f>'[24]Quadrat totals'!B52</f>
        <v>44</v>
      </c>
      <c r="AL51">
        <v>0</v>
      </c>
      <c r="AM51">
        <f>'SAM density'!M53</f>
        <v>0</v>
      </c>
      <c r="AN51">
        <f>'SCAL density'!M53</f>
        <v>0</v>
      </c>
      <c r="AO51">
        <f t="shared" si="10"/>
        <v>0</v>
      </c>
      <c r="AP51" s="4">
        <f>'TDOM &amp; TLAT density'!M53</f>
        <v>1409.8009680000002</v>
      </c>
      <c r="AQ51" s="4">
        <f t="shared" si="11"/>
        <v>1409.8009680000002</v>
      </c>
      <c r="AR51">
        <f>'[26]Quadrat totals'!B52</f>
        <v>52</v>
      </c>
      <c r="AS51">
        <f>'[26]Quadrat totals'!Z52</f>
        <v>0</v>
      </c>
      <c r="AT51">
        <f>'SAM density'!O53</f>
        <v>0</v>
      </c>
      <c r="AU51">
        <f>'SCAL density'!O53</f>
        <v>0</v>
      </c>
      <c r="AV51">
        <f t="shared" si="12"/>
        <v>0</v>
      </c>
      <c r="AW51">
        <f>'TDOM &amp; TLAT density'!O53</f>
        <v>0</v>
      </c>
      <c r="AX51" s="4">
        <f t="shared" si="13"/>
        <v>0</v>
      </c>
      <c r="AY51">
        <f>'[27]Quadrat totals'!B52</f>
        <v>58</v>
      </c>
      <c r="AZ51">
        <f>'SAC &amp; STAB density'!Q53</f>
        <v>0</v>
      </c>
      <c r="BA51">
        <f>'SAM density'!Q53</f>
        <v>0</v>
      </c>
      <c r="BB51">
        <f>'SCAL density'!Q53</f>
        <v>0</v>
      </c>
      <c r="BC51">
        <f t="shared" si="14"/>
        <v>0</v>
      </c>
      <c r="BD51">
        <f>'TDOM &amp; TLAT density'!Q53</f>
        <v>110.95205200000001</v>
      </c>
      <c r="BE51">
        <f t="shared" si="15"/>
        <v>110.95205200000001</v>
      </c>
      <c r="BF51" s="4">
        <f>'TDOM &amp; TLAT density'!B53</f>
        <v>29</v>
      </c>
      <c r="BG51">
        <f>'SAC &amp; STAB density'!S53</f>
        <v>0</v>
      </c>
      <c r="BH51">
        <f>'SAM density'!S53</f>
        <v>0</v>
      </c>
      <c r="BI51">
        <f>'SCAL density'!S53</f>
        <v>0</v>
      </c>
      <c r="BJ51">
        <f t="shared" si="16"/>
        <v>0</v>
      </c>
      <c r="BK51">
        <f>'TDOM &amp; TLAT density'!S53</f>
        <v>259.40010400000006</v>
      </c>
      <c r="BL51">
        <f t="shared" si="17"/>
        <v>259.40010400000006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aboveground biomass</vt:lpstr>
      <vt:lpstr>Relative abundance</vt:lpstr>
      <vt:lpstr>Below ground</vt:lpstr>
      <vt:lpstr>Quadrat vegetation density avgs</vt:lpstr>
      <vt:lpstr>SAC &amp; STAB density</vt:lpstr>
      <vt:lpstr>SAM density</vt:lpstr>
      <vt:lpstr>SCAL density</vt:lpstr>
      <vt:lpstr>SCAL STAB SAC density</vt:lpstr>
      <vt:lpstr>TDOM &amp; TLAT density</vt:lpstr>
      <vt:lpstr>All species densities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Daniel Childers</cp:lastModifiedBy>
  <cp:lastPrinted>2013-06-06T21:37:43Z</cp:lastPrinted>
  <dcterms:created xsi:type="dcterms:W3CDTF">2012-06-11T16:47:19Z</dcterms:created>
  <dcterms:modified xsi:type="dcterms:W3CDTF">2014-09-02T22:55:07Z</dcterms:modified>
</cp:coreProperties>
</file>