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h/Dropbox/tres rios data for nich/"/>
    </mc:Choice>
  </mc:AlternateContent>
  <bookViews>
    <workbookView xWindow="1640" yWindow="460" windowWidth="23380" windowHeight="15540" tabRatio="500" activeTab="3"/>
  </bookViews>
  <sheets>
    <sheet name="Single species quadrats" sheetId="1" r:id="rId1"/>
    <sheet name="Julys" sheetId="4" r:id="rId2"/>
    <sheet name="N Content" sheetId="2" r:id="rId3"/>
    <sheet name="Sheet1 (2)" sheetId="5" r:id="rId4"/>
  </sheets>
  <definedNames>
    <definedName name="_xlnm._FilterDatabase" localSheetId="1" hidden="1">Julys!$A$1:$J$54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5" l="1"/>
  <c r="O4" i="5"/>
  <c r="O3" i="5"/>
  <c r="O2" i="5"/>
  <c r="M6" i="5"/>
  <c r="N6" i="5"/>
  <c r="J6" i="5"/>
  <c r="J2" i="5"/>
  <c r="J4" i="5"/>
  <c r="J3" i="5"/>
  <c r="I6" i="5"/>
  <c r="I4" i="5"/>
  <c r="I3" i="5"/>
  <c r="I2" i="5"/>
  <c r="D235" i="1"/>
  <c r="D236" i="1"/>
  <c r="D237" i="1"/>
  <c r="D238" i="1"/>
  <c r="D239" i="1"/>
  <c r="D240" i="1"/>
  <c r="D241" i="1"/>
  <c r="D242" i="1"/>
  <c r="D243" i="1"/>
  <c r="D244" i="1"/>
  <c r="D245" i="1"/>
  <c r="D246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H4" i="4"/>
  <c r="H3" i="4"/>
  <c r="H2" i="4"/>
  <c r="D11" i="4"/>
  <c r="D12" i="4"/>
  <c r="D13" i="4"/>
  <c r="D14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25" i="4"/>
  <c r="D26" i="4"/>
  <c r="D27" i="4"/>
  <c r="D28" i="4"/>
  <c r="D29" i="4"/>
  <c r="D30" i="4"/>
  <c r="D31" i="4"/>
  <c r="D32" i="4"/>
  <c r="D33" i="4"/>
  <c r="D34" i="4"/>
  <c r="D15" i="4"/>
  <c r="D16" i="4"/>
  <c r="D17" i="4"/>
  <c r="D18" i="4"/>
  <c r="D19" i="4"/>
  <c r="D20" i="4"/>
  <c r="D21" i="4"/>
  <c r="D22" i="4"/>
  <c r="D23" i="4"/>
  <c r="D24" i="4"/>
  <c r="D9" i="4"/>
  <c r="D10" i="4"/>
  <c r="D8" i="4"/>
  <c r="D5" i="4"/>
  <c r="D6" i="4"/>
  <c r="D7" i="4"/>
  <c r="D4" i="4"/>
  <c r="D3" i="4"/>
  <c r="D2" i="4"/>
  <c r="E3" i="2"/>
  <c r="E4" i="2"/>
  <c r="E5" i="2"/>
  <c r="E2" i="2"/>
  <c r="D3" i="2"/>
  <c r="D4" i="2"/>
  <c r="D5" i="2"/>
  <c r="D2" i="2"/>
  <c r="N3" i="5"/>
  <c r="N4" i="5"/>
  <c r="N2" i="5"/>
  <c r="M3" i="5"/>
  <c r="M4" i="5"/>
  <c r="M2" i="5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39" i="1"/>
  <c r="D140" i="1"/>
  <c r="D141" i="1"/>
  <c r="D142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18" i="1"/>
</calcChain>
</file>

<file path=xl/sharedStrings.xml><?xml version="1.0" encoding="utf-8"?>
<sst xmlns="http://schemas.openxmlformats.org/spreadsheetml/2006/main" count="607" uniqueCount="31">
  <si>
    <t>Month - Year</t>
    <phoneticPr fontId="3" type="noConversion"/>
  </si>
  <si>
    <t>Species</t>
    <phoneticPr fontId="3" type="noConversion"/>
  </si>
  <si>
    <t>g/m2</t>
    <phoneticPr fontId="3" type="noConversion"/>
  </si>
  <si>
    <t>Typha</t>
  </si>
  <si>
    <t>S. americanus</t>
  </si>
  <si>
    <t>Schoenoplectus</t>
  </si>
  <si>
    <t>Species</t>
    <phoneticPr fontId="3" type="noConversion"/>
  </si>
  <si>
    <t>N content (g N/m2)</t>
    <phoneticPr fontId="3" type="noConversion"/>
  </si>
  <si>
    <t>Schoenoplectus spp.</t>
  </si>
  <si>
    <t>Typha spp.</t>
  </si>
  <si>
    <t>S. californicus</t>
  </si>
  <si>
    <t>Average N content</t>
    <phoneticPr fontId="3" type="noConversion"/>
  </si>
  <si>
    <t>SAM</t>
    <phoneticPr fontId="3" type="noConversion"/>
  </si>
  <si>
    <t>STAB/SAC</t>
    <phoneticPr fontId="3" type="noConversion"/>
  </si>
  <si>
    <t>TYPHA</t>
    <phoneticPr fontId="3" type="noConversion"/>
  </si>
  <si>
    <t>SACSTAB</t>
    <phoneticPr fontId="3" type="noConversion"/>
  </si>
  <si>
    <t>TYPHA</t>
    <phoneticPr fontId="3" type="noConversion"/>
  </si>
  <si>
    <t>Std error</t>
    <phoneticPr fontId="3" type="noConversion"/>
  </si>
  <si>
    <t>%N</t>
    <phoneticPr fontId="3" type="noConversion"/>
  </si>
  <si>
    <t>std error</t>
    <phoneticPr fontId="3" type="noConversion"/>
  </si>
  <si>
    <t>Avg N Above</t>
    <phoneticPr fontId="3" type="noConversion"/>
  </si>
  <si>
    <t>biomass g/m2</t>
    <phoneticPr fontId="3" type="noConversion"/>
  </si>
  <si>
    <t>N g/m2</t>
    <phoneticPr fontId="3" type="noConversion"/>
  </si>
  <si>
    <t>Std error</t>
    <phoneticPr fontId="3" type="noConversion"/>
  </si>
  <si>
    <t>Observed (all species combined)</t>
    <phoneticPr fontId="3" type="noConversion"/>
  </si>
  <si>
    <t>samples</t>
    <phoneticPr fontId="3" type="noConversion"/>
  </si>
  <si>
    <t>Month - Year</t>
  </si>
  <si>
    <t>Species</t>
  </si>
  <si>
    <t>g/m2</t>
  </si>
  <si>
    <t>N content (g N/m2)</t>
  </si>
  <si>
    <t>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</si>
</sst>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"/>
    <numFmt numFmtId="166" formatCode="0.000000"/>
    <numFmt numFmtId="167" formatCode="0.0"/>
  </numFmts>
  <fonts count="5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0" fontId="1" fillId="0" borderId="0" xfId="0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opLeftCell="A225" workbookViewId="0">
      <selection activeCell="D246" sqref="A1:D246"/>
    </sheetView>
  </sheetViews>
  <sheetFormatPr baseColWidth="10" defaultRowHeight="13" x14ac:dyDescent="0.15"/>
  <cols>
    <col min="2" max="2" width="12.33203125" style="2" bestFit="1" customWidth="1"/>
    <col min="3" max="3" width="12.1640625" bestFit="1" customWidth="1"/>
    <col min="4" max="4" width="15.5" bestFit="1" customWidth="1"/>
    <col min="9" max="9" width="15.83203125" bestFit="1" customWidth="1"/>
    <col min="10" max="10" width="12.1640625" bestFit="1" customWidth="1"/>
  </cols>
  <sheetData>
    <row r="1" spans="1:10" x14ac:dyDescent="0.15">
      <c r="A1" t="s">
        <v>0</v>
      </c>
      <c r="B1" s="2" t="s">
        <v>6</v>
      </c>
      <c r="C1" t="s">
        <v>2</v>
      </c>
      <c r="D1" t="s">
        <v>7</v>
      </c>
    </row>
    <row r="2" spans="1:10" x14ac:dyDescent="0.15">
      <c r="A2" s="1">
        <v>39263</v>
      </c>
      <c r="B2" s="2" t="s">
        <v>3</v>
      </c>
      <c r="C2">
        <v>2492.5992799999995</v>
      </c>
      <c r="D2" s="3">
        <f>IF(B2="Typha",C2*0.01402,IF(B2="Schoenoplectus",C2*0.01315933,IF(B2="S. americanus",C2*0.01229667,IF(B2="S. californicus",C2*0.00973667,0))))</f>
        <v>34.94624190559999</v>
      </c>
      <c r="J2" s="4"/>
    </row>
    <row r="3" spans="1:10" x14ac:dyDescent="0.15">
      <c r="A3" s="1">
        <v>39263</v>
      </c>
      <c r="B3" s="2" t="s">
        <v>3</v>
      </c>
      <c r="C3">
        <v>4848.5159999999996</v>
      </c>
      <c r="D3" s="3">
        <f>IF(B3="Typha",C3*0.01402,IF(B3="Schoenoplectus",C3*0.01315933,IF(B3="S. americanus",C3*0.01229667,IF(B3="S. californicus",C3*0.00973667,0))))</f>
        <v>67.976194319999991</v>
      </c>
      <c r="J3" s="4"/>
    </row>
    <row r="4" spans="1:10" x14ac:dyDescent="0.15">
      <c r="A4" s="1">
        <v>39263</v>
      </c>
      <c r="B4" s="2" t="s">
        <v>3</v>
      </c>
      <c r="C4">
        <v>3752.2243999999996</v>
      </c>
      <c r="D4" s="3">
        <f>IF(B4="Typha",C4*0.01402,IF(B4="Schoenoplectus",C4*0.01315933,IF(B4="S. americanus",C4*0.01229667,IF(B4="S. californicus",C4*0.00973667,0))))</f>
        <v>52.606186087999994</v>
      </c>
      <c r="J4" s="4"/>
    </row>
    <row r="5" spans="1:10" x14ac:dyDescent="0.15">
      <c r="A5" s="1">
        <v>39263</v>
      </c>
      <c r="B5" s="2" t="s">
        <v>4</v>
      </c>
      <c r="C5">
        <v>1045.1244543333332</v>
      </c>
      <c r="D5" s="3">
        <f>IF(B5="Typha",C5*0.01402,IF(B5="Schoenoplectus",C5*0.01315933,IF(B5="S. americanus",C5*0.01229667,IF(B5="S. californicus",C5*0.00973667,0))))</f>
        <v>12.85155052386707</v>
      </c>
      <c r="J5" s="4"/>
    </row>
    <row r="6" spans="1:10" x14ac:dyDescent="0.15">
      <c r="A6" s="1">
        <v>39263</v>
      </c>
      <c r="B6" s="2" t="s">
        <v>5</v>
      </c>
      <c r="C6">
        <v>734.57921284258794</v>
      </c>
      <c r="D6" s="3">
        <f>IF(B6="Typha",C6*0.01402,IF(B6="Schoenoplectus",C6*0.01315933,IF(B6="S. americanus",C6*0.01229667,IF(B6="S. californicus",C6*0.00973667,0))))</f>
        <v>9.6665702729358536</v>
      </c>
    </row>
    <row r="7" spans="1:10" x14ac:dyDescent="0.15">
      <c r="A7" s="1">
        <v>39263</v>
      </c>
      <c r="B7" s="2" t="s">
        <v>3</v>
      </c>
      <c r="C7">
        <v>1548.0343199999998</v>
      </c>
      <c r="D7" s="3">
        <f>IF(B7="Typha",C7*0.01402,IF(B7="Schoenoplectus",C7*0.01315933,IF(B7="S. americanus",C7*0.01229667,IF(B7="S. californicus",C7*0.00973667,0))))</f>
        <v>21.703441166399994</v>
      </c>
    </row>
    <row r="8" spans="1:10" x14ac:dyDescent="0.15">
      <c r="A8" s="1">
        <v>39263</v>
      </c>
      <c r="B8" s="2" t="s">
        <v>3</v>
      </c>
      <c r="C8">
        <v>2205.6232799999998</v>
      </c>
      <c r="D8" s="3">
        <f>IF(B8="Typha",C8*0.01402,IF(B8="Schoenoplectus",C8*0.01315933,IF(B8="S. americanus",C8*0.01229667,IF(B8="S. californicus",C8*0.00973667,0))))</f>
        <v>30.922838385599995</v>
      </c>
    </row>
    <row r="9" spans="1:10" x14ac:dyDescent="0.15">
      <c r="A9" s="1">
        <v>39263</v>
      </c>
      <c r="B9" s="2" t="s">
        <v>5</v>
      </c>
      <c r="C9">
        <v>1883.5220036137748</v>
      </c>
      <c r="D9" s="3">
        <f>IF(B9="Typha",C9*0.01402,IF(B9="Schoenoplectus",C9*0.01315933,IF(B9="S. americanus",C9*0.01229667,IF(B9="S. californicus",C9*0.00973667,0))))</f>
        <v>24.785887607814857</v>
      </c>
    </row>
    <row r="10" spans="1:10" x14ac:dyDescent="0.15">
      <c r="A10" s="1">
        <v>39263</v>
      </c>
      <c r="B10" s="2" t="s">
        <v>3</v>
      </c>
      <c r="C10">
        <v>2613.0921200000003</v>
      </c>
      <c r="D10" s="3">
        <f>IF(B10="Typha",C10*0.01402,IF(B10="Schoenoplectus",C10*0.01315933,IF(B10="S. americanus",C10*0.01229667,IF(B10="S. californicus",C10*0.00973667,0))))</f>
        <v>36.6355515224</v>
      </c>
    </row>
    <row r="11" spans="1:10" x14ac:dyDescent="0.15">
      <c r="A11" s="1">
        <v>39263</v>
      </c>
      <c r="B11" s="2" t="s">
        <v>3</v>
      </c>
      <c r="C11">
        <v>1892.6463199999998</v>
      </c>
      <c r="D11" s="3">
        <f>IF(B11="Typha",C11*0.01402,IF(B11="Schoenoplectus",C11*0.01315933,IF(B11="S. americanus",C11*0.01229667,IF(B11="S. californicus",C11*0.00973667,0))))</f>
        <v>26.534901406399996</v>
      </c>
    </row>
    <row r="12" spans="1:10" x14ac:dyDescent="0.15">
      <c r="A12" s="1">
        <v>39263</v>
      </c>
      <c r="B12" s="2" t="s">
        <v>5</v>
      </c>
      <c r="C12">
        <v>992.02490545490377</v>
      </c>
      <c r="D12" s="3">
        <f>IF(B12="Typha",C12*0.01402,IF(B12="Schoenoplectus",C12*0.01315933,IF(B12="S. americanus",C12*0.01229667,IF(B12="S. californicus",C12*0.00973667,0))))</f>
        <v>13.05438309909988</v>
      </c>
    </row>
    <row r="13" spans="1:10" x14ac:dyDescent="0.15">
      <c r="A13" s="1">
        <v>39263</v>
      </c>
      <c r="B13" s="2" t="s">
        <v>3</v>
      </c>
      <c r="C13">
        <v>2753.88996</v>
      </c>
      <c r="D13" s="3">
        <f>IF(B13="Typha",C13*0.01402,IF(B13="Schoenoplectus",C13*0.01315933,IF(B13="S. americanus",C13*0.01229667,IF(B13="S. californicus",C13*0.00973667,0))))</f>
        <v>38.609537239200002</v>
      </c>
    </row>
    <row r="14" spans="1:10" x14ac:dyDescent="0.15">
      <c r="A14" s="1">
        <v>39263</v>
      </c>
      <c r="B14" s="2" t="s">
        <v>3</v>
      </c>
      <c r="C14">
        <v>2654.1359428571423</v>
      </c>
      <c r="D14" s="3">
        <f>IF(B14="Typha",C14*0.01402,IF(B14="Schoenoplectus",C14*0.01315933,IF(B14="S. americanus",C14*0.01229667,IF(B14="S. californicus",C14*0.00973667,0))))</f>
        <v>37.210985918857133</v>
      </c>
    </row>
    <row r="15" spans="1:10" x14ac:dyDescent="0.15">
      <c r="A15" s="1">
        <v>39263</v>
      </c>
      <c r="B15" s="2" t="s">
        <v>3</v>
      </c>
      <c r="C15">
        <v>2764.9392800000001</v>
      </c>
      <c r="D15" s="3">
        <f>IF(B15="Typha",C15*0.01402,IF(B15="Schoenoplectus",C15*0.01315933,IF(B15="S. americanus",C15*0.01229667,IF(B15="S. californicus",C15*0.00973667,0))))</f>
        <v>38.764448705599996</v>
      </c>
    </row>
    <row r="16" spans="1:10" x14ac:dyDescent="0.15">
      <c r="A16" s="1">
        <v>39325</v>
      </c>
      <c r="B16" s="2" t="s">
        <v>3</v>
      </c>
      <c r="C16">
        <v>81.522799999999961</v>
      </c>
      <c r="D16" s="3">
        <f>IF(B16="Typha",C16*0.01402,IF(B16="Schoenoplectus",C16*0.01315933,IF(B16="S. americanus",C16*0.01229667,IF(B16="S. californicus",C16*0.00973667,0))))</f>
        <v>1.1429496559999994</v>
      </c>
    </row>
    <row r="17" spans="1:4" x14ac:dyDescent="0.15">
      <c r="A17" s="1">
        <v>39325</v>
      </c>
      <c r="B17" s="2" t="s">
        <v>3</v>
      </c>
      <c r="C17">
        <v>379.44439999999986</v>
      </c>
      <c r="D17" s="3">
        <f>IF(B17="Typha",C17*0.01402,IF(B17="Schoenoplectus",C17*0.01315933,IF(B17="S. americanus",C17*0.01229667,IF(B17="S. californicus",C17*0.00973667,0))))</f>
        <v>5.3198104879999981</v>
      </c>
    </row>
    <row r="18" spans="1:4" x14ac:dyDescent="0.15">
      <c r="A18" s="1">
        <v>39325</v>
      </c>
      <c r="B18" s="2" t="s">
        <v>3</v>
      </c>
      <c r="C18">
        <v>1224.5263999999997</v>
      </c>
      <c r="D18" s="3">
        <f>IF(B18="Typha",C18*0.01402,IF(B18="Schoenoplectus",C18*0.01315933,IF(B18="S. americanus",C18*0.01229667,IF(B18="S. californicus",C18*0.00973667,0))))</f>
        <v>17.167860127999997</v>
      </c>
    </row>
    <row r="19" spans="1:4" x14ac:dyDescent="0.15">
      <c r="A19" s="1">
        <v>39325</v>
      </c>
      <c r="B19" s="2" t="s">
        <v>5</v>
      </c>
      <c r="C19">
        <v>189.22319999999999</v>
      </c>
      <c r="D19" s="3">
        <f>IF(B19="Typha",C19*0.01402,IF(B19="Schoenoplectus",C19*0.01315933,IF(B19="S. americanus",C19*0.01229667,IF(B19="S. californicus",C19*0.00973667,0))))</f>
        <v>2.4900505324559998</v>
      </c>
    </row>
    <row r="20" spans="1:4" x14ac:dyDescent="0.15">
      <c r="A20" s="1">
        <v>39325</v>
      </c>
      <c r="B20" s="2" t="s">
        <v>4</v>
      </c>
      <c r="C20">
        <v>370.20051999999998</v>
      </c>
      <c r="D20" s="3">
        <f>IF(B20="Typha",C20*0.01402,IF(B20="Schoenoplectus",C20*0.01315933,IF(B20="S. americanus",C20*0.01229667,IF(B20="S. californicus",C20*0.00973667,0))))</f>
        <v>4.5522336282684002</v>
      </c>
    </row>
    <row r="21" spans="1:4" x14ac:dyDescent="0.15">
      <c r="A21" s="1">
        <v>39325</v>
      </c>
      <c r="B21" s="2" t="s">
        <v>5</v>
      </c>
      <c r="C21">
        <v>465.16611968409597</v>
      </c>
      <c r="D21" s="3">
        <f>IF(B21="Typha",C21*0.01402,IF(B21="Schoenoplectus",C21*0.01315933,IF(B21="S. americanus",C21*0.01229667,IF(B21="S. californicus",C21*0.00973667,0))))</f>
        <v>6.1212744737425151</v>
      </c>
    </row>
    <row r="22" spans="1:4" x14ac:dyDescent="0.15">
      <c r="A22" s="1">
        <v>39325</v>
      </c>
      <c r="B22" s="2" t="s">
        <v>5</v>
      </c>
      <c r="C22">
        <v>524.73865318402795</v>
      </c>
      <c r="D22" s="3">
        <f>IF(B22="Typha",C22*0.01402,IF(B22="Schoenoplectus",C22*0.01315933,IF(B22="S. americanus",C22*0.01229667,IF(B22="S. californicus",C22*0.00973667,0))))</f>
        <v>6.905209101004175</v>
      </c>
    </row>
    <row r="23" spans="1:4" x14ac:dyDescent="0.15">
      <c r="A23" s="1">
        <v>39325</v>
      </c>
      <c r="B23" s="2" t="s">
        <v>5</v>
      </c>
      <c r="C23">
        <v>256.23359999999997</v>
      </c>
      <c r="D23" s="3">
        <f>IF(B23="Typha",C23*0.01402,IF(B23="Schoenoplectus",C23*0.01315933,IF(B23="S. americanus",C23*0.01229667,IF(B23="S. californicus",C23*0.00973667,0))))</f>
        <v>3.3718624994879995</v>
      </c>
    </row>
    <row r="24" spans="1:4" x14ac:dyDescent="0.15">
      <c r="A24" s="1">
        <v>39325</v>
      </c>
      <c r="B24" s="2" t="s">
        <v>5</v>
      </c>
      <c r="C24">
        <v>34.981200000000001</v>
      </c>
      <c r="D24" s="3">
        <f>IF(B24="Typha",C24*0.01402,IF(B24="Schoenoplectus",C24*0.01315933,IF(B24="S. americanus",C24*0.01229667,IF(B24="S. californicus",C24*0.00973667,0))))</f>
        <v>0.46032915459600005</v>
      </c>
    </row>
    <row r="25" spans="1:4" x14ac:dyDescent="0.15">
      <c r="A25" s="1">
        <v>39325</v>
      </c>
      <c r="B25" s="2" t="s">
        <v>4</v>
      </c>
      <c r="C25">
        <v>1128.09248</v>
      </c>
      <c r="D25" s="3">
        <f>IF(B25="Typha",C25*0.01402,IF(B25="Schoenoplectus",C25*0.01315933,IF(B25="S. americanus",C25*0.01229667,IF(B25="S. californicus",C25*0.00973667,0))))</f>
        <v>13.871780956041601</v>
      </c>
    </row>
    <row r="26" spans="1:4" x14ac:dyDescent="0.15">
      <c r="A26" s="1">
        <v>39325</v>
      </c>
      <c r="B26" s="2" t="s">
        <v>3</v>
      </c>
      <c r="C26">
        <v>686.52159999999981</v>
      </c>
      <c r="D26" s="3">
        <f>IF(B26="Typha",C26*0.01402,IF(B26="Schoenoplectus",C26*0.01315933,IF(B26="S. americanus",C26*0.01229667,IF(B26="S. californicus",C26*0.00973667,0))))</f>
        <v>9.6250328319999969</v>
      </c>
    </row>
    <row r="27" spans="1:4" x14ac:dyDescent="0.15">
      <c r="A27" s="1">
        <v>39325</v>
      </c>
      <c r="B27" s="2" t="s">
        <v>5</v>
      </c>
      <c r="C27">
        <v>427.70609237250005</v>
      </c>
      <c r="D27" s="3">
        <f>IF(B27="Typha",C27*0.01402,IF(B27="Schoenoplectus",C27*0.01315933,IF(B27="S. americanus",C27*0.01229667,IF(B27="S. californicus",C27*0.00973667,0))))</f>
        <v>5.6283256125402117</v>
      </c>
    </row>
    <row r="28" spans="1:4" x14ac:dyDescent="0.15">
      <c r="A28" s="1">
        <v>39325</v>
      </c>
      <c r="B28" s="2" t="s">
        <v>3</v>
      </c>
      <c r="C28">
        <v>902.26143999999977</v>
      </c>
      <c r="D28" s="3">
        <f>IF(B28="Typha",C28*0.01402,IF(B28="Schoenoplectus",C28*0.01315933,IF(B28="S. americanus",C28*0.01229667,IF(B28="S. californicus",C28*0.00973667,0))))</f>
        <v>12.649705388799996</v>
      </c>
    </row>
    <row r="29" spans="1:4" x14ac:dyDescent="0.15">
      <c r="A29" s="1">
        <v>39325</v>
      </c>
      <c r="B29" s="2" t="s">
        <v>4</v>
      </c>
      <c r="C29">
        <v>1344.4342440000005</v>
      </c>
      <c r="D29" s="3">
        <f>IF(B29="Typha",C29*0.01402,IF(B29="Schoenoplectus",C29*0.01315933,IF(B29="S. americanus",C29*0.01229667,IF(B29="S. californicus",C29*0.00973667,0))))</f>
        <v>16.532064235167486</v>
      </c>
    </row>
    <row r="30" spans="1:4" x14ac:dyDescent="0.15">
      <c r="A30" s="1">
        <v>39325</v>
      </c>
      <c r="B30" s="2" t="s">
        <v>5</v>
      </c>
      <c r="C30">
        <v>1020.7578090066359</v>
      </c>
      <c r="D30" s="3">
        <f>IF(B30="Typha",C30*0.01402,IF(B30="Schoenoplectus",C30*0.01315933,IF(B30="S. americanus",C30*0.01229667,IF(B30="S. californicus",C30*0.00973667,0))))</f>
        <v>13.432488858795294</v>
      </c>
    </row>
    <row r="31" spans="1:4" x14ac:dyDescent="0.15">
      <c r="A31" s="1">
        <v>39325</v>
      </c>
      <c r="B31" s="2" t="s">
        <v>4</v>
      </c>
      <c r="C31">
        <v>1322.83392</v>
      </c>
      <c r="D31" s="3">
        <f>IF(B31="Typha",C31*0.01402,IF(B31="Schoenoplectus",C31*0.01315933,IF(B31="S. americanus",C31*0.01229667,IF(B31="S. californicus",C31*0.00973667,0))))</f>
        <v>16.2664521790464</v>
      </c>
    </row>
    <row r="32" spans="1:4" x14ac:dyDescent="0.15">
      <c r="A32" s="1">
        <v>39325</v>
      </c>
      <c r="B32" s="2" t="s">
        <v>5</v>
      </c>
      <c r="C32">
        <v>1079.0891136431999</v>
      </c>
      <c r="D32" s="3">
        <f>IF(B32="Typha",C32*0.01402,IF(B32="Schoenoplectus",C32*0.01315933,IF(B32="S. americanus",C32*0.01229667,IF(B32="S. californicus",C32*0.00973667,0))))</f>
        <v>14.200089745838369</v>
      </c>
    </row>
    <row r="33" spans="1:4" x14ac:dyDescent="0.15">
      <c r="A33" s="1">
        <v>39325</v>
      </c>
      <c r="B33" s="2" t="s">
        <v>3</v>
      </c>
      <c r="C33">
        <v>279.7059999999999</v>
      </c>
      <c r="D33" s="3">
        <f>IF(B33="Typha",C33*0.01402,IF(B33="Schoenoplectus",C33*0.01315933,IF(B33="S. americanus",C33*0.01229667,IF(B33="S. californicus",C33*0.00973667,0))))</f>
        <v>3.9214781199999984</v>
      </c>
    </row>
    <row r="34" spans="1:4" x14ac:dyDescent="0.15">
      <c r="A34" s="1">
        <v>39325</v>
      </c>
      <c r="B34" s="2" t="s">
        <v>3</v>
      </c>
      <c r="C34">
        <v>1156.2395999999999</v>
      </c>
      <c r="D34" s="3">
        <f>IF(B34="Typha",C34*0.01402,IF(B34="Schoenoplectus",C34*0.01315933,IF(B34="S. americanus",C34*0.01229667,IF(B34="S. californicus",C34*0.00973667,0))))</f>
        <v>16.210479191999998</v>
      </c>
    </row>
    <row r="35" spans="1:4" x14ac:dyDescent="0.15">
      <c r="A35" s="1">
        <v>39325</v>
      </c>
      <c r="B35" s="2" t="s">
        <v>5</v>
      </c>
      <c r="C35">
        <v>212.50059170630396</v>
      </c>
      <c r="D35" s="3">
        <f>IF(B35="Typha",C35*0.01402,IF(B35="Schoenoplectus",C35*0.01315933,IF(B35="S. americanus",C35*0.01229667,IF(B35="S. californicus",C35*0.00973667,0))))</f>
        <v>2.7963654114585168</v>
      </c>
    </row>
    <row r="36" spans="1:4" x14ac:dyDescent="0.15">
      <c r="A36" s="1">
        <v>39325</v>
      </c>
      <c r="B36" s="2" t="s">
        <v>5</v>
      </c>
      <c r="C36">
        <v>172.98720000000003</v>
      </c>
      <c r="D36" s="3">
        <f>IF(B36="Typha",C36*0.01402,IF(B36="Schoenoplectus",C36*0.01315933,IF(B36="S. americanus",C36*0.01229667,IF(B36="S. californicus",C36*0.00973667,0))))</f>
        <v>2.2763956505760006</v>
      </c>
    </row>
    <row r="37" spans="1:4" x14ac:dyDescent="0.15">
      <c r="A37" s="1">
        <v>39325</v>
      </c>
      <c r="B37" s="2" t="s">
        <v>3</v>
      </c>
      <c r="C37">
        <v>4167.4683999999997</v>
      </c>
      <c r="D37" s="3">
        <f>IF(B37="Typha",C37*0.01402,IF(B37="Schoenoplectus",C37*0.01315933,IF(B37="S. americanus",C37*0.01229667,IF(B37="S. californicus",C37*0.00973667,0))))</f>
        <v>58.427906967999995</v>
      </c>
    </row>
    <row r="38" spans="1:4" x14ac:dyDescent="0.15">
      <c r="A38" s="1">
        <v>39325</v>
      </c>
      <c r="B38" s="2" t="s">
        <v>4</v>
      </c>
      <c r="C38">
        <v>762.38551599999994</v>
      </c>
      <c r="D38" s="3">
        <f>IF(B38="Typha",C38*0.01402,IF(B38="Schoenoplectus",C38*0.01315933,IF(B38="S. americanus",C38*0.01229667,IF(B38="S. californicus",C38*0.00973667,0))))</f>
        <v>9.37480310303172</v>
      </c>
    </row>
    <row r="39" spans="1:4" x14ac:dyDescent="0.15">
      <c r="A39" s="1">
        <v>39325</v>
      </c>
      <c r="B39" s="2" t="s">
        <v>3</v>
      </c>
      <c r="C39">
        <v>160.35959999999989</v>
      </c>
      <c r="D39" s="3">
        <f>IF(B39="Typha",C39*0.01402,IF(B39="Schoenoplectus",C39*0.01315933,IF(B39="S. americanus",C39*0.01229667,IF(B39="S. californicus",C39*0.00973667,0))))</f>
        <v>2.2482415919999985</v>
      </c>
    </row>
    <row r="40" spans="1:4" x14ac:dyDescent="0.15">
      <c r="A40" s="1">
        <v>39568</v>
      </c>
      <c r="B40" s="2" t="s">
        <v>3</v>
      </c>
      <c r="C40">
        <v>2880.6667999999991</v>
      </c>
      <c r="D40" s="3">
        <f>IF(B40="Typha",C40*0.01402,IF(B40="Schoenoplectus",C40*0.01315933,IF(B40="S. americanus",C40*0.01229667,IF(B40="S. californicus",C40*0.00973667,0))))</f>
        <v>40.386948535999984</v>
      </c>
    </row>
    <row r="41" spans="1:4" x14ac:dyDescent="0.15">
      <c r="A41" s="1">
        <v>39568</v>
      </c>
      <c r="B41" s="2" t="s">
        <v>3</v>
      </c>
      <c r="C41">
        <v>246.44479999999993</v>
      </c>
      <c r="D41" s="3">
        <f>IF(B41="Typha",C41*0.01402,IF(B41="Schoenoplectus",C41*0.01315933,IF(B41="S. americanus",C41*0.01229667,IF(B41="S. californicus",C41*0.00973667,0))))</f>
        <v>3.4551560959999987</v>
      </c>
    </row>
    <row r="42" spans="1:4" x14ac:dyDescent="0.15">
      <c r="A42" s="1">
        <v>39568</v>
      </c>
      <c r="B42" s="2" t="s">
        <v>3</v>
      </c>
      <c r="C42">
        <v>601.62439999999981</v>
      </c>
      <c r="D42" s="3">
        <f>IF(B42="Typha",C42*0.01402,IF(B42="Schoenoplectus",C42*0.01315933,IF(B42="S. americanus",C42*0.01229667,IF(B42="S. californicus",C42*0.00973667,0))))</f>
        <v>8.4347740879999975</v>
      </c>
    </row>
    <row r="43" spans="1:4" x14ac:dyDescent="0.15">
      <c r="A43" s="1">
        <v>39568</v>
      </c>
      <c r="B43" s="2" t="s">
        <v>3</v>
      </c>
      <c r="C43">
        <v>371.34479999999991</v>
      </c>
      <c r="D43" s="3">
        <f>IF(B43="Typha",C43*0.01402,IF(B43="Schoenoplectus",C43*0.01315933,IF(B43="S. americanus",C43*0.01229667,IF(B43="S. californicus",C43*0.00973667,0))))</f>
        <v>5.2062540959999986</v>
      </c>
    </row>
    <row r="44" spans="1:4" x14ac:dyDescent="0.15">
      <c r="A44" s="1">
        <v>39568</v>
      </c>
      <c r="B44" s="2" t="s">
        <v>3</v>
      </c>
      <c r="C44">
        <v>1330.8627999999994</v>
      </c>
      <c r="D44" s="3">
        <f>IF(B44="Typha",C44*0.01402,IF(B44="Schoenoplectus",C44*0.01315933,IF(B44="S. americanus",C44*0.01229667,IF(B44="S. californicus",C44*0.00973667,0))))</f>
        <v>18.658696455999991</v>
      </c>
    </row>
    <row r="45" spans="1:4" x14ac:dyDescent="0.15">
      <c r="A45" s="1">
        <v>39568</v>
      </c>
      <c r="B45" s="2" t="s">
        <v>5</v>
      </c>
      <c r="C45">
        <v>354.02640378951656</v>
      </c>
      <c r="D45" s="3">
        <f>IF(B45="Typha",C45*0.01402,IF(B45="Schoenoplectus",C45*0.01315933,IF(B45="S. americanus",C45*0.01229667,IF(B45="S. californicus",C45*0.00973667,0))))</f>
        <v>4.6587502761794992</v>
      </c>
    </row>
    <row r="46" spans="1:4" x14ac:dyDescent="0.15">
      <c r="A46" s="1">
        <v>39568</v>
      </c>
      <c r="B46" s="2" t="s">
        <v>4</v>
      </c>
      <c r="C46">
        <v>396.93728000000004</v>
      </c>
      <c r="D46" s="3">
        <f>IF(B46="Typha",C46*0.01402,IF(B46="Schoenoplectus",C46*0.01315933,IF(B46="S. americanus",C46*0.01229667,IF(B46="S. californicus",C46*0.00973667,0))))</f>
        <v>4.8810067428576005</v>
      </c>
    </row>
    <row r="47" spans="1:4" x14ac:dyDescent="0.15">
      <c r="A47" s="1">
        <v>39568</v>
      </c>
      <c r="B47" s="2" t="s">
        <v>3</v>
      </c>
      <c r="C47">
        <v>528.72319999999968</v>
      </c>
      <c r="D47" s="3">
        <f>IF(B47="Typha",C47*0.01402,IF(B47="Schoenoplectus",C47*0.01315933,IF(B47="S. americanus",C47*0.01229667,IF(B47="S. californicus",C47*0.00973667,0))))</f>
        <v>7.4126992639999951</v>
      </c>
    </row>
    <row r="48" spans="1:4" x14ac:dyDescent="0.15">
      <c r="A48" s="1">
        <v>39568</v>
      </c>
      <c r="B48" s="2" t="s">
        <v>5</v>
      </c>
      <c r="C48">
        <v>254.20045053113256</v>
      </c>
      <c r="D48" s="3">
        <f>IF(B48="Typha",C48*0.01402,IF(B48="Schoenoplectus",C48*0.01315933,IF(B48="S. americanus",C48*0.01229667,IF(B48="S. californicus",C48*0.00973667,0))))</f>
        <v>3.3451076146878487</v>
      </c>
    </row>
    <row r="49" spans="1:4" x14ac:dyDescent="0.15">
      <c r="A49" s="1">
        <v>39568</v>
      </c>
      <c r="B49" s="2" t="s">
        <v>5</v>
      </c>
      <c r="C49">
        <v>907.02021477886501</v>
      </c>
      <c r="D49" s="3">
        <f>IF(B49="Typha",C49*0.01402,IF(B49="Schoenoplectus",C49*0.01315933,IF(B49="S. americanus",C49*0.01229667,IF(B49="S. californicus",C49*0.00973667,0))))</f>
        <v>11.935778322945962</v>
      </c>
    </row>
    <row r="50" spans="1:4" x14ac:dyDescent="0.15">
      <c r="A50" s="1">
        <v>39568</v>
      </c>
      <c r="B50" s="2" t="s">
        <v>3</v>
      </c>
      <c r="C50">
        <v>771.70119999999986</v>
      </c>
      <c r="D50" s="3">
        <f>IF(B50="Typha",C50*0.01402,IF(B50="Schoenoplectus",C50*0.01315933,IF(B50="S. americanus",C50*0.01229667,IF(B50="S. californicus",C50*0.00973667,0))))</f>
        <v>10.819250823999997</v>
      </c>
    </row>
    <row r="51" spans="1:4" x14ac:dyDescent="0.15">
      <c r="A51" s="1">
        <v>39568</v>
      </c>
      <c r="B51" s="2" t="s">
        <v>3</v>
      </c>
      <c r="C51">
        <v>166.14359999999996</v>
      </c>
      <c r="D51" s="3">
        <f>IF(B51="Typha",C51*0.01402,IF(B51="Schoenoplectus",C51*0.01315933,IF(B51="S. americanus",C51*0.01229667,IF(B51="S. californicus",C51*0.00973667,0))))</f>
        <v>2.3293332719999995</v>
      </c>
    </row>
    <row r="52" spans="1:4" x14ac:dyDescent="0.15">
      <c r="A52" s="1">
        <v>39568</v>
      </c>
      <c r="B52" s="2" t="s">
        <v>3</v>
      </c>
      <c r="C52">
        <v>2137.3527999999992</v>
      </c>
      <c r="D52" s="3">
        <f>IF(B52="Typha",C52*0.01402,IF(B52="Schoenoplectus",C52*0.01315933,IF(B52="S. americanus",C52*0.01229667,IF(B52="S. californicus",C52*0.00973667,0))))</f>
        <v>29.965686255999987</v>
      </c>
    </row>
    <row r="53" spans="1:4" x14ac:dyDescent="0.15">
      <c r="A53" s="1">
        <v>39568</v>
      </c>
      <c r="B53" s="2" t="s">
        <v>3</v>
      </c>
      <c r="C53">
        <v>989.64879999999971</v>
      </c>
      <c r="D53" s="3">
        <f>IF(B53="Typha",C53*0.01402,IF(B53="Schoenoplectus",C53*0.01315933,IF(B53="S. americanus",C53*0.01229667,IF(B53="S. californicus",C53*0.00973667,0))))</f>
        <v>13.874876175999995</v>
      </c>
    </row>
    <row r="54" spans="1:4" x14ac:dyDescent="0.15">
      <c r="A54" s="1">
        <v>39568</v>
      </c>
      <c r="B54" s="2" t="s">
        <v>3</v>
      </c>
      <c r="C54">
        <v>1714.8907999999997</v>
      </c>
      <c r="D54" s="3">
        <f>IF(B54="Typha",C54*0.01402,IF(B54="Schoenoplectus",C54*0.01315933,IF(B54="S. americanus",C54*0.01229667,IF(B54="S. californicus",C54*0.00973667,0))))</f>
        <v>24.042769015999994</v>
      </c>
    </row>
    <row r="55" spans="1:4" x14ac:dyDescent="0.15">
      <c r="A55" s="1">
        <v>39568</v>
      </c>
      <c r="B55" s="2" t="s">
        <v>5</v>
      </c>
      <c r="C55">
        <v>717.54414313620771</v>
      </c>
      <c r="D55" s="3">
        <f>IF(B55="Typha",C55*0.01402,IF(B55="Schoenoplectus",C55*0.01315933,IF(B55="S. americanus",C55*0.01229667,IF(B55="S. californicus",C55*0.00973667,0))))</f>
        <v>9.442400169096592</v>
      </c>
    </row>
    <row r="56" spans="1:4" x14ac:dyDescent="0.15">
      <c r="A56" s="1">
        <v>39568</v>
      </c>
      <c r="B56" s="2" t="s">
        <v>3</v>
      </c>
      <c r="C56">
        <v>220.92639999999992</v>
      </c>
      <c r="D56" s="3">
        <f>IF(B56="Typha",C56*0.01402,IF(B56="Schoenoplectus",C56*0.01315933,IF(B56="S. americanus",C56*0.01229667,IF(B56="S. californicus",C56*0.00973667,0))))</f>
        <v>3.0973881279999986</v>
      </c>
    </row>
    <row r="57" spans="1:4" x14ac:dyDescent="0.15">
      <c r="A57" s="1">
        <v>39568</v>
      </c>
      <c r="B57" s="2" t="s">
        <v>3</v>
      </c>
      <c r="C57">
        <v>240.65199999999982</v>
      </c>
      <c r="D57" s="3">
        <f>IF(B57="Typha",C57*0.01402,IF(B57="Schoenoplectus",C57*0.01315933,IF(B57="S. americanus",C57*0.01229667,IF(B57="S. californicus",C57*0.00973667,0))))</f>
        <v>3.3739410399999974</v>
      </c>
    </row>
    <row r="58" spans="1:4" x14ac:dyDescent="0.15">
      <c r="A58" s="1">
        <v>39568</v>
      </c>
      <c r="B58" s="2" t="s">
        <v>3</v>
      </c>
      <c r="C58">
        <v>1974.2183999999997</v>
      </c>
      <c r="D58" s="3">
        <f>IF(B58="Typha",C58*0.01402,IF(B58="Schoenoplectus",C58*0.01315933,IF(B58="S. americanus",C58*0.01229667,IF(B58="S. californicus",C58*0.00973667,0))))</f>
        <v>27.678541967999994</v>
      </c>
    </row>
    <row r="59" spans="1:4" x14ac:dyDescent="0.15">
      <c r="A59" s="1">
        <v>39568</v>
      </c>
      <c r="B59" s="2" t="s">
        <v>3</v>
      </c>
      <c r="C59">
        <v>990.30519999999979</v>
      </c>
      <c r="D59" s="3">
        <f>IF(B59="Typha",C59*0.01402,IF(B59="Schoenoplectus",C59*0.01315933,IF(B59="S. americanus",C59*0.01229667,IF(B59="S. californicus",C59*0.00973667,0))))</f>
        <v>13.884078903999997</v>
      </c>
    </row>
    <row r="60" spans="1:4" x14ac:dyDescent="0.15">
      <c r="A60" s="1">
        <v>39568</v>
      </c>
      <c r="B60" s="2" t="s">
        <v>3</v>
      </c>
      <c r="C60">
        <v>1596.1991999999998</v>
      </c>
      <c r="D60" s="3">
        <f>IF(B60="Typha",C60*0.01402,IF(B60="Schoenoplectus",C60*0.01315933,IF(B60="S. americanus",C60*0.01229667,IF(B60="S. californicus",C60*0.00973667,0))))</f>
        <v>22.378712783999998</v>
      </c>
    </row>
    <row r="61" spans="1:4" x14ac:dyDescent="0.15">
      <c r="A61" s="1">
        <v>39568</v>
      </c>
      <c r="B61" s="2" t="s">
        <v>3</v>
      </c>
      <c r="C61">
        <v>967.23239999999964</v>
      </c>
      <c r="D61" s="3">
        <f>IF(B61="Typha",C61*0.01402,IF(B61="Schoenoplectus",C61*0.01315933,IF(B61="S. americanus",C61*0.01229667,IF(B61="S. californicus",C61*0.00973667,0))))</f>
        <v>13.560598247999994</v>
      </c>
    </row>
    <row r="62" spans="1:4" x14ac:dyDescent="0.15">
      <c r="A62" s="1">
        <v>39568</v>
      </c>
      <c r="B62" s="2" t="s">
        <v>3</v>
      </c>
      <c r="C62">
        <v>1448.3023999999996</v>
      </c>
      <c r="D62" s="3">
        <f>IF(B62="Typha",C62*0.01402,IF(B62="Schoenoplectus",C62*0.01315933,IF(B62="S. americanus",C62*0.01229667,IF(B62="S. californicus",C62*0.00973667,0))))</f>
        <v>20.305199647999995</v>
      </c>
    </row>
    <row r="63" spans="1:4" x14ac:dyDescent="0.15">
      <c r="A63" s="1">
        <v>39568</v>
      </c>
      <c r="B63" s="2" t="s">
        <v>3</v>
      </c>
      <c r="C63">
        <v>1386.2587999999996</v>
      </c>
      <c r="D63" s="3">
        <f>IF(B63="Typha",C63*0.01402,IF(B63="Schoenoplectus",C63*0.01315933,IF(B63="S. americanus",C63*0.01229667,IF(B63="S. californicus",C63*0.00973667,0))))</f>
        <v>19.435348375999993</v>
      </c>
    </row>
    <row r="64" spans="1:4" x14ac:dyDescent="0.15">
      <c r="A64" s="1">
        <v>39629</v>
      </c>
      <c r="B64" s="2" t="s">
        <v>3</v>
      </c>
      <c r="C64">
        <v>2062.6863999999996</v>
      </c>
      <c r="D64" s="3">
        <f>IF(B64="Typha",C64*0.01402,IF(B64="Schoenoplectus",C64*0.01315933,IF(B64="S. americanus",C64*0.01229667,IF(B64="S. californicus",C64*0.00973667,0))))</f>
        <v>28.918863327999993</v>
      </c>
    </row>
    <row r="65" spans="1:4" x14ac:dyDescent="0.15">
      <c r="A65" s="1">
        <v>39629</v>
      </c>
      <c r="B65" s="2" t="s">
        <v>3</v>
      </c>
      <c r="C65">
        <v>4225.8427999999985</v>
      </c>
      <c r="D65" s="3">
        <f>IF(B65="Typha",C65*0.01402,IF(B65="Schoenoplectus",C65*0.01315933,IF(B65="S. americanus",C65*0.01229667,IF(B65="S. californicus",C65*0.00973667,0))))</f>
        <v>59.246316055999976</v>
      </c>
    </row>
    <row r="66" spans="1:4" x14ac:dyDescent="0.15">
      <c r="A66" s="1">
        <v>39629</v>
      </c>
      <c r="B66" s="2" t="s">
        <v>3</v>
      </c>
      <c r="C66">
        <v>4976.5058399999998</v>
      </c>
      <c r="D66" s="3">
        <f>IF(B66="Typha",C66*0.01402,IF(B66="Schoenoplectus",C66*0.01315933,IF(B66="S. americanus",C66*0.01229667,IF(B66="S. californicus",C66*0.00973667,0))))</f>
        <v>69.77061187679999</v>
      </c>
    </row>
    <row r="67" spans="1:4" x14ac:dyDescent="0.15">
      <c r="A67" s="1">
        <v>39629</v>
      </c>
      <c r="B67" s="2" t="s">
        <v>3</v>
      </c>
      <c r="C67">
        <v>1338.9267999999997</v>
      </c>
      <c r="D67" s="3">
        <f>IF(B67="Typha",C67*0.01402,IF(B67="Schoenoplectus",C67*0.01315933,IF(B67="S. americanus",C67*0.01229667,IF(B67="S. californicus",C67*0.00973667,0))))</f>
        <v>18.771753735999994</v>
      </c>
    </row>
    <row r="68" spans="1:4" x14ac:dyDescent="0.15">
      <c r="A68" s="1">
        <v>39629</v>
      </c>
      <c r="B68" s="2" t="s">
        <v>4</v>
      </c>
      <c r="C68">
        <v>1051.623214090909</v>
      </c>
      <c r="D68" s="3">
        <f>IF(B68="Typha",C68*0.01402,IF(B68="Schoenoplectus",C68*0.01315933,IF(B68="S. americanus",C68*0.01229667,IF(B68="S. californicus",C68*0.00973667,0))))</f>
        <v>12.931463628015258</v>
      </c>
    </row>
    <row r="69" spans="1:4" x14ac:dyDescent="0.15">
      <c r="A69" s="1">
        <v>39629</v>
      </c>
      <c r="B69" s="2" t="s">
        <v>3</v>
      </c>
      <c r="C69">
        <v>1351.8717599999998</v>
      </c>
      <c r="D69" s="3">
        <f>IF(B69="Typha",C69*0.01402,IF(B69="Schoenoplectus",C69*0.01315933,IF(B69="S. americanus",C69*0.01229667,IF(B69="S. californicus",C69*0.00973667,0))))</f>
        <v>18.953242075199995</v>
      </c>
    </row>
    <row r="70" spans="1:4" x14ac:dyDescent="0.15">
      <c r="A70" s="1">
        <v>39629</v>
      </c>
      <c r="B70" s="2" t="s">
        <v>3</v>
      </c>
      <c r="C70">
        <v>1381.57</v>
      </c>
      <c r="D70" s="3">
        <f>IF(B70="Typha",C70*0.01402,IF(B70="Schoenoplectus",C70*0.01315933,IF(B70="S. americanus",C70*0.01229667,IF(B70="S. californicus",C70*0.00973667,0))))</f>
        <v>19.3696114</v>
      </c>
    </row>
    <row r="71" spans="1:4" x14ac:dyDescent="0.15">
      <c r="A71" s="1">
        <v>39629</v>
      </c>
      <c r="B71" s="2" t="s">
        <v>3</v>
      </c>
      <c r="C71">
        <v>5700.4583999999995</v>
      </c>
      <c r="D71" s="3">
        <f>IF(B71="Typha",C71*0.01402,IF(B71="Schoenoplectus",C71*0.01315933,IF(B71="S. americanus",C71*0.01229667,IF(B71="S. californicus",C71*0.00973667,0))))</f>
        <v>79.920426767999984</v>
      </c>
    </row>
    <row r="72" spans="1:4" x14ac:dyDescent="0.15">
      <c r="A72" s="1">
        <v>39629</v>
      </c>
      <c r="B72" s="2" t="s">
        <v>3</v>
      </c>
      <c r="C72">
        <v>2275.4024799999997</v>
      </c>
      <c r="D72" s="3">
        <f>IF(B72="Typha",C72*0.01402,IF(B72="Schoenoplectus",C72*0.01315933,IF(B72="S. americanus",C72*0.01229667,IF(B72="S. californicus",C72*0.00973667,0))))</f>
        <v>31.901142769599996</v>
      </c>
    </row>
    <row r="73" spans="1:4" x14ac:dyDescent="0.15">
      <c r="A73" s="1">
        <v>39629</v>
      </c>
      <c r="B73" s="2" t="s">
        <v>5</v>
      </c>
      <c r="C73">
        <v>2189.3485497578758</v>
      </c>
      <c r="D73" s="3">
        <f>IF(B73="Typha",C73*0.01402,IF(B73="Schoenoplectus",C73*0.01315933,IF(B73="S. americanus",C73*0.01229667,IF(B73="S. californicus",C73*0.00973667,0))))</f>
        <v>28.810360051285308</v>
      </c>
    </row>
    <row r="74" spans="1:4" x14ac:dyDescent="0.15">
      <c r="A74" s="1">
        <v>39629</v>
      </c>
      <c r="B74" s="2" t="s">
        <v>3</v>
      </c>
      <c r="C74">
        <v>3305.1319999999996</v>
      </c>
      <c r="D74" s="3">
        <f>IF(B74="Typha",C74*0.01402,IF(B74="Schoenoplectus",C74*0.01315933,IF(B74="S. americanus",C74*0.01229667,IF(B74="S. californicus",C74*0.00973667,0))))</f>
        <v>46.337950639999995</v>
      </c>
    </row>
    <row r="75" spans="1:4" x14ac:dyDescent="0.15">
      <c r="A75" s="1">
        <v>39629</v>
      </c>
      <c r="B75" s="2" t="s">
        <v>3</v>
      </c>
      <c r="C75">
        <v>1933.4495999999992</v>
      </c>
      <c r="D75" s="3">
        <f>IF(B75="Typha",C75*0.01402,IF(B75="Schoenoplectus",C75*0.01315933,IF(B75="S. americanus",C75*0.01229667,IF(B75="S. californicus",C75*0.00973667,0))))</f>
        <v>27.106963391999987</v>
      </c>
    </row>
    <row r="76" spans="1:4" x14ac:dyDescent="0.15">
      <c r="A76" s="1">
        <v>39691</v>
      </c>
      <c r="B76" s="2" t="s">
        <v>3</v>
      </c>
      <c r="C76">
        <v>744.78079999999966</v>
      </c>
      <c r="D76" s="3">
        <f>IF(B76="Typha",C76*0.01402,IF(B76="Schoenoplectus",C76*0.01315933,IF(B76="S. americanus",C76*0.01229667,IF(B76="S. californicus",C76*0.00973667,0))))</f>
        <v>10.441826815999995</v>
      </c>
    </row>
    <row r="77" spans="1:4" x14ac:dyDescent="0.15">
      <c r="A77" s="1">
        <v>39691</v>
      </c>
      <c r="B77" s="2" t="s">
        <v>3</v>
      </c>
      <c r="C77">
        <v>3725.6430399999999</v>
      </c>
      <c r="D77" s="3">
        <f>IF(B77="Typha",C77*0.01402,IF(B77="Schoenoplectus",C77*0.01315933,IF(B77="S. americanus",C77*0.01229667,IF(B77="S. californicus",C77*0.00973667,0))))</f>
        <v>52.233515420799996</v>
      </c>
    </row>
    <row r="78" spans="1:4" x14ac:dyDescent="0.15">
      <c r="A78" s="1">
        <v>39691</v>
      </c>
      <c r="B78" s="2" t="s">
        <v>4</v>
      </c>
      <c r="C78">
        <v>110.14218000000001</v>
      </c>
      <c r="D78" s="3">
        <f>IF(B78="Typha",C78*0.01402,IF(B78="Schoenoplectus",C78*0.01315933,IF(B78="S. americanus",C78*0.01229667,IF(B78="S. californicus",C78*0.00973667,0))))</f>
        <v>1.3543820405406002</v>
      </c>
    </row>
    <row r="79" spans="1:4" x14ac:dyDescent="0.15">
      <c r="A79" s="1">
        <v>39691</v>
      </c>
      <c r="B79" s="2" t="s">
        <v>3</v>
      </c>
      <c r="C79">
        <v>337.9283999999999</v>
      </c>
      <c r="D79" s="3">
        <f>IF(B79="Typha",C79*0.01402,IF(B79="Schoenoplectus",C79*0.01315933,IF(B79="S. americanus",C79*0.01229667,IF(B79="S. californicus",C79*0.00973667,0))))</f>
        <v>4.737756167999998</v>
      </c>
    </row>
    <row r="80" spans="1:4" x14ac:dyDescent="0.15">
      <c r="A80" s="1">
        <v>39691</v>
      </c>
      <c r="B80" s="2" t="s">
        <v>3</v>
      </c>
      <c r="C80">
        <v>2318.1315999999997</v>
      </c>
      <c r="D80" s="3">
        <f>IF(B80="Typha",C80*0.01402,IF(B80="Schoenoplectus",C80*0.01315933,IF(B80="S. americanus",C80*0.01229667,IF(B80="S. californicus",C80*0.00973667,0))))</f>
        <v>32.500205031999997</v>
      </c>
    </row>
    <row r="81" spans="1:4" x14ac:dyDescent="0.15">
      <c r="A81" s="1">
        <v>39691</v>
      </c>
      <c r="B81" s="2" t="s">
        <v>4</v>
      </c>
      <c r="C81">
        <v>603.16864399999986</v>
      </c>
      <c r="D81" s="3">
        <f>IF(B81="Typha",C81*0.01402,IF(B81="Schoenoplectus",C81*0.01315933,IF(B81="S. americanus",C81*0.01229667,IF(B81="S. californicus",C81*0.00973667,0))))</f>
        <v>7.4169657696154792</v>
      </c>
    </row>
    <row r="82" spans="1:4" x14ac:dyDescent="0.15">
      <c r="A82" s="1">
        <v>39691</v>
      </c>
      <c r="B82" s="2" t="s">
        <v>3</v>
      </c>
      <c r="C82">
        <v>612.05439999999987</v>
      </c>
      <c r="D82" s="3">
        <f>IF(B82="Typha",C82*0.01402,IF(B82="Schoenoplectus",C82*0.01315933,IF(B82="S. americanus",C82*0.01229667,IF(B82="S. californicus",C82*0.00973667,0))))</f>
        <v>8.5810026879999981</v>
      </c>
    </row>
    <row r="83" spans="1:4" x14ac:dyDescent="0.15">
      <c r="A83" s="1">
        <v>39691</v>
      </c>
      <c r="B83" s="2" t="s">
        <v>3</v>
      </c>
      <c r="C83">
        <v>1250.1607999999997</v>
      </c>
      <c r="D83" s="3">
        <f>IF(B83="Typha",C83*0.01402,IF(B83="Schoenoplectus",C83*0.01315933,IF(B83="S. americanus",C83*0.01229667,IF(B83="S. californicus",C83*0.00973667,0))))</f>
        <v>17.527254415999995</v>
      </c>
    </row>
    <row r="84" spans="1:4" x14ac:dyDescent="0.15">
      <c r="A84" s="1">
        <v>39691</v>
      </c>
      <c r="B84" s="2" t="s">
        <v>4</v>
      </c>
      <c r="C84">
        <v>1180.9665600000001</v>
      </c>
      <c r="D84" s="3">
        <f>IF(B84="Typha",C84*0.01402,IF(B84="Schoenoplectus",C84*0.01315933,IF(B84="S. americanus",C84*0.01229667,IF(B84="S. californicus",C84*0.00973667,0))))</f>
        <v>14.521956069355202</v>
      </c>
    </row>
    <row r="85" spans="1:4" x14ac:dyDescent="0.15">
      <c r="A85" s="1">
        <v>39691</v>
      </c>
      <c r="B85" s="2" t="s">
        <v>3</v>
      </c>
      <c r="C85">
        <v>96.668000000000006</v>
      </c>
      <c r="D85" s="3">
        <f>IF(B85="Typha",C85*0.01402,IF(B85="Schoenoplectus",C85*0.01315933,IF(B85="S. americanus",C85*0.01229667,IF(B85="S. californicus",C85*0.00973667,0))))</f>
        <v>1.3552853600000001</v>
      </c>
    </row>
    <row r="86" spans="1:4" x14ac:dyDescent="0.15">
      <c r="A86" s="1">
        <v>39691</v>
      </c>
      <c r="B86" s="2" t="s">
        <v>3</v>
      </c>
      <c r="C86">
        <v>26.388799999999989</v>
      </c>
      <c r="D86" s="3">
        <f>IF(B86="Typha",C86*0.01402,IF(B86="Schoenoplectus",C86*0.01315933,IF(B86="S. americanus",C86*0.01229667,IF(B86="S. californicus",C86*0.00973667,0))))</f>
        <v>0.36997097599999984</v>
      </c>
    </row>
    <row r="87" spans="1:4" x14ac:dyDescent="0.15">
      <c r="A87" s="1">
        <v>39691</v>
      </c>
      <c r="B87" s="2" t="s">
        <v>5</v>
      </c>
      <c r="C87">
        <v>1265.5398142419481</v>
      </c>
      <c r="D87" s="3">
        <f>IF(B87="Typha",C87*0.01402,IF(B87="Schoenoplectus",C87*0.01315933,IF(B87="S. americanus",C87*0.01229667,IF(B87="S. californicus",C87*0.00973667,0))))</f>
        <v>16.653656043748494</v>
      </c>
    </row>
    <row r="88" spans="1:4" x14ac:dyDescent="0.15">
      <c r="A88" s="1">
        <v>39691</v>
      </c>
      <c r="B88" s="2" t="s">
        <v>3</v>
      </c>
      <c r="C88">
        <v>242.62399999999982</v>
      </c>
      <c r="D88" s="3">
        <f>IF(B88="Typha",C88*0.01402,IF(B88="Schoenoplectus",C88*0.01315933,IF(B88="S. americanus",C88*0.01229667,IF(B88="S. californicus",C88*0.00973667,0))))</f>
        <v>3.4015884799999974</v>
      </c>
    </row>
    <row r="89" spans="1:4" x14ac:dyDescent="0.15">
      <c r="A89" s="1">
        <v>39691</v>
      </c>
      <c r="B89" s="2" t="s">
        <v>3</v>
      </c>
      <c r="C89">
        <v>2008.9555999999998</v>
      </c>
      <c r="D89" s="3">
        <f>IF(B89="Typha",C89*0.01402,IF(B89="Schoenoplectus",C89*0.01315933,IF(B89="S. americanus",C89*0.01229667,IF(B89="S. californicus",C89*0.00973667,0))))</f>
        <v>28.165557511999996</v>
      </c>
    </row>
    <row r="90" spans="1:4" x14ac:dyDescent="0.15">
      <c r="A90" s="1">
        <v>39691</v>
      </c>
      <c r="B90" s="2" t="s">
        <v>3</v>
      </c>
      <c r="C90">
        <v>134.08999999999997</v>
      </c>
      <c r="D90" s="3">
        <f>IF(B90="Typha",C90*0.01402,IF(B90="Schoenoplectus",C90*0.01315933,IF(B90="S. americanus",C90*0.01229667,IF(B90="S. californicus",C90*0.00973667,0))))</f>
        <v>1.8799417999999997</v>
      </c>
    </row>
    <row r="91" spans="1:4" x14ac:dyDescent="0.15">
      <c r="A91" s="1">
        <v>39691</v>
      </c>
      <c r="B91" s="2" t="s">
        <v>3</v>
      </c>
      <c r="C91">
        <v>2884.1875999999993</v>
      </c>
      <c r="D91" s="3">
        <f>IF(B91="Typha",C91*0.01402,IF(B91="Schoenoplectus",C91*0.01315933,IF(B91="S. americanus",C91*0.01229667,IF(B91="S. californicus",C91*0.00973667,0))))</f>
        <v>40.43631015199999</v>
      </c>
    </row>
    <row r="92" spans="1:4" x14ac:dyDescent="0.15">
      <c r="A92" s="1">
        <v>39691</v>
      </c>
      <c r="B92" s="2" t="s">
        <v>3</v>
      </c>
      <c r="C92">
        <v>1426.8356799999995</v>
      </c>
      <c r="D92" s="3">
        <f>IF(B92="Typha",C92*0.01402,IF(B92="Schoenoplectus",C92*0.01315933,IF(B92="S. americanus",C92*0.01229667,IF(B92="S. californicus",C92*0.00973667,0))))</f>
        <v>20.004236233599993</v>
      </c>
    </row>
    <row r="93" spans="1:4" x14ac:dyDescent="0.15">
      <c r="A93" s="1">
        <v>39691</v>
      </c>
      <c r="B93" s="2" t="s">
        <v>4</v>
      </c>
      <c r="C93">
        <v>753.22600799999964</v>
      </c>
      <c r="D93" s="3">
        <f>IF(B93="Typha",C93*0.01402,IF(B93="Schoenoplectus",C93*0.01315933,IF(B93="S. americanus",C93*0.01229667,IF(B93="S. californicus",C93*0.00973667,0))))</f>
        <v>9.262171655793356</v>
      </c>
    </row>
    <row r="94" spans="1:4" x14ac:dyDescent="0.15">
      <c r="A94" s="1">
        <v>39691</v>
      </c>
      <c r="B94" s="2" t="s">
        <v>4</v>
      </c>
      <c r="C94">
        <v>671.21622000000002</v>
      </c>
      <c r="D94" s="3">
        <f>IF(B94="Typha",C94*0.01402,IF(B94="Schoenoplectus",C94*0.01315933,IF(B94="S. americanus",C94*0.01229667,IF(B94="S. californicus",C94*0.00973667,0))))</f>
        <v>8.2537243559874014</v>
      </c>
    </row>
    <row r="95" spans="1:4" x14ac:dyDescent="0.15">
      <c r="A95" s="1">
        <v>39691</v>
      </c>
      <c r="B95" s="2" t="s">
        <v>3</v>
      </c>
      <c r="C95">
        <v>343.04479999999995</v>
      </c>
      <c r="D95" s="3">
        <f>IF(B95="Typha",C95*0.01402,IF(B95="Schoenoplectus",C95*0.01315933,IF(B95="S. americanus",C95*0.01229667,IF(B95="S. californicus",C95*0.00973667,0))))</f>
        <v>4.809488095999999</v>
      </c>
    </row>
    <row r="96" spans="1:4" x14ac:dyDescent="0.15">
      <c r="A96" s="1">
        <v>39691</v>
      </c>
      <c r="B96" s="2" t="s">
        <v>3</v>
      </c>
      <c r="C96">
        <v>4524.4684799999995</v>
      </c>
      <c r="D96" s="3">
        <f>IF(B96="Typha",C96*0.01402,IF(B96="Schoenoplectus",C96*0.01315933,IF(B96="S. americanus",C96*0.01229667,IF(B96="S. californicus",C96*0.00973667,0))))</f>
        <v>63.433048089599993</v>
      </c>
    </row>
    <row r="97" spans="1:4" x14ac:dyDescent="0.15">
      <c r="A97" s="1">
        <v>39691</v>
      </c>
      <c r="B97" s="2" t="s">
        <v>4</v>
      </c>
      <c r="C97">
        <v>1328.1888239999996</v>
      </c>
      <c r="D97" s="3">
        <f>IF(B97="Typha",C97*0.01402,IF(B97="Schoenoplectus",C97*0.01315933,IF(B97="S. americanus",C97*0.01229667,IF(B97="S. californicus",C97*0.00973667,0))))</f>
        <v>16.332299666416077</v>
      </c>
    </row>
    <row r="98" spans="1:4" x14ac:dyDescent="0.15">
      <c r="A98" s="1">
        <v>39691</v>
      </c>
      <c r="B98" s="2" t="s">
        <v>3</v>
      </c>
      <c r="C98">
        <v>116.46200000000002</v>
      </c>
      <c r="D98" s="3">
        <f>IF(B98="Typha",C98*0.01402,IF(B98="Schoenoplectus",C98*0.01315933,IF(B98="S. americanus",C98*0.01229667,IF(B98="S. californicus",C98*0.00973667,0))))</f>
        <v>1.6327972400000001</v>
      </c>
    </row>
    <row r="99" spans="1:4" x14ac:dyDescent="0.15">
      <c r="A99" s="1">
        <v>39933</v>
      </c>
      <c r="B99" s="2" t="s">
        <v>3</v>
      </c>
      <c r="C99">
        <v>2247.4011999999998</v>
      </c>
      <c r="D99" s="3">
        <f>IF(B99="Typha",C99*0.01402,IF(B99="Schoenoplectus",C99*0.01315933,IF(B99="S. americanus",C99*0.01229667,IF(B99="S. californicus",C99*0.00973667,0))))</f>
        <v>31.508564823999997</v>
      </c>
    </row>
    <row r="100" spans="1:4" x14ac:dyDescent="0.15">
      <c r="A100" s="1">
        <v>39933</v>
      </c>
      <c r="B100" s="2" t="s">
        <v>3</v>
      </c>
      <c r="C100">
        <v>3648.5575999999992</v>
      </c>
      <c r="D100" s="3">
        <f>IF(B100="Typha",C100*0.01402,IF(B100="Schoenoplectus",C100*0.01315933,IF(B100="S. americanus",C100*0.01229667,IF(B100="S. californicus",C100*0.00973667,0))))</f>
        <v>51.152777551999989</v>
      </c>
    </row>
    <row r="101" spans="1:4" x14ac:dyDescent="0.15">
      <c r="A101" s="1">
        <v>39933</v>
      </c>
      <c r="B101" s="2" t="s">
        <v>3</v>
      </c>
      <c r="C101">
        <v>1807.7431999999997</v>
      </c>
      <c r="D101" s="3">
        <f>IF(B101="Typha",C101*0.01402,IF(B101="Schoenoplectus",C101*0.01315933,IF(B101="S. americanus",C101*0.01229667,IF(B101="S. californicus",C101*0.00973667,0))))</f>
        <v>25.344559663999995</v>
      </c>
    </row>
    <row r="102" spans="1:4" x14ac:dyDescent="0.15">
      <c r="A102" s="1">
        <v>39933</v>
      </c>
      <c r="B102" s="2" t="s">
        <v>5</v>
      </c>
      <c r="C102">
        <v>180.69660005203198</v>
      </c>
      <c r="D102" s="3">
        <f>IF(B102="Typha",C102*0.01402,IF(B102="Schoenoplectus",C102*0.01315933,IF(B102="S. americanus",C102*0.01229667,IF(B102="S. californicus",C102*0.00973667,0))))</f>
        <v>2.3778461899627059</v>
      </c>
    </row>
    <row r="103" spans="1:4" x14ac:dyDescent="0.15">
      <c r="A103" s="1">
        <v>39933</v>
      </c>
      <c r="B103" s="2" t="s">
        <v>3</v>
      </c>
      <c r="C103">
        <v>2582.7039999999997</v>
      </c>
      <c r="D103" s="3">
        <f>IF(B103="Typha",C103*0.01402,IF(B103="Schoenoplectus",C103*0.01315933,IF(B103="S. americanus",C103*0.01229667,IF(B103="S. californicus",C103*0.00973667,0))))</f>
        <v>36.209510079999994</v>
      </c>
    </row>
    <row r="104" spans="1:4" x14ac:dyDescent="0.15">
      <c r="A104" s="1">
        <v>39933</v>
      </c>
      <c r="B104" s="2" t="s">
        <v>3</v>
      </c>
      <c r="C104">
        <v>1264.1134399999996</v>
      </c>
      <c r="D104" s="3">
        <f>IF(B104="Typha",C104*0.01402,IF(B104="Schoenoplectus",C104*0.01315933,IF(B104="S. americanus",C104*0.01229667,IF(B104="S. californicus",C104*0.00973667,0))))</f>
        <v>17.722870428799993</v>
      </c>
    </row>
    <row r="105" spans="1:4" x14ac:dyDescent="0.15">
      <c r="A105" s="1">
        <v>39933</v>
      </c>
      <c r="B105" s="2" t="s">
        <v>3</v>
      </c>
      <c r="C105">
        <v>2158.7879999999991</v>
      </c>
      <c r="D105" s="3">
        <f>IF(B105="Typha",C105*0.01402,IF(B105="Schoenoplectus",C105*0.01315933,IF(B105="S. americanus",C105*0.01229667,IF(B105="S. californicus",C105*0.00973667,0))))</f>
        <v>30.266207759999986</v>
      </c>
    </row>
    <row r="106" spans="1:4" x14ac:dyDescent="0.15">
      <c r="A106" s="1">
        <v>39933</v>
      </c>
      <c r="B106" s="2" t="s">
        <v>3</v>
      </c>
      <c r="C106">
        <v>1572.1399999999996</v>
      </c>
      <c r="D106" s="3">
        <f>IF(B106="Typha",C106*0.01402,IF(B106="Schoenoplectus",C106*0.01315933,IF(B106="S. americanus",C106*0.01229667,IF(B106="S. californicus",C106*0.00973667,0))))</f>
        <v>22.041402799999993</v>
      </c>
    </row>
    <row r="107" spans="1:4" x14ac:dyDescent="0.15">
      <c r="A107" s="1">
        <v>39933</v>
      </c>
      <c r="B107" s="2" t="s">
        <v>10</v>
      </c>
      <c r="C107">
        <v>145.0908</v>
      </c>
      <c r="D107" s="3">
        <f>IF(B107="Typha",C107*0.01402,IF(B107="Schoenoplectus",C107*0.01315933,IF(B107="S. americanus",C107*0.01229667,IF(B107="S. californicus",C107*0.00973667,0))))</f>
        <v>1.4127012396359999</v>
      </c>
    </row>
    <row r="108" spans="1:4" x14ac:dyDescent="0.15">
      <c r="A108" s="1">
        <v>39933</v>
      </c>
      <c r="B108" s="2" t="s">
        <v>3</v>
      </c>
      <c r="C108">
        <v>370.56639999999993</v>
      </c>
      <c r="D108" s="3">
        <f>IF(B108="Typha",C108*0.01402,IF(B108="Schoenoplectus",C108*0.01315933,IF(B108="S. americanus",C108*0.01229667,IF(B108="S. californicus",C108*0.00973667,0))))</f>
        <v>5.1953409279999985</v>
      </c>
    </row>
    <row r="109" spans="1:4" x14ac:dyDescent="0.15">
      <c r="A109" s="1">
        <v>39933</v>
      </c>
      <c r="B109" s="2" t="s">
        <v>5</v>
      </c>
      <c r="C109">
        <v>287.41755664132796</v>
      </c>
      <c r="D109" s="3">
        <f>IF(B109="Typha",C109*0.01402,IF(B109="Schoenoplectus",C109*0.01315933,IF(B109="S. americanus",C109*0.01229667,IF(B109="S. californicus",C109*0.00973667,0))))</f>
        <v>3.7822224756369263</v>
      </c>
    </row>
    <row r="110" spans="1:4" x14ac:dyDescent="0.15">
      <c r="A110" s="1">
        <v>39933</v>
      </c>
      <c r="B110" s="2" t="s">
        <v>5</v>
      </c>
      <c r="C110">
        <v>713.32224710047194</v>
      </c>
      <c r="D110" s="3">
        <f>IF(B110="Typha",C110*0.01402,IF(B110="Schoenoplectus",C110*0.01315933,IF(B110="S. americanus",C110*0.01229667,IF(B110="S. californicus",C110*0.00973667,0))))</f>
        <v>9.3868428459366537</v>
      </c>
    </row>
    <row r="111" spans="1:4" x14ac:dyDescent="0.15">
      <c r="A111" s="1">
        <v>39933</v>
      </c>
      <c r="B111" s="2" t="s">
        <v>3</v>
      </c>
      <c r="C111">
        <v>2340.3168000000001</v>
      </c>
      <c r="D111" s="3">
        <f>IF(B111="Typha",C111*0.01402,IF(B111="Schoenoplectus",C111*0.01315933,IF(B111="S. americanus",C111*0.01229667,IF(B111="S. californicus",C111*0.00973667,0))))</f>
        <v>32.811241535999997</v>
      </c>
    </row>
    <row r="112" spans="1:4" x14ac:dyDescent="0.15">
      <c r="A112" s="1">
        <v>39933</v>
      </c>
      <c r="B112" s="2" t="s">
        <v>3</v>
      </c>
      <c r="C112">
        <v>1719.7503999999997</v>
      </c>
      <c r="D112" s="3">
        <f>IF(B112="Typha",C112*0.01402,IF(B112="Schoenoplectus",C112*0.01315933,IF(B112="S. americanus",C112*0.01229667,IF(B112="S. californicus",C112*0.00973667,0))))</f>
        <v>24.110900607999994</v>
      </c>
    </row>
    <row r="113" spans="1:4" x14ac:dyDescent="0.15">
      <c r="A113" s="1">
        <v>39933</v>
      </c>
      <c r="B113" s="2" t="s">
        <v>3</v>
      </c>
      <c r="C113">
        <v>1090.1815999999997</v>
      </c>
      <c r="D113" s="3">
        <f>IF(B113="Typha",C113*0.01402,IF(B113="Schoenoplectus",C113*0.01315933,IF(B113="S. americanus",C113*0.01229667,IF(B113="S. californicus",C113*0.00973667,0))))</f>
        <v>15.284346031999995</v>
      </c>
    </row>
    <row r="114" spans="1:4" x14ac:dyDescent="0.15">
      <c r="A114" s="1">
        <v>39933</v>
      </c>
      <c r="B114" s="2" t="s">
        <v>3</v>
      </c>
      <c r="C114">
        <v>1131.3555999999996</v>
      </c>
      <c r="D114" s="3">
        <f>IF(B114="Typha",C114*0.01402,IF(B114="Schoenoplectus",C114*0.01315933,IF(B114="S. americanus",C114*0.01229667,IF(B114="S. californicus",C114*0.00973667,0))))</f>
        <v>15.861605511999995</v>
      </c>
    </row>
    <row r="115" spans="1:4" x14ac:dyDescent="0.15">
      <c r="A115" s="1">
        <v>39933</v>
      </c>
      <c r="B115" s="2" t="s">
        <v>3</v>
      </c>
      <c r="C115">
        <v>1113.0951999999997</v>
      </c>
      <c r="D115" s="3">
        <f>IF(B115="Typha",C115*0.01402,IF(B115="Schoenoplectus",C115*0.01315933,IF(B115="S. americanus",C115*0.01229667,IF(B115="S. californicus",C115*0.00973667,0))))</f>
        <v>15.605594703999996</v>
      </c>
    </row>
    <row r="116" spans="1:4" x14ac:dyDescent="0.15">
      <c r="A116" s="1">
        <v>39933</v>
      </c>
      <c r="B116" s="2" t="s">
        <v>3</v>
      </c>
      <c r="C116">
        <v>2156.0079999999994</v>
      </c>
      <c r="D116" s="3">
        <f>IF(B116="Typha",C116*0.01402,IF(B116="Schoenoplectus",C116*0.01315933,IF(B116="S. americanus",C116*0.01229667,IF(B116="S. californicus",C116*0.00973667,0))))</f>
        <v>30.227232159999989</v>
      </c>
    </row>
    <row r="117" spans="1:4" x14ac:dyDescent="0.15">
      <c r="A117" s="1">
        <v>39933</v>
      </c>
      <c r="B117" s="2" t="s">
        <v>4</v>
      </c>
      <c r="C117">
        <v>958.63827599999991</v>
      </c>
      <c r="D117" s="3">
        <f>IF(B117="Typha",C117*0.01402,IF(B117="Schoenoplectus",C117*0.01315933,IF(B117="S. americanus",C117*0.01229667,IF(B117="S. californicus",C117*0.00973667,0))))</f>
        <v>11.788058529340919</v>
      </c>
    </row>
    <row r="118" spans="1:4" x14ac:dyDescent="0.15">
      <c r="A118" s="1">
        <v>39994</v>
      </c>
      <c r="B118" s="2" t="s">
        <v>3</v>
      </c>
      <c r="C118">
        <v>478.17999999999989</v>
      </c>
      <c r="D118" s="3">
        <f>IF(B118="Typha",C118*0.01402,IF(B118="Schoenoplectus",C118*0.01315933,IF(B118="S. americanus",C118*0.01229667,IF(B118="S. californicus",C118*0.00973667,0))))</f>
        <v>6.7040835999999979</v>
      </c>
    </row>
    <row r="119" spans="1:4" x14ac:dyDescent="0.15">
      <c r="A119" s="1">
        <v>39994</v>
      </c>
      <c r="B119" s="2" t="s">
        <v>3</v>
      </c>
      <c r="C119">
        <v>1473.1131199999998</v>
      </c>
      <c r="D119" s="3">
        <f>IF(B119="Typha",C119*0.01402,IF(B119="Schoenoplectus",C119*0.01315933,IF(B119="S. americanus",C119*0.01229667,IF(B119="S. californicus",C119*0.00973667,0))))</f>
        <v>20.653045942399995</v>
      </c>
    </row>
    <row r="120" spans="1:4" x14ac:dyDescent="0.15">
      <c r="A120" s="1">
        <v>39994</v>
      </c>
      <c r="B120" s="2" t="s">
        <v>3</v>
      </c>
      <c r="C120">
        <v>1101.7531199999999</v>
      </c>
      <c r="D120" s="3">
        <f>IF(B120="Typha",C120*0.01402,IF(B120="Schoenoplectus",C120*0.01315933,IF(B120="S. americanus",C120*0.01229667,IF(B120="S. californicus",C120*0.00973667,0))))</f>
        <v>15.446578742399998</v>
      </c>
    </row>
    <row r="121" spans="1:4" x14ac:dyDescent="0.15">
      <c r="A121" s="1">
        <v>39994</v>
      </c>
      <c r="B121" s="2" t="s">
        <v>3</v>
      </c>
      <c r="C121">
        <v>2084.1261599999993</v>
      </c>
      <c r="D121" s="3">
        <f>IF(B121="Typha",C121*0.01402,IF(B121="Schoenoplectus",C121*0.01315933,IF(B121="S. americanus",C121*0.01229667,IF(B121="S. californicus",C121*0.00973667,0))))</f>
        <v>29.219448763199988</v>
      </c>
    </row>
    <row r="122" spans="1:4" x14ac:dyDescent="0.15">
      <c r="A122" s="1">
        <v>39994</v>
      </c>
      <c r="B122" s="2" t="s">
        <v>3</v>
      </c>
      <c r="C122">
        <v>1026.3083999999999</v>
      </c>
      <c r="D122" s="3">
        <f>IF(B122="Typha",C122*0.01402,IF(B122="Schoenoplectus",C122*0.01315933,IF(B122="S. americanus",C122*0.01229667,IF(B122="S. californicus",C122*0.00973667,0))))</f>
        <v>14.388843767999997</v>
      </c>
    </row>
    <row r="123" spans="1:4" x14ac:dyDescent="0.15">
      <c r="A123" s="1">
        <v>39994</v>
      </c>
      <c r="B123" s="2" t="s">
        <v>3</v>
      </c>
      <c r="C123">
        <v>237.23479999999978</v>
      </c>
      <c r="D123" s="3">
        <f>IF(B123="Typha",C123*0.01402,IF(B123="Schoenoplectus",C123*0.01315933,IF(B123="S. americanus",C123*0.01229667,IF(B123="S. californicus",C123*0.00973667,0))))</f>
        <v>3.3260318959999968</v>
      </c>
    </row>
    <row r="124" spans="1:4" x14ac:dyDescent="0.15">
      <c r="A124" s="1">
        <v>39994</v>
      </c>
      <c r="B124" s="2" t="s">
        <v>3</v>
      </c>
      <c r="C124">
        <v>1374.6227999999996</v>
      </c>
      <c r="D124" s="3">
        <f>IF(B124="Typha",C124*0.01402,IF(B124="Schoenoplectus",C124*0.01315933,IF(B124="S. americanus",C124*0.01229667,IF(B124="S. californicus",C124*0.00973667,0))))</f>
        <v>19.272211655999993</v>
      </c>
    </row>
    <row r="125" spans="1:4" x14ac:dyDescent="0.15">
      <c r="A125" s="1">
        <v>39994</v>
      </c>
      <c r="B125" s="2" t="s">
        <v>3</v>
      </c>
      <c r="C125">
        <v>981.55179999999996</v>
      </c>
      <c r="D125" s="3">
        <f>IF(B125="Typha",C125*0.01402,IF(B125="Schoenoplectus",C125*0.01315933,IF(B125="S. americanus",C125*0.01229667,IF(B125="S. californicus",C125*0.00973667,0))))</f>
        <v>13.761356235999999</v>
      </c>
    </row>
    <row r="126" spans="1:4" x14ac:dyDescent="0.15">
      <c r="A126" s="1">
        <v>39994</v>
      </c>
      <c r="B126" s="2" t="s">
        <v>3</v>
      </c>
      <c r="C126">
        <v>3331.4752799999997</v>
      </c>
      <c r="D126" s="3">
        <f>IF(B126="Typha",C126*0.01402,IF(B126="Schoenoplectus",C126*0.01315933,IF(B126="S. americanus",C126*0.01229667,IF(B126="S. californicus",C126*0.00973667,0))))</f>
        <v>46.707283425599996</v>
      </c>
    </row>
    <row r="127" spans="1:4" x14ac:dyDescent="0.15">
      <c r="A127" s="1">
        <v>39994</v>
      </c>
      <c r="B127" s="2" t="s">
        <v>3</v>
      </c>
      <c r="C127">
        <v>3772.275599999999</v>
      </c>
      <c r="D127" s="3">
        <f>IF(B127="Typha",C127*0.01402,IF(B127="Schoenoplectus",C127*0.01315933,IF(B127="S. americanus",C127*0.01229667,IF(B127="S. californicus",C127*0.00973667,0))))</f>
        <v>52.887303911999986</v>
      </c>
    </row>
    <row r="128" spans="1:4" x14ac:dyDescent="0.15">
      <c r="A128" s="1">
        <v>39994</v>
      </c>
      <c r="B128" s="2" t="s">
        <v>3</v>
      </c>
      <c r="C128">
        <v>1578.6203999999998</v>
      </c>
      <c r="D128" s="3">
        <f>IF(B128="Typha",C128*0.01402,IF(B128="Schoenoplectus",C128*0.01315933,IF(B128="S. americanus",C128*0.01229667,IF(B128="S. californicus",C128*0.00973667,0))))</f>
        <v>22.132258007999997</v>
      </c>
    </row>
    <row r="129" spans="1:4" x14ac:dyDescent="0.15">
      <c r="A129" s="1">
        <v>39994</v>
      </c>
      <c r="B129" s="2" t="s">
        <v>4</v>
      </c>
      <c r="C129">
        <v>1220.7612399999996</v>
      </c>
      <c r="D129" s="3">
        <f>IF(B129="Typha",C129*0.01402,IF(B129="Schoenoplectus",C129*0.01315933,IF(B129="S. americanus",C129*0.01229667,IF(B129="S. californicus",C129*0.00973667,0))))</f>
        <v>15.011298117070796</v>
      </c>
    </row>
    <row r="130" spans="1:4" x14ac:dyDescent="0.15">
      <c r="A130" s="1">
        <v>39994</v>
      </c>
      <c r="B130" s="2" t="s">
        <v>3</v>
      </c>
      <c r="C130">
        <v>1478.2236800000001</v>
      </c>
      <c r="D130" s="3">
        <f>IF(B130="Typha",C130*0.01402,IF(B130="Schoenoplectus",C130*0.01315933,IF(B130="S. americanus",C130*0.01229667,IF(B130="S. californicus",C130*0.00973667,0))))</f>
        <v>20.724695993600001</v>
      </c>
    </row>
    <row r="131" spans="1:4" x14ac:dyDescent="0.15">
      <c r="A131" s="1">
        <v>39994</v>
      </c>
      <c r="B131" s="2" t="s">
        <v>3</v>
      </c>
      <c r="C131">
        <v>2378.496799999999</v>
      </c>
      <c r="D131" s="3">
        <f>IF(B131="Typha",C131*0.01402,IF(B131="Schoenoplectus",C131*0.01315933,IF(B131="S. americanus",C131*0.01229667,IF(B131="S. californicus",C131*0.00973667,0))))</f>
        <v>33.346525135999983</v>
      </c>
    </row>
    <row r="132" spans="1:4" x14ac:dyDescent="0.15">
      <c r="A132" s="1">
        <v>39994</v>
      </c>
      <c r="B132" s="2" t="s">
        <v>3</v>
      </c>
      <c r="C132">
        <v>1157.8030800000001</v>
      </c>
      <c r="D132" s="3">
        <f>IF(B132="Typha",C132*0.01402,IF(B132="Schoenoplectus",C132*0.01315933,IF(B132="S. americanus",C132*0.01229667,IF(B132="S. californicus",C132*0.00973667,0))))</f>
        <v>16.232399181600002</v>
      </c>
    </row>
    <row r="133" spans="1:4" x14ac:dyDescent="0.15">
      <c r="A133" s="1">
        <v>39994</v>
      </c>
      <c r="B133" s="2" t="s">
        <v>3</v>
      </c>
      <c r="C133">
        <v>2380.2565599999998</v>
      </c>
      <c r="D133" s="3">
        <f>IF(B133="Typha",C133*0.01402,IF(B133="Schoenoplectus",C133*0.01315933,IF(B133="S. americanus",C133*0.01229667,IF(B133="S. californicus",C133*0.00973667,0))))</f>
        <v>33.371196971199993</v>
      </c>
    </row>
    <row r="134" spans="1:4" x14ac:dyDescent="0.15">
      <c r="A134" s="1">
        <v>39994</v>
      </c>
      <c r="B134" s="2" t="s">
        <v>3</v>
      </c>
      <c r="C134">
        <v>1128.2497599999999</v>
      </c>
      <c r="D134" s="3">
        <f>IF(B134="Typha",C134*0.01402,IF(B134="Schoenoplectus",C134*0.01315933,IF(B134="S. americanus",C134*0.01229667,IF(B134="S. californicus",C134*0.00973667,0))))</f>
        <v>15.818061635199998</v>
      </c>
    </row>
    <row r="135" spans="1:4" x14ac:dyDescent="0.15">
      <c r="A135" s="1">
        <v>39994</v>
      </c>
      <c r="B135" s="2" t="s">
        <v>5</v>
      </c>
      <c r="C135">
        <v>660.52229550040784</v>
      </c>
      <c r="D135" s="3">
        <f>IF(B135="Typha",C135*0.01402,IF(B135="Schoenoplectus",C135*0.01315933,IF(B135="S. americanus",C135*0.01229667,IF(B135="S. californicus",C135*0.00973667,0))))</f>
        <v>8.6920308588473816</v>
      </c>
    </row>
    <row r="136" spans="1:4" x14ac:dyDescent="0.15">
      <c r="A136" s="1">
        <v>39994</v>
      </c>
      <c r="B136" s="2" t="s">
        <v>3</v>
      </c>
      <c r="C136">
        <v>2323.8159999999989</v>
      </c>
      <c r="D136" s="3">
        <f>IF(B136="Typha",C136*0.01402,IF(B136="Schoenoplectus",C136*0.01315933,IF(B136="S. americanus",C136*0.01229667,IF(B136="S. californicus",C136*0.00973667,0))))</f>
        <v>32.579900319999986</v>
      </c>
    </row>
    <row r="137" spans="1:4" x14ac:dyDescent="0.15">
      <c r="A137" s="1">
        <v>39994</v>
      </c>
      <c r="B137" s="2" t="s">
        <v>5</v>
      </c>
      <c r="C137">
        <v>454.67149218558006</v>
      </c>
      <c r="D137" s="3">
        <f>IF(B137="Typha",C137*0.01402,IF(B137="Schoenoplectus",C137*0.01315933,IF(B137="S. americanus",C137*0.01229667,IF(B137="S. californicus",C137*0.00973667,0))))</f>
        <v>5.9831722072624691</v>
      </c>
    </row>
    <row r="138" spans="1:4" x14ac:dyDescent="0.15">
      <c r="A138" s="1">
        <v>39994</v>
      </c>
      <c r="B138" s="2" t="s">
        <v>3</v>
      </c>
      <c r="C138">
        <v>1644.4855999999995</v>
      </c>
      <c r="D138" s="3">
        <f>IF(B138="Typha",C138*0.01402,IF(B138="Schoenoplectus",C138*0.01315933,IF(B138="S. americanus",C138*0.01229667,IF(B138="S. californicus",C138*0.00973667,0))))</f>
        <v>23.055688111999991</v>
      </c>
    </row>
    <row r="139" spans="1:4" x14ac:dyDescent="0.15">
      <c r="A139" s="1">
        <v>39994</v>
      </c>
      <c r="B139" s="2" t="s">
        <v>3</v>
      </c>
      <c r="C139">
        <v>1995.3045599999996</v>
      </c>
      <c r="D139" s="3">
        <f>IF(B139="Typha",C139*0.01402,IF(B139="Schoenoplectus",C139*0.01315933,IF(B139="S. americanus",C139*0.01229667,IF(B139="S. californicus",C139*0.00973667,0))))</f>
        <v>27.974169931199992</v>
      </c>
    </row>
    <row r="140" spans="1:4" x14ac:dyDescent="0.15">
      <c r="A140" s="1">
        <v>39994</v>
      </c>
      <c r="B140" s="2" t="s">
        <v>3</v>
      </c>
      <c r="C140">
        <v>1765.6271999999994</v>
      </c>
      <c r="D140" s="3">
        <f>IF(B140="Typha",C140*0.01402,IF(B140="Schoenoplectus",C140*0.01315933,IF(B140="S. americanus",C140*0.01229667,IF(B140="S. californicus",C140*0.00973667,0))))</f>
        <v>24.75409334399999</v>
      </c>
    </row>
    <row r="141" spans="1:4" x14ac:dyDescent="0.15">
      <c r="A141" s="1">
        <v>39994</v>
      </c>
      <c r="B141" s="2" t="s">
        <v>3</v>
      </c>
      <c r="C141">
        <v>4177.7682399999994</v>
      </c>
      <c r="D141" s="3">
        <f>IF(B141="Typha",C141*0.01402,IF(B141="Schoenoplectus",C141*0.01315933,IF(B141="S. americanus",C141*0.01229667,IF(B141="S. californicus",C141*0.00973667,0))))</f>
        <v>58.572310724799991</v>
      </c>
    </row>
    <row r="142" spans="1:4" x14ac:dyDescent="0.15">
      <c r="A142" s="1">
        <v>39994</v>
      </c>
      <c r="B142" s="2" t="s">
        <v>3</v>
      </c>
      <c r="C142">
        <v>389.78959999999984</v>
      </c>
      <c r="D142" s="3">
        <f>IF(B142="Typha",C142*0.01402,IF(B142="Schoenoplectus",C142*0.01315933,IF(B142="S. americanus",C142*0.01229667,IF(B142="S. californicus",C142*0.00973667,0))))</f>
        <v>5.4648501919999974</v>
      </c>
    </row>
    <row r="143" spans="1:4" x14ac:dyDescent="0.15">
      <c r="A143" s="1">
        <v>40056</v>
      </c>
      <c r="B143" s="2" t="s">
        <v>3</v>
      </c>
      <c r="C143">
        <v>2239.0052399999995</v>
      </c>
      <c r="D143" s="3">
        <f>IF(B143="Typha",C143*0.01402,IF(B143="Schoenoplectus",C143*0.01315933,IF(B143="S. americanus",C143*0.01229667,IF(B143="S. californicus",C143*0.00973667,0))))</f>
        <v>31.390853464799992</v>
      </c>
    </row>
    <row r="144" spans="1:4" x14ac:dyDescent="0.15">
      <c r="A144" s="1">
        <v>40056</v>
      </c>
      <c r="B144" s="2" t="s">
        <v>3</v>
      </c>
      <c r="C144">
        <v>35.92159999999997</v>
      </c>
      <c r="D144" s="3">
        <f>IF(B144="Typha",C144*0.01402,IF(B144="Schoenoplectus",C144*0.01315933,IF(B144="S. americanus",C144*0.01229667,IF(B144="S. californicus",C144*0.00973667,0))))</f>
        <v>0.50362083199999952</v>
      </c>
    </row>
    <row r="145" spans="1:4" x14ac:dyDescent="0.15">
      <c r="A145" s="1">
        <v>40056</v>
      </c>
      <c r="B145" s="2" t="s">
        <v>3</v>
      </c>
      <c r="C145">
        <v>273.77519999999993</v>
      </c>
      <c r="D145" s="3">
        <f>IF(B145="Typha",C145*0.01402,IF(B145="Schoenoplectus",C145*0.01315933,IF(B145="S. americanus",C145*0.01229667,IF(B145="S. californicus",C145*0.00973667,0))))</f>
        <v>3.8383283039999987</v>
      </c>
    </row>
    <row r="146" spans="1:4" x14ac:dyDescent="0.15">
      <c r="A146" s="1">
        <v>40056</v>
      </c>
      <c r="B146" s="2" t="s">
        <v>3</v>
      </c>
      <c r="C146">
        <v>32.669199999999961</v>
      </c>
      <c r="D146" s="3">
        <f>IF(B146="Typha",C146*0.01402,IF(B146="Schoenoplectus",C146*0.01315933,IF(B146="S. americanus",C146*0.01229667,IF(B146="S. californicus",C146*0.00973667,0))))</f>
        <v>0.45802218399999944</v>
      </c>
    </row>
    <row r="147" spans="1:4" x14ac:dyDescent="0.15">
      <c r="A147" s="1">
        <v>40056</v>
      </c>
      <c r="B147" s="2" t="s">
        <v>3</v>
      </c>
      <c r="C147">
        <v>665.46263999999985</v>
      </c>
      <c r="D147" s="3">
        <f>IF(B147="Typha",C147*0.01402,IF(B147="Schoenoplectus",C147*0.01315933,IF(B147="S. americanus",C147*0.01229667,IF(B147="S. californicus",C147*0.00973667,0))))</f>
        <v>9.3297862127999984</v>
      </c>
    </row>
    <row r="148" spans="1:4" x14ac:dyDescent="0.15">
      <c r="A148" s="1">
        <v>40056</v>
      </c>
      <c r="B148" s="2" t="s">
        <v>3</v>
      </c>
      <c r="C148">
        <v>1296.6552799999997</v>
      </c>
      <c r="D148" s="3">
        <f>IF(B148="Typha",C148*0.01402,IF(B148="Schoenoplectus",C148*0.01315933,IF(B148="S. americanus",C148*0.01229667,IF(B148="S. californicus",C148*0.00973667,0))))</f>
        <v>18.179107025599997</v>
      </c>
    </row>
    <row r="149" spans="1:4" x14ac:dyDescent="0.15">
      <c r="A149" s="1">
        <v>40056</v>
      </c>
      <c r="B149" s="2" t="s">
        <v>3</v>
      </c>
      <c r="C149">
        <v>902.93079999999986</v>
      </c>
      <c r="D149" s="3">
        <f>IF(B149="Typha",C149*0.01402,IF(B149="Schoenoplectus",C149*0.01315933,IF(B149="S. americanus",C149*0.01229667,IF(B149="S. californicus",C149*0.00973667,0))))</f>
        <v>12.659089815999998</v>
      </c>
    </row>
    <row r="150" spans="1:4" x14ac:dyDescent="0.15">
      <c r="A150" s="1">
        <v>40056</v>
      </c>
      <c r="B150" s="2" t="s">
        <v>3</v>
      </c>
      <c r="C150">
        <v>2268.5299999999997</v>
      </c>
      <c r="D150" s="3">
        <f>IF(B150="Typha",C150*0.01402,IF(B150="Schoenoplectus",C150*0.01315933,IF(B150="S. americanus",C150*0.01229667,IF(B150="S. californicus",C150*0.00973667,0))))</f>
        <v>31.804790599999997</v>
      </c>
    </row>
    <row r="151" spans="1:4" x14ac:dyDescent="0.15">
      <c r="A151" s="1">
        <v>40056</v>
      </c>
      <c r="B151" s="2" t="s">
        <v>3</v>
      </c>
      <c r="C151">
        <v>1091.31</v>
      </c>
      <c r="D151" s="3">
        <f>IF(B151="Typha",C151*0.01402,IF(B151="Schoenoplectus",C151*0.01315933,IF(B151="S. americanus",C151*0.01229667,IF(B151="S. californicus",C151*0.00973667,0))))</f>
        <v>15.300166199999998</v>
      </c>
    </row>
    <row r="152" spans="1:4" x14ac:dyDescent="0.15">
      <c r="A152" s="1">
        <v>40056</v>
      </c>
      <c r="B152" s="2" t="s">
        <v>3</v>
      </c>
      <c r="C152">
        <v>1421.9776399999998</v>
      </c>
      <c r="D152" s="3">
        <f>IF(B152="Typha",C152*0.01402,IF(B152="Schoenoplectus",C152*0.01315933,IF(B152="S. americanus",C152*0.01229667,IF(B152="S. californicus",C152*0.00973667,0))))</f>
        <v>19.936126512799998</v>
      </c>
    </row>
    <row r="153" spans="1:4" x14ac:dyDescent="0.15">
      <c r="A153" s="1">
        <v>40056</v>
      </c>
      <c r="B153" s="2" t="s">
        <v>3</v>
      </c>
      <c r="C153">
        <v>661.70959999999991</v>
      </c>
      <c r="D153" s="3">
        <f>IF(B153="Typha",C153*0.01402,IF(B153="Schoenoplectus",C153*0.01315933,IF(B153="S. americanus",C153*0.01229667,IF(B153="S. californicus",C153*0.00973667,0))))</f>
        <v>9.2771685919999989</v>
      </c>
    </row>
    <row r="154" spans="1:4" x14ac:dyDescent="0.15">
      <c r="A154" s="1">
        <v>40056</v>
      </c>
      <c r="B154" s="2" t="s">
        <v>3</v>
      </c>
      <c r="C154">
        <v>1653.4499200000002</v>
      </c>
      <c r="D154" s="3">
        <f>IF(B154="Typha",C154*0.01402,IF(B154="Schoenoplectus",C154*0.01315933,IF(B154="S. americanus",C154*0.01229667,IF(B154="S. californicus",C154*0.00973667,0))))</f>
        <v>23.181367878400003</v>
      </c>
    </row>
    <row r="155" spans="1:4" x14ac:dyDescent="0.15">
      <c r="A155" s="1">
        <v>40056</v>
      </c>
      <c r="B155" s="2" t="s">
        <v>3</v>
      </c>
      <c r="C155">
        <v>3415.2446399999999</v>
      </c>
      <c r="D155" s="3">
        <f>IF(B155="Typha",C155*0.01402,IF(B155="Schoenoplectus",C155*0.01315933,IF(B155="S. americanus",C155*0.01229667,IF(B155="S. californicus",C155*0.00973667,0))))</f>
        <v>47.881729852799999</v>
      </c>
    </row>
    <row r="156" spans="1:4" x14ac:dyDescent="0.15">
      <c r="A156" s="1">
        <v>40056</v>
      </c>
      <c r="B156" s="2" t="s">
        <v>3</v>
      </c>
      <c r="C156">
        <v>1463.9047999999998</v>
      </c>
      <c r="D156" s="3">
        <f>IF(B156="Typha",C156*0.01402,IF(B156="Schoenoplectus",C156*0.01315933,IF(B156="S. americanus",C156*0.01229667,IF(B156="S. californicus",C156*0.00973667,0))))</f>
        <v>20.523945295999997</v>
      </c>
    </row>
    <row r="157" spans="1:4" x14ac:dyDescent="0.15">
      <c r="A157" s="1">
        <v>40056</v>
      </c>
      <c r="B157" s="2" t="s">
        <v>3</v>
      </c>
      <c r="C157">
        <v>1340.9051200000001</v>
      </c>
      <c r="D157" s="3">
        <f>IF(B157="Typha",C157*0.01402,IF(B157="Schoenoplectus",C157*0.01315933,IF(B157="S. americanus",C157*0.01229667,IF(B157="S. californicus",C157*0.00973667,0))))</f>
        <v>18.799489782400002</v>
      </c>
    </row>
    <row r="158" spans="1:4" x14ac:dyDescent="0.15">
      <c r="A158" s="1">
        <v>40056</v>
      </c>
      <c r="B158" s="2" t="s">
        <v>3</v>
      </c>
      <c r="C158">
        <v>924.59559999999988</v>
      </c>
      <c r="D158" s="3">
        <f>IF(B158="Typha",C158*0.01402,IF(B158="Schoenoplectus",C158*0.01315933,IF(B158="S. americanus",C158*0.01229667,IF(B158="S. californicus",C158*0.00973667,0))))</f>
        <v>12.962830311999998</v>
      </c>
    </row>
    <row r="159" spans="1:4" x14ac:dyDescent="0.15">
      <c r="A159" s="1">
        <v>40056</v>
      </c>
      <c r="B159" s="2" t="s">
        <v>3</v>
      </c>
      <c r="C159">
        <v>1440.0339199999996</v>
      </c>
      <c r="D159" s="3">
        <f>IF(B159="Typha",C159*0.01402,IF(B159="Schoenoplectus",C159*0.01315933,IF(B159="S. americanus",C159*0.01229667,IF(B159="S. californicus",C159*0.00973667,0))))</f>
        <v>20.189275558399995</v>
      </c>
    </row>
    <row r="160" spans="1:4" x14ac:dyDescent="0.15">
      <c r="A160" s="1">
        <v>40056</v>
      </c>
      <c r="B160" s="2" t="s">
        <v>3</v>
      </c>
      <c r="C160">
        <v>633.42511999999977</v>
      </c>
      <c r="D160" s="3">
        <f>IF(B160="Typha",C160*0.01402,IF(B160="Schoenoplectus",C160*0.01315933,IF(B160="S. americanus",C160*0.01229667,IF(B160="S. californicus",C160*0.00973667,0))))</f>
        <v>8.880620182399996</v>
      </c>
    </row>
    <row r="161" spans="1:4" x14ac:dyDescent="0.15">
      <c r="A161" s="1">
        <v>40056</v>
      </c>
      <c r="B161" s="2" t="s">
        <v>3</v>
      </c>
      <c r="C161">
        <v>4376.5072</v>
      </c>
      <c r="D161" s="3">
        <f>IF(B161="Typha",C161*0.01402,IF(B161="Schoenoplectus",C161*0.01315933,IF(B161="S. americanus",C161*0.01229667,IF(B161="S. californicus",C161*0.00973667,0))))</f>
        <v>61.358630943999998</v>
      </c>
    </row>
    <row r="162" spans="1:4" x14ac:dyDescent="0.15">
      <c r="A162" s="1">
        <v>40056</v>
      </c>
      <c r="B162" s="2" t="s">
        <v>3</v>
      </c>
      <c r="C162">
        <v>2790.2632000000003</v>
      </c>
      <c r="D162" s="3">
        <f>IF(B162="Typha",C162*0.01402,IF(B162="Schoenoplectus",C162*0.01315933,IF(B162="S. americanus",C162*0.01229667,IF(B162="S. californicus",C162*0.00973667,0))))</f>
        <v>39.119490064000004</v>
      </c>
    </row>
    <row r="163" spans="1:4" x14ac:dyDescent="0.15">
      <c r="A163" s="1">
        <v>40056</v>
      </c>
      <c r="B163" s="2" t="s">
        <v>3</v>
      </c>
      <c r="C163">
        <v>2371.09944</v>
      </c>
      <c r="D163" s="3">
        <f>IF(B163="Typha",C163*0.01402,IF(B163="Schoenoplectus",C163*0.01315933,IF(B163="S. americanus",C163*0.01229667,IF(B163="S. californicus",C163*0.00973667,0))))</f>
        <v>33.242814148800001</v>
      </c>
    </row>
    <row r="164" spans="1:4" x14ac:dyDescent="0.15">
      <c r="A164" s="1">
        <v>40056</v>
      </c>
      <c r="B164" s="2" t="s">
        <v>3</v>
      </c>
      <c r="C164">
        <v>1388.2215999999999</v>
      </c>
      <c r="D164" s="3">
        <f>IF(B164="Typha",C164*0.01402,IF(B164="Schoenoplectus",C164*0.01315933,IF(B164="S. americanus",C164*0.01229667,IF(B164="S. californicus",C164*0.00973667,0))))</f>
        <v>19.462866831999996</v>
      </c>
    </row>
    <row r="165" spans="1:4" x14ac:dyDescent="0.15">
      <c r="A165" s="1">
        <v>40056</v>
      </c>
      <c r="B165" s="2" t="s">
        <v>3</v>
      </c>
      <c r="C165">
        <v>992.0347999999999</v>
      </c>
      <c r="D165" s="3">
        <f>IF(B165="Typha",C165*0.01402,IF(B165="Schoenoplectus",C165*0.01315933,IF(B165="S. americanus",C165*0.01229667,IF(B165="S. californicus",C165*0.00973667,0))))</f>
        <v>13.908327895999998</v>
      </c>
    </row>
    <row r="166" spans="1:4" x14ac:dyDescent="0.15">
      <c r="A166" s="1">
        <v>40298</v>
      </c>
      <c r="B166" s="2" t="s">
        <v>3</v>
      </c>
      <c r="C166">
        <v>2623.7675400000007</v>
      </c>
      <c r="D166" s="3">
        <f t="shared" ref="D166:D229" si="0">IF(B166="Typha",C166*0.01402,IF(B166="Schoenoplectus",C166*0.01315933,IF(B166="S. americanus",C166*0.01229667,IF(B166="S. californicus",C166*0.00973667,0))))</f>
        <v>36.785220910800007</v>
      </c>
    </row>
    <row r="167" spans="1:4" x14ac:dyDescent="0.15">
      <c r="A167" s="1">
        <v>40298</v>
      </c>
      <c r="B167" s="2" t="s">
        <v>3</v>
      </c>
      <c r="C167">
        <v>2176.8270760000005</v>
      </c>
      <c r="D167" s="3">
        <f t="shared" si="0"/>
        <v>30.519115605520007</v>
      </c>
    </row>
    <row r="168" spans="1:4" x14ac:dyDescent="0.15">
      <c r="A168" s="1">
        <v>40298</v>
      </c>
      <c r="B168" s="2" t="s">
        <v>3</v>
      </c>
      <c r="C168">
        <v>913.03292800000031</v>
      </c>
      <c r="D168" s="3">
        <f t="shared" si="0"/>
        <v>12.800721650560003</v>
      </c>
    </row>
    <row r="169" spans="1:4" x14ac:dyDescent="0.15">
      <c r="A169" s="1">
        <v>40298</v>
      </c>
      <c r="B169" s="2" t="s">
        <v>3</v>
      </c>
      <c r="C169">
        <v>3432.2733422400006</v>
      </c>
      <c r="D169" s="3">
        <f t="shared" si="0"/>
        <v>48.120472258204806</v>
      </c>
    </row>
    <row r="170" spans="1:4" x14ac:dyDescent="0.15">
      <c r="A170" s="1">
        <v>40298</v>
      </c>
      <c r="B170" s="2" t="s">
        <v>3</v>
      </c>
      <c r="C170">
        <v>159.70674800000012</v>
      </c>
      <c r="D170" s="3">
        <f t="shared" si="0"/>
        <v>2.2390886069600016</v>
      </c>
    </row>
    <row r="171" spans="1:4" x14ac:dyDescent="0.15">
      <c r="A171" s="1">
        <v>40298</v>
      </c>
      <c r="B171" s="2" t="s">
        <v>3</v>
      </c>
      <c r="C171">
        <v>728.60107200000027</v>
      </c>
      <c r="D171" s="3">
        <f t="shared" si="0"/>
        <v>10.214987029440003</v>
      </c>
    </row>
    <row r="172" spans="1:4" x14ac:dyDescent="0.15">
      <c r="A172" s="1">
        <v>40298</v>
      </c>
      <c r="B172" s="2" t="s">
        <v>3</v>
      </c>
      <c r="C172">
        <v>1311.8347200000003</v>
      </c>
      <c r="D172" s="3">
        <f t="shared" si="0"/>
        <v>18.391922774400005</v>
      </c>
    </row>
    <row r="173" spans="1:4" x14ac:dyDescent="0.15">
      <c r="A173" s="1">
        <v>40298</v>
      </c>
      <c r="B173" s="2" t="s">
        <v>3</v>
      </c>
      <c r="C173">
        <v>674.72548800000038</v>
      </c>
      <c r="D173" s="3">
        <f t="shared" si="0"/>
        <v>9.4596513417600043</v>
      </c>
    </row>
    <row r="174" spans="1:4" x14ac:dyDescent="0.15">
      <c r="A174" s="1">
        <v>40298</v>
      </c>
      <c r="B174" s="2" t="s">
        <v>3</v>
      </c>
      <c r="C174">
        <v>104.91610800000007</v>
      </c>
      <c r="D174" s="3">
        <f t="shared" si="0"/>
        <v>1.4709238341600008</v>
      </c>
    </row>
    <row r="175" spans="1:4" x14ac:dyDescent="0.15">
      <c r="A175" s="1">
        <v>40298</v>
      </c>
      <c r="B175" s="2" t="s">
        <v>3</v>
      </c>
      <c r="C175">
        <v>302.8105240000001</v>
      </c>
      <c r="D175" s="3">
        <f t="shared" si="0"/>
        <v>4.2454035464800013</v>
      </c>
    </row>
    <row r="176" spans="1:4" x14ac:dyDescent="0.15">
      <c r="A176" s="1">
        <v>40298</v>
      </c>
      <c r="B176" s="2" t="s">
        <v>3</v>
      </c>
      <c r="C176">
        <v>420.362528</v>
      </c>
      <c r="D176" s="3">
        <f t="shared" si="0"/>
        <v>5.8934826425599995</v>
      </c>
    </row>
    <row r="177" spans="1:4" x14ac:dyDescent="0.15">
      <c r="A177" s="1">
        <v>40298</v>
      </c>
      <c r="B177" s="2" t="s">
        <v>3</v>
      </c>
      <c r="C177">
        <v>150.02952399999998</v>
      </c>
      <c r="D177" s="3">
        <f t="shared" si="0"/>
        <v>2.1034139264799996</v>
      </c>
    </row>
    <row r="178" spans="1:4" x14ac:dyDescent="0.15">
      <c r="A178" s="1">
        <v>40298</v>
      </c>
      <c r="B178" s="2" t="s">
        <v>3</v>
      </c>
      <c r="C178">
        <v>1759.9838880000011</v>
      </c>
      <c r="D178" s="3">
        <f t="shared" si="0"/>
        <v>24.674974109760015</v>
      </c>
    </row>
    <row r="179" spans="1:4" x14ac:dyDescent="0.15">
      <c r="A179" s="1">
        <v>40298</v>
      </c>
      <c r="B179" s="2" t="s">
        <v>3</v>
      </c>
      <c r="C179">
        <v>2252.2433440000004</v>
      </c>
      <c r="D179" s="3">
        <f t="shared" si="0"/>
        <v>31.576451682880005</v>
      </c>
    </row>
    <row r="180" spans="1:4" x14ac:dyDescent="0.15">
      <c r="A180" s="1">
        <v>40298</v>
      </c>
      <c r="B180" s="2" t="s">
        <v>3</v>
      </c>
      <c r="C180">
        <v>558.87846000000025</v>
      </c>
      <c r="D180" s="3">
        <f t="shared" si="0"/>
        <v>7.8354760092000033</v>
      </c>
    </row>
    <row r="181" spans="1:4" x14ac:dyDescent="0.15">
      <c r="A181" s="1">
        <v>40298</v>
      </c>
      <c r="B181" s="2" t="s">
        <v>3</v>
      </c>
      <c r="C181">
        <v>526.88725200000022</v>
      </c>
      <c r="D181" s="3">
        <f t="shared" si="0"/>
        <v>7.3869592730400031</v>
      </c>
    </row>
    <row r="182" spans="1:4" x14ac:dyDescent="0.15">
      <c r="A182" s="1">
        <v>40298</v>
      </c>
      <c r="B182" s="2" t="s">
        <v>3</v>
      </c>
      <c r="C182">
        <v>1124.1400412000003</v>
      </c>
      <c r="D182" s="3">
        <f t="shared" si="0"/>
        <v>15.760443377624004</v>
      </c>
    </row>
    <row r="183" spans="1:4" x14ac:dyDescent="0.15">
      <c r="A183" s="1">
        <v>40298</v>
      </c>
      <c r="B183" s="2" t="s">
        <v>3</v>
      </c>
      <c r="C183">
        <v>1049.2480680000003</v>
      </c>
      <c r="D183" s="3">
        <f t="shared" si="0"/>
        <v>14.710457913360004</v>
      </c>
    </row>
    <row r="184" spans="1:4" x14ac:dyDescent="0.15">
      <c r="A184" s="1">
        <v>40298</v>
      </c>
      <c r="B184" s="2" t="s">
        <v>3</v>
      </c>
      <c r="C184">
        <v>253.54493600000018</v>
      </c>
      <c r="D184" s="3">
        <f t="shared" si="0"/>
        <v>3.5547000027200024</v>
      </c>
    </row>
    <row r="185" spans="1:4" x14ac:dyDescent="0.15">
      <c r="A185" s="1">
        <v>40298</v>
      </c>
      <c r="B185" s="2" t="s">
        <v>3</v>
      </c>
      <c r="C185">
        <v>193.97818000000009</v>
      </c>
      <c r="D185" s="3">
        <f t="shared" si="0"/>
        <v>2.7195740836000013</v>
      </c>
    </row>
    <row r="186" spans="1:4" x14ac:dyDescent="0.15">
      <c r="A186" s="1">
        <v>40298</v>
      </c>
      <c r="B186" s="2" t="s">
        <v>3</v>
      </c>
      <c r="C186">
        <v>476.16034400000012</v>
      </c>
      <c r="D186" s="3">
        <f t="shared" si="0"/>
        <v>6.6757680228800016</v>
      </c>
    </row>
    <row r="187" spans="1:4" x14ac:dyDescent="0.15">
      <c r="A187" s="1">
        <v>40298</v>
      </c>
      <c r="B187" s="2" t="s">
        <v>3</v>
      </c>
      <c r="C187">
        <v>153.42711999999997</v>
      </c>
      <c r="D187" s="3">
        <f t="shared" si="0"/>
        <v>2.1510482223999996</v>
      </c>
    </row>
    <row r="188" spans="1:4" x14ac:dyDescent="0.15">
      <c r="A188" s="1">
        <v>40298</v>
      </c>
      <c r="B188" s="2" t="s">
        <v>10</v>
      </c>
      <c r="C188">
        <v>66.625360000000001</v>
      </c>
      <c r="D188" s="3">
        <f t="shared" si="0"/>
        <v>0.64870914395119994</v>
      </c>
    </row>
    <row r="189" spans="1:4" x14ac:dyDescent="0.15">
      <c r="A189" s="1">
        <v>40298</v>
      </c>
      <c r="B189" s="2" t="s">
        <v>10</v>
      </c>
      <c r="C189">
        <v>31.413762678156253</v>
      </c>
      <c r="D189" s="3">
        <f t="shared" si="0"/>
        <v>0.30586544065552362</v>
      </c>
    </row>
    <row r="190" spans="1:4" x14ac:dyDescent="0.15">
      <c r="A190" s="1">
        <v>40298</v>
      </c>
      <c r="B190" s="2" t="s">
        <v>10</v>
      </c>
      <c r="C190">
        <v>46.142475845612537</v>
      </c>
      <c r="D190" s="3">
        <f t="shared" si="0"/>
        <v>0.44927406029170019</v>
      </c>
    </row>
    <row r="191" spans="1:4" x14ac:dyDescent="0.15">
      <c r="A191" s="1">
        <v>40298</v>
      </c>
      <c r="B191" s="2" t="s">
        <v>10</v>
      </c>
      <c r="C191">
        <v>116.020256</v>
      </c>
      <c r="D191" s="3">
        <f t="shared" si="0"/>
        <v>1.1296509459875199</v>
      </c>
    </row>
    <row r="192" spans="1:4" x14ac:dyDescent="0.15">
      <c r="A192" s="1">
        <v>40298</v>
      </c>
      <c r="B192" s="2" t="s">
        <v>10</v>
      </c>
      <c r="C192">
        <v>735.01521279622546</v>
      </c>
      <c r="D192" s="3">
        <f t="shared" si="0"/>
        <v>7.1566005719766244</v>
      </c>
    </row>
    <row r="193" spans="1:4" x14ac:dyDescent="0.15">
      <c r="A193" s="1">
        <v>40298</v>
      </c>
      <c r="B193" s="2" t="s">
        <v>10</v>
      </c>
      <c r="C193">
        <v>167.73930051377073</v>
      </c>
      <c r="D193" s="3">
        <f t="shared" si="0"/>
        <v>1.6332222151334159</v>
      </c>
    </row>
    <row r="194" spans="1:4" x14ac:dyDescent="0.15">
      <c r="A194" s="1">
        <v>40298</v>
      </c>
      <c r="B194" s="2" t="s">
        <v>5</v>
      </c>
      <c r="C194">
        <v>432.06384000000008</v>
      </c>
      <c r="D194" s="3">
        <f t="shared" si="0"/>
        <v>5.6856706516272011</v>
      </c>
    </row>
    <row r="195" spans="1:4" x14ac:dyDescent="0.15">
      <c r="A195" s="1">
        <v>40298</v>
      </c>
      <c r="B195" s="2" t="s">
        <v>5</v>
      </c>
      <c r="C195">
        <v>24.136607999999988</v>
      </c>
      <c r="D195" s="3">
        <f t="shared" si="0"/>
        <v>0.31762158975263988</v>
      </c>
    </row>
    <row r="196" spans="1:4" x14ac:dyDescent="0.15">
      <c r="A196" s="1">
        <v>40359</v>
      </c>
      <c r="B196" s="2" t="s">
        <v>3</v>
      </c>
      <c r="C196">
        <v>1344.3694680000001</v>
      </c>
      <c r="D196" s="3">
        <f t="shared" si="0"/>
        <v>18.848059941359999</v>
      </c>
    </row>
    <row r="197" spans="1:4" x14ac:dyDescent="0.15">
      <c r="A197" s="1">
        <v>40359</v>
      </c>
      <c r="B197" s="2" t="s">
        <v>3</v>
      </c>
      <c r="C197">
        <v>949.87074400000029</v>
      </c>
      <c r="D197" s="3">
        <f t="shared" si="0"/>
        <v>13.317187830880004</v>
      </c>
    </row>
    <row r="198" spans="1:4" x14ac:dyDescent="0.15">
      <c r="A198" s="1">
        <v>40359</v>
      </c>
      <c r="B198" s="2" t="s">
        <v>3</v>
      </c>
      <c r="C198">
        <v>935.56429219999995</v>
      </c>
      <c r="D198" s="3">
        <f t="shared" si="0"/>
        <v>13.116611376643998</v>
      </c>
    </row>
    <row r="199" spans="1:4" x14ac:dyDescent="0.15">
      <c r="A199" s="1">
        <v>40359</v>
      </c>
      <c r="B199" s="2" t="s">
        <v>3</v>
      </c>
      <c r="C199">
        <v>1872.9086651200003</v>
      </c>
      <c r="D199" s="3">
        <f t="shared" si="0"/>
        <v>26.258179484982403</v>
      </c>
    </row>
    <row r="200" spans="1:4" x14ac:dyDescent="0.15">
      <c r="A200" s="1">
        <v>40359</v>
      </c>
      <c r="B200" s="2" t="s">
        <v>3</v>
      </c>
      <c r="C200">
        <v>1718.8030040000003</v>
      </c>
      <c r="D200" s="3">
        <f t="shared" si="0"/>
        <v>24.097618116080003</v>
      </c>
    </row>
    <row r="201" spans="1:4" x14ac:dyDescent="0.15">
      <c r="A201" s="1">
        <v>40359</v>
      </c>
      <c r="B201" s="2" t="s">
        <v>3</v>
      </c>
      <c r="C201">
        <v>2141.7492819599997</v>
      </c>
      <c r="D201" s="3">
        <f t="shared" si="0"/>
        <v>30.027324933079196</v>
      </c>
    </row>
    <row r="202" spans="1:4" x14ac:dyDescent="0.15">
      <c r="A202" s="1">
        <v>40359</v>
      </c>
      <c r="B202" s="2" t="s">
        <v>3</v>
      </c>
      <c r="C202">
        <v>2081.7083120000007</v>
      </c>
      <c r="D202" s="3">
        <f t="shared" si="0"/>
        <v>29.185550534240008</v>
      </c>
    </row>
    <row r="203" spans="1:4" x14ac:dyDescent="0.15">
      <c r="A203" s="1">
        <v>40359</v>
      </c>
      <c r="B203" s="2" t="s">
        <v>3</v>
      </c>
      <c r="C203">
        <v>8127.8676667999998</v>
      </c>
      <c r="D203" s="3">
        <f t="shared" si="0"/>
        <v>113.95270468853599</v>
      </c>
    </row>
    <row r="204" spans="1:4" x14ac:dyDescent="0.15">
      <c r="A204" s="1">
        <v>40359</v>
      </c>
      <c r="B204" s="2" t="s">
        <v>3</v>
      </c>
      <c r="C204">
        <v>5605.3731266240011</v>
      </c>
      <c r="D204" s="3">
        <f t="shared" si="0"/>
        <v>78.587331235268493</v>
      </c>
    </row>
    <row r="205" spans="1:4" x14ac:dyDescent="0.15">
      <c r="A205" s="1">
        <v>40359</v>
      </c>
      <c r="B205" s="2" t="s">
        <v>3</v>
      </c>
      <c r="C205">
        <v>4777.5906597600006</v>
      </c>
      <c r="D205" s="3">
        <f t="shared" si="0"/>
        <v>66.981821049835204</v>
      </c>
    </row>
    <row r="206" spans="1:4" x14ac:dyDescent="0.15">
      <c r="A206" s="1">
        <v>40359</v>
      </c>
      <c r="B206" s="2" t="s">
        <v>3</v>
      </c>
      <c r="C206">
        <v>1252.0091625600003</v>
      </c>
      <c r="D206" s="3">
        <f t="shared" si="0"/>
        <v>17.553168459091204</v>
      </c>
    </row>
    <row r="207" spans="1:4" x14ac:dyDescent="0.15">
      <c r="A207" s="1">
        <v>40359</v>
      </c>
      <c r="B207" s="2" t="s">
        <v>3</v>
      </c>
      <c r="C207">
        <v>1570.7271330000003</v>
      </c>
      <c r="D207" s="3">
        <f t="shared" si="0"/>
        <v>22.021594404660004</v>
      </c>
    </row>
    <row r="208" spans="1:4" x14ac:dyDescent="0.15">
      <c r="A208" s="1">
        <v>40359</v>
      </c>
      <c r="B208" s="2" t="s">
        <v>3</v>
      </c>
      <c r="C208">
        <v>1698.9934920000005</v>
      </c>
      <c r="D208" s="3">
        <f t="shared" si="0"/>
        <v>23.819888757840005</v>
      </c>
    </row>
    <row r="209" spans="1:4" x14ac:dyDescent="0.15">
      <c r="A209" s="1">
        <v>40359</v>
      </c>
      <c r="B209" s="2" t="s">
        <v>3</v>
      </c>
      <c r="C209">
        <v>1963.5304658400003</v>
      </c>
      <c r="D209" s="3">
        <f t="shared" si="0"/>
        <v>27.528697131076804</v>
      </c>
    </row>
    <row r="210" spans="1:4" x14ac:dyDescent="0.15">
      <c r="A210" s="1">
        <v>40359</v>
      </c>
      <c r="B210" s="2" t="s">
        <v>3</v>
      </c>
      <c r="C210">
        <v>222.72716800000012</v>
      </c>
      <c r="D210" s="3">
        <f t="shared" si="0"/>
        <v>3.1226348953600014</v>
      </c>
    </row>
    <row r="211" spans="1:4" x14ac:dyDescent="0.15">
      <c r="A211" s="1">
        <v>40359</v>
      </c>
      <c r="B211" s="2" t="s">
        <v>3</v>
      </c>
      <c r="C211">
        <v>99.941360000000032</v>
      </c>
      <c r="D211" s="3">
        <f t="shared" si="0"/>
        <v>1.4011778672000004</v>
      </c>
    </row>
    <row r="212" spans="1:4" x14ac:dyDescent="0.15">
      <c r="A212" s="1">
        <v>40359</v>
      </c>
      <c r="B212" s="2" t="s">
        <v>3</v>
      </c>
      <c r="C212">
        <v>685.22333600000013</v>
      </c>
      <c r="D212" s="3">
        <f t="shared" si="0"/>
        <v>9.6068311707200014</v>
      </c>
    </row>
    <row r="213" spans="1:4" x14ac:dyDescent="0.15">
      <c r="A213" s="1">
        <v>40359</v>
      </c>
      <c r="B213" s="2" t="s">
        <v>3</v>
      </c>
      <c r="C213">
        <v>1017.6053040000003</v>
      </c>
      <c r="D213" s="3">
        <f t="shared" si="0"/>
        <v>14.266826362080003</v>
      </c>
    </row>
    <row r="214" spans="1:4" x14ac:dyDescent="0.15">
      <c r="A214" s="1">
        <v>40359</v>
      </c>
      <c r="B214" s="2" t="s">
        <v>3</v>
      </c>
      <c r="C214">
        <v>643.91014572000006</v>
      </c>
      <c r="D214" s="3">
        <f t="shared" si="0"/>
        <v>9.0276202429944004</v>
      </c>
    </row>
    <row r="215" spans="1:4" x14ac:dyDescent="0.15">
      <c r="A215" s="1">
        <v>40359</v>
      </c>
      <c r="B215" s="2" t="s">
        <v>3</v>
      </c>
      <c r="C215">
        <v>297.42502400000006</v>
      </c>
      <c r="D215" s="3">
        <f t="shared" si="0"/>
        <v>4.1698988364800007</v>
      </c>
    </row>
    <row r="216" spans="1:4" x14ac:dyDescent="0.15">
      <c r="A216" s="1">
        <v>40359</v>
      </c>
      <c r="B216" s="2" t="s">
        <v>3</v>
      </c>
      <c r="C216">
        <v>1480.8931411600001</v>
      </c>
      <c r="D216" s="3">
        <f t="shared" si="0"/>
        <v>20.762121839063202</v>
      </c>
    </row>
    <row r="217" spans="1:4" x14ac:dyDescent="0.15">
      <c r="A217" s="1">
        <v>40359</v>
      </c>
      <c r="B217" s="2" t="s">
        <v>3</v>
      </c>
      <c r="C217">
        <v>48.514500000000012</v>
      </c>
      <c r="D217" s="3">
        <f t="shared" si="0"/>
        <v>0.68017329000000015</v>
      </c>
    </row>
    <row r="218" spans="1:4" x14ac:dyDescent="0.15">
      <c r="A218" s="1">
        <v>40359</v>
      </c>
      <c r="B218" s="2" t="s">
        <v>3</v>
      </c>
      <c r="C218">
        <v>1314.7921965200003</v>
      </c>
      <c r="D218" s="3">
        <f t="shared" si="0"/>
        <v>18.433386595210404</v>
      </c>
    </row>
    <row r="219" spans="1:4" x14ac:dyDescent="0.15">
      <c r="A219" s="1">
        <v>40359</v>
      </c>
      <c r="B219" s="2" t="s">
        <v>3</v>
      </c>
      <c r="C219">
        <v>1884.2331172000004</v>
      </c>
      <c r="D219" s="3">
        <f t="shared" si="0"/>
        <v>26.416948303144004</v>
      </c>
    </row>
    <row r="220" spans="1:4" x14ac:dyDescent="0.15">
      <c r="A220" s="1">
        <v>40359</v>
      </c>
      <c r="B220" s="2" t="s">
        <v>3</v>
      </c>
      <c r="C220">
        <v>1833.0537280000005</v>
      </c>
      <c r="D220" s="3">
        <f t="shared" si="0"/>
        <v>25.699413266560008</v>
      </c>
    </row>
    <row r="221" spans="1:4" x14ac:dyDescent="0.15">
      <c r="A221" s="1">
        <v>40359</v>
      </c>
      <c r="B221" s="2" t="s">
        <v>3</v>
      </c>
      <c r="C221">
        <v>3557.89569936</v>
      </c>
      <c r="D221" s="3">
        <f t="shared" si="0"/>
        <v>49.8816977050272</v>
      </c>
    </row>
    <row r="222" spans="1:4" x14ac:dyDescent="0.15">
      <c r="A222" s="1">
        <v>40359</v>
      </c>
      <c r="B222" s="2" t="s">
        <v>3</v>
      </c>
      <c r="C222">
        <v>4165.4402185520003</v>
      </c>
      <c r="D222" s="3">
        <f t="shared" si="0"/>
        <v>58.399471864099041</v>
      </c>
    </row>
    <row r="223" spans="1:4" x14ac:dyDescent="0.15">
      <c r="A223" s="1">
        <v>40359</v>
      </c>
      <c r="B223" s="2" t="s">
        <v>5</v>
      </c>
      <c r="C223">
        <v>1304.872471415822</v>
      </c>
      <c r="D223" s="3">
        <f t="shared" si="0"/>
        <v>17.171247459276369</v>
      </c>
    </row>
    <row r="224" spans="1:4" x14ac:dyDescent="0.15">
      <c r="A224" s="1">
        <v>40359</v>
      </c>
      <c r="B224" s="2" t="s">
        <v>5</v>
      </c>
      <c r="C224">
        <v>230.29525283369981</v>
      </c>
      <c r="D224" s="3">
        <f t="shared" si="0"/>
        <v>3.030531229472091</v>
      </c>
    </row>
    <row r="225" spans="1:4" x14ac:dyDescent="0.15">
      <c r="A225" s="1">
        <v>40359</v>
      </c>
      <c r="B225" s="2" t="s">
        <v>5</v>
      </c>
      <c r="C225">
        <v>555.91208498252627</v>
      </c>
      <c r="D225" s="3">
        <f t="shared" si="0"/>
        <v>7.3154305772731076</v>
      </c>
    </row>
    <row r="226" spans="1:4" x14ac:dyDescent="0.15">
      <c r="A226" s="1">
        <v>40359</v>
      </c>
      <c r="B226" s="2" t="s">
        <v>5</v>
      </c>
      <c r="C226">
        <v>259.58569690502367</v>
      </c>
      <c r="D226" s="3">
        <f t="shared" si="0"/>
        <v>3.4159738488531852</v>
      </c>
    </row>
    <row r="227" spans="1:4" x14ac:dyDescent="0.15">
      <c r="A227" s="1">
        <v>40421</v>
      </c>
      <c r="B227" s="2" t="s">
        <v>3</v>
      </c>
      <c r="C227">
        <v>1342.8359999999998</v>
      </c>
      <c r="D227" s="3">
        <f t="shared" si="0"/>
        <v>18.826560719999996</v>
      </c>
    </row>
    <row r="228" spans="1:4" x14ac:dyDescent="0.15">
      <c r="A228" s="1">
        <v>40421</v>
      </c>
      <c r="B228" s="2" t="s">
        <v>3</v>
      </c>
      <c r="C228">
        <v>2665.7994799999997</v>
      </c>
      <c r="D228" s="3">
        <f t="shared" si="0"/>
        <v>37.374508709599993</v>
      </c>
    </row>
    <row r="229" spans="1:4" x14ac:dyDescent="0.15">
      <c r="A229" s="1">
        <v>40421</v>
      </c>
      <c r="B229" s="2" t="s">
        <v>3</v>
      </c>
      <c r="C229">
        <v>802.63759999999979</v>
      </c>
      <c r="D229" s="3">
        <f t="shared" si="0"/>
        <v>11.252979151999996</v>
      </c>
    </row>
    <row r="230" spans="1:4" x14ac:dyDescent="0.15">
      <c r="A230" s="1">
        <v>40421</v>
      </c>
      <c r="B230" s="2" t="s">
        <v>3</v>
      </c>
      <c r="C230">
        <v>376.92319999999995</v>
      </c>
      <c r="D230" s="3">
        <f t="shared" ref="D230:D246" si="1">IF(B230="Typha",C230*0.01402,IF(B230="Schoenoplectus",C230*0.01315933,IF(B230="S. americanus",C230*0.01229667,IF(B230="S. californicus",C230*0.00973667,0))))</f>
        <v>5.2844632639999993</v>
      </c>
    </row>
    <row r="231" spans="1:4" x14ac:dyDescent="0.15">
      <c r="A231" s="1">
        <v>40421</v>
      </c>
      <c r="B231" s="2" t="s">
        <v>3</v>
      </c>
      <c r="C231">
        <v>493.57167999999996</v>
      </c>
      <c r="D231" s="3">
        <f t="shared" si="1"/>
        <v>6.919874953599999</v>
      </c>
    </row>
    <row r="232" spans="1:4" x14ac:dyDescent="0.15">
      <c r="A232" s="1">
        <v>40421</v>
      </c>
      <c r="B232" s="2" t="s">
        <v>3</v>
      </c>
      <c r="C232">
        <v>1169.5403999999999</v>
      </c>
      <c r="D232" s="3">
        <f t="shared" si="1"/>
        <v>16.396956407999998</v>
      </c>
    </row>
    <row r="233" spans="1:4" x14ac:dyDescent="0.15">
      <c r="A233" s="1">
        <v>40421</v>
      </c>
      <c r="B233" s="2" t="s">
        <v>3</v>
      </c>
      <c r="C233">
        <v>484.57080000000002</v>
      </c>
      <c r="D233" s="3">
        <f t="shared" si="1"/>
        <v>6.7936826159999999</v>
      </c>
    </row>
    <row r="234" spans="1:4" x14ac:dyDescent="0.15">
      <c r="A234" s="1">
        <v>40421</v>
      </c>
      <c r="B234" s="2" t="s">
        <v>3</v>
      </c>
      <c r="C234">
        <v>2087.9891999999995</v>
      </c>
      <c r="D234" s="3">
        <f t="shared" si="1"/>
        <v>29.273608583999991</v>
      </c>
    </row>
    <row r="235" spans="1:4" x14ac:dyDescent="0.15">
      <c r="A235" s="1">
        <v>40421</v>
      </c>
      <c r="B235" s="2" t="s">
        <v>3</v>
      </c>
      <c r="C235">
        <v>481.17479999999983</v>
      </c>
      <c r="D235" s="3">
        <f t="shared" si="1"/>
        <v>6.7460706959999976</v>
      </c>
    </row>
    <row r="236" spans="1:4" x14ac:dyDescent="0.15">
      <c r="A236" s="1">
        <v>40421</v>
      </c>
      <c r="B236" s="2" t="s">
        <v>3</v>
      </c>
      <c r="C236">
        <v>52.501599999999968</v>
      </c>
      <c r="D236" s="3">
        <f t="shared" si="1"/>
        <v>0.7360724319999995</v>
      </c>
    </row>
    <row r="237" spans="1:4" x14ac:dyDescent="0.15">
      <c r="A237" s="1">
        <v>40421</v>
      </c>
      <c r="B237" s="2" t="s">
        <v>3</v>
      </c>
      <c r="C237">
        <v>227.49839999999995</v>
      </c>
      <c r="D237" s="3">
        <f t="shared" si="1"/>
        <v>3.189527567999999</v>
      </c>
    </row>
    <row r="238" spans="1:4" x14ac:dyDescent="0.15">
      <c r="A238" s="1">
        <v>40421</v>
      </c>
      <c r="B238" s="2" t="s">
        <v>3</v>
      </c>
      <c r="C238">
        <v>1822.5055999999995</v>
      </c>
      <c r="D238" s="3">
        <f t="shared" si="1"/>
        <v>25.551528511999994</v>
      </c>
    </row>
    <row r="239" spans="1:4" x14ac:dyDescent="0.15">
      <c r="A239" s="1">
        <v>40421</v>
      </c>
      <c r="B239" s="2" t="s">
        <v>3</v>
      </c>
      <c r="C239">
        <v>1159.0467199999998</v>
      </c>
      <c r="D239" s="3">
        <f t="shared" si="1"/>
        <v>16.249835014399999</v>
      </c>
    </row>
    <row r="240" spans="1:4" x14ac:dyDescent="0.15">
      <c r="A240" s="1">
        <v>40421</v>
      </c>
      <c r="B240" s="2" t="s">
        <v>3</v>
      </c>
      <c r="C240">
        <v>2788.8475999999996</v>
      </c>
      <c r="D240" s="3">
        <f t="shared" si="1"/>
        <v>39.099643351999994</v>
      </c>
    </row>
    <row r="241" spans="1:4" x14ac:dyDescent="0.15">
      <c r="A241" s="1">
        <v>40421</v>
      </c>
      <c r="B241" s="2" t="s">
        <v>3</v>
      </c>
      <c r="C241">
        <v>816.30391999999983</v>
      </c>
      <c r="D241" s="3">
        <f t="shared" si="1"/>
        <v>11.444580958399998</v>
      </c>
    </row>
    <row r="242" spans="1:4" x14ac:dyDescent="0.15">
      <c r="A242" s="1">
        <v>40421</v>
      </c>
      <c r="B242" s="2" t="s">
        <v>3</v>
      </c>
      <c r="C242">
        <v>1967.6699999999996</v>
      </c>
      <c r="D242" s="3">
        <f t="shared" si="1"/>
        <v>27.586733399999993</v>
      </c>
    </row>
    <row r="243" spans="1:4" x14ac:dyDescent="0.15">
      <c r="A243" s="1">
        <v>40421</v>
      </c>
      <c r="B243" s="2" t="s">
        <v>3</v>
      </c>
      <c r="C243">
        <v>365.25040000000001</v>
      </c>
      <c r="D243" s="3">
        <f t="shared" si="1"/>
        <v>5.1208106080000002</v>
      </c>
    </row>
    <row r="244" spans="1:4" x14ac:dyDescent="0.15">
      <c r="A244" s="1">
        <v>40421</v>
      </c>
      <c r="B244" s="2" t="s">
        <v>3</v>
      </c>
      <c r="C244">
        <v>737.68119999999965</v>
      </c>
      <c r="D244" s="3">
        <f t="shared" si="1"/>
        <v>10.342290423999994</v>
      </c>
    </row>
    <row r="245" spans="1:4" x14ac:dyDescent="0.15">
      <c r="A245" s="1">
        <v>40421</v>
      </c>
      <c r="B245" s="2" t="s">
        <v>3</v>
      </c>
      <c r="C245">
        <v>2769.3358399999997</v>
      </c>
      <c r="D245" s="3">
        <f t="shared" si="1"/>
        <v>38.826088476799995</v>
      </c>
    </row>
    <row r="246" spans="1:4" x14ac:dyDescent="0.15">
      <c r="A246" s="1">
        <v>40421</v>
      </c>
      <c r="B246" s="2" t="s">
        <v>5</v>
      </c>
      <c r="C246">
        <v>725.64909231275988</v>
      </c>
      <c r="D246" s="3">
        <f t="shared" si="1"/>
        <v>9.5490558699440715</v>
      </c>
    </row>
  </sheetData>
  <sortState ref="A2:D226">
    <sortCondition ref="A2:A226"/>
  </sortState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A11" sqref="A11:C14"/>
    </sheetView>
  </sheetViews>
  <sheetFormatPr baseColWidth="10" defaultRowHeight="13" x14ac:dyDescent="0.15"/>
  <cols>
    <col min="2" max="2" width="12.33203125" style="2" customWidth="1"/>
    <col min="4" max="4" width="15.5" customWidth="1"/>
    <col min="9" max="9" width="15.83203125" customWidth="1"/>
    <col min="10" max="10" width="12.1640625" customWidth="1"/>
  </cols>
  <sheetData>
    <row r="1" spans="1:10" x14ac:dyDescent="0.15">
      <c r="A1" t="s">
        <v>0</v>
      </c>
      <c r="B1" s="2" t="s">
        <v>6</v>
      </c>
      <c r="C1" t="s">
        <v>2</v>
      </c>
      <c r="D1" t="s">
        <v>7</v>
      </c>
      <c r="G1" t="s">
        <v>1</v>
      </c>
      <c r="H1" t="s">
        <v>11</v>
      </c>
    </row>
    <row r="2" spans="1:10" x14ac:dyDescent="0.15">
      <c r="A2" s="1">
        <v>39263</v>
      </c>
      <c r="B2" s="2" t="s">
        <v>4</v>
      </c>
      <c r="C2">
        <v>1045.1244543333332</v>
      </c>
      <c r="D2" s="3">
        <f>IF(B2="Typha",C2*0.01402,IF(B2="Schoenoplectus",C2*0.01315933,IF(B2="S. americanus",C2*0.01229667,IF(B2="S. californicus",C2*0.00973667,0))))</f>
        <v>12.85155052386707</v>
      </c>
      <c r="G2" t="s">
        <v>12</v>
      </c>
      <c r="H2" s="3">
        <f>AVERAGE(D2:D4)</f>
        <v>13.59810408965104</v>
      </c>
    </row>
    <row r="3" spans="1:10" x14ac:dyDescent="0.15">
      <c r="A3" s="1">
        <v>39629</v>
      </c>
      <c r="B3" s="2" t="s">
        <v>4</v>
      </c>
      <c r="C3">
        <v>1051.623214090909</v>
      </c>
      <c r="D3" s="3">
        <f>IF(B3="Typha",C3*0.01402,IF(B3="Schoenoplectus",C3*0.01315933,IF(B3="S. americanus",C3*0.01229667,IF(B3="S. californicus",C3*0.00973667,0))))</f>
        <v>12.931463628015258</v>
      </c>
      <c r="G3" t="s">
        <v>13</v>
      </c>
      <c r="H3" s="3">
        <f>AVERAGE(D5:D14)</f>
        <v>12.19255872121205</v>
      </c>
    </row>
    <row r="4" spans="1:10" x14ac:dyDescent="0.15">
      <c r="A4" s="1">
        <v>39994</v>
      </c>
      <c r="B4" s="2" t="s">
        <v>4</v>
      </c>
      <c r="C4">
        <v>1220.7612399999996</v>
      </c>
      <c r="D4" s="3">
        <f>IF(B4="Typha",C4*0.01402,IF(B4="Schoenoplectus",C4*0.01315933,IF(B4="S. americanus",C4*0.01229667,IF(B4="S. californicus",C4*0.00973667,0))))</f>
        <v>15.011298117070796</v>
      </c>
      <c r="G4" t="s">
        <v>14</v>
      </c>
      <c r="H4" s="3">
        <f>AVERAGE(D15:D83)</f>
        <v>29.996572266266206</v>
      </c>
    </row>
    <row r="5" spans="1:10" x14ac:dyDescent="0.15">
      <c r="A5" s="1">
        <v>39263</v>
      </c>
      <c r="B5" s="2" t="s">
        <v>5</v>
      </c>
      <c r="C5">
        <v>734.57921284258794</v>
      </c>
      <c r="D5" s="3">
        <f>IF(B5="Typha",C5*0.01402,IF(B5="Schoenoplectus",C5*0.01315933,IF(B5="S. americanus",C5*0.01229667,IF(B5="S. californicus",C5*0.00973667,0))))</f>
        <v>9.6665702729358536</v>
      </c>
    </row>
    <row r="6" spans="1:10" x14ac:dyDescent="0.15">
      <c r="A6" s="1">
        <v>39263</v>
      </c>
      <c r="B6" s="2" t="s">
        <v>5</v>
      </c>
      <c r="C6">
        <v>1883.5220036137748</v>
      </c>
      <c r="D6" s="3">
        <f>IF(B6="Typha",C6*0.01402,IF(B6="Schoenoplectus",C6*0.01315933,IF(B6="S. americanus",C6*0.01229667,IF(B6="S. californicus",C6*0.00973667,0))))</f>
        <v>24.785887607814857</v>
      </c>
    </row>
    <row r="7" spans="1:10" x14ac:dyDescent="0.15">
      <c r="A7" s="1">
        <v>39263</v>
      </c>
      <c r="B7" s="2" t="s">
        <v>5</v>
      </c>
      <c r="C7">
        <v>992.02490545490377</v>
      </c>
      <c r="D7" s="3">
        <f>IF(B7="Typha",C7*0.01402,IF(B7="Schoenoplectus",C7*0.01315933,IF(B7="S. americanus",C7*0.01229667,IF(B7="S. californicus",C7*0.00973667,0))))</f>
        <v>13.05438309909988</v>
      </c>
    </row>
    <row r="8" spans="1:10" x14ac:dyDescent="0.15">
      <c r="A8" s="1">
        <v>39629</v>
      </c>
      <c r="B8" s="2" t="s">
        <v>5</v>
      </c>
      <c r="C8">
        <v>2189.3485497578758</v>
      </c>
      <c r="D8" s="3">
        <f>IF(B8="Typha",C8*0.01402,IF(B8="Schoenoplectus",C8*0.01315933,IF(B8="S. americanus",C8*0.01229667,IF(B8="S. californicus",C8*0.00973667,0))))</f>
        <v>28.810360051285308</v>
      </c>
    </row>
    <row r="9" spans="1:10" x14ac:dyDescent="0.15">
      <c r="A9" s="1">
        <v>39994</v>
      </c>
      <c r="B9" s="2" t="s">
        <v>5</v>
      </c>
      <c r="C9">
        <v>660.52229550040784</v>
      </c>
      <c r="D9" s="3">
        <f>IF(B9="Typha",C9*0.01402,IF(B9="Schoenoplectus",C9*0.01315933,IF(B9="S. americanus",C9*0.01229667,IF(B9="S. californicus",C9*0.00973667,0))))</f>
        <v>8.6920308588473816</v>
      </c>
    </row>
    <row r="10" spans="1:10" x14ac:dyDescent="0.15">
      <c r="A10" s="1">
        <v>39994</v>
      </c>
      <c r="B10" s="2" t="s">
        <v>5</v>
      </c>
      <c r="C10">
        <v>454.67149218558006</v>
      </c>
      <c r="D10" s="3">
        <f>IF(B10="Typha",C10*0.01402,IF(B10="Schoenoplectus",C10*0.01315933,IF(B10="S. americanus",C10*0.01229667,IF(B10="S. californicus",C10*0.00973667,0))))</f>
        <v>5.9831722072624691</v>
      </c>
    </row>
    <row r="11" spans="1:10" x14ac:dyDescent="0.15">
      <c r="A11" s="1">
        <v>40359</v>
      </c>
      <c r="B11" s="2" t="s">
        <v>5</v>
      </c>
      <c r="C11">
        <v>1304.872471415822</v>
      </c>
      <c r="D11" s="3">
        <f>IF(B11="Typha",C11*0.01402,IF(B11="Schoenoplectus",C11*0.01315933,IF(B11="S. americanus",C11*0.01229667,IF(B11="S. californicus",C11*0.00973667,0))))</f>
        <v>17.171247459276369</v>
      </c>
      <c r="J11" s="4"/>
    </row>
    <row r="12" spans="1:10" x14ac:dyDescent="0.15">
      <c r="A12" s="1">
        <v>40359</v>
      </c>
      <c r="B12" s="2" t="s">
        <v>5</v>
      </c>
      <c r="C12">
        <v>230.29525283369981</v>
      </c>
      <c r="D12" s="3">
        <f>IF(B12="Typha",C12*0.01402,IF(B12="Schoenoplectus",C12*0.01315933,IF(B12="S. americanus",C12*0.01229667,IF(B12="S. californicus",C12*0.00973667,0))))</f>
        <v>3.030531229472091</v>
      </c>
      <c r="J12" s="4"/>
    </row>
    <row r="13" spans="1:10" x14ac:dyDescent="0.15">
      <c r="A13" s="1">
        <v>40359</v>
      </c>
      <c r="B13" s="2" t="s">
        <v>5</v>
      </c>
      <c r="C13">
        <v>555.91208498252627</v>
      </c>
      <c r="D13" s="3">
        <f>IF(B13="Typha",C13*0.01402,IF(B13="Schoenoplectus",C13*0.01315933,IF(B13="S. americanus",C13*0.01229667,IF(B13="S. californicus",C13*0.00973667,0))))</f>
        <v>7.3154305772731076</v>
      </c>
      <c r="J13" s="4"/>
    </row>
    <row r="14" spans="1:10" x14ac:dyDescent="0.15">
      <c r="A14" s="1">
        <v>40359</v>
      </c>
      <c r="B14" s="2" t="s">
        <v>5</v>
      </c>
      <c r="C14">
        <v>259.58569690502367</v>
      </c>
      <c r="D14" s="3">
        <f>IF(B14="Typha",C14*0.01402,IF(B14="Schoenoplectus",C14*0.01315933,IF(B14="S. americanus",C14*0.01229667,IF(B14="S. californicus",C14*0.00973667,0))))</f>
        <v>3.4159738488531852</v>
      </c>
      <c r="J14" s="4"/>
    </row>
    <row r="15" spans="1:10" x14ac:dyDescent="0.15">
      <c r="A15" s="1">
        <v>39263</v>
      </c>
      <c r="B15" s="2" t="s">
        <v>3</v>
      </c>
      <c r="C15">
        <v>2492.5992799999995</v>
      </c>
      <c r="D15" s="3">
        <f>IF(B15="Typha",C15*0.01402,IF(B15="Schoenoplectus",C15*0.01315933,IF(B15="S. americanus",C15*0.01229667,IF(B15="S. californicus",C15*0.00973667,0))))</f>
        <v>34.94624190559999</v>
      </c>
    </row>
    <row r="16" spans="1:10" x14ac:dyDescent="0.15">
      <c r="A16" s="1">
        <v>39263</v>
      </c>
      <c r="B16" s="2" t="s">
        <v>3</v>
      </c>
      <c r="C16">
        <v>4848.5159999999996</v>
      </c>
      <c r="D16" s="3">
        <f>IF(B16="Typha",C16*0.01402,IF(B16="Schoenoplectus",C16*0.01315933,IF(B16="S. americanus",C16*0.01229667,IF(B16="S. californicus",C16*0.00973667,0))))</f>
        <v>67.976194319999991</v>
      </c>
    </row>
    <row r="17" spans="1:4" x14ac:dyDescent="0.15">
      <c r="A17" s="1">
        <v>39263</v>
      </c>
      <c r="B17" s="2" t="s">
        <v>3</v>
      </c>
      <c r="C17">
        <v>3752.2243999999996</v>
      </c>
      <c r="D17" s="3">
        <f>IF(B17="Typha",C17*0.01402,IF(B17="Schoenoplectus",C17*0.01315933,IF(B17="S. americanus",C17*0.01229667,IF(B17="S. californicus",C17*0.00973667,0))))</f>
        <v>52.606186087999994</v>
      </c>
    </row>
    <row r="18" spans="1:4" x14ac:dyDescent="0.15">
      <c r="A18" s="1">
        <v>39263</v>
      </c>
      <c r="B18" s="2" t="s">
        <v>3</v>
      </c>
      <c r="C18">
        <v>1548.0343199999998</v>
      </c>
      <c r="D18" s="3">
        <f>IF(B18="Typha",C18*0.01402,IF(B18="Schoenoplectus",C18*0.01315933,IF(B18="S. americanus",C18*0.01229667,IF(B18="S. californicus",C18*0.00973667,0))))</f>
        <v>21.703441166399994</v>
      </c>
    </row>
    <row r="19" spans="1:4" x14ac:dyDescent="0.15">
      <c r="A19" s="1">
        <v>39263</v>
      </c>
      <c r="B19" s="2" t="s">
        <v>3</v>
      </c>
      <c r="C19">
        <v>2205.6232799999998</v>
      </c>
      <c r="D19" s="3">
        <f>IF(B19="Typha",C19*0.01402,IF(B19="Schoenoplectus",C19*0.01315933,IF(B19="S. americanus",C19*0.01229667,IF(B19="S. californicus",C19*0.00973667,0))))</f>
        <v>30.922838385599995</v>
      </c>
    </row>
    <row r="20" spans="1:4" x14ac:dyDescent="0.15">
      <c r="A20" s="1">
        <v>39263</v>
      </c>
      <c r="B20" s="2" t="s">
        <v>3</v>
      </c>
      <c r="C20">
        <v>2613.0921200000003</v>
      </c>
      <c r="D20" s="3">
        <f>IF(B20="Typha",C20*0.01402,IF(B20="Schoenoplectus",C20*0.01315933,IF(B20="S. americanus",C20*0.01229667,IF(B20="S. californicus",C20*0.00973667,0))))</f>
        <v>36.6355515224</v>
      </c>
    </row>
    <row r="21" spans="1:4" x14ac:dyDescent="0.15">
      <c r="A21" s="1">
        <v>39263</v>
      </c>
      <c r="B21" s="2" t="s">
        <v>3</v>
      </c>
      <c r="C21">
        <v>1892.6463199999998</v>
      </c>
      <c r="D21" s="3">
        <f>IF(B21="Typha",C21*0.01402,IF(B21="Schoenoplectus",C21*0.01315933,IF(B21="S. americanus",C21*0.01229667,IF(B21="S. californicus",C21*0.00973667,0))))</f>
        <v>26.534901406399996</v>
      </c>
    </row>
    <row r="22" spans="1:4" x14ac:dyDescent="0.15">
      <c r="A22" s="1">
        <v>39263</v>
      </c>
      <c r="B22" s="2" t="s">
        <v>3</v>
      </c>
      <c r="C22">
        <v>2753.88996</v>
      </c>
      <c r="D22" s="3">
        <f>IF(B22="Typha",C22*0.01402,IF(B22="Schoenoplectus",C22*0.01315933,IF(B22="S. americanus",C22*0.01229667,IF(B22="S. californicus",C22*0.00973667,0))))</f>
        <v>38.609537239200002</v>
      </c>
    </row>
    <row r="23" spans="1:4" x14ac:dyDescent="0.15">
      <c r="A23" s="1">
        <v>39263</v>
      </c>
      <c r="B23" s="2" t="s">
        <v>3</v>
      </c>
      <c r="C23">
        <v>2654.1359428571423</v>
      </c>
      <c r="D23" s="3">
        <f>IF(B23="Typha",C23*0.01402,IF(B23="Schoenoplectus",C23*0.01315933,IF(B23="S. americanus",C23*0.01229667,IF(B23="S. californicus",C23*0.00973667,0))))</f>
        <v>37.210985918857133</v>
      </c>
    </row>
    <row r="24" spans="1:4" x14ac:dyDescent="0.15">
      <c r="A24" s="1">
        <v>39263</v>
      </c>
      <c r="B24" s="2" t="s">
        <v>3</v>
      </c>
      <c r="C24">
        <v>2764.9392800000001</v>
      </c>
      <c r="D24" s="3">
        <f>IF(B24="Typha",C24*0.01402,IF(B24="Schoenoplectus",C24*0.01315933,IF(B24="S. americanus",C24*0.01229667,IF(B24="S. californicus",C24*0.00973667,0))))</f>
        <v>38.764448705599996</v>
      </c>
    </row>
    <row r="25" spans="1:4" x14ac:dyDescent="0.15">
      <c r="A25" s="1">
        <v>39629</v>
      </c>
      <c r="B25" s="2" t="s">
        <v>3</v>
      </c>
      <c r="C25">
        <v>2062.6863999999996</v>
      </c>
      <c r="D25" s="3">
        <f>IF(B25="Typha",C25*0.01402,IF(B25="Schoenoplectus",C25*0.01315933,IF(B25="S. americanus",C25*0.01229667,IF(B25="S. californicus",C25*0.00973667,0))))</f>
        <v>28.918863327999993</v>
      </c>
    </row>
    <row r="26" spans="1:4" x14ac:dyDescent="0.15">
      <c r="A26" s="1">
        <v>39629</v>
      </c>
      <c r="B26" s="2" t="s">
        <v>3</v>
      </c>
      <c r="C26">
        <v>4225.8427999999985</v>
      </c>
      <c r="D26" s="3">
        <f>IF(B26="Typha",C26*0.01402,IF(B26="Schoenoplectus",C26*0.01315933,IF(B26="S. americanus",C26*0.01229667,IF(B26="S. californicus",C26*0.00973667,0))))</f>
        <v>59.246316055999976</v>
      </c>
    </row>
    <row r="27" spans="1:4" x14ac:dyDescent="0.15">
      <c r="A27" s="1">
        <v>39629</v>
      </c>
      <c r="B27" s="2" t="s">
        <v>3</v>
      </c>
      <c r="C27">
        <v>4976.5058399999998</v>
      </c>
      <c r="D27" s="3">
        <f>IF(B27="Typha",C27*0.01402,IF(B27="Schoenoplectus",C27*0.01315933,IF(B27="S. americanus",C27*0.01229667,IF(B27="S. californicus",C27*0.00973667,0))))</f>
        <v>69.77061187679999</v>
      </c>
    </row>
    <row r="28" spans="1:4" x14ac:dyDescent="0.15">
      <c r="A28" s="1">
        <v>39629</v>
      </c>
      <c r="B28" s="2" t="s">
        <v>3</v>
      </c>
      <c r="C28">
        <v>1338.9267999999997</v>
      </c>
      <c r="D28" s="3">
        <f>IF(B28="Typha",C28*0.01402,IF(B28="Schoenoplectus",C28*0.01315933,IF(B28="S. americanus",C28*0.01229667,IF(B28="S. californicus",C28*0.00973667,0))))</f>
        <v>18.771753735999994</v>
      </c>
    </row>
    <row r="29" spans="1:4" x14ac:dyDescent="0.15">
      <c r="A29" s="1">
        <v>39629</v>
      </c>
      <c r="B29" s="2" t="s">
        <v>3</v>
      </c>
      <c r="C29">
        <v>1351.8717599999998</v>
      </c>
      <c r="D29" s="3">
        <f>IF(B29="Typha",C29*0.01402,IF(B29="Schoenoplectus",C29*0.01315933,IF(B29="S. americanus",C29*0.01229667,IF(B29="S. californicus",C29*0.00973667,0))))</f>
        <v>18.953242075199995</v>
      </c>
    </row>
    <row r="30" spans="1:4" x14ac:dyDescent="0.15">
      <c r="A30" s="1">
        <v>39629</v>
      </c>
      <c r="B30" s="2" t="s">
        <v>3</v>
      </c>
      <c r="C30">
        <v>1381.57</v>
      </c>
      <c r="D30" s="3">
        <f>IF(B30="Typha",C30*0.01402,IF(B30="Schoenoplectus",C30*0.01315933,IF(B30="S. americanus",C30*0.01229667,IF(B30="S. californicus",C30*0.00973667,0))))</f>
        <v>19.3696114</v>
      </c>
    </row>
    <row r="31" spans="1:4" x14ac:dyDescent="0.15">
      <c r="A31" s="1">
        <v>39629</v>
      </c>
      <c r="B31" s="2" t="s">
        <v>3</v>
      </c>
      <c r="C31">
        <v>5700.4583999999995</v>
      </c>
      <c r="D31" s="3">
        <f>IF(B31="Typha",C31*0.01402,IF(B31="Schoenoplectus",C31*0.01315933,IF(B31="S. americanus",C31*0.01229667,IF(B31="S. californicus",C31*0.00973667,0))))</f>
        <v>79.920426767999984</v>
      </c>
    </row>
    <row r="32" spans="1:4" x14ac:dyDescent="0.15">
      <c r="A32" s="1">
        <v>39629</v>
      </c>
      <c r="B32" s="2" t="s">
        <v>3</v>
      </c>
      <c r="C32">
        <v>2275.4024799999997</v>
      </c>
      <c r="D32" s="3">
        <f>IF(B32="Typha",C32*0.01402,IF(B32="Schoenoplectus",C32*0.01315933,IF(B32="S. americanus",C32*0.01229667,IF(B32="S. californicus",C32*0.00973667,0))))</f>
        <v>31.901142769599996</v>
      </c>
    </row>
    <row r="33" spans="1:4" x14ac:dyDescent="0.15">
      <c r="A33" s="1">
        <v>39629</v>
      </c>
      <c r="B33" s="2" t="s">
        <v>3</v>
      </c>
      <c r="C33">
        <v>3305.1319999999996</v>
      </c>
      <c r="D33" s="3">
        <f>IF(B33="Typha",C33*0.01402,IF(B33="Schoenoplectus",C33*0.01315933,IF(B33="S. americanus",C33*0.01229667,IF(B33="S. californicus",C33*0.00973667,0))))</f>
        <v>46.337950639999995</v>
      </c>
    </row>
    <row r="34" spans="1:4" x14ac:dyDescent="0.15">
      <c r="A34" s="1">
        <v>39629</v>
      </c>
      <c r="B34" s="2" t="s">
        <v>3</v>
      </c>
      <c r="C34">
        <v>1933.4495999999992</v>
      </c>
      <c r="D34" s="3">
        <f>IF(B34="Typha",C34*0.01402,IF(B34="Schoenoplectus",C34*0.01315933,IF(B34="S. americanus",C34*0.01229667,IF(B34="S. californicus",C34*0.00973667,0))))</f>
        <v>27.106963391999987</v>
      </c>
    </row>
    <row r="35" spans="1:4" x14ac:dyDescent="0.15">
      <c r="A35" s="1">
        <v>39994</v>
      </c>
      <c r="B35" s="2" t="s">
        <v>3</v>
      </c>
      <c r="C35">
        <v>478.17999999999989</v>
      </c>
      <c r="D35" s="3">
        <f>IF(B35="Typha",C35*0.01402,IF(B35="Schoenoplectus",C35*0.01315933,IF(B35="S. americanus",C35*0.01229667,IF(B35="S. californicus",C35*0.00973667,0))))</f>
        <v>6.7040835999999979</v>
      </c>
    </row>
    <row r="36" spans="1:4" x14ac:dyDescent="0.15">
      <c r="A36" s="1">
        <v>39994</v>
      </c>
      <c r="B36" s="2" t="s">
        <v>3</v>
      </c>
      <c r="C36">
        <v>1473.1131199999998</v>
      </c>
      <c r="D36" s="3">
        <f>IF(B36="Typha",C36*0.01402,IF(B36="Schoenoplectus",C36*0.01315933,IF(B36="S. americanus",C36*0.01229667,IF(B36="S. californicus",C36*0.00973667,0))))</f>
        <v>20.653045942399995</v>
      </c>
    </row>
    <row r="37" spans="1:4" x14ac:dyDescent="0.15">
      <c r="A37" s="1">
        <v>39994</v>
      </c>
      <c r="B37" s="2" t="s">
        <v>3</v>
      </c>
      <c r="C37">
        <v>1101.7531199999999</v>
      </c>
      <c r="D37" s="3">
        <f>IF(B37="Typha",C37*0.01402,IF(B37="Schoenoplectus",C37*0.01315933,IF(B37="S. americanus",C37*0.01229667,IF(B37="S. californicus",C37*0.00973667,0))))</f>
        <v>15.446578742399998</v>
      </c>
    </row>
    <row r="38" spans="1:4" x14ac:dyDescent="0.15">
      <c r="A38" s="1">
        <v>39994</v>
      </c>
      <c r="B38" s="2" t="s">
        <v>3</v>
      </c>
      <c r="C38">
        <v>2084.1261599999993</v>
      </c>
      <c r="D38" s="3">
        <f>IF(B38="Typha",C38*0.01402,IF(B38="Schoenoplectus",C38*0.01315933,IF(B38="S. americanus",C38*0.01229667,IF(B38="S. californicus",C38*0.00973667,0))))</f>
        <v>29.219448763199988</v>
      </c>
    </row>
    <row r="39" spans="1:4" x14ac:dyDescent="0.15">
      <c r="A39" s="1">
        <v>39994</v>
      </c>
      <c r="B39" s="2" t="s">
        <v>3</v>
      </c>
      <c r="C39">
        <v>1026.3083999999999</v>
      </c>
      <c r="D39" s="3">
        <f>IF(B39="Typha",C39*0.01402,IF(B39="Schoenoplectus",C39*0.01315933,IF(B39="S. americanus",C39*0.01229667,IF(B39="S. californicus",C39*0.00973667,0))))</f>
        <v>14.388843767999997</v>
      </c>
    </row>
    <row r="40" spans="1:4" x14ac:dyDescent="0.15">
      <c r="A40" s="1">
        <v>39994</v>
      </c>
      <c r="B40" s="2" t="s">
        <v>3</v>
      </c>
      <c r="C40">
        <v>237.23479999999978</v>
      </c>
      <c r="D40" s="3">
        <f>IF(B40="Typha",C40*0.01402,IF(B40="Schoenoplectus",C40*0.01315933,IF(B40="S. americanus",C40*0.01229667,IF(B40="S. californicus",C40*0.00973667,0))))</f>
        <v>3.3260318959999968</v>
      </c>
    </row>
    <row r="41" spans="1:4" x14ac:dyDescent="0.15">
      <c r="A41" s="1">
        <v>39994</v>
      </c>
      <c r="B41" s="2" t="s">
        <v>3</v>
      </c>
      <c r="C41">
        <v>1374.6227999999996</v>
      </c>
      <c r="D41" s="3">
        <f>IF(B41="Typha",C41*0.01402,IF(B41="Schoenoplectus",C41*0.01315933,IF(B41="S. americanus",C41*0.01229667,IF(B41="S. californicus",C41*0.00973667,0))))</f>
        <v>19.272211655999993</v>
      </c>
    </row>
    <row r="42" spans="1:4" x14ac:dyDescent="0.15">
      <c r="A42" s="1">
        <v>39994</v>
      </c>
      <c r="B42" s="2" t="s">
        <v>3</v>
      </c>
      <c r="C42">
        <v>981.55179999999996</v>
      </c>
      <c r="D42" s="3">
        <f>IF(B42="Typha",C42*0.01402,IF(B42="Schoenoplectus",C42*0.01315933,IF(B42="S. americanus",C42*0.01229667,IF(B42="S. californicus",C42*0.00973667,0))))</f>
        <v>13.761356235999999</v>
      </c>
    </row>
    <row r="43" spans="1:4" x14ac:dyDescent="0.15">
      <c r="A43" s="1">
        <v>39994</v>
      </c>
      <c r="B43" s="2" t="s">
        <v>3</v>
      </c>
      <c r="C43">
        <v>3331.4752799999997</v>
      </c>
      <c r="D43" s="3">
        <f>IF(B43="Typha",C43*0.01402,IF(B43="Schoenoplectus",C43*0.01315933,IF(B43="S. americanus",C43*0.01229667,IF(B43="S. californicus",C43*0.00973667,0))))</f>
        <v>46.707283425599996</v>
      </c>
    </row>
    <row r="44" spans="1:4" x14ac:dyDescent="0.15">
      <c r="A44" s="1">
        <v>39994</v>
      </c>
      <c r="B44" s="2" t="s">
        <v>3</v>
      </c>
      <c r="C44">
        <v>3772.275599999999</v>
      </c>
      <c r="D44" s="3">
        <f>IF(B44="Typha",C44*0.01402,IF(B44="Schoenoplectus",C44*0.01315933,IF(B44="S. americanus",C44*0.01229667,IF(B44="S. californicus",C44*0.00973667,0))))</f>
        <v>52.887303911999986</v>
      </c>
    </row>
    <row r="45" spans="1:4" x14ac:dyDescent="0.15">
      <c r="A45" s="1">
        <v>39994</v>
      </c>
      <c r="B45" s="2" t="s">
        <v>3</v>
      </c>
      <c r="C45">
        <v>1578.6203999999998</v>
      </c>
      <c r="D45" s="3">
        <f>IF(B45="Typha",C45*0.01402,IF(B45="Schoenoplectus",C45*0.01315933,IF(B45="S. americanus",C45*0.01229667,IF(B45="S. californicus",C45*0.00973667,0))))</f>
        <v>22.132258007999997</v>
      </c>
    </row>
    <row r="46" spans="1:4" x14ac:dyDescent="0.15">
      <c r="A46" s="1">
        <v>39994</v>
      </c>
      <c r="B46" s="2" t="s">
        <v>3</v>
      </c>
      <c r="C46">
        <v>1478.2236800000001</v>
      </c>
      <c r="D46" s="3">
        <f>IF(B46="Typha",C46*0.01402,IF(B46="Schoenoplectus",C46*0.01315933,IF(B46="S. americanus",C46*0.01229667,IF(B46="S. californicus",C46*0.00973667,0))))</f>
        <v>20.724695993600001</v>
      </c>
    </row>
    <row r="47" spans="1:4" x14ac:dyDescent="0.15">
      <c r="A47" s="1">
        <v>39994</v>
      </c>
      <c r="B47" s="2" t="s">
        <v>3</v>
      </c>
      <c r="C47">
        <v>2378.496799999999</v>
      </c>
      <c r="D47" s="3">
        <f>IF(B47="Typha",C47*0.01402,IF(B47="Schoenoplectus",C47*0.01315933,IF(B47="S. americanus",C47*0.01229667,IF(B47="S. californicus",C47*0.00973667,0))))</f>
        <v>33.346525135999983</v>
      </c>
    </row>
    <row r="48" spans="1:4" x14ac:dyDescent="0.15">
      <c r="A48" s="1">
        <v>39994</v>
      </c>
      <c r="B48" s="2" t="s">
        <v>3</v>
      </c>
      <c r="C48">
        <v>1157.8030800000001</v>
      </c>
      <c r="D48" s="3">
        <f>IF(B48="Typha",C48*0.01402,IF(B48="Schoenoplectus",C48*0.01315933,IF(B48="S. americanus",C48*0.01229667,IF(B48="S. californicus",C48*0.00973667,0))))</f>
        <v>16.232399181600002</v>
      </c>
    </row>
    <row r="49" spans="1:4" x14ac:dyDescent="0.15">
      <c r="A49" s="1">
        <v>39994</v>
      </c>
      <c r="B49" s="2" t="s">
        <v>3</v>
      </c>
      <c r="C49">
        <v>2380.2565599999998</v>
      </c>
      <c r="D49" s="3">
        <f>IF(B49="Typha",C49*0.01402,IF(B49="Schoenoplectus",C49*0.01315933,IF(B49="S. americanus",C49*0.01229667,IF(B49="S. californicus",C49*0.00973667,0))))</f>
        <v>33.371196971199993</v>
      </c>
    </row>
    <row r="50" spans="1:4" x14ac:dyDescent="0.15">
      <c r="A50" s="1">
        <v>39994</v>
      </c>
      <c r="B50" s="2" t="s">
        <v>3</v>
      </c>
      <c r="C50">
        <v>1128.2497599999999</v>
      </c>
      <c r="D50" s="3">
        <f>IF(B50="Typha",C50*0.01402,IF(B50="Schoenoplectus",C50*0.01315933,IF(B50="S. americanus",C50*0.01229667,IF(B50="S. californicus",C50*0.00973667,0))))</f>
        <v>15.818061635199998</v>
      </c>
    </row>
    <row r="51" spans="1:4" x14ac:dyDescent="0.15">
      <c r="A51" s="1">
        <v>39994</v>
      </c>
      <c r="B51" s="2" t="s">
        <v>3</v>
      </c>
      <c r="C51">
        <v>2323.8159999999989</v>
      </c>
      <c r="D51" s="3">
        <f>IF(B51="Typha",C51*0.01402,IF(B51="Schoenoplectus",C51*0.01315933,IF(B51="S. americanus",C51*0.01229667,IF(B51="S. californicus",C51*0.00973667,0))))</f>
        <v>32.579900319999986</v>
      </c>
    </row>
    <row r="52" spans="1:4" x14ac:dyDescent="0.15">
      <c r="A52" s="1">
        <v>39994</v>
      </c>
      <c r="B52" s="2" t="s">
        <v>3</v>
      </c>
      <c r="C52">
        <v>1644.4855999999995</v>
      </c>
      <c r="D52" s="3">
        <f>IF(B52="Typha",C52*0.01402,IF(B52="Schoenoplectus",C52*0.01315933,IF(B52="S. americanus",C52*0.01229667,IF(B52="S. californicus",C52*0.00973667,0))))</f>
        <v>23.055688111999991</v>
      </c>
    </row>
    <row r="53" spans="1:4" x14ac:dyDescent="0.15">
      <c r="A53" s="1">
        <v>39994</v>
      </c>
      <c r="B53" s="2" t="s">
        <v>3</v>
      </c>
      <c r="C53">
        <v>1995.3045599999996</v>
      </c>
      <c r="D53" s="3">
        <f>IF(B53="Typha",C53*0.01402,IF(B53="Schoenoplectus",C53*0.01315933,IF(B53="S. americanus",C53*0.01229667,IF(B53="S. californicus",C53*0.00973667,0))))</f>
        <v>27.974169931199992</v>
      </c>
    </row>
    <row r="54" spans="1:4" x14ac:dyDescent="0.15">
      <c r="A54" s="1">
        <v>39994</v>
      </c>
      <c r="B54" s="2" t="s">
        <v>3</v>
      </c>
      <c r="C54">
        <v>1765.6271999999994</v>
      </c>
      <c r="D54" s="3">
        <f>IF(B54="Typha",C54*0.01402,IF(B54="Schoenoplectus",C54*0.01315933,IF(B54="S. americanus",C54*0.01229667,IF(B54="S. californicus",C54*0.00973667,0))))</f>
        <v>24.75409334399999</v>
      </c>
    </row>
    <row r="55" spans="1:4" x14ac:dyDescent="0.15">
      <c r="A55" s="1">
        <v>39994</v>
      </c>
      <c r="B55" s="2" t="s">
        <v>3</v>
      </c>
      <c r="C55">
        <v>4177.7682399999994</v>
      </c>
      <c r="D55" s="3">
        <f>IF(B55="Typha",C55*0.01402,IF(B55="Schoenoplectus",C55*0.01315933,IF(B55="S. americanus",C55*0.01229667,IF(B55="S. californicus",C55*0.00973667,0))))</f>
        <v>58.572310724799991</v>
      </c>
    </row>
    <row r="56" spans="1:4" x14ac:dyDescent="0.15">
      <c r="A56" s="1">
        <v>39994</v>
      </c>
      <c r="B56" s="2" t="s">
        <v>3</v>
      </c>
      <c r="C56">
        <v>389.78959999999984</v>
      </c>
      <c r="D56" s="3">
        <f>IF(B56="Typha",C56*0.01402,IF(B56="Schoenoplectus",C56*0.01315933,IF(B56="S. americanus",C56*0.01229667,IF(B56="S. californicus",C56*0.00973667,0))))</f>
        <v>5.4648501919999974</v>
      </c>
    </row>
    <row r="57" spans="1:4" x14ac:dyDescent="0.15">
      <c r="A57" s="1">
        <v>40359</v>
      </c>
      <c r="B57" s="2" t="s">
        <v>3</v>
      </c>
      <c r="C57">
        <v>1344.3694680000001</v>
      </c>
      <c r="D57" s="3">
        <f>IF(B57="Typha",C57*0.01402,IF(B57="Schoenoplectus",C57*0.01315933,IF(B57="S. americanus",C57*0.01229667,IF(B57="S. californicus",C57*0.00973667,0))))</f>
        <v>18.848059941359999</v>
      </c>
    </row>
    <row r="58" spans="1:4" x14ac:dyDescent="0.15">
      <c r="A58" s="1">
        <v>40359</v>
      </c>
      <c r="B58" s="2" t="s">
        <v>3</v>
      </c>
      <c r="C58">
        <v>949.87074400000029</v>
      </c>
      <c r="D58" s="3">
        <f>IF(B58="Typha",C58*0.01402,IF(B58="Schoenoplectus",C58*0.01315933,IF(B58="S. americanus",C58*0.01229667,IF(B58="S. californicus",C58*0.00973667,0))))</f>
        <v>13.317187830880004</v>
      </c>
    </row>
    <row r="59" spans="1:4" x14ac:dyDescent="0.15">
      <c r="A59" s="1">
        <v>40359</v>
      </c>
      <c r="B59" s="2" t="s">
        <v>3</v>
      </c>
      <c r="C59">
        <v>935.56429219999995</v>
      </c>
      <c r="D59" s="3">
        <f>IF(B59="Typha",C59*0.01402,IF(B59="Schoenoplectus",C59*0.01315933,IF(B59="S. americanus",C59*0.01229667,IF(B59="S. californicus",C59*0.00973667,0))))</f>
        <v>13.116611376643998</v>
      </c>
    </row>
    <row r="60" spans="1:4" x14ac:dyDescent="0.15">
      <c r="A60" s="1">
        <v>40359</v>
      </c>
      <c r="B60" s="2" t="s">
        <v>3</v>
      </c>
      <c r="C60">
        <v>1872.9086651200003</v>
      </c>
      <c r="D60" s="3">
        <f>IF(B60="Typha",C60*0.01402,IF(B60="Schoenoplectus",C60*0.01315933,IF(B60="S. americanus",C60*0.01229667,IF(B60="S. californicus",C60*0.00973667,0))))</f>
        <v>26.258179484982403</v>
      </c>
    </row>
    <row r="61" spans="1:4" x14ac:dyDescent="0.15">
      <c r="A61" s="1">
        <v>40359</v>
      </c>
      <c r="B61" s="2" t="s">
        <v>3</v>
      </c>
      <c r="C61">
        <v>1718.8030040000003</v>
      </c>
      <c r="D61" s="3">
        <f>IF(B61="Typha",C61*0.01402,IF(B61="Schoenoplectus",C61*0.01315933,IF(B61="S. americanus",C61*0.01229667,IF(B61="S. californicus",C61*0.00973667,0))))</f>
        <v>24.097618116080003</v>
      </c>
    </row>
    <row r="62" spans="1:4" x14ac:dyDescent="0.15">
      <c r="A62" s="1">
        <v>40359</v>
      </c>
      <c r="B62" s="2" t="s">
        <v>3</v>
      </c>
      <c r="C62">
        <v>2141.7492819599997</v>
      </c>
      <c r="D62" s="3">
        <f>IF(B62="Typha",C62*0.01402,IF(B62="Schoenoplectus",C62*0.01315933,IF(B62="S. americanus",C62*0.01229667,IF(B62="S. californicus",C62*0.00973667,0))))</f>
        <v>30.027324933079196</v>
      </c>
    </row>
    <row r="63" spans="1:4" x14ac:dyDescent="0.15">
      <c r="A63" s="1">
        <v>40359</v>
      </c>
      <c r="B63" s="2" t="s">
        <v>3</v>
      </c>
      <c r="C63">
        <v>2081.7083120000007</v>
      </c>
      <c r="D63" s="3">
        <f>IF(B63="Typha",C63*0.01402,IF(B63="Schoenoplectus",C63*0.01315933,IF(B63="S. americanus",C63*0.01229667,IF(B63="S. californicus",C63*0.00973667,0))))</f>
        <v>29.185550534240008</v>
      </c>
    </row>
    <row r="64" spans="1:4" x14ac:dyDescent="0.15">
      <c r="A64" s="1">
        <v>40359</v>
      </c>
      <c r="B64" s="2" t="s">
        <v>3</v>
      </c>
      <c r="C64">
        <v>8127.8676667999998</v>
      </c>
      <c r="D64" s="3">
        <f>IF(B64="Typha",C64*0.01402,IF(B64="Schoenoplectus",C64*0.01315933,IF(B64="S. americanus",C64*0.01229667,IF(B64="S. californicus",C64*0.00973667,0))))</f>
        <v>113.95270468853599</v>
      </c>
    </row>
    <row r="65" spans="1:4" x14ac:dyDescent="0.15">
      <c r="A65" s="1">
        <v>40359</v>
      </c>
      <c r="B65" s="2" t="s">
        <v>3</v>
      </c>
      <c r="C65">
        <v>5605.3731266240011</v>
      </c>
      <c r="D65" s="3">
        <f>IF(B65="Typha",C65*0.01402,IF(B65="Schoenoplectus",C65*0.01315933,IF(B65="S. americanus",C65*0.01229667,IF(B65="S. californicus",C65*0.00973667,0))))</f>
        <v>78.587331235268493</v>
      </c>
    </row>
    <row r="66" spans="1:4" x14ac:dyDescent="0.15">
      <c r="A66" s="1">
        <v>40359</v>
      </c>
      <c r="B66" s="2" t="s">
        <v>3</v>
      </c>
      <c r="C66">
        <v>4777.5906597600006</v>
      </c>
      <c r="D66" s="3">
        <f>IF(B66="Typha",C66*0.01402,IF(B66="Schoenoplectus",C66*0.01315933,IF(B66="S. americanus",C66*0.01229667,IF(B66="S. californicus",C66*0.00973667,0))))</f>
        <v>66.981821049835204</v>
      </c>
    </row>
    <row r="67" spans="1:4" x14ac:dyDescent="0.15">
      <c r="A67" s="1">
        <v>40359</v>
      </c>
      <c r="B67" s="2" t="s">
        <v>3</v>
      </c>
      <c r="C67">
        <v>1252.0091625600003</v>
      </c>
      <c r="D67" s="3">
        <f>IF(B67="Typha",C67*0.01402,IF(B67="Schoenoplectus",C67*0.01315933,IF(B67="S. americanus",C67*0.01229667,IF(B67="S. californicus",C67*0.00973667,0))))</f>
        <v>17.553168459091204</v>
      </c>
    </row>
    <row r="68" spans="1:4" x14ac:dyDescent="0.15">
      <c r="A68" s="1">
        <v>40359</v>
      </c>
      <c r="B68" s="2" t="s">
        <v>3</v>
      </c>
      <c r="C68">
        <v>1570.7271330000003</v>
      </c>
      <c r="D68" s="3">
        <f>IF(B68="Typha",C68*0.01402,IF(B68="Schoenoplectus",C68*0.01315933,IF(B68="S. americanus",C68*0.01229667,IF(B68="S. californicus",C68*0.00973667,0))))</f>
        <v>22.021594404660004</v>
      </c>
    </row>
    <row r="69" spans="1:4" x14ac:dyDescent="0.15">
      <c r="A69" s="1">
        <v>40359</v>
      </c>
      <c r="B69" s="2" t="s">
        <v>3</v>
      </c>
      <c r="C69">
        <v>1698.9934920000005</v>
      </c>
      <c r="D69" s="3">
        <f>IF(B69="Typha",C69*0.01402,IF(B69="Schoenoplectus",C69*0.01315933,IF(B69="S. americanus",C69*0.01229667,IF(B69="S. californicus",C69*0.00973667,0))))</f>
        <v>23.819888757840005</v>
      </c>
    </row>
    <row r="70" spans="1:4" x14ac:dyDescent="0.15">
      <c r="A70" s="1">
        <v>40359</v>
      </c>
      <c r="B70" s="2" t="s">
        <v>3</v>
      </c>
      <c r="C70">
        <v>1963.5304658400003</v>
      </c>
      <c r="D70" s="3">
        <f>IF(B70="Typha",C70*0.01402,IF(B70="Schoenoplectus",C70*0.01315933,IF(B70="S. americanus",C70*0.01229667,IF(B70="S. californicus",C70*0.00973667,0))))</f>
        <v>27.528697131076804</v>
      </c>
    </row>
    <row r="71" spans="1:4" x14ac:dyDescent="0.15">
      <c r="A71" s="1">
        <v>40359</v>
      </c>
      <c r="B71" s="2" t="s">
        <v>3</v>
      </c>
      <c r="C71">
        <v>222.72716800000012</v>
      </c>
      <c r="D71" s="3">
        <f>IF(B71="Typha",C71*0.01402,IF(B71="Schoenoplectus",C71*0.01315933,IF(B71="S. americanus",C71*0.01229667,IF(B71="S. californicus",C71*0.00973667,0))))</f>
        <v>3.1226348953600014</v>
      </c>
    </row>
    <row r="72" spans="1:4" x14ac:dyDescent="0.15">
      <c r="A72" s="1">
        <v>40359</v>
      </c>
      <c r="B72" s="2" t="s">
        <v>3</v>
      </c>
      <c r="C72">
        <v>99.941360000000032</v>
      </c>
      <c r="D72" s="3">
        <f>IF(B72="Typha",C72*0.01402,IF(B72="Schoenoplectus",C72*0.01315933,IF(B72="S. americanus",C72*0.01229667,IF(B72="S. californicus",C72*0.00973667,0))))</f>
        <v>1.4011778672000004</v>
      </c>
    </row>
    <row r="73" spans="1:4" x14ac:dyDescent="0.15">
      <c r="A73" s="1">
        <v>40359</v>
      </c>
      <c r="B73" s="2" t="s">
        <v>3</v>
      </c>
      <c r="C73">
        <v>685.22333600000013</v>
      </c>
      <c r="D73" s="3">
        <f>IF(B73="Typha",C73*0.01402,IF(B73="Schoenoplectus",C73*0.01315933,IF(B73="S. americanus",C73*0.01229667,IF(B73="S. californicus",C73*0.00973667,0))))</f>
        <v>9.6068311707200014</v>
      </c>
    </row>
    <row r="74" spans="1:4" x14ac:dyDescent="0.15">
      <c r="A74" s="1">
        <v>40359</v>
      </c>
      <c r="B74" s="2" t="s">
        <v>3</v>
      </c>
      <c r="C74">
        <v>1017.6053040000003</v>
      </c>
      <c r="D74" s="3">
        <f>IF(B74="Typha",C74*0.01402,IF(B74="Schoenoplectus",C74*0.01315933,IF(B74="S. americanus",C74*0.01229667,IF(B74="S. californicus",C74*0.00973667,0))))</f>
        <v>14.266826362080003</v>
      </c>
    </row>
    <row r="75" spans="1:4" x14ac:dyDescent="0.15">
      <c r="A75" s="1">
        <v>40359</v>
      </c>
      <c r="B75" s="2" t="s">
        <v>3</v>
      </c>
      <c r="C75">
        <v>643.91014572000006</v>
      </c>
      <c r="D75" s="3">
        <f>IF(B75="Typha",C75*0.01402,IF(B75="Schoenoplectus",C75*0.01315933,IF(B75="S. americanus",C75*0.01229667,IF(B75="S. californicus",C75*0.00973667,0))))</f>
        <v>9.0276202429944004</v>
      </c>
    </row>
    <row r="76" spans="1:4" x14ac:dyDescent="0.15">
      <c r="A76" s="1">
        <v>40359</v>
      </c>
      <c r="B76" s="2" t="s">
        <v>3</v>
      </c>
      <c r="C76">
        <v>297.42502400000006</v>
      </c>
      <c r="D76" s="3">
        <f>IF(B76="Typha",C76*0.01402,IF(B76="Schoenoplectus",C76*0.01315933,IF(B76="S. americanus",C76*0.01229667,IF(B76="S. californicus",C76*0.00973667,0))))</f>
        <v>4.1698988364800007</v>
      </c>
    </row>
    <row r="77" spans="1:4" x14ac:dyDescent="0.15">
      <c r="A77" s="1">
        <v>40359</v>
      </c>
      <c r="B77" s="2" t="s">
        <v>3</v>
      </c>
      <c r="C77">
        <v>1480.8931411600001</v>
      </c>
      <c r="D77" s="3">
        <f>IF(B77="Typha",C77*0.01402,IF(B77="Schoenoplectus",C77*0.01315933,IF(B77="S. americanus",C77*0.01229667,IF(B77="S. californicus",C77*0.00973667,0))))</f>
        <v>20.762121839063202</v>
      </c>
    </row>
    <row r="78" spans="1:4" x14ac:dyDescent="0.15">
      <c r="A78" s="1">
        <v>40359</v>
      </c>
      <c r="B78" s="2" t="s">
        <v>3</v>
      </c>
      <c r="C78">
        <v>48.514500000000012</v>
      </c>
      <c r="D78" s="3">
        <f>IF(B78="Typha",C78*0.01402,IF(B78="Schoenoplectus",C78*0.01315933,IF(B78="S. americanus",C78*0.01229667,IF(B78="S. californicus",C78*0.00973667,0))))</f>
        <v>0.68017329000000015</v>
      </c>
    </row>
    <row r="79" spans="1:4" x14ac:dyDescent="0.15">
      <c r="A79" s="1">
        <v>40359</v>
      </c>
      <c r="B79" s="2" t="s">
        <v>3</v>
      </c>
      <c r="C79">
        <v>1314.7921965200003</v>
      </c>
      <c r="D79" s="3">
        <f>IF(B79="Typha",C79*0.01402,IF(B79="Schoenoplectus",C79*0.01315933,IF(B79="S. americanus",C79*0.01229667,IF(B79="S. californicus",C79*0.00973667,0))))</f>
        <v>18.433386595210404</v>
      </c>
    </row>
    <row r="80" spans="1:4" x14ac:dyDescent="0.15">
      <c r="A80" s="1">
        <v>40359</v>
      </c>
      <c r="B80" s="2" t="s">
        <v>3</v>
      </c>
      <c r="C80">
        <v>1884.2331172000004</v>
      </c>
      <c r="D80" s="3">
        <f>IF(B80="Typha",C80*0.01402,IF(B80="Schoenoplectus",C80*0.01315933,IF(B80="S. americanus",C80*0.01229667,IF(B80="S. californicus",C80*0.00973667,0))))</f>
        <v>26.416948303144004</v>
      </c>
    </row>
    <row r="81" spans="1:4" x14ac:dyDescent="0.15">
      <c r="A81" s="1">
        <v>40359</v>
      </c>
      <c r="B81" s="2" t="s">
        <v>3</v>
      </c>
      <c r="C81">
        <v>1833.0537280000005</v>
      </c>
      <c r="D81" s="3">
        <f>IF(B81="Typha",C81*0.01402,IF(B81="Schoenoplectus",C81*0.01315933,IF(B81="S. americanus",C81*0.01229667,IF(B81="S. californicus",C81*0.00973667,0))))</f>
        <v>25.699413266560008</v>
      </c>
    </row>
    <row r="82" spans="1:4" x14ac:dyDescent="0.15">
      <c r="A82" s="1">
        <v>40359</v>
      </c>
      <c r="B82" s="2" t="s">
        <v>3</v>
      </c>
      <c r="C82">
        <v>3557.89569936</v>
      </c>
      <c r="D82" s="3">
        <f>IF(B82="Typha",C82*0.01402,IF(B82="Schoenoplectus",C82*0.01315933,IF(B82="S. americanus",C82*0.01229667,IF(B82="S. californicus",C82*0.00973667,0))))</f>
        <v>49.8816977050272</v>
      </c>
    </row>
    <row r="83" spans="1:4" x14ac:dyDescent="0.15">
      <c r="A83" s="1">
        <v>40359</v>
      </c>
      <c r="B83" s="2" t="s">
        <v>3</v>
      </c>
      <c r="C83">
        <v>4165.4402185520003</v>
      </c>
      <c r="D83" s="3">
        <f>IF(B83="Typha",C83*0.01402,IF(B83="Schoenoplectus",C83*0.01315933,IF(B83="S. americanus",C83*0.01229667,IF(B83="S. californicus",C83*0.00973667,0))))</f>
        <v>58.399471864099041</v>
      </c>
    </row>
  </sheetData>
  <sortState ref="A2:D83">
    <sortCondition ref="B2:B83"/>
    <sortCondition ref="A2:A83"/>
  </sortState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activeCellId="1" sqref="D5 E5"/>
    </sheetView>
  </sheetViews>
  <sheetFormatPr baseColWidth="10" defaultRowHeight="13" x14ac:dyDescent="0.15"/>
  <cols>
    <col min="1" max="1" width="15.83203125" bestFit="1" customWidth="1"/>
    <col min="2" max="4" width="12.1640625" bestFit="1" customWidth="1"/>
  </cols>
  <sheetData>
    <row r="1" spans="1:5" x14ac:dyDescent="0.15">
      <c r="B1" t="s">
        <v>20</v>
      </c>
      <c r="C1" t="s">
        <v>19</v>
      </c>
    </row>
    <row r="2" spans="1:5" ht="15" x14ac:dyDescent="0.2">
      <c r="A2" t="s">
        <v>8</v>
      </c>
      <c r="B2" s="5">
        <v>1.6530909090909092</v>
      </c>
      <c r="C2">
        <v>0.14096514427625909</v>
      </c>
      <c r="D2">
        <f>B2/100</f>
        <v>1.6530909090909093E-2</v>
      </c>
      <c r="E2">
        <f>C2/100</f>
        <v>1.409651442762591E-3</v>
      </c>
    </row>
    <row r="3" spans="1:5" ht="15" x14ac:dyDescent="0.2">
      <c r="A3" t="s">
        <v>4</v>
      </c>
      <c r="B3" s="5">
        <v>2.0135000000000001</v>
      </c>
      <c r="C3">
        <v>0.30186771385271804</v>
      </c>
      <c r="D3">
        <f t="shared" ref="D3:D5" si="0">B3/100</f>
        <v>2.0135E-2</v>
      </c>
      <c r="E3">
        <f t="shared" ref="E3:E5" si="1">C3/100</f>
        <v>3.0186771385271806E-3</v>
      </c>
    </row>
    <row r="4" spans="1:5" ht="15" x14ac:dyDescent="0.2">
      <c r="A4" t="s">
        <v>9</v>
      </c>
      <c r="B4" s="5">
        <v>1.3408</v>
      </c>
      <c r="C4">
        <v>0.18462594617225403</v>
      </c>
      <c r="D4">
        <f t="shared" si="0"/>
        <v>1.3408E-2</v>
      </c>
      <c r="E4">
        <f t="shared" si="1"/>
        <v>1.8462594617225402E-3</v>
      </c>
    </row>
    <row r="5" spans="1:5" ht="15" x14ac:dyDescent="0.2">
      <c r="A5" t="s">
        <v>10</v>
      </c>
      <c r="B5" s="5">
        <v>1.3516666666666666</v>
      </c>
      <c r="C5">
        <v>0.22967319777844775</v>
      </c>
      <c r="D5">
        <f t="shared" si="0"/>
        <v>1.3516666666666666E-2</v>
      </c>
      <c r="E5">
        <f t="shared" si="1"/>
        <v>2.2967319777844773E-3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tabSelected="1" workbookViewId="0">
      <selection activeCell="O7" sqref="O7"/>
    </sheetView>
  </sheetViews>
  <sheetFormatPr baseColWidth="10" defaultRowHeight="13" x14ac:dyDescent="0.15"/>
  <cols>
    <col min="2" max="2" width="12.33203125" style="2" customWidth="1"/>
    <col min="3" max="3" width="12.1640625" bestFit="1" customWidth="1"/>
    <col min="4" max="4" width="15.5" customWidth="1"/>
    <col min="9" max="9" width="15.83203125" customWidth="1"/>
    <col min="10" max="10" width="12.1640625" customWidth="1"/>
    <col min="12" max="12" width="14.33203125" customWidth="1"/>
  </cols>
  <sheetData>
    <row r="1" spans="1:15" x14ac:dyDescent="0.15">
      <c r="A1" t="s">
        <v>26</v>
      </c>
      <c r="B1" s="2" t="s">
        <v>27</v>
      </c>
      <c r="C1" t="s">
        <v>28</v>
      </c>
      <c r="D1" t="s">
        <v>29</v>
      </c>
      <c r="I1" t="s">
        <v>21</v>
      </c>
      <c r="J1" t="s">
        <v>17</v>
      </c>
      <c r="K1" t="s">
        <v>18</v>
      </c>
      <c r="L1" t="s">
        <v>19</v>
      </c>
      <c r="M1" s="7" t="s">
        <v>22</v>
      </c>
      <c r="N1" s="7" t="s">
        <v>23</v>
      </c>
      <c r="O1" t="s">
        <v>25</v>
      </c>
    </row>
    <row r="2" spans="1:15" x14ac:dyDescent="0.15">
      <c r="A2" s="1">
        <v>39263</v>
      </c>
      <c r="B2" s="2" t="s">
        <v>4</v>
      </c>
      <c r="C2">
        <v>1045.1244543333332</v>
      </c>
      <c r="D2" s="3">
        <v>12.85155052386707</v>
      </c>
      <c r="H2" t="s">
        <v>12</v>
      </c>
      <c r="I2" s="3">
        <f>AVERAGE(C2:C17)</f>
        <v>890.49622377651508</v>
      </c>
      <c r="J2">
        <f>STDEV(C2:C17)/(SQRT(COUNT(C2:C17)))</f>
        <v>95.265469957953002</v>
      </c>
      <c r="K2" s="6">
        <v>2.0135E-2</v>
      </c>
      <c r="L2">
        <v>3.0186771385271806E-3</v>
      </c>
      <c r="M2" s="8">
        <f>K2*I2</f>
        <v>17.930141465740132</v>
      </c>
      <c r="N2" s="8">
        <f>SQRT((L2^2)*(I2^2)+(K2^2)*(J2^2))</f>
        <v>3.3023278730472128</v>
      </c>
      <c r="O2">
        <f>COUNTIF(B2:B246, "S. americanus")</f>
        <v>16</v>
      </c>
    </row>
    <row r="3" spans="1:15" x14ac:dyDescent="0.15">
      <c r="A3" s="1">
        <v>39325</v>
      </c>
      <c r="B3" s="2" t="s">
        <v>4</v>
      </c>
      <c r="C3">
        <v>370.20051999999998</v>
      </c>
      <c r="D3" s="3">
        <v>4.5522336282684002</v>
      </c>
      <c r="H3" t="s">
        <v>15</v>
      </c>
      <c r="I3" s="3">
        <f>AVERAGE(C25:C55)</f>
        <v>629.36562953784596</v>
      </c>
      <c r="J3">
        <f>STDEV(C25:C55)/(SQRT(COUNT(C25:C55)))</f>
        <v>92.087379395524678</v>
      </c>
      <c r="K3" s="6">
        <v>1.6530909090909093E-2</v>
      </c>
      <c r="L3">
        <v>1.409651442762591E-3</v>
      </c>
      <c r="M3" s="8">
        <f t="shared" ref="M3:M4" si="0">K3*I3</f>
        <v>10.403986006832902</v>
      </c>
      <c r="N3" s="8">
        <f t="shared" ref="N3:N4" si="1">SQRT((L3^2)*(I3^2)+(K3^2)*(J3^2))</f>
        <v>1.7619478843210603</v>
      </c>
      <c r="O3">
        <f>COUNTIF(B2:B246, "Schoenoplectus")</f>
        <v>31</v>
      </c>
    </row>
    <row r="4" spans="1:15" x14ac:dyDescent="0.15">
      <c r="A4" s="1">
        <v>39325</v>
      </c>
      <c r="B4" s="2" t="s">
        <v>4</v>
      </c>
      <c r="C4">
        <v>1128.09248</v>
      </c>
      <c r="D4" s="3">
        <v>13.871780956041601</v>
      </c>
      <c r="H4" t="s">
        <v>16</v>
      </c>
      <c r="I4" s="3">
        <f>AVERAGE(C56:C246)</f>
        <v>1575.20806631766</v>
      </c>
      <c r="J4">
        <f>STDEV(C56:C246)/(SQRT(COUNT(C56:C246)))</f>
        <v>93.252632731525807</v>
      </c>
      <c r="K4" s="6">
        <v>1.3408E-2</v>
      </c>
      <c r="L4">
        <v>1.8462594617225402E-3</v>
      </c>
      <c r="M4" s="8">
        <f t="shared" si="0"/>
        <v>21.120389753187187</v>
      </c>
      <c r="N4" s="8">
        <f t="shared" si="1"/>
        <v>3.1656286141959376</v>
      </c>
      <c r="O4">
        <f>COUNTIF(B2:B246, "Typha")</f>
        <v>191</v>
      </c>
    </row>
    <row r="5" spans="1:15" x14ac:dyDescent="0.15">
      <c r="A5" s="1">
        <v>39325</v>
      </c>
      <c r="B5" s="2" t="s">
        <v>4</v>
      </c>
      <c r="C5">
        <v>1344.4342440000005</v>
      </c>
      <c r="D5" s="3">
        <v>16.532064235167486</v>
      </c>
      <c r="H5" t="s">
        <v>24</v>
      </c>
      <c r="M5" s="8"/>
      <c r="N5" s="8"/>
    </row>
    <row r="6" spans="1:15" x14ac:dyDescent="0.15">
      <c r="A6" s="1">
        <v>39325</v>
      </c>
      <c r="B6" s="2" t="s">
        <v>4</v>
      </c>
      <c r="C6">
        <v>1322.83392</v>
      </c>
      <c r="D6" s="3">
        <v>16.2664521790464</v>
      </c>
      <c r="H6" t="s">
        <v>30</v>
      </c>
      <c r="I6">
        <f>AVERAGE(C18:C24)</f>
        <v>186.86388111910929</v>
      </c>
      <c r="J6">
        <f>STDEV(C18:C24)/(SQRT(COUNT(C18:C24)))</f>
        <v>93.353398784670844</v>
      </c>
      <c r="K6">
        <v>1.3516666666666666E-2</v>
      </c>
      <c r="L6">
        <v>2.2967319777844773E-3</v>
      </c>
      <c r="M6" s="8">
        <f t="shared" ref="M6" si="2">K6*I6</f>
        <v>2.5257767931266271</v>
      </c>
      <c r="N6" s="8">
        <f t="shared" ref="N6" si="3">SQRT((L6^2)*(I6^2)+(K6^2)*(J6^2))</f>
        <v>1.3328162143183973</v>
      </c>
      <c r="O6">
        <f>COUNTIF(B2:B246, "S. californicus")</f>
        <v>7</v>
      </c>
    </row>
    <row r="7" spans="1:15" x14ac:dyDescent="0.15">
      <c r="A7" s="1">
        <v>39325</v>
      </c>
      <c r="B7" s="2" t="s">
        <v>4</v>
      </c>
      <c r="C7">
        <v>762.38551599999994</v>
      </c>
      <c r="D7" s="3">
        <v>9.37480310303172</v>
      </c>
    </row>
    <row r="8" spans="1:15" x14ac:dyDescent="0.15">
      <c r="A8" s="1">
        <v>39568</v>
      </c>
      <c r="B8" s="2" t="s">
        <v>4</v>
      </c>
      <c r="C8">
        <v>396.93728000000004</v>
      </c>
      <c r="D8" s="3">
        <v>4.8810067428576005</v>
      </c>
    </row>
    <row r="9" spans="1:15" x14ac:dyDescent="0.15">
      <c r="A9" s="1">
        <v>39629</v>
      </c>
      <c r="B9" s="2" t="s">
        <v>4</v>
      </c>
      <c r="C9">
        <v>1051.623214090909</v>
      </c>
      <c r="D9" s="3">
        <v>12.931463628015258</v>
      </c>
    </row>
    <row r="10" spans="1:15" x14ac:dyDescent="0.15">
      <c r="A10" s="1">
        <v>39691</v>
      </c>
      <c r="B10" s="2" t="s">
        <v>4</v>
      </c>
      <c r="C10">
        <v>110.14218000000001</v>
      </c>
      <c r="D10" s="3">
        <v>1.3543820405406002</v>
      </c>
    </row>
    <row r="11" spans="1:15" x14ac:dyDescent="0.15">
      <c r="A11" s="1">
        <v>39691</v>
      </c>
      <c r="B11" s="2" t="s">
        <v>4</v>
      </c>
      <c r="C11">
        <v>603.16864399999986</v>
      </c>
      <c r="D11" s="3">
        <v>7.4169657696154792</v>
      </c>
    </row>
    <row r="12" spans="1:15" x14ac:dyDescent="0.15">
      <c r="A12" s="1">
        <v>39691</v>
      </c>
      <c r="B12" s="2" t="s">
        <v>4</v>
      </c>
      <c r="C12">
        <v>1180.9665600000001</v>
      </c>
      <c r="D12" s="3">
        <v>14.521956069355202</v>
      </c>
    </row>
    <row r="13" spans="1:15" x14ac:dyDescent="0.15">
      <c r="A13" s="1">
        <v>39691</v>
      </c>
      <c r="B13" s="2" t="s">
        <v>4</v>
      </c>
      <c r="C13">
        <v>753.22600799999964</v>
      </c>
      <c r="D13" s="3">
        <v>9.262171655793356</v>
      </c>
    </row>
    <row r="14" spans="1:15" x14ac:dyDescent="0.15">
      <c r="A14" s="1">
        <v>39691</v>
      </c>
      <c r="B14" s="2" t="s">
        <v>4</v>
      </c>
      <c r="C14">
        <v>671.21622000000002</v>
      </c>
      <c r="D14" s="3">
        <v>8.2537243559874014</v>
      </c>
    </row>
    <row r="15" spans="1:15" x14ac:dyDescent="0.15">
      <c r="A15" s="1">
        <v>39691</v>
      </c>
      <c r="B15" s="2" t="s">
        <v>4</v>
      </c>
      <c r="C15">
        <v>1328.1888239999996</v>
      </c>
      <c r="D15" s="3">
        <v>16.332299666416077</v>
      </c>
    </row>
    <row r="16" spans="1:15" x14ac:dyDescent="0.15">
      <c r="A16" s="1">
        <v>39933</v>
      </c>
      <c r="B16" s="2" t="s">
        <v>4</v>
      </c>
      <c r="C16">
        <v>958.63827599999991</v>
      </c>
      <c r="D16" s="3">
        <v>11.788058529340919</v>
      </c>
    </row>
    <row r="17" spans="1:4" x14ac:dyDescent="0.15">
      <c r="A17" s="1">
        <v>39994</v>
      </c>
      <c r="B17" s="2" t="s">
        <v>4</v>
      </c>
      <c r="C17">
        <v>1220.7612399999996</v>
      </c>
      <c r="D17" s="3">
        <v>15.011298117070796</v>
      </c>
    </row>
    <row r="18" spans="1:4" x14ac:dyDescent="0.15">
      <c r="A18" s="1">
        <v>39933</v>
      </c>
      <c r="B18" s="2" t="s">
        <v>10</v>
      </c>
      <c r="C18">
        <v>145.0908</v>
      </c>
      <c r="D18" s="3">
        <v>1.4127012396359999</v>
      </c>
    </row>
    <row r="19" spans="1:4" x14ac:dyDescent="0.15">
      <c r="A19">
        <v>40298</v>
      </c>
      <c r="B19" s="2" t="s">
        <v>10</v>
      </c>
      <c r="C19">
        <v>66.625360000000001</v>
      </c>
      <c r="D19">
        <v>0.64870914395119994</v>
      </c>
    </row>
    <row r="20" spans="1:4" x14ac:dyDescent="0.15">
      <c r="A20">
        <v>40298</v>
      </c>
      <c r="B20" s="2" t="s">
        <v>10</v>
      </c>
      <c r="C20">
        <v>31.413762678156253</v>
      </c>
      <c r="D20">
        <v>0.30586544065552362</v>
      </c>
    </row>
    <row r="21" spans="1:4" x14ac:dyDescent="0.15">
      <c r="A21">
        <v>40298</v>
      </c>
      <c r="B21" s="2" t="s">
        <v>10</v>
      </c>
      <c r="C21">
        <v>46.142475845612537</v>
      </c>
      <c r="D21">
        <v>0.44927406029170019</v>
      </c>
    </row>
    <row r="22" spans="1:4" x14ac:dyDescent="0.15">
      <c r="A22">
        <v>40298</v>
      </c>
      <c r="B22" s="2" t="s">
        <v>10</v>
      </c>
      <c r="C22">
        <v>116.020256</v>
      </c>
      <c r="D22">
        <v>1.1296509459875199</v>
      </c>
    </row>
    <row r="23" spans="1:4" x14ac:dyDescent="0.15">
      <c r="A23">
        <v>40298</v>
      </c>
      <c r="B23" s="2" t="s">
        <v>10</v>
      </c>
      <c r="C23">
        <v>735.01521279622546</v>
      </c>
      <c r="D23">
        <v>7.1566005719766244</v>
      </c>
    </row>
    <row r="24" spans="1:4" x14ac:dyDescent="0.15">
      <c r="A24">
        <v>40298</v>
      </c>
      <c r="B24" s="2" t="s">
        <v>10</v>
      </c>
      <c r="C24">
        <v>167.73930051377073</v>
      </c>
      <c r="D24">
        <v>1.6332222151334159</v>
      </c>
    </row>
    <row r="25" spans="1:4" x14ac:dyDescent="0.15">
      <c r="A25" s="1">
        <v>39263</v>
      </c>
      <c r="B25" s="2" t="s">
        <v>5</v>
      </c>
      <c r="C25">
        <v>734.57921284258794</v>
      </c>
      <c r="D25" s="3">
        <v>9.6665702729358536</v>
      </c>
    </row>
    <row r="26" spans="1:4" x14ac:dyDescent="0.15">
      <c r="A26" s="1">
        <v>39263</v>
      </c>
      <c r="B26" s="2" t="s">
        <v>5</v>
      </c>
      <c r="C26">
        <v>1883.5220036137748</v>
      </c>
      <c r="D26" s="3">
        <v>24.785887607814857</v>
      </c>
    </row>
    <row r="27" spans="1:4" x14ac:dyDescent="0.15">
      <c r="A27" s="1">
        <v>39263</v>
      </c>
      <c r="B27" s="2" t="s">
        <v>5</v>
      </c>
      <c r="C27">
        <v>992.02490545490377</v>
      </c>
      <c r="D27" s="3">
        <v>13.05438309909988</v>
      </c>
    </row>
    <row r="28" spans="1:4" x14ac:dyDescent="0.15">
      <c r="A28" s="1">
        <v>39325</v>
      </c>
      <c r="B28" s="2" t="s">
        <v>5</v>
      </c>
      <c r="C28">
        <v>189.22319999999999</v>
      </c>
      <c r="D28" s="3">
        <v>2.4900505324559998</v>
      </c>
    </row>
    <row r="29" spans="1:4" x14ac:dyDescent="0.15">
      <c r="A29" s="1">
        <v>39325</v>
      </c>
      <c r="B29" s="2" t="s">
        <v>5</v>
      </c>
      <c r="C29">
        <v>465.16611968409597</v>
      </c>
      <c r="D29" s="3">
        <v>6.1212744737425151</v>
      </c>
    </row>
    <row r="30" spans="1:4" x14ac:dyDescent="0.15">
      <c r="A30" s="1">
        <v>39325</v>
      </c>
      <c r="B30" s="2" t="s">
        <v>5</v>
      </c>
      <c r="C30">
        <v>524.73865318402795</v>
      </c>
      <c r="D30" s="3">
        <v>6.905209101004175</v>
      </c>
    </row>
    <row r="31" spans="1:4" x14ac:dyDescent="0.15">
      <c r="A31" s="1">
        <v>39325</v>
      </c>
      <c r="B31" s="2" t="s">
        <v>5</v>
      </c>
      <c r="C31">
        <v>256.23359999999997</v>
      </c>
      <c r="D31" s="3">
        <v>3.3718624994879995</v>
      </c>
    </row>
    <row r="32" spans="1:4" x14ac:dyDescent="0.15">
      <c r="A32" s="1">
        <v>39325</v>
      </c>
      <c r="B32" s="2" t="s">
        <v>5</v>
      </c>
      <c r="C32">
        <v>34.981200000000001</v>
      </c>
      <c r="D32" s="3">
        <v>0.46032915459600005</v>
      </c>
    </row>
    <row r="33" spans="1:10" x14ac:dyDescent="0.15">
      <c r="A33" s="1">
        <v>39325</v>
      </c>
      <c r="B33" s="2" t="s">
        <v>5</v>
      </c>
      <c r="C33">
        <v>427.70609237250005</v>
      </c>
      <c r="D33" s="3">
        <v>5.6283256125402117</v>
      </c>
    </row>
    <row r="34" spans="1:10" x14ac:dyDescent="0.15">
      <c r="A34" s="1">
        <v>39325</v>
      </c>
      <c r="B34" s="2" t="s">
        <v>5</v>
      </c>
      <c r="C34">
        <v>1020.7578090066359</v>
      </c>
      <c r="D34" s="3">
        <v>13.432488858795294</v>
      </c>
    </row>
    <row r="35" spans="1:10" x14ac:dyDescent="0.15">
      <c r="A35" s="1">
        <v>39325</v>
      </c>
      <c r="B35" s="2" t="s">
        <v>5</v>
      </c>
      <c r="C35">
        <v>1079.0891136431999</v>
      </c>
      <c r="D35" s="3">
        <v>14.200089745838369</v>
      </c>
    </row>
    <row r="36" spans="1:10" x14ac:dyDescent="0.15">
      <c r="A36" s="1">
        <v>39325</v>
      </c>
      <c r="B36" s="2" t="s">
        <v>5</v>
      </c>
      <c r="C36">
        <v>212.50059170630396</v>
      </c>
      <c r="D36" s="3">
        <v>2.7963654114585168</v>
      </c>
    </row>
    <row r="37" spans="1:10" x14ac:dyDescent="0.15">
      <c r="A37" s="1">
        <v>39325</v>
      </c>
      <c r="B37" s="2" t="s">
        <v>5</v>
      </c>
      <c r="C37">
        <v>172.98720000000003</v>
      </c>
      <c r="D37" s="3">
        <v>2.2763956505760006</v>
      </c>
    </row>
    <row r="38" spans="1:10" x14ac:dyDescent="0.15">
      <c r="A38" s="1">
        <v>39568</v>
      </c>
      <c r="B38" s="2" t="s">
        <v>5</v>
      </c>
      <c r="C38">
        <v>354.02640378951656</v>
      </c>
      <c r="D38" s="3">
        <v>4.6587502761794992</v>
      </c>
    </row>
    <row r="39" spans="1:10" x14ac:dyDescent="0.15">
      <c r="A39" s="1">
        <v>39568</v>
      </c>
      <c r="B39" s="2" t="s">
        <v>5</v>
      </c>
      <c r="C39">
        <v>254.20045053113256</v>
      </c>
      <c r="D39" s="3">
        <v>3.3451076146878487</v>
      </c>
    </row>
    <row r="40" spans="1:10" x14ac:dyDescent="0.15">
      <c r="A40" s="1">
        <v>39568</v>
      </c>
      <c r="B40" s="2" t="s">
        <v>5</v>
      </c>
      <c r="C40">
        <v>907.02021477886501</v>
      </c>
      <c r="D40" s="3">
        <v>11.935778322945962</v>
      </c>
    </row>
    <row r="41" spans="1:10" x14ac:dyDescent="0.15">
      <c r="A41" s="1">
        <v>39568</v>
      </c>
      <c r="B41" s="2" t="s">
        <v>5</v>
      </c>
      <c r="C41">
        <v>717.54414313620771</v>
      </c>
      <c r="D41" s="3">
        <v>9.442400169096592</v>
      </c>
    </row>
    <row r="42" spans="1:10" x14ac:dyDescent="0.15">
      <c r="A42" s="1">
        <v>39629</v>
      </c>
      <c r="B42" s="2" t="s">
        <v>5</v>
      </c>
      <c r="C42">
        <v>2189.3485497578758</v>
      </c>
      <c r="D42" s="3">
        <v>28.810360051285308</v>
      </c>
    </row>
    <row r="43" spans="1:10" x14ac:dyDescent="0.15">
      <c r="A43" s="1">
        <v>39691</v>
      </c>
      <c r="B43" s="2" t="s">
        <v>5</v>
      </c>
      <c r="C43">
        <v>1265.5398142419481</v>
      </c>
      <c r="D43" s="3">
        <v>16.653656043748494</v>
      </c>
      <c r="J43" s="4"/>
    </row>
    <row r="44" spans="1:10" x14ac:dyDescent="0.15">
      <c r="A44" s="1">
        <v>39933</v>
      </c>
      <c r="B44" s="2" t="s">
        <v>5</v>
      </c>
      <c r="C44">
        <v>180.69660005203198</v>
      </c>
      <c r="D44" s="3">
        <v>2.3778461899627059</v>
      </c>
      <c r="J44" s="4"/>
    </row>
    <row r="45" spans="1:10" x14ac:dyDescent="0.15">
      <c r="A45" s="1">
        <v>39933</v>
      </c>
      <c r="B45" s="2" t="s">
        <v>5</v>
      </c>
      <c r="C45">
        <v>287.41755664132796</v>
      </c>
      <c r="D45" s="3">
        <v>3.7822224756369263</v>
      </c>
      <c r="J45" s="4"/>
    </row>
    <row r="46" spans="1:10" x14ac:dyDescent="0.15">
      <c r="A46" s="1">
        <v>39933</v>
      </c>
      <c r="B46" s="2" t="s">
        <v>5</v>
      </c>
      <c r="C46">
        <v>713.32224710047194</v>
      </c>
      <c r="D46" s="3">
        <v>9.3868428459366537</v>
      </c>
      <c r="J46" s="4"/>
    </row>
    <row r="47" spans="1:10" x14ac:dyDescent="0.15">
      <c r="A47" s="1">
        <v>39994</v>
      </c>
      <c r="B47" s="2" t="s">
        <v>5</v>
      </c>
      <c r="C47">
        <v>660.52229550040784</v>
      </c>
      <c r="D47" s="3">
        <v>8.6920308588473816</v>
      </c>
    </row>
    <row r="48" spans="1:10" x14ac:dyDescent="0.15">
      <c r="A48" s="1">
        <v>39994</v>
      </c>
      <c r="B48" s="2" t="s">
        <v>5</v>
      </c>
      <c r="C48">
        <v>454.67149218558006</v>
      </c>
      <c r="D48" s="3">
        <v>5.9831722072624691</v>
      </c>
    </row>
    <row r="49" spans="1:4" x14ac:dyDescent="0.15">
      <c r="A49">
        <v>40298</v>
      </c>
      <c r="B49" s="2" t="s">
        <v>5</v>
      </c>
      <c r="C49">
        <v>432.06384000000008</v>
      </c>
      <c r="D49">
        <v>5.6856706516272011</v>
      </c>
    </row>
    <row r="50" spans="1:4" x14ac:dyDescent="0.15">
      <c r="A50">
        <v>40298</v>
      </c>
      <c r="B50" s="2" t="s">
        <v>5</v>
      </c>
      <c r="C50">
        <v>24.136607999999988</v>
      </c>
      <c r="D50">
        <v>0.31762158975263988</v>
      </c>
    </row>
    <row r="51" spans="1:4" x14ac:dyDescent="0.15">
      <c r="A51">
        <v>40359</v>
      </c>
      <c r="B51" s="2" t="s">
        <v>5</v>
      </c>
      <c r="C51">
        <v>1304.872471415822</v>
      </c>
      <c r="D51">
        <v>17.171247459276369</v>
      </c>
    </row>
    <row r="52" spans="1:4" x14ac:dyDescent="0.15">
      <c r="A52">
        <v>40359</v>
      </c>
      <c r="B52" s="2" t="s">
        <v>5</v>
      </c>
      <c r="C52">
        <v>230.29525283369981</v>
      </c>
      <c r="D52">
        <v>3.030531229472091</v>
      </c>
    </row>
    <row r="53" spans="1:4" x14ac:dyDescent="0.15">
      <c r="A53">
        <v>40359</v>
      </c>
      <c r="B53" s="2" t="s">
        <v>5</v>
      </c>
      <c r="C53">
        <v>555.91208498252627</v>
      </c>
      <c r="D53">
        <v>7.3154305772731076</v>
      </c>
    </row>
    <row r="54" spans="1:4" x14ac:dyDescent="0.15">
      <c r="A54">
        <v>40359</v>
      </c>
      <c r="B54" s="2" t="s">
        <v>5</v>
      </c>
      <c r="C54">
        <v>259.58569690502367</v>
      </c>
      <c r="D54">
        <v>3.4159738488531852</v>
      </c>
    </row>
    <row r="55" spans="1:4" x14ac:dyDescent="0.15">
      <c r="A55">
        <v>40421</v>
      </c>
      <c r="B55" s="2" t="s">
        <v>5</v>
      </c>
      <c r="C55">
        <v>725.64909231275988</v>
      </c>
      <c r="D55">
        <v>9.5490558699440715</v>
      </c>
    </row>
    <row r="56" spans="1:4" x14ac:dyDescent="0.15">
      <c r="A56" s="1">
        <v>39263</v>
      </c>
      <c r="B56" s="2" t="s">
        <v>3</v>
      </c>
      <c r="C56">
        <v>2492.5992799999995</v>
      </c>
      <c r="D56" s="3">
        <v>34.94624190559999</v>
      </c>
    </row>
    <row r="57" spans="1:4" x14ac:dyDescent="0.15">
      <c r="A57" s="1">
        <v>39263</v>
      </c>
      <c r="B57" s="2" t="s">
        <v>3</v>
      </c>
      <c r="C57">
        <v>4848.5159999999996</v>
      </c>
      <c r="D57" s="3">
        <v>67.976194319999991</v>
      </c>
    </row>
    <row r="58" spans="1:4" x14ac:dyDescent="0.15">
      <c r="A58" s="1">
        <v>39263</v>
      </c>
      <c r="B58" s="2" t="s">
        <v>3</v>
      </c>
      <c r="C58">
        <v>3752.2243999999996</v>
      </c>
      <c r="D58" s="3">
        <v>52.606186087999994</v>
      </c>
    </row>
    <row r="59" spans="1:4" x14ac:dyDescent="0.15">
      <c r="A59" s="1">
        <v>39263</v>
      </c>
      <c r="B59" s="2" t="s">
        <v>3</v>
      </c>
      <c r="C59">
        <v>1548.0343199999998</v>
      </c>
      <c r="D59" s="3">
        <v>21.703441166399994</v>
      </c>
    </row>
    <row r="60" spans="1:4" x14ac:dyDescent="0.15">
      <c r="A60" s="1">
        <v>39263</v>
      </c>
      <c r="B60" s="2" t="s">
        <v>3</v>
      </c>
      <c r="C60">
        <v>2205.6232799999998</v>
      </c>
      <c r="D60" s="3">
        <v>30.922838385599995</v>
      </c>
    </row>
    <row r="61" spans="1:4" x14ac:dyDescent="0.15">
      <c r="A61" s="1">
        <v>39263</v>
      </c>
      <c r="B61" s="2" t="s">
        <v>3</v>
      </c>
      <c r="C61">
        <v>2613.0921200000003</v>
      </c>
      <c r="D61" s="3">
        <v>36.6355515224</v>
      </c>
    </row>
    <row r="62" spans="1:4" x14ac:dyDescent="0.15">
      <c r="A62" s="1">
        <v>39263</v>
      </c>
      <c r="B62" s="2" t="s">
        <v>3</v>
      </c>
      <c r="C62">
        <v>1892.6463199999998</v>
      </c>
      <c r="D62" s="3">
        <v>26.534901406399996</v>
      </c>
    </row>
    <row r="63" spans="1:4" x14ac:dyDescent="0.15">
      <c r="A63" s="1">
        <v>39263</v>
      </c>
      <c r="B63" s="2" t="s">
        <v>3</v>
      </c>
      <c r="C63">
        <v>2753.88996</v>
      </c>
      <c r="D63" s="3">
        <v>38.609537239200002</v>
      </c>
    </row>
    <row r="64" spans="1:4" x14ac:dyDescent="0.15">
      <c r="A64" s="1">
        <v>39263</v>
      </c>
      <c r="B64" s="2" t="s">
        <v>3</v>
      </c>
      <c r="C64">
        <v>2654.1359428571423</v>
      </c>
      <c r="D64" s="3">
        <v>37.210985918857133</v>
      </c>
    </row>
    <row r="65" spans="1:4" x14ac:dyDescent="0.15">
      <c r="A65" s="1">
        <v>39263</v>
      </c>
      <c r="B65" s="2" t="s">
        <v>3</v>
      </c>
      <c r="C65">
        <v>2764.9392800000001</v>
      </c>
      <c r="D65" s="3">
        <v>38.764448705599996</v>
      </c>
    </row>
    <row r="66" spans="1:4" x14ac:dyDescent="0.15">
      <c r="A66" s="1">
        <v>39325</v>
      </c>
      <c r="B66" s="2" t="s">
        <v>3</v>
      </c>
      <c r="C66">
        <v>81.522799999999961</v>
      </c>
      <c r="D66" s="3">
        <v>1.1429496559999994</v>
      </c>
    </row>
    <row r="67" spans="1:4" x14ac:dyDescent="0.15">
      <c r="A67" s="1">
        <v>39325</v>
      </c>
      <c r="B67" s="2" t="s">
        <v>3</v>
      </c>
      <c r="C67">
        <v>379.44439999999986</v>
      </c>
      <c r="D67" s="3">
        <v>5.3198104879999981</v>
      </c>
    </row>
    <row r="68" spans="1:4" x14ac:dyDescent="0.15">
      <c r="A68" s="1">
        <v>39325</v>
      </c>
      <c r="B68" s="2" t="s">
        <v>3</v>
      </c>
      <c r="C68">
        <v>1224.5263999999997</v>
      </c>
      <c r="D68" s="3">
        <v>17.167860127999997</v>
      </c>
    </row>
    <row r="69" spans="1:4" x14ac:dyDescent="0.15">
      <c r="A69" s="1">
        <v>39325</v>
      </c>
      <c r="B69" s="2" t="s">
        <v>3</v>
      </c>
      <c r="C69">
        <v>686.52159999999981</v>
      </c>
      <c r="D69" s="3">
        <v>9.6250328319999969</v>
      </c>
    </row>
    <row r="70" spans="1:4" x14ac:dyDescent="0.15">
      <c r="A70" s="1">
        <v>39325</v>
      </c>
      <c r="B70" s="2" t="s">
        <v>3</v>
      </c>
      <c r="C70">
        <v>902.26143999999977</v>
      </c>
      <c r="D70" s="3">
        <v>12.649705388799996</v>
      </c>
    </row>
    <row r="71" spans="1:4" x14ac:dyDescent="0.15">
      <c r="A71" s="1">
        <v>39325</v>
      </c>
      <c r="B71" s="2" t="s">
        <v>3</v>
      </c>
      <c r="C71">
        <v>279.7059999999999</v>
      </c>
      <c r="D71" s="3">
        <v>3.9214781199999984</v>
      </c>
    </row>
    <row r="72" spans="1:4" x14ac:dyDescent="0.15">
      <c r="A72" s="1">
        <v>39325</v>
      </c>
      <c r="B72" s="2" t="s">
        <v>3</v>
      </c>
      <c r="C72">
        <v>1156.2395999999999</v>
      </c>
      <c r="D72" s="3">
        <v>16.210479191999998</v>
      </c>
    </row>
    <row r="73" spans="1:4" x14ac:dyDescent="0.15">
      <c r="A73" s="1">
        <v>39325</v>
      </c>
      <c r="B73" s="2" t="s">
        <v>3</v>
      </c>
      <c r="C73">
        <v>4167.4683999999997</v>
      </c>
      <c r="D73" s="3">
        <v>58.427906967999995</v>
      </c>
    </row>
    <row r="74" spans="1:4" x14ac:dyDescent="0.15">
      <c r="A74" s="1">
        <v>39325</v>
      </c>
      <c r="B74" s="2" t="s">
        <v>3</v>
      </c>
      <c r="C74">
        <v>160.35959999999989</v>
      </c>
      <c r="D74" s="3">
        <v>2.2482415919999985</v>
      </c>
    </row>
    <row r="75" spans="1:4" x14ac:dyDescent="0.15">
      <c r="A75" s="1">
        <v>39568</v>
      </c>
      <c r="B75" s="2" t="s">
        <v>3</v>
      </c>
      <c r="C75">
        <v>2880.6667999999991</v>
      </c>
      <c r="D75" s="3">
        <v>40.386948535999984</v>
      </c>
    </row>
    <row r="76" spans="1:4" x14ac:dyDescent="0.15">
      <c r="A76" s="1">
        <v>39568</v>
      </c>
      <c r="B76" s="2" t="s">
        <v>3</v>
      </c>
      <c r="C76">
        <v>246.44479999999993</v>
      </c>
      <c r="D76" s="3">
        <v>3.4551560959999987</v>
      </c>
    </row>
    <row r="77" spans="1:4" x14ac:dyDescent="0.15">
      <c r="A77" s="1">
        <v>39568</v>
      </c>
      <c r="B77" s="2" t="s">
        <v>3</v>
      </c>
      <c r="C77">
        <v>601.62439999999981</v>
      </c>
      <c r="D77" s="3">
        <v>8.4347740879999975</v>
      </c>
    </row>
    <row r="78" spans="1:4" x14ac:dyDescent="0.15">
      <c r="A78" s="1">
        <v>39568</v>
      </c>
      <c r="B78" s="2" t="s">
        <v>3</v>
      </c>
      <c r="C78">
        <v>371.34479999999991</v>
      </c>
      <c r="D78" s="3">
        <v>5.2062540959999986</v>
      </c>
    </row>
    <row r="79" spans="1:4" x14ac:dyDescent="0.15">
      <c r="A79" s="1">
        <v>39568</v>
      </c>
      <c r="B79" s="2" t="s">
        <v>3</v>
      </c>
      <c r="C79">
        <v>1330.8627999999994</v>
      </c>
      <c r="D79" s="3">
        <v>18.658696455999991</v>
      </c>
    </row>
    <row r="80" spans="1:4" x14ac:dyDescent="0.15">
      <c r="A80" s="1">
        <v>39568</v>
      </c>
      <c r="B80" s="2" t="s">
        <v>3</v>
      </c>
      <c r="C80">
        <v>528.72319999999968</v>
      </c>
      <c r="D80" s="3">
        <v>7.4126992639999951</v>
      </c>
    </row>
    <row r="81" spans="1:4" x14ac:dyDescent="0.15">
      <c r="A81" s="1">
        <v>39568</v>
      </c>
      <c r="B81" s="2" t="s">
        <v>3</v>
      </c>
      <c r="C81">
        <v>771.70119999999986</v>
      </c>
      <c r="D81" s="3">
        <v>10.819250823999997</v>
      </c>
    </row>
    <row r="82" spans="1:4" x14ac:dyDescent="0.15">
      <c r="A82" s="1">
        <v>39568</v>
      </c>
      <c r="B82" s="2" t="s">
        <v>3</v>
      </c>
      <c r="C82">
        <v>166.14359999999996</v>
      </c>
      <c r="D82" s="3">
        <v>2.3293332719999995</v>
      </c>
    </row>
    <row r="83" spans="1:4" x14ac:dyDescent="0.15">
      <c r="A83" s="1">
        <v>39568</v>
      </c>
      <c r="B83" s="2" t="s">
        <v>3</v>
      </c>
      <c r="C83">
        <v>2137.3527999999992</v>
      </c>
      <c r="D83" s="3">
        <v>29.965686255999987</v>
      </c>
    </row>
    <row r="84" spans="1:4" x14ac:dyDescent="0.15">
      <c r="A84" s="1">
        <v>39568</v>
      </c>
      <c r="B84" s="2" t="s">
        <v>3</v>
      </c>
      <c r="C84">
        <v>989.64879999999971</v>
      </c>
      <c r="D84" s="3">
        <v>13.874876175999995</v>
      </c>
    </row>
    <row r="85" spans="1:4" x14ac:dyDescent="0.15">
      <c r="A85" s="1">
        <v>39568</v>
      </c>
      <c r="B85" s="2" t="s">
        <v>3</v>
      </c>
      <c r="C85">
        <v>1714.8907999999997</v>
      </c>
      <c r="D85" s="3">
        <v>24.042769015999994</v>
      </c>
    </row>
    <row r="86" spans="1:4" x14ac:dyDescent="0.15">
      <c r="A86" s="1">
        <v>39568</v>
      </c>
      <c r="B86" s="2" t="s">
        <v>3</v>
      </c>
      <c r="C86">
        <v>220.92639999999992</v>
      </c>
      <c r="D86" s="3">
        <v>3.0973881279999986</v>
      </c>
    </row>
    <row r="87" spans="1:4" x14ac:dyDescent="0.15">
      <c r="A87" s="1">
        <v>39568</v>
      </c>
      <c r="B87" s="2" t="s">
        <v>3</v>
      </c>
      <c r="C87">
        <v>240.65199999999982</v>
      </c>
      <c r="D87" s="3">
        <v>3.3739410399999974</v>
      </c>
    </row>
    <row r="88" spans="1:4" x14ac:dyDescent="0.15">
      <c r="A88" s="1">
        <v>39568</v>
      </c>
      <c r="B88" s="2" t="s">
        <v>3</v>
      </c>
      <c r="C88">
        <v>1974.2183999999997</v>
      </c>
      <c r="D88" s="3">
        <v>27.678541967999994</v>
      </c>
    </row>
    <row r="89" spans="1:4" x14ac:dyDescent="0.15">
      <c r="A89" s="1">
        <v>39568</v>
      </c>
      <c r="B89" s="2" t="s">
        <v>3</v>
      </c>
      <c r="C89">
        <v>990.30519999999979</v>
      </c>
      <c r="D89" s="3">
        <v>13.884078903999997</v>
      </c>
    </row>
    <row r="90" spans="1:4" x14ac:dyDescent="0.15">
      <c r="A90" s="1">
        <v>39568</v>
      </c>
      <c r="B90" s="2" t="s">
        <v>3</v>
      </c>
      <c r="C90">
        <v>1596.1991999999998</v>
      </c>
      <c r="D90" s="3">
        <v>22.378712783999998</v>
      </c>
    </row>
    <row r="91" spans="1:4" x14ac:dyDescent="0.15">
      <c r="A91" s="1">
        <v>39568</v>
      </c>
      <c r="B91" s="2" t="s">
        <v>3</v>
      </c>
      <c r="C91">
        <v>967.23239999999964</v>
      </c>
      <c r="D91" s="3">
        <v>13.560598247999994</v>
      </c>
    </row>
    <row r="92" spans="1:4" x14ac:dyDescent="0.15">
      <c r="A92" s="1">
        <v>39568</v>
      </c>
      <c r="B92" s="2" t="s">
        <v>3</v>
      </c>
      <c r="C92">
        <v>1448.3023999999996</v>
      </c>
      <c r="D92" s="3">
        <v>20.305199647999995</v>
      </c>
    </row>
    <row r="93" spans="1:4" x14ac:dyDescent="0.15">
      <c r="A93" s="1">
        <v>39568</v>
      </c>
      <c r="B93" s="2" t="s">
        <v>3</v>
      </c>
      <c r="C93">
        <v>1386.2587999999996</v>
      </c>
      <c r="D93" s="3">
        <v>19.435348375999993</v>
      </c>
    </row>
    <row r="94" spans="1:4" x14ac:dyDescent="0.15">
      <c r="A94" s="1">
        <v>39629</v>
      </c>
      <c r="B94" s="2" t="s">
        <v>3</v>
      </c>
      <c r="C94">
        <v>2062.6863999999996</v>
      </c>
      <c r="D94" s="3">
        <v>28.918863327999993</v>
      </c>
    </row>
    <row r="95" spans="1:4" x14ac:dyDescent="0.15">
      <c r="A95" s="1">
        <v>39629</v>
      </c>
      <c r="B95" s="2" t="s">
        <v>3</v>
      </c>
      <c r="C95">
        <v>4225.8427999999985</v>
      </c>
      <c r="D95" s="3">
        <v>59.246316055999976</v>
      </c>
    </row>
    <row r="96" spans="1:4" x14ac:dyDescent="0.15">
      <c r="A96" s="1">
        <v>39629</v>
      </c>
      <c r="B96" s="2" t="s">
        <v>3</v>
      </c>
      <c r="C96">
        <v>4976.5058399999998</v>
      </c>
      <c r="D96" s="3">
        <v>69.77061187679999</v>
      </c>
    </row>
    <row r="97" spans="1:4" x14ac:dyDescent="0.15">
      <c r="A97" s="1">
        <v>39629</v>
      </c>
      <c r="B97" s="2" t="s">
        <v>3</v>
      </c>
      <c r="C97">
        <v>1338.9267999999997</v>
      </c>
      <c r="D97" s="3">
        <v>18.771753735999994</v>
      </c>
    </row>
    <row r="98" spans="1:4" x14ac:dyDescent="0.15">
      <c r="A98" s="1">
        <v>39629</v>
      </c>
      <c r="B98" s="2" t="s">
        <v>3</v>
      </c>
      <c r="C98">
        <v>1351.8717599999998</v>
      </c>
      <c r="D98" s="3">
        <v>18.953242075199995</v>
      </c>
    </row>
    <row r="99" spans="1:4" x14ac:dyDescent="0.15">
      <c r="A99" s="1">
        <v>39629</v>
      </c>
      <c r="B99" s="2" t="s">
        <v>3</v>
      </c>
      <c r="C99">
        <v>1381.57</v>
      </c>
      <c r="D99" s="3">
        <v>19.3696114</v>
      </c>
    </row>
    <row r="100" spans="1:4" x14ac:dyDescent="0.15">
      <c r="A100" s="1">
        <v>39629</v>
      </c>
      <c r="B100" s="2" t="s">
        <v>3</v>
      </c>
      <c r="C100">
        <v>5700.4583999999995</v>
      </c>
      <c r="D100" s="3">
        <v>79.920426767999984</v>
      </c>
    </row>
    <row r="101" spans="1:4" x14ac:dyDescent="0.15">
      <c r="A101" s="1">
        <v>39629</v>
      </c>
      <c r="B101" s="2" t="s">
        <v>3</v>
      </c>
      <c r="C101">
        <v>2275.4024799999997</v>
      </c>
      <c r="D101" s="3">
        <v>31.901142769599996</v>
      </c>
    </row>
    <row r="102" spans="1:4" x14ac:dyDescent="0.15">
      <c r="A102" s="1">
        <v>39629</v>
      </c>
      <c r="B102" s="2" t="s">
        <v>3</v>
      </c>
      <c r="C102">
        <v>3305.1319999999996</v>
      </c>
      <c r="D102" s="3">
        <v>46.337950639999995</v>
      </c>
    </row>
    <row r="103" spans="1:4" x14ac:dyDescent="0.15">
      <c r="A103" s="1">
        <v>39629</v>
      </c>
      <c r="B103" s="2" t="s">
        <v>3</v>
      </c>
      <c r="C103">
        <v>1933.4495999999992</v>
      </c>
      <c r="D103" s="3">
        <v>27.106963391999987</v>
      </c>
    </row>
    <row r="104" spans="1:4" x14ac:dyDescent="0.15">
      <c r="A104" s="1">
        <v>39691</v>
      </c>
      <c r="B104" s="2" t="s">
        <v>3</v>
      </c>
      <c r="C104">
        <v>744.78079999999966</v>
      </c>
      <c r="D104" s="3">
        <v>10.441826815999995</v>
      </c>
    </row>
    <row r="105" spans="1:4" x14ac:dyDescent="0.15">
      <c r="A105" s="1">
        <v>39691</v>
      </c>
      <c r="B105" s="2" t="s">
        <v>3</v>
      </c>
      <c r="C105">
        <v>3725.6430399999999</v>
      </c>
      <c r="D105" s="3">
        <v>52.233515420799996</v>
      </c>
    </row>
    <row r="106" spans="1:4" x14ac:dyDescent="0.15">
      <c r="A106" s="1">
        <v>39691</v>
      </c>
      <c r="B106" s="2" t="s">
        <v>3</v>
      </c>
      <c r="C106">
        <v>337.9283999999999</v>
      </c>
      <c r="D106" s="3">
        <v>4.737756167999998</v>
      </c>
    </row>
    <row r="107" spans="1:4" x14ac:dyDescent="0.15">
      <c r="A107" s="1">
        <v>39691</v>
      </c>
      <c r="B107" s="2" t="s">
        <v>3</v>
      </c>
      <c r="C107">
        <v>2318.1315999999997</v>
      </c>
      <c r="D107" s="3">
        <v>32.500205031999997</v>
      </c>
    </row>
    <row r="108" spans="1:4" x14ac:dyDescent="0.15">
      <c r="A108" s="1">
        <v>39691</v>
      </c>
      <c r="B108" s="2" t="s">
        <v>3</v>
      </c>
      <c r="C108">
        <v>612.05439999999987</v>
      </c>
      <c r="D108" s="3">
        <v>8.5810026879999981</v>
      </c>
    </row>
    <row r="109" spans="1:4" x14ac:dyDescent="0.15">
      <c r="A109" s="1">
        <v>39691</v>
      </c>
      <c r="B109" s="2" t="s">
        <v>3</v>
      </c>
      <c r="C109">
        <v>1250.1607999999997</v>
      </c>
      <c r="D109" s="3">
        <v>17.527254415999995</v>
      </c>
    </row>
    <row r="110" spans="1:4" x14ac:dyDescent="0.15">
      <c r="A110" s="1">
        <v>39691</v>
      </c>
      <c r="B110" s="2" t="s">
        <v>3</v>
      </c>
      <c r="C110">
        <v>96.668000000000006</v>
      </c>
      <c r="D110" s="3">
        <v>1.3552853600000001</v>
      </c>
    </row>
    <row r="111" spans="1:4" x14ac:dyDescent="0.15">
      <c r="A111" s="1">
        <v>39691</v>
      </c>
      <c r="B111" s="2" t="s">
        <v>3</v>
      </c>
      <c r="C111">
        <v>26.388799999999989</v>
      </c>
      <c r="D111" s="3">
        <v>0.36997097599999984</v>
      </c>
    </row>
    <row r="112" spans="1:4" x14ac:dyDescent="0.15">
      <c r="A112" s="1">
        <v>39691</v>
      </c>
      <c r="B112" s="2" t="s">
        <v>3</v>
      </c>
      <c r="C112">
        <v>242.62399999999982</v>
      </c>
      <c r="D112" s="3">
        <v>3.4015884799999974</v>
      </c>
    </row>
    <row r="113" spans="1:4" x14ac:dyDescent="0.15">
      <c r="A113" s="1">
        <v>39691</v>
      </c>
      <c r="B113" s="2" t="s">
        <v>3</v>
      </c>
      <c r="C113">
        <v>2008.9555999999998</v>
      </c>
      <c r="D113" s="3">
        <v>28.165557511999996</v>
      </c>
    </row>
    <row r="114" spans="1:4" x14ac:dyDescent="0.15">
      <c r="A114" s="1">
        <v>39691</v>
      </c>
      <c r="B114" s="2" t="s">
        <v>3</v>
      </c>
      <c r="C114">
        <v>134.08999999999997</v>
      </c>
      <c r="D114" s="3">
        <v>1.8799417999999997</v>
      </c>
    </row>
    <row r="115" spans="1:4" x14ac:dyDescent="0.15">
      <c r="A115" s="1">
        <v>39691</v>
      </c>
      <c r="B115" s="2" t="s">
        <v>3</v>
      </c>
      <c r="C115">
        <v>2884.1875999999993</v>
      </c>
      <c r="D115" s="3">
        <v>40.43631015199999</v>
      </c>
    </row>
    <row r="116" spans="1:4" x14ac:dyDescent="0.15">
      <c r="A116" s="1">
        <v>39691</v>
      </c>
      <c r="B116" s="2" t="s">
        <v>3</v>
      </c>
      <c r="C116">
        <v>1426.8356799999995</v>
      </c>
      <c r="D116" s="3">
        <v>20.004236233599993</v>
      </c>
    </row>
    <row r="117" spans="1:4" x14ac:dyDescent="0.15">
      <c r="A117" s="1">
        <v>39691</v>
      </c>
      <c r="B117" s="2" t="s">
        <v>3</v>
      </c>
      <c r="C117">
        <v>343.04479999999995</v>
      </c>
      <c r="D117" s="3">
        <v>4.809488095999999</v>
      </c>
    </row>
    <row r="118" spans="1:4" x14ac:dyDescent="0.15">
      <c r="A118" s="1">
        <v>39691</v>
      </c>
      <c r="B118" s="2" t="s">
        <v>3</v>
      </c>
      <c r="C118">
        <v>4524.4684799999995</v>
      </c>
      <c r="D118" s="3">
        <v>63.433048089599993</v>
      </c>
    </row>
    <row r="119" spans="1:4" x14ac:dyDescent="0.15">
      <c r="A119" s="1">
        <v>39691</v>
      </c>
      <c r="B119" s="2" t="s">
        <v>3</v>
      </c>
      <c r="C119">
        <v>116.46200000000002</v>
      </c>
      <c r="D119" s="3">
        <v>1.6327972400000001</v>
      </c>
    </row>
    <row r="120" spans="1:4" x14ac:dyDescent="0.15">
      <c r="A120" s="1">
        <v>39933</v>
      </c>
      <c r="B120" s="2" t="s">
        <v>3</v>
      </c>
      <c r="C120">
        <v>2247.4011999999998</v>
      </c>
      <c r="D120" s="3">
        <v>31.508564823999997</v>
      </c>
    </row>
    <row r="121" spans="1:4" x14ac:dyDescent="0.15">
      <c r="A121" s="1">
        <v>39933</v>
      </c>
      <c r="B121" s="2" t="s">
        <v>3</v>
      </c>
      <c r="C121">
        <v>3648.5575999999992</v>
      </c>
      <c r="D121" s="3">
        <v>51.152777551999989</v>
      </c>
    </row>
    <row r="122" spans="1:4" x14ac:dyDescent="0.15">
      <c r="A122" s="1">
        <v>39933</v>
      </c>
      <c r="B122" s="2" t="s">
        <v>3</v>
      </c>
      <c r="C122">
        <v>1807.7431999999997</v>
      </c>
      <c r="D122" s="3">
        <v>25.344559663999995</v>
      </c>
    </row>
    <row r="123" spans="1:4" x14ac:dyDescent="0.15">
      <c r="A123" s="1">
        <v>39933</v>
      </c>
      <c r="B123" s="2" t="s">
        <v>3</v>
      </c>
      <c r="C123">
        <v>2582.7039999999997</v>
      </c>
      <c r="D123" s="3">
        <v>36.209510079999994</v>
      </c>
    </row>
    <row r="124" spans="1:4" x14ac:dyDescent="0.15">
      <c r="A124" s="1">
        <v>39933</v>
      </c>
      <c r="B124" s="2" t="s">
        <v>3</v>
      </c>
      <c r="C124">
        <v>1264.1134399999996</v>
      </c>
      <c r="D124" s="3">
        <v>17.722870428799993</v>
      </c>
    </row>
    <row r="125" spans="1:4" x14ac:dyDescent="0.15">
      <c r="A125" s="1">
        <v>39933</v>
      </c>
      <c r="B125" s="2" t="s">
        <v>3</v>
      </c>
      <c r="C125">
        <v>2158.7879999999991</v>
      </c>
      <c r="D125" s="3">
        <v>30.266207759999986</v>
      </c>
    </row>
    <row r="126" spans="1:4" x14ac:dyDescent="0.15">
      <c r="A126" s="1">
        <v>39933</v>
      </c>
      <c r="B126" s="2" t="s">
        <v>3</v>
      </c>
      <c r="C126">
        <v>1572.1399999999996</v>
      </c>
      <c r="D126" s="3">
        <v>22.041402799999993</v>
      </c>
    </row>
    <row r="127" spans="1:4" x14ac:dyDescent="0.15">
      <c r="A127" s="1">
        <v>39933</v>
      </c>
      <c r="B127" s="2" t="s">
        <v>3</v>
      </c>
      <c r="C127">
        <v>370.56639999999993</v>
      </c>
      <c r="D127" s="3">
        <v>5.1953409279999985</v>
      </c>
    </row>
    <row r="128" spans="1:4" x14ac:dyDescent="0.15">
      <c r="A128" s="1">
        <v>39933</v>
      </c>
      <c r="B128" s="2" t="s">
        <v>3</v>
      </c>
      <c r="C128">
        <v>2340.3168000000001</v>
      </c>
      <c r="D128" s="3">
        <v>32.811241535999997</v>
      </c>
    </row>
    <row r="129" spans="1:4" x14ac:dyDescent="0.15">
      <c r="A129" s="1">
        <v>39933</v>
      </c>
      <c r="B129" s="2" t="s">
        <v>3</v>
      </c>
      <c r="C129">
        <v>1719.7503999999997</v>
      </c>
      <c r="D129" s="3">
        <v>24.110900607999994</v>
      </c>
    </row>
    <row r="130" spans="1:4" x14ac:dyDescent="0.15">
      <c r="A130" s="1">
        <v>39933</v>
      </c>
      <c r="B130" s="2" t="s">
        <v>3</v>
      </c>
      <c r="C130">
        <v>1090.1815999999997</v>
      </c>
      <c r="D130" s="3">
        <v>15.284346031999995</v>
      </c>
    </row>
    <row r="131" spans="1:4" x14ac:dyDescent="0.15">
      <c r="A131" s="1">
        <v>39933</v>
      </c>
      <c r="B131" s="2" t="s">
        <v>3</v>
      </c>
      <c r="C131">
        <v>1131.3555999999996</v>
      </c>
      <c r="D131" s="3">
        <v>15.861605511999995</v>
      </c>
    </row>
    <row r="132" spans="1:4" x14ac:dyDescent="0.15">
      <c r="A132" s="1">
        <v>39933</v>
      </c>
      <c r="B132" s="2" t="s">
        <v>3</v>
      </c>
      <c r="C132">
        <v>1113.0951999999997</v>
      </c>
      <c r="D132" s="3">
        <v>15.605594703999996</v>
      </c>
    </row>
    <row r="133" spans="1:4" x14ac:dyDescent="0.15">
      <c r="A133" s="1">
        <v>39933</v>
      </c>
      <c r="B133" s="2" t="s">
        <v>3</v>
      </c>
      <c r="C133">
        <v>2156.0079999999994</v>
      </c>
      <c r="D133" s="3">
        <v>30.227232159999989</v>
      </c>
    </row>
    <row r="134" spans="1:4" x14ac:dyDescent="0.15">
      <c r="A134" s="1">
        <v>39994</v>
      </c>
      <c r="B134" s="2" t="s">
        <v>3</v>
      </c>
      <c r="C134">
        <v>478.17999999999989</v>
      </c>
      <c r="D134" s="3">
        <v>6.7040835999999979</v>
      </c>
    </row>
    <row r="135" spans="1:4" x14ac:dyDescent="0.15">
      <c r="A135" s="1">
        <v>39994</v>
      </c>
      <c r="B135" s="2" t="s">
        <v>3</v>
      </c>
      <c r="C135">
        <v>1473.1131199999998</v>
      </c>
      <c r="D135" s="3">
        <v>20.653045942399995</v>
      </c>
    </row>
    <row r="136" spans="1:4" x14ac:dyDescent="0.15">
      <c r="A136" s="1">
        <v>39994</v>
      </c>
      <c r="B136" s="2" t="s">
        <v>3</v>
      </c>
      <c r="C136">
        <v>1101.7531199999999</v>
      </c>
      <c r="D136" s="3">
        <v>15.446578742399998</v>
      </c>
    </row>
    <row r="137" spans="1:4" x14ac:dyDescent="0.15">
      <c r="A137" s="1">
        <v>39994</v>
      </c>
      <c r="B137" s="2" t="s">
        <v>3</v>
      </c>
      <c r="C137">
        <v>2084.1261599999993</v>
      </c>
      <c r="D137" s="3">
        <v>29.219448763199988</v>
      </c>
    </row>
    <row r="138" spans="1:4" x14ac:dyDescent="0.15">
      <c r="A138" s="1">
        <v>39994</v>
      </c>
      <c r="B138" s="2" t="s">
        <v>3</v>
      </c>
      <c r="C138">
        <v>1026.3083999999999</v>
      </c>
      <c r="D138" s="3">
        <v>14.388843767999997</v>
      </c>
    </row>
    <row r="139" spans="1:4" x14ac:dyDescent="0.15">
      <c r="A139" s="1">
        <v>39994</v>
      </c>
      <c r="B139" s="2" t="s">
        <v>3</v>
      </c>
      <c r="C139">
        <v>237.23479999999978</v>
      </c>
      <c r="D139" s="3">
        <v>3.3260318959999968</v>
      </c>
    </row>
    <row r="140" spans="1:4" x14ac:dyDescent="0.15">
      <c r="A140" s="1">
        <v>39994</v>
      </c>
      <c r="B140" s="2" t="s">
        <v>3</v>
      </c>
      <c r="C140">
        <v>1374.6227999999996</v>
      </c>
      <c r="D140" s="3">
        <v>19.272211655999993</v>
      </c>
    </row>
    <row r="141" spans="1:4" x14ac:dyDescent="0.15">
      <c r="A141" s="1">
        <v>39994</v>
      </c>
      <c r="B141" s="2" t="s">
        <v>3</v>
      </c>
      <c r="C141">
        <v>981.55179999999996</v>
      </c>
      <c r="D141" s="3">
        <v>13.761356235999999</v>
      </c>
    </row>
    <row r="142" spans="1:4" x14ac:dyDescent="0.15">
      <c r="A142" s="1">
        <v>39994</v>
      </c>
      <c r="B142" s="2" t="s">
        <v>3</v>
      </c>
      <c r="C142">
        <v>3331.4752799999997</v>
      </c>
      <c r="D142" s="3">
        <v>46.707283425599996</v>
      </c>
    </row>
    <row r="143" spans="1:4" x14ac:dyDescent="0.15">
      <c r="A143" s="1">
        <v>39994</v>
      </c>
      <c r="B143" s="2" t="s">
        <v>3</v>
      </c>
      <c r="C143">
        <v>3772.275599999999</v>
      </c>
      <c r="D143" s="3">
        <v>52.887303911999986</v>
      </c>
    </row>
    <row r="144" spans="1:4" x14ac:dyDescent="0.15">
      <c r="A144" s="1">
        <v>39994</v>
      </c>
      <c r="B144" s="2" t="s">
        <v>3</v>
      </c>
      <c r="C144">
        <v>1578.6203999999998</v>
      </c>
      <c r="D144" s="3">
        <v>22.132258007999997</v>
      </c>
    </row>
    <row r="145" spans="1:4" x14ac:dyDescent="0.15">
      <c r="A145" s="1">
        <v>39994</v>
      </c>
      <c r="B145" s="2" t="s">
        <v>3</v>
      </c>
      <c r="C145">
        <v>1478.2236800000001</v>
      </c>
      <c r="D145" s="3">
        <v>20.724695993600001</v>
      </c>
    </row>
    <row r="146" spans="1:4" x14ac:dyDescent="0.15">
      <c r="A146" s="1">
        <v>39994</v>
      </c>
      <c r="B146" s="2" t="s">
        <v>3</v>
      </c>
      <c r="C146">
        <v>2378.496799999999</v>
      </c>
      <c r="D146" s="3">
        <v>33.346525135999983</v>
      </c>
    </row>
    <row r="147" spans="1:4" x14ac:dyDescent="0.15">
      <c r="A147" s="1">
        <v>39994</v>
      </c>
      <c r="B147" s="2" t="s">
        <v>3</v>
      </c>
      <c r="C147">
        <v>1157.8030800000001</v>
      </c>
      <c r="D147" s="3">
        <v>16.232399181600002</v>
      </c>
    </row>
    <row r="148" spans="1:4" x14ac:dyDescent="0.15">
      <c r="A148" s="1">
        <v>39994</v>
      </c>
      <c r="B148" s="2" t="s">
        <v>3</v>
      </c>
      <c r="C148">
        <v>2380.2565599999998</v>
      </c>
      <c r="D148" s="3">
        <v>33.371196971199993</v>
      </c>
    </row>
    <row r="149" spans="1:4" x14ac:dyDescent="0.15">
      <c r="A149" s="1">
        <v>39994</v>
      </c>
      <c r="B149" s="2" t="s">
        <v>3</v>
      </c>
      <c r="C149">
        <v>1128.2497599999999</v>
      </c>
      <c r="D149" s="3">
        <v>15.818061635199998</v>
      </c>
    </row>
    <row r="150" spans="1:4" x14ac:dyDescent="0.15">
      <c r="A150" s="1">
        <v>39994</v>
      </c>
      <c r="B150" s="2" t="s">
        <v>3</v>
      </c>
      <c r="C150">
        <v>2323.8159999999989</v>
      </c>
      <c r="D150" s="3">
        <v>32.579900319999986</v>
      </c>
    </row>
    <row r="151" spans="1:4" x14ac:dyDescent="0.15">
      <c r="A151" s="1">
        <v>39994</v>
      </c>
      <c r="B151" s="2" t="s">
        <v>3</v>
      </c>
      <c r="C151">
        <v>1644.4855999999995</v>
      </c>
      <c r="D151" s="3">
        <v>23.055688111999991</v>
      </c>
    </row>
    <row r="152" spans="1:4" x14ac:dyDescent="0.15">
      <c r="A152" s="1">
        <v>39994</v>
      </c>
      <c r="B152" s="2" t="s">
        <v>3</v>
      </c>
      <c r="C152">
        <v>1995.3045599999996</v>
      </c>
      <c r="D152" s="3">
        <v>27.974169931199992</v>
      </c>
    </row>
    <row r="153" spans="1:4" x14ac:dyDescent="0.15">
      <c r="A153" s="1">
        <v>39994</v>
      </c>
      <c r="B153" s="2" t="s">
        <v>3</v>
      </c>
      <c r="C153">
        <v>1765.6271999999994</v>
      </c>
      <c r="D153" s="3">
        <v>24.75409334399999</v>
      </c>
    </row>
    <row r="154" spans="1:4" x14ac:dyDescent="0.15">
      <c r="A154" s="1">
        <v>39994</v>
      </c>
      <c r="B154" s="2" t="s">
        <v>3</v>
      </c>
      <c r="C154">
        <v>4177.7682399999994</v>
      </c>
      <c r="D154" s="3">
        <v>58.572310724799991</v>
      </c>
    </row>
    <row r="155" spans="1:4" x14ac:dyDescent="0.15">
      <c r="A155" s="1">
        <v>39994</v>
      </c>
      <c r="B155" s="2" t="s">
        <v>3</v>
      </c>
      <c r="C155">
        <v>389.78959999999984</v>
      </c>
      <c r="D155" s="3">
        <v>5.4648501919999974</v>
      </c>
    </row>
    <row r="156" spans="1:4" x14ac:dyDescent="0.15">
      <c r="A156" s="1">
        <v>40056</v>
      </c>
      <c r="B156" s="2" t="s">
        <v>3</v>
      </c>
      <c r="C156">
        <v>2239.0052399999995</v>
      </c>
      <c r="D156" s="3">
        <v>31.390853464799992</v>
      </c>
    </row>
    <row r="157" spans="1:4" x14ac:dyDescent="0.15">
      <c r="A157" s="1">
        <v>40056</v>
      </c>
      <c r="B157" s="2" t="s">
        <v>3</v>
      </c>
      <c r="C157">
        <v>35.92159999999997</v>
      </c>
      <c r="D157" s="3">
        <v>0.50362083199999952</v>
      </c>
    </row>
    <row r="158" spans="1:4" x14ac:dyDescent="0.15">
      <c r="A158" s="1">
        <v>40056</v>
      </c>
      <c r="B158" s="2" t="s">
        <v>3</v>
      </c>
      <c r="C158">
        <v>273.77519999999993</v>
      </c>
      <c r="D158" s="3">
        <v>3.8383283039999987</v>
      </c>
    </row>
    <row r="159" spans="1:4" x14ac:dyDescent="0.15">
      <c r="A159" s="1">
        <v>40056</v>
      </c>
      <c r="B159" s="2" t="s">
        <v>3</v>
      </c>
      <c r="C159">
        <v>32.669199999999961</v>
      </c>
      <c r="D159" s="3">
        <v>0.45802218399999944</v>
      </c>
    </row>
    <row r="160" spans="1:4" x14ac:dyDescent="0.15">
      <c r="A160" s="1">
        <v>40056</v>
      </c>
      <c r="B160" s="2" t="s">
        <v>3</v>
      </c>
      <c r="C160">
        <v>665.46263999999985</v>
      </c>
      <c r="D160" s="3">
        <v>9.3297862127999984</v>
      </c>
    </row>
    <row r="161" spans="1:4" x14ac:dyDescent="0.15">
      <c r="A161" s="1">
        <v>40056</v>
      </c>
      <c r="B161" s="2" t="s">
        <v>3</v>
      </c>
      <c r="C161">
        <v>1296.6552799999997</v>
      </c>
      <c r="D161" s="3">
        <v>18.179107025599997</v>
      </c>
    </row>
    <row r="162" spans="1:4" x14ac:dyDescent="0.15">
      <c r="A162" s="1">
        <v>40056</v>
      </c>
      <c r="B162" s="2" t="s">
        <v>3</v>
      </c>
      <c r="C162">
        <v>902.93079999999986</v>
      </c>
      <c r="D162" s="3">
        <v>12.659089815999998</v>
      </c>
    </row>
    <row r="163" spans="1:4" x14ac:dyDescent="0.15">
      <c r="A163" s="1">
        <v>40056</v>
      </c>
      <c r="B163" s="2" t="s">
        <v>3</v>
      </c>
      <c r="C163">
        <v>2268.5299999999997</v>
      </c>
      <c r="D163" s="3">
        <v>31.804790599999997</v>
      </c>
    </row>
    <row r="164" spans="1:4" x14ac:dyDescent="0.15">
      <c r="A164" s="1">
        <v>40056</v>
      </c>
      <c r="B164" s="2" t="s">
        <v>3</v>
      </c>
      <c r="C164">
        <v>1091.31</v>
      </c>
      <c r="D164" s="3">
        <v>15.300166199999998</v>
      </c>
    </row>
    <row r="165" spans="1:4" x14ac:dyDescent="0.15">
      <c r="A165" s="1">
        <v>40056</v>
      </c>
      <c r="B165" s="2" t="s">
        <v>3</v>
      </c>
      <c r="C165">
        <v>1421.9776399999998</v>
      </c>
      <c r="D165" s="3">
        <v>19.936126512799998</v>
      </c>
    </row>
    <row r="166" spans="1:4" x14ac:dyDescent="0.15">
      <c r="A166" s="1">
        <v>40056</v>
      </c>
      <c r="B166" s="2" t="s">
        <v>3</v>
      </c>
      <c r="C166">
        <v>661.70959999999991</v>
      </c>
      <c r="D166" s="3">
        <v>9.2771685919999989</v>
      </c>
    </row>
    <row r="167" spans="1:4" x14ac:dyDescent="0.15">
      <c r="A167" s="1">
        <v>40056</v>
      </c>
      <c r="B167" s="2" t="s">
        <v>3</v>
      </c>
      <c r="C167">
        <v>1653.4499200000002</v>
      </c>
      <c r="D167" s="3">
        <v>23.181367878400003</v>
      </c>
    </row>
    <row r="168" spans="1:4" x14ac:dyDescent="0.15">
      <c r="A168" s="1">
        <v>40056</v>
      </c>
      <c r="B168" s="2" t="s">
        <v>3</v>
      </c>
      <c r="C168">
        <v>3415.2446399999999</v>
      </c>
      <c r="D168" s="3">
        <v>47.881729852799999</v>
      </c>
    </row>
    <row r="169" spans="1:4" x14ac:dyDescent="0.15">
      <c r="A169" s="1">
        <v>40056</v>
      </c>
      <c r="B169" s="2" t="s">
        <v>3</v>
      </c>
      <c r="C169">
        <v>1463.9047999999998</v>
      </c>
      <c r="D169" s="3">
        <v>20.523945295999997</v>
      </c>
    </row>
    <row r="170" spans="1:4" x14ac:dyDescent="0.15">
      <c r="A170" s="1">
        <v>40056</v>
      </c>
      <c r="B170" s="2" t="s">
        <v>3</v>
      </c>
      <c r="C170">
        <v>1340.9051200000001</v>
      </c>
      <c r="D170" s="3">
        <v>18.799489782400002</v>
      </c>
    </row>
    <row r="171" spans="1:4" x14ac:dyDescent="0.15">
      <c r="A171" s="1">
        <v>40056</v>
      </c>
      <c r="B171" s="2" t="s">
        <v>3</v>
      </c>
      <c r="C171">
        <v>924.59559999999988</v>
      </c>
      <c r="D171" s="3">
        <v>12.962830311999998</v>
      </c>
    </row>
    <row r="172" spans="1:4" x14ac:dyDescent="0.15">
      <c r="A172" s="1">
        <v>40056</v>
      </c>
      <c r="B172" s="2" t="s">
        <v>3</v>
      </c>
      <c r="C172">
        <v>1440.0339199999996</v>
      </c>
      <c r="D172" s="3">
        <v>20.189275558399995</v>
      </c>
    </row>
    <row r="173" spans="1:4" x14ac:dyDescent="0.15">
      <c r="A173" s="1">
        <v>40056</v>
      </c>
      <c r="B173" s="2" t="s">
        <v>3</v>
      </c>
      <c r="C173">
        <v>633.42511999999977</v>
      </c>
      <c r="D173" s="3">
        <v>8.880620182399996</v>
      </c>
    </row>
    <row r="174" spans="1:4" x14ac:dyDescent="0.15">
      <c r="A174" s="1">
        <v>40056</v>
      </c>
      <c r="B174" s="2" t="s">
        <v>3</v>
      </c>
      <c r="C174">
        <v>4376.5072</v>
      </c>
      <c r="D174" s="3">
        <v>61.358630943999998</v>
      </c>
    </row>
    <row r="175" spans="1:4" x14ac:dyDescent="0.15">
      <c r="A175" s="1">
        <v>40056</v>
      </c>
      <c r="B175" s="2" t="s">
        <v>3</v>
      </c>
      <c r="C175">
        <v>2790.2632000000003</v>
      </c>
      <c r="D175" s="3">
        <v>39.119490064000004</v>
      </c>
    </row>
    <row r="176" spans="1:4" x14ac:dyDescent="0.15">
      <c r="A176" s="1">
        <v>40056</v>
      </c>
      <c r="B176" s="2" t="s">
        <v>3</v>
      </c>
      <c r="C176">
        <v>2371.09944</v>
      </c>
      <c r="D176" s="3">
        <v>33.242814148800001</v>
      </c>
    </row>
    <row r="177" spans="1:4" x14ac:dyDescent="0.15">
      <c r="A177" s="1">
        <v>40056</v>
      </c>
      <c r="B177" s="2" t="s">
        <v>3</v>
      </c>
      <c r="C177">
        <v>1388.2215999999999</v>
      </c>
      <c r="D177" s="3">
        <v>19.462866831999996</v>
      </c>
    </row>
    <row r="178" spans="1:4" x14ac:dyDescent="0.15">
      <c r="A178" s="1">
        <v>40056</v>
      </c>
      <c r="B178" s="2" t="s">
        <v>3</v>
      </c>
      <c r="C178">
        <v>992.0347999999999</v>
      </c>
      <c r="D178" s="3">
        <v>13.908327895999998</v>
      </c>
    </row>
    <row r="179" spans="1:4" x14ac:dyDescent="0.15">
      <c r="A179">
        <v>40298</v>
      </c>
      <c r="B179" s="2" t="s">
        <v>3</v>
      </c>
      <c r="C179">
        <v>2623.7675400000007</v>
      </c>
      <c r="D179" s="3">
        <v>36.785220910800007</v>
      </c>
    </row>
    <row r="180" spans="1:4" x14ac:dyDescent="0.15">
      <c r="A180">
        <v>40298</v>
      </c>
      <c r="B180" s="2" t="s">
        <v>3</v>
      </c>
      <c r="C180">
        <v>2176.8270760000005</v>
      </c>
      <c r="D180">
        <v>30.519115605520007</v>
      </c>
    </row>
    <row r="181" spans="1:4" x14ac:dyDescent="0.15">
      <c r="A181">
        <v>40298</v>
      </c>
      <c r="B181" s="2" t="s">
        <v>3</v>
      </c>
      <c r="C181">
        <v>913.03292800000031</v>
      </c>
      <c r="D181">
        <v>12.800721650560003</v>
      </c>
    </row>
    <row r="182" spans="1:4" x14ac:dyDescent="0.15">
      <c r="A182">
        <v>40298</v>
      </c>
      <c r="B182" s="2" t="s">
        <v>3</v>
      </c>
      <c r="C182">
        <v>3432.2733422400006</v>
      </c>
      <c r="D182">
        <v>48.120472258204806</v>
      </c>
    </row>
    <row r="183" spans="1:4" x14ac:dyDescent="0.15">
      <c r="A183">
        <v>40298</v>
      </c>
      <c r="B183" s="2" t="s">
        <v>3</v>
      </c>
      <c r="C183">
        <v>159.70674800000012</v>
      </c>
      <c r="D183">
        <v>2.2390886069600016</v>
      </c>
    </row>
    <row r="184" spans="1:4" x14ac:dyDescent="0.15">
      <c r="A184">
        <v>40298</v>
      </c>
      <c r="B184" s="2" t="s">
        <v>3</v>
      </c>
      <c r="C184">
        <v>728.60107200000027</v>
      </c>
      <c r="D184">
        <v>10.214987029440003</v>
      </c>
    </row>
    <row r="185" spans="1:4" x14ac:dyDescent="0.15">
      <c r="A185">
        <v>40298</v>
      </c>
      <c r="B185" s="2" t="s">
        <v>3</v>
      </c>
      <c r="C185">
        <v>1311.8347200000003</v>
      </c>
      <c r="D185">
        <v>18.391922774400005</v>
      </c>
    </row>
    <row r="186" spans="1:4" x14ac:dyDescent="0.15">
      <c r="A186">
        <v>40298</v>
      </c>
      <c r="B186" s="2" t="s">
        <v>3</v>
      </c>
      <c r="C186">
        <v>674.72548800000038</v>
      </c>
      <c r="D186">
        <v>9.4596513417600043</v>
      </c>
    </row>
    <row r="187" spans="1:4" x14ac:dyDescent="0.15">
      <c r="A187">
        <v>40298</v>
      </c>
      <c r="B187" s="2" t="s">
        <v>3</v>
      </c>
      <c r="C187">
        <v>104.91610800000007</v>
      </c>
      <c r="D187">
        <v>1.4709238341600008</v>
      </c>
    </row>
    <row r="188" spans="1:4" x14ac:dyDescent="0.15">
      <c r="A188">
        <v>40298</v>
      </c>
      <c r="B188" s="2" t="s">
        <v>3</v>
      </c>
      <c r="C188">
        <v>302.8105240000001</v>
      </c>
      <c r="D188">
        <v>4.2454035464800013</v>
      </c>
    </row>
    <row r="189" spans="1:4" x14ac:dyDescent="0.15">
      <c r="A189">
        <v>40298</v>
      </c>
      <c r="B189" s="2" t="s">
        <v>3</v>
      </c>
      <c r="C189">
        <v>420.362528</v>
      </c>
      <c r="D189">
        <v>5.8934826425599995</v>
      </c>
    </row>
    <row r="190" spans="1:4" x14ac:dyDescent="0.15">
      <c r="A190">
        <v>40298</v>
      </c>
      <c r="B190" s="2" t="s">
        <v>3</v>
      </c>
      <c r="C190">
        <v>150.02952399999998</v>
      </c>
      <c r="D190">
        <v>2.1034139264799996</v>
      </c>
    </row>
    <row r="191" spans="1:4" x14ac:dyDescent="0.15">
      <c r="A191">
        <v>40298</v>
      </c>
      <c r="B191" s="2" t="s">
        <v>3</v>
      </c>
      <c r="C191">
        <v>1759.9838880000011</v>
      </c>
      <c r="D191">
        <v>24.674974109760015</v>
      </c>
    </row>
    <row r="192" spans="1:4" x14ac:dyDescent="0.15">
      <c r="A192">
        <v>40298</v>
      </c>
      <c r="B192" s="2" t="s">
        <v>3</v>
      </c>
      <c r="C192">
        <v>2252.2433440000004</v>
      </c>
      <c r="D192">
        <v>31.576451682880005</v>
      </c>
    </row>
    <row r="193" spans="1:4" x14ac:dyDescent="0.15">
      <c r="A193">
        <v>40298</v>
      </c>
      <c r="B193" s="2" t="s">
        <v>3</v>
      </c>
      <c r="C193">
        <v>558.87846000000025</v>
      </c>
      <c r="D193">
        <v>7.8354760092000033</v>
      </c>
    </row>
    <row r="194" spans="1:4" x14ac:dyDescent="0.15">
      <c r="A194">
        <v>40298</v>
      </c>
      <c r="B194" s="2" t="s">
        <v>3</v>
      </c>
      <c r="C194">
        <v>526.88725200000022</v>
      </c>
      <c r="D194">
        <v>7.3869592730400031</v>
      </c>
    </row>
    <row r="195" spans="1:4" x14ac:dyDescent="0.15">
      <c r="A195">
        <v>40298</v>
      </c>
      <c r="B195" s="2" t="s">
        <v>3</v>
      </c>
      <c r="C195">
        <v>1124.1400412000003</v>
      </c>
      <c r="D195">
        <v>15.760443377624004</v>
      </c>
    </row>
    <row r="196" spans="1:4" x14ac:dyDescent="0.15">
      <c r="A196">
        <v>40298</v>
      </c>
      <c r="B196" s="2" t="s">
        <v>3</v>
      </c>
      <c r="C196">
        <v>1049.2480680000003</v>
      </c>
      <c r="D196">
        <v>14.710457913360004</v>
      </c>
    </row>
    <row r="197" spans="1:4" x14ac:dyDescent="0.15">
      <c r="A197">
        <v>40298</v>
      </c>
      <c r="B197" s="2" t="s">
        <v>3</v>
      </c>
      <c r="C197">
        <v>253.54493600000018</v>
      </c>
      <c r="D197">
        <v>3.5547000027200024</v>
      </c>
    </row>
    <row r="198" spans="1:4" x14ac:dyDescent="0.15">
      <c r="A198">
        <v>40298</v>
      </c>
      <c r="B198" s="2" t="s">
        <v>3</v>
      </c>
      <c r="C198">
        <v>193.97818000000009</v>
      </c>
      <c r="D198">
        <v>2.7195740836000013</v>
      </c>
    </row>
    <row r="199" spans="1:4" x14ac:dyDescent="0.15">
      <c r="A199">
        <v>40298</v>
      </c>
      <c r="B199" s="2" t="s">
        <v>3</v>
      </c>
      <c r="C199">
        <v>476.16034400000012</v>
      </c>
      <c r="D199">
        <v>6.6757680228800016</v>
      </c>
    </row>
    <row r="200" spans="1:4" x14ac:dyDescent="0.15">
      <c r="A200">
        <v>40298</v>
      </c>
      <c r="B200" s="2" t="s">
        <v>3</v>
      </c>
      <c r="C200">
        <v>153.42711999999997</v>
      </c>
      <c r="D200">
        <v>2.1510482223999996</v>
      </c>
    </row>
    <row r="201" spans="1:4" x14ac:dyDescent="0.15">
      <c r="A201">
        <v>40359</v>
      </c>
      <c r="B201" s="2" t="s">
        <v>3</v>
      </c>
      <c r="C201">
        <v>1344.3694680000001</v>
      </c>
      <c r="D201">
        <v>18.848059941359999</v>
      </c>
    </row>
    <row r="202" spans="1:4" x14ac:dyDescent="0.15">
      <c r="A202">
        <v>40359</v>
      </c>
      <c r="B202" s="2" t="s">
        <v>3</v>
      </c>
      <c r="C202">
        <v>949.87074400000029</v>
      </c>
      <c r="D202">
        <v>13.317187830880004</v>
      </c>
    </row>
    <row r="203" spans="1:4" x14ac:dyDescent="0.15">
      <c r="A203">
        <v>40359</v>
      </c>
      <c r="B203" s="2" t="s">
        <v>3</v>
      </c>
      <c r="C203">
        <v>935.56429219999995</v>
      </c>
      <c r="D203">
        <v>13.116611376643998</v>
      </c>
    </row>
    <row r="204" spans="1:4" x14ac:dyDescent="0.15">
      <c r="A204">
        <v>40359</v>
      </c>
      <c r="B204" s="2" t="s">
        <v>3</v>
      </c>
      <c r="C204">
        <v>1872.9086651200003</v>
      </c>
      <c r="D204">
        <v>26.258179484982403</v>
      </c>
    </row>
    <row r="205" spans="1:4" x14ac:dyDescent="0.15">
      <c r="A205">
        <v>40359</v>
      </c>
      <c r="B205" s="2" t="s">
        <v>3</v>
      </c>
      <c r="C205">
        <v>1718.8030040000003</v>
      </c>
      <c r="D205">
        <v>24.097618116080003</v>
      </c>
    </row>
    <row r="206" spans="1:4" x14ac:dyDescent="0.15">
      <c r="A206">
        <v>40359</v>
      </c>
      <c r="B206" s="2" t="s">
        <v>3</v>
      </c>
      <c r="C206">
        <v>2141.7492819599997</v>
      </c>
      <c r="D206">
        <v>30.027324933079196</v>
      </c>
    </row>
    <row r="207" spans="1:4" x14ac:dyDescent="0.15">
      <c r="A207">
        <v>40359</v>
      </c>
      <c r="B207" s="2" t="s">
        <v>3</v>
      </c>
      <c r="C207">
        <v>2081.7083120000007</v>
      </c>
      <c r="D207">
        <v>29.185550534240008</v>
      </c>
    </row>
    <row r="208" spans="1:4" x14ac:dyDescent="0.15">
      <c r="A208">
        <v>40359</v>
      </c>
      <c r="B208" s="2" t="s">
        <v>3</v>
      </c>
      <c r="C208">
        <v>8127.8676667999998</v>
      </c>
      <c r="D208">
        <v>113.95270468853599</v>
      </c>
    </row>
    <row r="209" spans="1:4" x14ac:dyDescent="0.15">
      <c r="A209">
        <v>40359</v>
      </c>
      <c r="B209" s="2" t="s">
        <v>3</v>
      </c>
      <c r="C209">
        <v>5605.3731266240011</v>
      </c>
      <c r="D209">
        <v>78.587331235268493</v>
      </c>
    </row>
    <row r="210" spans="1:4" x14ac:dyDescent="0.15">
      <c r="A210">
        <v>40359</v>
      </c>
      <c r="B210" s="2" t="s">
        <v>3</v>
      </c>
      <c r="C210">
        <v>4777.5906597600006</v>
      </c>
      <c r="D210">
        <v>66.981821049835204</v>
      </c>
    </row>
    <row r="211" spans="1:4" x14ac:dyDescent="0.15">
      <c r="A211">
        <v>40359</v>
      </c>
      <c r="B211" s="2" t="s">
        <v>3</v>
      </c>
      <c r="C211">
        <v>1252.0091625600003</v>
      </c>
      <c r="D211">
        <v>17.553168459091204</v>
      </c>
    </row>
    <row r="212" spans="1:4" x14ac:dyDescent="0.15">
      <c r="A212">
        <v>40359</v>
      </c>
      <c r="B212" s="2" t="s">
        <v>3</v>
      </c>
      <c r="C212">
        <v>1570.7271330000003</v>
      </c>
      <c r="D212">
        <v>22.021594404660004</v>
      </c>
    </row>
    <row r="213" spans="1:4" x14ac:dyDescent="0.15">
      <c r="A213">
        <v>40359</v>
      </c>
      <c r="B213" s="2" t="s">
        <v>3</v>
      </c>
      <c r="C213">
        <v>1698.9934920000005</v>
      </c>
      <c r="D213">
        <v>23.819888757840005</v>
      </c>
    </row>
    <row r="214" spans="1:4" x14ac:dyDescent="0.15">
      <c r="A214">
        <v>40359</v>
      </c>
      <c r="B214" s="2" t="s">
        <v>3</v>
      </c>
      <c r="C214">
        <v>1963.5304658400003</v>
      </c>
      <c r="D214">
        <v>27.528697131076804</v>
      </c>
    </row>
    <row r="215" spans="1:4" x14ac:dyDescent="0.15">
      <c r="A215">
        <v>40359</v>
      </c>
      <c r="B215" s="2" t="s">
        <v>3</v>
      </c>
      <c r="C215">
        <v>222.72716800000012</v>
      </c>
      <c r="D215">
        <v>3.1226348953600014</v>
      </c>
    </row>
    <row r="216" spans="1:4" x14ac:dyDescent="0.15">
      <c r="A216">
        <v>40359</v>
      </c>
      <c r="B216" s="2" t="s">
        <v>3</v>
      </c>
      <c r="C216">
        <v>99.941360000000032</v>
      </c>
      <c r="D216">
        <v>1.4011778672000004</v>
      </c>
    </row>
    <row r="217" spans="1:4" x14ac:dyDescent="0.15">
      <c r="A217">
        <v>40359</v>
      </c>
      <c r="B217" s="2" t="s">
        <v>3</v>
      </c>
      <c r="C217">
        <v>685.22333600000013</v>
      </c>
      <c r="D217">
        <v>9.6068311707200014</v>
      </c>
    </row>
    <row r="218" spans="1:4" x14ac:dyDescent="0.15">
      <c r="A218">
        <v>40359</v>
      </c>
      <c r="B218" s="2" t="s">
        <v>3</v>
      </c>
      <c r="C218">
        <v>1017.6053040000003</v>
      </c>
      <c r="D218">
        <v>14.266826362080003</v>
      </c>
    </row>
    <row r="219" spans="1:4" x14ac:dyDescent="0.15">
      <c r="A219">
        <v>40359</v>
      </c>
      <c r="B219" s="2" t="s">
        <v>3</v>
      </c>
      <c r="C219">
        <v>643.91014572000006</v>
      </c>
      <c r="D219">
        <v>9.0276202429944004</v>
      </c>
    </row>
    <row r="220" spans="1:4" x14ac:dyDescent="0.15">
      <c r="A220">
        <v>40359</v>
      </c>
      <c r="B220" s="2" t="s">
        <v>3</v>
      </c>
      <c r="C220">
        <v>297.42502400000006</v>
      </c>
      <c r="D220">
        <v>4.1698988364800007</v>
      </c>
    </row>
    <row r="221" spans="1:4" x14ac:dyDescent="0.15">
      <c r="A221">
        <v>40359</v>
      </c>
      <c r="B221" s="2" t="s">
        <v>3</v>
      </c>
      <c r="C221">
        <v>1480.8931411600001</v>
      </c>
      <c r="D221">
        <v>20.762121839063202</v>
      </c>
    </row>
    <row r="222" spans="1:4" x14ac:dyDescent="0.15">
      <c r="A222">
        <v>40359</v>
      </c>
      <c r="B222" s="2" t="s">
        <v>3</v>
      </c>
      <c r="C222">
        <v>48.514500000000012</v>
      </c>
      <c r="D222">
        <v>0.68017329000000015</v>
      </c>
    </row>
    <row r="223" spans="1:4" x14ac:dyDescent="0.15">
      <c r="A223">
        <v>40359</v>
      </c>
      <c r="B223" s="2" t="s">
        <v>3</v>
      </c>
      <c r="C223">
        <v>1314.7921965200003</v>
      </c>
      <c r="D223">
        <v>18.433386595210404</v>
      </c>
    </row>
    <row r="224" spans="1:4" x14ac:dyDescent="0.15">
      <c r="A224">
        <v>40359</v>
      </c>
      <c r="B224" s="2" t="s">
        <v>3</v>
      </c>
      <c r="C224">
        <v>1884.2331172000004</v>
      </c>
      <c r="D224">
        <v>26.416948303144004</v>
      </c>
    </row>
    <row r="225" spans="1:4" x14ac:dyDescent="0.15">
      <c r="A225">
        <v>40359</v>
      </c>
      <c r="B225" s="2" t="s">
        <v>3</v>
      </c>
      <c r="C225">
        <v>1833.0537280000005</v>
      </c>
      <c r="D225">
        <v>25.699413266560008</v>
      </c>
    </row>
    <row r="226" spans="1:4" x14ac:dyDescent="0.15">
      <c r="A226">
        <v>40359</v>
      </c>
      <c r="B226" s="2" t="s">
        <v>3</v>
      </c>
      <c r="C226">
        <v>3557.89569936</v>
      </c>
      <c r="D226">
        <v>49.8816977050272</v>
      </c>
    </row>
    <row r="227" spans="1:4" x14ac:dyDescent="0.15">
      <c r="A227">
        <v>40359</v>
      </c>
      <c r="B227" s="2" t="s">
        <v>3</v>
      </c>
      <c r="C227">
        <v>4165.4402185520003</v>
      </c>
      <c r="D227">
        <v>58.399471864099041</v>
      </c>
    </row>
    <row r="228" spans="1:4" x14ac:dyDescent="0.15">
      <c r="A228">
        <v>40421</v>
      </c>
      <c r="B228" s="2" t="s">
        <v>3</v>
      </c>
      <c r="C228">
        <v>1342.8359999999998</v>
      </c>
      <c r="D228">
        <v>18.826560719999996</v>
      </c>
    </row>
    <row r="229" spans="1:4" x14ac:dyDescent="0.15">
      <c r="A229">
        <v>40421</v>
      </c>
      <c r="B229" s="2" t="s">
        <v>3</v>
      </c>
      <c r="C229">
        <v>2665.7994799999997</v>
      </c>
      <c r="D229">
        <v>37.374508709599993</v>
      </c>
    </row>
    <row r="230" spans="1:4" x14ac:dyDescent="0.15">
      <c r="A230">
        <v>40421</v>
      </c>
      <c r="B230" s="2" t="s">
        <v>3</v>
      </c>
      <c r="C230">
        <v>802.63759999999979</v>
      </c>
      <c r="D230">
        <v>11.252979151999996</v>
      </c>
    </row>
    <row r="231" spans="1:4" x14ac:dyDescent="0.15">
      <c r="A231">
        <v>40421</v>
      </c>
      <c r="B231" s="2" t="s">
        <v>3</v>
      </c>
      <c r="C231">
        <v>376.92319999999995</v>
      </c>
      <c r="D231">
        <v>5.2844632639999993</v>
      </c>
    </row>
    <row r="232" spans="1:4" x14ac:dyDescent="0.15">
      <c r="A232">
        <v>40421</v>
      </c>
      <c r="B232" s="2" t="s">
        <v>3</v>
      </c>
      <c r="C232">
        <v>493.57167999999996</v>
      </c>
      <c r="D232">
        <v>6.919874953599999</v>
      </c>
    </row>
    <row r="233" spans="1:4" x14ac:dyDescent="0.15">
      <c r="A233">
        <v>40421</v>
      </c>
      <c r="B233" s="2" t="s">
        <v>3</v>
      </c>
      <c r="C233">
        <v>1169.5403999999999</v>
      </c>
      <c r="D233">
        <v>16.396956407999998</v>
      </c>
    </row>
    <row r="234" spans="1:4" x14ac:dyDescent="0.15">
      <c r="A234">
        <v>40421</v>
      </c>
      <c r="B234" s="2" t="s">
        <v>3</v>
      </c>
      <c r="C234">
        <v>484.57080000000002</v>
      </c>
      <c r="D234">
        <v>6.7936826159999999</v>
      </c>
    </row>
    <row r="235" spans="1:4" x14ac:dyDescent="0.15">
      <c r="A235">
        <v>40421</v>
      </c>
      <c r="B235" s="2" t="s">
        <v>3</v>
      </c>
      <c r="C235">
        <v>2087.9891999999995</v>
      </c>
      <c r="D235">
        <v>29.273608583999991</v>
      </c>
    </row>
    <row r="236" spans="1:4" x14ac:dyDescent="0.15">
      <c r="A236">
        <v>40421</v>
      </c>
      <c r="B236" s="2" t="s">
        <v>3</v>
      </c>
      <c r="C236">
        <v>481.17479999999983</v>
      </c>
      <c r="D236">
        <v>6.7460706959999976</v>
      </c>
    </row>
    <row r="237" spans="1:4" x14ac:dyDescent="0.15">
      <c r="A237">
        <v>40421</v>
      </c>
      <c r="B237" s="2" t="s">
        <v>3</v>
      </c>
      <c r="C237">
        <v>52.501599999999968</v>
      </c>
      <c r="D237">
        <v>0.7360724319999995</v>
      </c>
    </row>
    <row r="238" spans="1:4" x14ac:dyDescent="0.15">
      <c r="A238">
        <v>40421</v>
      </c>
      <c r="B238" s="2" t="s">
        <v>3</v>
      </c>
      <c r="C238">
        <v>227.49839999999995</v>
      </c>
      <c r="D238">
        <v>3.189527567999999</v>
      </c>
    </row>
    <row r="239" spans="1:4" x14ac:dyDescent="0.15">
      <c r="A239">
        <v>40421</v>
      </c>
      <c r="B239" s="2" t="s">
        <v>3</v>
      </c>
      <c r="C239">
        <v>1822.5055999999995</v>
      </c>
      <c r="D239">
        <v>25.551528511999994</v>
      </c>
    </row>
    <row r="240" spans="1:4" x14ac:dyDescent="0.15">
      <c r="A240">
        <v>40421</v>
      </c>
      <c r="B240" s="2" t="s">
        <v>3</v>
      </c>
      <c r="C240">
        <v>1159.0467199999998</v>
      </c>
      <c r="D240">
        <v>16.249835014399999</v>
      </c>
    </row>
    <row r="241" spans="1:4" x14ac:dyDescent="0.15">
      <c r="A241">
        <v>40421</v>
      </c>
      <c r="B241" s="2" t="s">
        <v>3</v>
      </c>
      <c r="C241">
        <v>2788.8475999999996</v>
      </c>
      <c r="D241">
        <v>39.099643351999994</v>
      </c>
    </row>
    <row r="242" spans="1:4" x14ac:dyDescent="0.15">
      <c r="A242">
        <v>40421</v>
      </c>
      <c r="B242" s="2" t="s">
        <v>3</v>
      </c>
      <c r="C242">
        <v>816.30391999999983</v>
      </c>
      <c r="D242">
        <v>11.444580958399998</v>
      </c>
    </row>
    <row r="243" spans="1:4" x14ac:dyDescent="0.15">
      <c r="A243">
        <v>40421</v>
      </c>
      <c r="B243" s="2" t="s">
        <v>3</v>
      </c>
      <c r="C243">
        <v>1967.6699999999996</v>
      </c>
      <c r="D243">
        <v>27.586733399999993</v>
      </c>
    </row>
    <row r="244" spans="1:4" x14ac:dyDescent="0.15">
      <c r="A244">
        <v>40421</v>
      </c>
      <c r="B244" s="2" t="s">
        <v>3</v>
      </c>
      <c r="C244">
        <v>365.25040000000001</v>
      </c>
      <c r="D244">
        <v>5.1208106080000002</v>
      </c>
    </row>
    <row r="245" spans="1:4" x14ac:dyDescent="0.15">
      <c r="A245">
        <v>40421</v>
      </c>
      <c r="B245" s="2" t="s">
        <v>3</v>
      </c>
      <c r="C245">
        <v>737.68119999999965</v>
      </c>
      <c r="D245">
        <v>10.342290423999994</v>
      </c>
    </row>
    <row r="246" spans="1:4" x14ac:dyDescent="0.15">
      <c r="A246">
        <v>40421</v>
      </c>
      <c r="B246" s="2" t="s">
        <v>3</v>
      </c>
      <c r="C246">
        <v>2769.3358399999997</v>
      </c>
      <c r="D246">
        <v>38.826088476799995</v>
      </c>
    </row>
  </sheetData>
  <sortState ref="A2:D246">
    <sortCondition ref="B2:B246"/>
    <sortCondition ref="A2:A246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species quadrats</vt:lpstr>
      <vt:lpstr>Julys</vt:lpstr>
      <vt:lpstr>N Content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Weller</dc:creator>
  <cp:lastModifiedBy>Microsoft Office User</cp:lastModifiedBy>
  <dcterms:created xsi:type="dcterms:W3CDTF">2014-04-09T04:46:40Z</dcterms:created>
  <dcterms:modified xsi:type="dcterms:W3CDTF">2015-08-25T23:38:21Z</dcterms:modified>
</cp:coreProperties>
</file>