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Nutrient Data/"/>
    </mc:Choice>
  </mc:AlternateContent>
  <bookViews>
    <workbookView xWindow="1160" yWindow="460" windowWidth="24440" windowHeight="15540" tabRatio="500" activeTab="1"/>
  </bookViews>
  <sheets>
    <sheet name="By species" sheetId="1" r:id="rId1"/>
    <sheet name="Peak all years" sheetId="2" r:id="rId2"/>
    <sheet name="All months and years" sheetId="3" r:id="rId3"/>
    <sheet name="All species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" l="1"/>
  <c r="H25" i="2"/>
  <c r="H24" i="2"/>
  <c r="H23" i="2"/>
  <c r="H22" i="2"/>
  <c r="J6" i="2"/>
  <c r="J22" i="2"/>
  <c r="G21" i="2"/>
  <c r="G22" i="2"/>
  <c r="G23" i="2"/>
  <c r="G24" i="2"/>
  <c r="G25" i="2"/>
  <c r="G26" i="2"/>
  <c r="K21" i="2"/>
  <c r="J21" i="2"/>
  <c r="H21" i="2"/>
  <c r="H20" i="2"/>
  <c r="G20" i="2"/>
  <c r="H19" i="2"/>
  <c r="G19" i="2"/>
  <c r="H18" i="2"/>
  <c r="G18" i="2"/>
  <c r="H17" i="2"/>
  <c r="G17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G10" i="2"/>
  <c r="G15" i="2"/>
  <c r="G5" i="2"/>
  <c r="G9" i="2"/>
  <c r="G14" i="2"/>
  <c r="G4" i="2"/>
  <c r="G8" i="2"/>
  <c r="G13" i="2"/>
  <c r="G3" i="2"/>
  <c r="G2" i="2"/>
  <c r="G7" i="2"/>
  <c r="G12" i="2"/>
  <c r="G3" i="3"/>
  <c r="K3" i="3"/>
  <c r="H3" i="3"/>
  <c r="L3" i="3"/>
  <c r="G4" i="3"/>
  <c r="K4" i="3"/>
  <c r="H4" i="3"/>
  <c r="L4" i="3"/>
  <c r="G5" i="3"/>
  <c r="K5" i="3"/>
  <c r="H5" i="3"/>
  <c r="L5" i="3"/>
  <c r="G2" i="3"/>
  <c r="G6" i="3"/>
  <c r="K6" i="3"/>
  <c r="H2" i="3"/>
  <c r="H6" i="3"/>
  <c r="L6" i="3"/>
  <c r="G7" i="3"/>
  <c r="K7" i="3"/>
  <c r="H7" i="3"/>
  <c r="L7" i="3"/>
  <c r="G8" i="3"/>
  <c r="K8" i="3"/>
  <c r="H8" i="3"/>
  <c r="L8" i="3"/>
  <c r="G9" i="3"/>
  <c r="K9" i="3"/>
  <c r="H9" i="3"/>
  <c r="L9" i="3"/>
  <c r="G10" i="3"/>
  <c r="K10" i="3"/>
  <c r="H10" i="3"/>
  <c r="L10" i="3"/>
  <c r="G11" i="3"/>
  <c r="K11" i="3"/>
  <c r="H11" i="3"/>
  <c r="L11" i="3"/>
  <c r="G12" i="3"/>
  <c r="K12" i="3"/>
  <c r="H12" i="3"/>
  <c r="L12" i="3"/>
  <c r="G13" i="3"/>
  <c r="K13" i="3"/>
  <c r="H13" i="3"/>
  <c r="L13" i="3"/>
  <c r="G14" i="3"/>
  <c r="K14" i="3"/>
  <c r="H14" i="3"/>
  <c r="L14" i="3"/>
  <c r="G15" i="3"/>
  <c r="K15" i="3"/>
  <c r="H15" i="3"/>
  <c r="L15" i="3"/>
  <c r="G16" i="3"/>
  <c r="K16" i="3"/>
  <c r="H16" i="3"/>
  <c r="L16" i="3"/>
  <c r="G17" i="3"/>
  <c r="K17" i="3"/>
  <c r="H17" i="3"/>
  <c r="L17" i="3"/>
  <c r="G18" i="3"/>
  <c r="K18" i="3"/>
  <c r="H18" i="3"/>
  <c r="L18" i="3"/>
  <c r="G19" i="3"/>
  <c r="K19" i="3"/>
  <c r="H19" i="3"/>
  <c r="L19" i="3"/>
  <c r="G20" i="3"/>
  <c r="K20" i="3"/>
  <c r="H20" i="3"/>
  <c r="L20" i="3"/>
  <c r="G21" i="3"/>
  <c r="K21" i="3"/>
  <c r="H21" i="3"/>
  <c r="L21" i="3"/>
  <c r="G22" i="3"/>
  <c r="K22" i="3"/>
  <c r="H22" i="3"/>
  <c r="L22" i="3"/>
  <c r="G23" i="3"/>
  <c r="K23" i="3"/>
  <c r="H23" i="3"/>
  <c r="L23" i="3"/>
  <c r="G24" i="3"/>
  <c r="K24" i="3"/>
  <c r="H24" i="3"/>
  <c r="L24" i="3"/>
  <c r="G25" i="3"/>
  <c r="K25" i="3"/>
  <c r="H25" i="3"/>
  <c r="L25" i="3"/>
  <c r="G26" i="3"/>
  <c r="K26" i="3"/>
  <c r="H26" i="3"/>
  <c r="L26" i="3"/>
  <c r="G27" i="3"/>
  <c r="K27" i="3"/>
  <c r="H27" i="3"/>
  <c r="L27" i="3"/>
  <c r="G28" i="3"/>
  <c r="K28" i="3"/>
  <c r="H28" i="3"/>
  <c r="L28" i="3"/>
  <c r="G29" i="3"/>
  <c r="K29" i="3"/>
  <c r="H29" i="3"/>
  <c r="L29" i="3"/>
  <c r="G30" i="3"/>
  <c r="K30" i="3"/>
  <c r="H30" i="3"/>
  <c r="L30" i="3"/>
  <c r="G31" i="3"/>
  <c r="K31" i="3"/>
  <c r="H31" i="3"/>
  <c r="L31" i="3"/>
  <c r="G32" i="3"/>
  <c r="K32" i="3"/>
  <c r="H32" i="3"/>
  <c r="L32" i="3"/>
  <c r="G33" i="3"/>
  <c r="K33" i="3"/>
  <c r="H33" i="3"/>
  <c r="L33" i="3"/>
  <c r="G34" i="3"/>
  <c r="K34" i="3"/>
  <c r="H34" i="3"/>
  <c r="L34" i="3"/>
  <c r="G35" i="3"/>
  <c r="K35" i="3"/>
  <c r="H35" i="3"/>
  <c r="L35" i="3"/>
  <c r="G36" i="3"/>
  <c r="K36" i="3"/>
  <c r="H36" i="3"/>
  <c r="L36" i="3"/>
  <c r="G37" i="3"/>
  <c r="K37" i="3"/>
  <c r="H37" i="3"/>
  <c r="L37" i="3"/>
  <c r="G38" i="3"/>
  <c r="K38" i="3"/>
  <c r="H38" i="3"/>
  <c r="L38" i="3"/>
  <c r="G39" i="3"/>
  <c r="K39" i="3"/>
  <c r="H39" i="3"/>
  <c r="L39" i="3"/>
  <c r="G40" i="3"/>
  <c r="K40" i="3"/>
  <c r="H40" i="3"/>
  <c r="L40" i="3"/>
  <c r="G41" i="3"/>
  <c r="K41" i="3"/>
  <c r="H41" i="3"/>
  <c r="L41" i="3"/>
  <c r="G42" i="3"/>
  <c r="K42" i="3"/>
  <c r="H42" i="3"/>
  <c r="L42" i="3"/>
  <c r="G43" i="3"/>
  <c r="K43" i="3"/>
  <c r="H43" i="3"/>
  <c r="L43" i="3"/>
  <c r="G44" i="3"/>
  <c r="K44" i="3"/>
  <c r="H44" i="3"/>
  <c r="L44" i="3"/>
  <c r="G45" i="3"/>
  <c r="K45" i="3"/>
  <c r="H45" i="3"/>
  <c r="L45" i="3"/>
  <c r="G46" i="3"/>
  <c r="K46" i="3"/>
  <c r="H46" i="3"/>
  <c r="L46" i="3"/>
  <c r="G47" i="3"/>
  <c r="K47" i="3"/>
  <c r="H47" i="3"/>
  <c r="L47" i="3"/>
  <c r="G48" i="3"/>
  <c r="K48" i="3"/>
  <c r="H48" i="3"/>
  <c r="L48" i="3"/>
  <c r="G49" i="3"/>
  <c r="K49" i="3"/>
  <c r="H49" i="3"/>
  <c r="L49" i="3"/>
  <c r="G50" i="3"/>
  <c r="K50" i="3"/>
  <c r="H50" i="3"/>
  <c r="L50" i="3"/>
  <c r="G51" i="3"/>
  <c r="K51" i="3"/>
  <c r="H51" i="3"/>
  <c r="L51" i="3"/>
  <c r="G52" i="3"/>
  <c r="K52" i="3"/>
  <c r="H52" i="3"/>
  <c r="L52" i="3"/>
  <c r="G53" i="3"/>
  <c r="K53" i="3"/>
  <c r="H53" i="3"/>
  <c r="L53" i="3"/>
  <c r="G54" i="3"/>
  <c r="K54" i="3"/>
  <c r="H54" i="3"/>
  <c r="L54" i="3"/>
  <c r="G55" i="3"/>
  <c r="K55" i="3"/>
  <c r="H55" i="3"/>
  <c r="L55" i="3"/>
  <c r="G56" i="3"/>
  <c r="K56" i="3"/>
  <c r="H56" i="3"/>
  <c r="L56" i="3"/>
  <c r="G57" i="3"/>
  <c r="K57" i="3"/>
  <c r="H57" i="3"/>
  <c r="L57" i="3"/>
  <c r="G58" i="3"/>
  <c r="K58" i="3"/>
  <c r="H58" i="3"/>
  <c r="L58" i="3"/>
  <c r="G59" i="3"/>
  <c r="K59" i="3"/>
  <c r="H59" i="3"/>
  <c r="L59" i="3"/>
  <c r="G60" i="3"/>
  <c r="K60" i="3"/>
  <c r="H60" i="3"/>
  <c r="L60" i="3"/>
  <c r="G61" i="3"/>
  <c r="K61" i="3"/>
  <c r="H61" i="3"/>
  <c r="L61" i="3"/>
  <c r="G62" i="3"/>
  <c r="K62" i="3"/>
  <c r="H62" i="3"/>
  <c r="L62" i="3"/>
  <c r="G63" i="3"/>
  <c r="K63" i="3"/>
  <c r="H63" i="3"/>
  <c r="L63" i="3"/>
  <c r="G64" i="3"/>
  <c r="K64" i="3"/>
  <c r="H64" i="3"/>
  <c r="L64" i="3"/>
  <c r="G65" i="3"/>
  <c r="K65" i="3"/>
  <c r="H65" i="3"/>
  <c r="L65" i="3"/>
  <c r="G66" i="3"/>
  <c r="K66" i="3"/>
  <c r="H66" i="3"/>
  <c r="L66" i="3"/>
  <c r="G67" i="3"/>
  <c r="K67" i="3"/>
  <c r="H67" i="3"/>
  <c r="L67" i="3"/>
  <c r="G68" i="3"/>
  <c r="K68" i="3"/>
  <c r="H68" i="3"/>
  <c r="L68" i="3"/>
  <c r="G69" i="3"/>
  <c r="K69" i="3"/>
  <c r="H69" i="3"/>
  <c r="L69" i="3"/>
  <c r="G70" i="3"/>
  <c r="K70" i="3"/>
  <c r="H70" i="3"/>
  <c r="L70" i="3"/>
  <c r="G71" i="3"/>
  <c r="K71" i="3"/>
  <c r="H71" i="3"/>
  <c r="L71" i="3"/>
  <c r="L2" i="3"/>
  <c r="K2" i="3"/>
  <c r="L7" i="4"/>
  <c r="G3" i="4"/>
  <c r="I3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2" i="4"/>
  <c r="I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2" i="4"/>
  <c r="H2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6" i="2"/>
  <c r="G11" i="2"/>
  <c r="G16" i="2"/>
  <c r="K6" i="2"/>
  <c r="K11" i="2"/>
  <c r="K16" i="2"/>
  <c r="K22" i="2"/>
  <c r="J16" i="2"/>
  <c r="J11" i="2"/>
  <c r="B32" i="2"/>
  <c r="A32" i="2"/>
  <c r="N16" i="2"/>
  <c r="P16" i="2"/>
  <c r="M16" i="2"/>
  <c r="O16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N2" i="2"/>
  <c r="P2" i="2"/>
  <c r="M2" i="2"/>
  <c r="O2" i="2"/>
</calcChain>
</file>

<file path=xl/comments1.xml><?xml version="1.0" encoding="utf-8"?>
<comments xmlns="http://schemas.openxmlformats.org/spreadsheetml/2006/main">
  <authors>
    <author>Nicholas Weller</author>
  </authors>
  <commentList>
    <comment ref="H22" authorId="0">
      <text>
        <r>
          <rPr>
            <b/>
            <sz val="9"/>
            <color indexed="81"/>
            <rFont val="Verdana"/>
          </rPr>
          <t>Nicholas Weller:</t>
        </r>
        <r>
          <rPr>
            <sz val="9"/>
            <color indexed="81"/>
            <rFont val="Verdana"/>
          </rPr>
          <t xml:space="preserve">
the stdev of a set of averages is the standard error of that set.
</t>
        </r>
      </text>
    </comment>
  </commentList>
</comments>
</file>

<file path=xl/sharedStrings.xml><?xml version="1.0" encoding="utf-8"?>
<sst xmlns="http://schemas.openxmlformats.org/spreadsheetml/2006/main" count="232" uniqueCount="30">
  <si>
    <t>Month/Year</t>
    <phoneticPr fontId="1" type="noConversion"/>
  </si>
  <si>
    <t>AG Biomass (g/m2)</t>
    <phoneticPr fontId="1" type="noConversion"/>
  </si>
  <si>
    <t>Species</t>
    <phoneticPr fontId="1" type="noConversion"/>
  </si>
  <si>
    <t>Std error</t>
    <phoneticPr fontId="1" type="noConversion"/>
  </si>
  <si>
    <t>Schoenoplectus</t>
    <phoneticPr fontId="1" type="noConversion"/>
  </si>
  <si>
    <t>Typha</t>
    <phoneticPr fontId="1" type="noConversion"/>
  </si>
  <si>
    <t>S. americanus</t>
    <phoneticPr fontId="1" type="noConversion"/>
  </si>
  <si>
    <t>S. californicus</t>
    <phoneticPr fontId="1" type="noConversion"/>
  </si>
  <si>
    <t># quadrats</t>
    <phoneticPr fontId="1" type="noConversion"/>
  </si>
  <si>
    <t>%N</t>
    <phoneticPr fontId="1" type="noConversion"/>
  </si>
  <si>
    <t>std error</t>
    <phoneticPr fontId="1" type="noConversion"/>
  </si>
  <si>
    <t>N g/m2</t>
    <phoneticPr fontId="1" type="noConversion"/>
  </si>
  <si>
    <t>std error</t>
    <phoneticPr fontId="1" type="noConversion"/>
  </si>
  <si>
    <t>All</t>
    <phoneticPr fontId="1" type="noConversion"/>
  </si>
  <si>
    <t>Typha</t>
    <phoneticPr fontId="1" type="noConversion"/>
  </si>
  <si>
    <t>Schoenoplectus</t>
    <phoneticPr fontId="1" type="noConversion"/>
  </si>
  <si>
    <t>S. americanus</t>
    <phoneticPr fontId="1" type="noConversion"/>
  </si>
  <si>
    <t>S. californicus</t>
    <phoneticPr fontId="1" type="noConversion"/>
  </si>
  <si>
    <t>Area (m2)</t>
    <phoneticPr fontId="1" type="noConversion"/>
  </si>
  <si>
    <t>N (kg)</t>
    <phoneticPr fontId="1" type="noConversion"/>
  </si>
  <si>
    <t>Std error</t>
    <phoneticPr fontId="1" type="noConversion"/>
  </si>
  <si>
    <t>All</t>
    <phoneticPr fontId="1" type="noConversion"/>
  </si>
  <si>
    <t>N (MT)</t>
    <phoneticPr fontId="1" type="noConversion"/>
  </si>
  <si>
    <t>Average of peak</t>
    <phoneticPr fontId="1" type="noConversion"/>
  </si>
  <si>
    <t>All</t>
    <phoneticPr fontId="1" type="noConversion"/>
  </si>
  <si>
    <t>All</t>
    <phoneticPr fontId="1" type="noConversion"/>
  </si>
  <si>
    <t>Schoenoplectus</t>
  </si>
  <si>
    <t>S. americanus</t>
  </si>
  <si>
    <t>S. californicus</t>
  </si>
  <si>
    <t>Typha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</si>
</sst>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4" x14ac:knownFonts="1">
    <font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'Peak all years'!$B$10</c:f>
              <c:strCache>
                <c:ptCount val="1"/>
                <c:pt idx="0">
                  <c:v>Typha</c:v>
                </c:pt>
              </c:strCache>
            </c:strRef>
          </c:tx>
          <c:invertIfNegative val="0"/>
          <c:cat>
            <c:numRef>
              <c:f>'Peak all years'!$A$4:$A$11</c:f>
              <c:numCache>
                <c:formatCode>mmm\-yy</c:formatCode>
                <c:ptCount val="8"/>
                <c:pt idx="0">
                  <c:v>39263.0</c:v>
                </c:pt>
                <c:pt idx="1">
                  <c:v>39263.0</c:v>
                </c:pt>
                <c:pt idx="2">
                  <c:v>39263.0</c:v>
                </c:pt>
                <c:pt idx="3">
                  <c:v>39629.0</c:v>
                </c:pt>
                <c:pt idx="4">
                  <c:v>39629.0</c:v>
                </c:pt>
                <c:pt idx="5">
                  <c:v>39629.0</c:v>
                </c:pt>
                <c:pt idx="6">
                  <c:v>39629.0</c:v>
                </c:pt>
                <c:pt idx="7">
                  <c:v>39629.0</c:v>
                </c:pt>
              </c:numCache>
            </c:numRef>
          </c:cat>
          <c:val>
            <c:numRef>
              <c:f>'Peak all years'!$G$4:$G$11</c:f>
              <c:numCache>
                <c:formatCode>0.0</c:formatCode>
                <c:ptCount val="8"/>
                <c:pt idx="0">
                  <c:v>7.73963360304321</c:v>
                </c:pt>
                <c:pt idx="1">
                  <c:v>26.13068971079177</c:v>
                </c:pt>
                <c:pt idx="2">
                  <c:v>38.68948507413744</c:v>
                </c:pt>
                <c:pt idx="3">
                  <c:v>3.532583303899905</c:v>
                </c:pt>
                <c:pt idx="4">
                  <c:v>1.273663563585138</c:v>
                </c:pt>
                <c:pt idx="5">
                  <c:v>5.442454319112959</c:v>
                </c:pt>
                <c:pt idx="6">
                  <c:v>20.43252421460479</c:v>
                </c:pt>
                <c:pt idx="7">
                  <c:v>30.68122540120279</c:v>
                </c:pt>
              </c:numCache>
            </c:numRef>
          </c:val>
        </c:ser>
        <c:ser>
          <c:idx val="2"/>
          <c:order val="2"/>
          <c:tx>
            <c:strRef>
              <c:f>'Peak all years'!$B$7</c:f>
              <c:strCache>
                <c:ptCount val="1"/>
                <c:pt idx="0">
                  <c:v>S. americanus</c:v>
                </c:pt>
              </c:strCache>
            </c:strRef>
          </c:tx>
          <c:invertIfNegative val="0"/>
          <c:cat>
            <c:numRef>
              <c:f>'Peak all years'!$A$7:$A$9</c:f>
              <c:numCache>
                <c:formatCode>mmm\-yy</c:formatCode>
                <c:ptCount val="3"/>
                <c:pt idx="0">
                  <c:v>39629.0</c:v>
                </c:pt>
                <c:pt idx="1">
                  <c:v>39629.0</c:v>
                </c:pt>
                <c:pt idx="2">
                  <c:v>39629.0</c:v>
                </c:pt>
              </c:numCache>
            </c:numRef>
          </c:cat>
          <c:val>
            <c:numRef>
              <c:f>'Peak all years'!$G$7:$G$9</c:f>
              <c:numCache>
                <c:formatCode>0.0</c:formatCode>
                <c:ptCount val="3"/>
                <c:pt idx="0">
                  <c:v>3.532583303899905</c:v>
                </c:pt>
                <c:pt idx="1">
                  <c:v>1.273663563585138</c:v>
                </c:pt>
                <c:pt idx="2">
                  <c:v>5.442454319112959</c:v>
                </c:pt>
              </c:numCache>
            </c:numRef>
          </c:val>
        </c:ser>
        <c:ser>
          <c:idx val="3"/>
          <c:order val="3"/>
          <c:tx>
            <c:strRef>
              <c:f>'Peak all years'!$B$4</c:f>
              <c:strCache>
                <c:ptCount val="1"/>
                <c:pt idx="0">
                  <c:v>Schoenoplectus</c:v>
                </c:pt>
              </c:strCache>
            </c:strRef>
          </c:tx>
          <c:invertIfNegative val="0"/>
          <c:cat>
            <c:numRef>
              <c:f>'Peak all years'!$A$7:$A$9</c:f>
              <c:numCache>
                <c:formatCode>mmm\-yy</c:formatCode>
                <c:ptCount val="3"/>
                <c:pt idx="0">
                  <c:v>39629.0</c:v>
                </c:pt>
                <c:pt idx="1">
                  <c:v>39629.0</c:v>
                </c:pt>
                <c:pt idx="2">
                  <c:v>39629.0</c:v>
                </c:pt>
              </c:numCache>
            </c:numRef>
          </c:cat>
          <c:val>
            <c:numRef>
              <c:f>'Peak all years'!$G$10:$G$12</c:f>
              <c:numCache>
                <c:formatCode>0.0</c:formatCode>
                <c:ptCount val="3"/>
                <c:pt idx="0">
                  <c:v>20.43252421460479</c:v>
                </c:pt>
                <c:pt idx="1">
                  <c:v>30.68122540120279</c:v>
                </c:pt>
                <c:pt idx="2">
                  <c:v>0.575158191852</c:v>
                </c:pt>
              </c:numCache>
            </c:numRef>
          </c:val>
        </c:ser>
        <c:ser>
          <c:idx val="0"/>
          <c:order val="0"/>
          <c:tx>
            <c:strRef>
              <c:f>'Peak all years'!$B$13</c:f>
              <c:strCache>
                <c:ptCount val="1"/>
                <c:pt idx="0">
                  <c:v>S. californicus</c:v>
                </c:pt>
              </c:strCache>
            </c:strRef>
          </c:tx>
          <c:invertIfNegative val="0"/>
          <c:cat>
            <c:numRef>
              <c:f>'Peak all years'!$A$7:$A$9</c:f>
              <c:numCache>
                <c:formatCode>mmm\-yy</c:formatCode>
                <c:ptCount val="3"/>
                <c:pt idx="0">
                  <c:v>39629.0</c:v>
                </c:pt>
                <c:pt idx="1">
                  <c:v>39629.0</c:v>
                </c:pt>
                <c:pt idx="2">
                  <c:v>39629.0</c:v>
                </c:pt>
              </c:numCache>
            </c:numRef>
          </c:cat>
          <c:val>
            <c:numRef>
              <c:f>'Peak all years'!$G$13:$G$15</c:f>
              <c:numCache>
                <c:formatCode>0.0</c:formatCode>
                <c:ptCount val="3"/>
                <c:pt idx="0">
                  <c:v>0.750739828474829</c:v>
                </c:pt>
                <c:pt idx="1">
                  <c:v>2.610328260599875</c:v>
                </c:pt>
                <c:pt idx="2">
                  <c:v>18.07305670272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442880"/>
        <c:axId val="-2112439648"/>
      </c:barChart>
      <c:dateAx>
        <c:axId val="-2112442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2439648"/>
        <c:crosses val="autoZero"/>
        <c:auto val="1"/>
        <c:lblOffset val="100"/>
        <c:baseTimeUnit val="days"/>
      </c:dateAx>
      <c:valAx>
        <c:axId val="-21124396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244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species'!$H$1</c:f>
              <c:strCache>
                <c:ptCount val="1"/>
                <c:pt idx="0">
                  <c:v>N (MT)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'All species'!$I$2:$I$15</c:f>
                <c:numCache>
                  <c:formatCode>General</c:formatCode>
                  <c:ptCount val="14"/>
                  <c:pt idx="0">
                    <c:v>1027.331827563263</c:v>
                  </c:pt>
                  <c:pt idx="1">
                    <c:v>476.5154680858815</c:v>
                  </c:pt>
                  <c:pt idx="2">
                    <c:v>465.9625838973341</c:v>
                  </c:pt>
                  <c:pt idx="3">
                    <c:v>277.7797221681989</c:v>
                  </c:pt>
                  <c:pt idx="4">
                    <c:v>180.1560616310208</c:v>
                  </c:pt>
                  <c:pt idx="5">
                    <c:v>466.3833314140467</c:v>
                  </c:pt>
                  <c:pt idx="6">
                    <c:v>933.0980283241192</c:v>
                  </c:pt>
                  <c:pt idx="7">
                    <c:v>692.722042249504</c:v>
                  </c:pt>
                  <c:pt idx="8">
                    <c:v>515.8416295983473</c:v>
                  </c:pt>
                  <c:pt idx="9">
                    <c:v>231.0701850446938</c:v>
                  </c:pt>
                  <c:pt idx="10">
                    <c:v>100.7545957193612</c:v>
                  </c:pt>
                  <c:pt idx="11">
                    <c:v>595.1427846044544</c:v>
                  </c:pt>
                  <c:pt idx="12">
                    <c:v>742.1157456003608</c:v>
                  </c:pt>
                  <c:pt idx="13">
                    <c:v>578.1301769283862</c:v>
                  </c:pt>
                </c:numCache>
              </c:numRef>
            </c:plus>
            <c:minus>
              <c:numRef>
                <c:f>'All species'!$I$2:$I$15</c:f>
                <c:numCache>
                  <c:formatCode>General</c:formatCode>
                  <c:ptCount val="14"/>
                  <c:pt idx="0">
                    <c:v>1027.331827563263</c:v>
                  </c:pt>
                  <c:pt idx="1">
                    <c:v>476.5154680858815</c:v>
                  </c:pt>
                  <c:pt idx="2">
                    <c:v>465.9625838973341</c:v>
                  </c:pt>
                  <c:pt idx="3">
                    <c:v>277.7797221681989</c:v>
                  </c:pt>
                  <c:pt idx="4">
                    <c:v>180.1560616310208</c:v>
                  </c:pt>
                  <c:pt idx="5">
                    <c:v>466.3833314140467</c:v>
                  </c:pt>
                  <c:pt idx="6">
                    <c:v>933.0980283241192</c:v>
                  </c:pt>
                  <c:pt idx="7">
                    <c:v>692.722042249504</c:v>
                  </c:pt>
                  <c:pt idx="8">
                    <c:v>515.8416295983473</c:v>
                  </c:pt>
                  <c:pt idx="9">
                    <c:v>231.0701850446938</c:v>
                  </c:pt>
                  <c:pt idx="10">
                    <c:v>100.7545957193612</c:v>
                  </c:pt>
                  <c:pt idx="11">
                    <c:v>595.1427846044544</c:v>
                  </c:pt>
                  <c:pt idx="12">
                    <c:v>742.1157456003608</c:v>
                  </c:pt>
                  <c:pt idx="13">
                    <c:v>578.1301769283862</c:v>
                  </c:pt>
                </c:numCache>
              </c:numRef>
            </c:minus>
          </c:errBars>
          <c:xVal>
            <c:numRef>
              <c:f>'All species'!$A$2:$A$15</c:f>
              <c:numCache>
                <c:formatCode>mmm\-yy</c:formatCode>
                <c:ptCount val="14"/>
                <c:pt idx="0">
                  <c:v>39263.0</c:v>
                </c:pt>
                <c:pt idx="1">
                  <c:v>39325.0</c:v>
                </c:pt>
                <c:pt idx="2">
                  <c:v>39386.0</c:v>
                </c:pt>
                <c:pt idx="3">
                  <c:v>39447.0</c:v>
                </c:pt>
                <c:pt idx="4">
                  <c:v>39507.0</c:v>
                </c:pt>
                <c:pt idx="5">
                  <c:v>39568.0</c:v>
                </c:pt>
                <c:pt idx="6">
                  <c:v>39629.0</c:v>
                </c:pt>
                <c:pt idx="7">
                  <c:v>39691.0</c:v>
                </c:pt>
                <c:pt idx="8">
                  <c:v>39752.0</c:v>
                </c:pt>
                <c:pt idx="9">
                  <c:v>39813.0</c:v>
                </c:pt>
                <c:pt idx="10">
                  <c:v>39872.0</c:v>
                </c:pt>
                <c:pt idx="11">
                  <c:v>39933.0</c:v>
                </c:pt>
                <c:pt idx="12">
                  <c:v>39994.0</c:v>
                </c:pt>
                <c:pt idx="13">
                  <c:v>40056.0</c:v>
                </c:pt>
              </c:numCache>
            </c:numRef>
          </c:xVal>
          <c:yVal>
            <c:numRef>
              <c:f>'All species'!$H$2:$H$15</c:f>
              <c:numCache>
                <c:formatCode>0.0</c:formatCode>
                <c:ptCount val="14"/>
                <c:pt idx="0">
                  <c:v>8137.80236947854</c:v>
                </c:pt>
                <c:pt idx="1">
                  <c:v>2841.126698096198</c:v>
                </c:pt>
                <c:pt idx="2">
                  <c:v>2894.185078313135</c:v>
                </c:pt>
                <c:pt idx="3">
                  <c:v>1353.394126097908</c:v>
                </c:pt>
                <c:pt idx="4">
                  <c:v>826.5023707958224</c:v>
                </c:pt>
                <c:pt idx="5">
                  <c:v>3057.788643543263</c:v>
                </c:pt>
                <c:pt idx="6">
                  <c:v>6453.374819798626</c:v>
                </c:pt>
                <c:pt idx="7">
                  <c:v>4376.490588178226</c:v>
                </c:pt>
                <c:pt idx="8">
                  <c:v>2720.09784546799</c:v>
                </c:pt>
                <c:pt idx="9">
                  <c:v>914.4413224919385</c:v>
                </c:pt>
                <c:pt idx="10">
                  <c:v>409.324167869654</c:v>
                </c:pt>
                <c:pt idx="11">
                  <c:v>3793.442522838353</c:v>
                </c:pt>
                <c:pt idx="12">
                  <c:v>4629.350710448475</c:v>
                </c:pt>
                <c:pt idx="13">
                  <c:v>3449.941418478123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35216"/>
        <c:axId val="-2077180816"/>
      </c:scatterChart>
      <c:valAx>
        <c:axId val="-2074735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77180816"/>
        <c:crosses val="autoZero"/>
        <c:crossBetween val="midCat"/>
      </c:valAx>
      <c:valAx>
        <c:axId val="-20771808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473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30</xdr:row>
      <xdr:rowOff>0</xdr:rowOff>
    </xdr:from>
    <xdr:to>
      <xdr:col>13</xdr:col>
      <xdr:colOff>228600</xdr:colOff>
      <xdr:row>48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17</xdr:row>
      <xdr:rowOff>114300</xdr:rowOff>
    </xdr:from>
    <xdr:to>
      <xdr:col>11</xdr:col>
      <xdr:colOff>939800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8" workbookViewId="0">
      <selection activeCell="C74" sqref="C74:D77"/>
    </sheetView>
  </sheetViews>
  <sheetFormatPr baseColWidth="10" defaultRowHeight="13" x14ac:dyDescent="0.15"/>
  <cols>
    <col min="2" max="2" width="12.33203125" bestFit="1" customWidth="1"/>
    <col min="3" max="3" width="15.5" bestFit="1" customWidth="1"/>
  </cols>
  <sheetData>
    <row r="1" spans="1:5" x14ac:dyDescent="0.15">
      <c r="A1" t="s">
        <v>0</v>
      </c>
      <c r="B1" t="s">
        <v>2</v>
      </c>
      <c r="C1" t="s">
        <v>1</v>
      </c>
      <c r="D1" t="s">
        <v>3</v>
      </c>
      <c r="E1" t="s">
        <v>8</v>
      </c>
    </row>
    <row r="2" spans="1:5" x14ac:dyDescent="0.15">
      <c r="A2" s="1">
        <v>39263</v>
      </c>
      <c r="B2" t="s">
        <v>6</v>
      </c>
      <c r="C2">
        <v>230.05659932217117</v>
      </c>
      <c r="D2">
        <v>68.092303575290643</v>
      </c>
    </row>
    <row r="3" spans="1:5" x14ac:dyDescent="0.15">
      <c r="A3" s="1">
        <v>39263</v>
      </c>
      <c r="B3" t="s">
        <v>7</v>
      </c>
      <c r="C3">
        <v>13.832710205958527</v>
      </c>
      <c r="D3">
        <v>8.9913868086138038</v>
      </c>
    </row>
    <row r="4" spans="1:5" x14ac:dyDescent="0.15">
      <c r="A4" s="1">
        <v>39263</v>
      </c>
      <c r="B4" t="s">
        <v>4</v>
      </c>
      <c r="C4">
        <v>468.19164998611586</v>
      </c>
      <c r="D4">
        <v>87.980223427174536</v>
      </c>
    </row>
    <row r="5" spans="1:5" x14ac:dyDescent="0.15">
      <c r="A5" s="1">
        <v>39263</v>
      </c>
      <c r="B5" t="s">
        <v>5</v>
      </c>
      <c r="C5">
        <v>1948.8879557571429</v>
      </c>
      <c r="D5">
        <v>182.38997302077979</v>
      </c>
    </row>
    <row r="6" spans="1:5" x14ac:dyDescent="0.15">
      <c r="A6" s="1">
        <v>39325</v>
      </c>
      <c r="B6" t="s">
        <v>16</v>
      </c>
      <c r="C6">
        <v>134.04399576000003</v>
      </c>
      <c r="D6">
        <v>48.483734169602677</v>
      </c>
    </row>
    <row r="7" spans="1:5" x14ac:dyDescent="0.15">
      <c r="A7" s="1">
        <v>39325</v>
      </c>
      <c r="B7" t="s">
        <v>17</v>
      </c>
      <c r="C7">
        <v>23.950224662439933</v>
      </c>
      <c r="D7">
        <v>12.793235399170742</v>
      </c>
    </row>
    <row r="8" spans="1:5" x14ac:dyDescent="0.15">
      <c r="A8" s="1">
        <v>39325</v>
      </c>
      <c r="B8" t="s">
        <v>15</v>
      </c>
      <c r="C8">
        <v>183.76356227627588</v>
      </c>
      <c r="D8">
        <v>40.500564311803736</v>
      </c>
    </row>
    <row r="9" spans="1:5" x14ac:dyDescent="0.15">
      <c r="A9" s="1">
        <v>39325</v>
      </c>
      <c r="B9" t="s">
        <v>14</v>
      </c>
      <c r="C9">
        <v>555.41936639999994</v>
      </c>
      <c r="D9">
        <v>115.92468775507645</v>
      </c>
    </row>
    <row r="10" spans="1:5" x14ac:dyDescent="0.15">
      <c r="A10" s="1">
        <v>39386</v>
      </c>
      <c r="B10" t="s">
        <v>16</v>
      </c>
      <c r="C10">
        <v>110.07737249</v>
      </c>
      <c r="D10">
        <v>44.024125759801677</v>
      </c>
    </row>
    <row r="11" spans="1:5" x14ac:dyDescent="0.15">
      <c r="A11" s="1">
        <v>39386</v>
      </c>
      <c r="B11" t="s">
        <v>17</v>
      </c>
      <c r="C11">
        <v>79.068095244087942</v>
      </c>
      <c r="D11">
        <v>39.444289000734933</v>
      </c>
    </row>
    <row r="12" spans="1:5" x14ac:dyDescent="0.15">
      <c r="A12" s="1">
        <v>39386</v>
      </c>
      <c r="B12" t="s">
        <v>15</v>
      </c>
      <c r="C12">
        <v>175.5419420299248</v>
      </c>
      <c r="D12">
        <v>36.177452130126568</v>
      </c>
    </row>
    <row r="13" spans="1:5" x14ac:dyDescent="0.15">
      <c r="A13" s="1">
        <v>39386</v>
      </c>
      <c r="B13" t="s">
        <v>14</v>
      </c>
      <c r="C13">
        <v>564.79615199999989</v>
      </c>
      <c r="D13">
        <v>110.32167198657037</v>
      </c>
    </row>
    <row r="14" spans="1:5" x14ac:dyDescent="0.15">
      <c r="A14" s="1">
        <v>39447</v>
      </c>
      <c r="B14" t="s">
        <v>16</v>
      </c>
      <c r="C14">
        <v>70.198835920000008</v>
      </c>
      <c r="D14">
        <v>28.591347761198701</v>
      </c>
    </row>
    <row r="15" spans="1:5" x14ac:dyDescent="0.15">
      <c r="A15" s="1">
        <v>39447</v>
      </c>
      <c r="B15" t="s">
        <v>17</v>
      </c>
      <c r="C15">
        <v>49.902965087464324</v>
      </c>
      <c r="D15">
        <v>19.745252071752674</v>
      </c>
    </row>
    <row r="16" spans="1:5" x14ac:dyDescent="0.15">
      <c r="A16" s="1">
        <v>39447</v>
      </c>
      <c r="B16" t="s">
        <v>15</v>
      </c>
      <c r="C16">
        <v>76.924762536842877</v>
      </c>
      <c r="D16">
        <v>25.724850551487922</v>
      </c>
    </row>
    <row r="17" spans="1:4" x14ac:dyDescent="0.15">
      <c r="A17" s="1">
        <v>39447</v>
      </c>
      <c r="B17" t="s">
        <v>14</v>
      </c>
      <c r="C17">
        <v>229.3271704</v>
      </c>
      <c r="D17">
        <v>71.20768613640179</v>
      </c>
    </row>
    <row r="18" spans="1:4" x14ac:dyDescent="0.15">
      <c r="A18" s="1">
        <v>39507</v>
      </c>
      <c r="B18" t="s">
        <v>16</v>
      </c>
      <c r="C18">
        <v>19.093133839999993</v>
      </c>
      <c r="D18">
        <v>13.500805313004658</v>
      </c>
    </row>
    <row r="19" spans="1:4" x14ac:dyDescent="0.15">
      <c r="A19" s="1">
        <v>39507</v>
      </c>
      <c r="B19" t="s">
        <v>17</v>
      </c>
      <c r="C19">
        <v>47.290205110796151</v>
      </c>
      <c r="D19">
        <v>21.924593250922115</v>
      </c>
    </row>
    <row r="20" spans="1:4" x14ac:dyDescent="0.15">
      <c r="A20" s="1">
        <v>39507</v>
      </c>
      <c r="B20" t="s">
        <v>4</v>
      </c>
      <c r="C20">
        <v>76.70033522604048</v>
      </c>
      <c r="D20">
        <v>23.105953064104419</v>
      </c>
    </row>
    <row r="21" spans="1:4" x14ac:dyDescent="0.15">
      <c r="A21" s="1">
        <v>39507</v>
      </c>
      <c r="B21" t="s">
        <v>14</v>
      </c>
      <c r="C21">
        <v>122.15548799999995</v>
      </c>
      <c r="D21">
        <v>44.018162090433691</v>
      </c>
    </row>
    <row r="22" spans="1:4" x14ac:dyDescent="0.15">
      <c r="A22" s="1">
        <v>39568</v>
      </c>
      <c r="B22" t="s">
        <v>16</v>
      </c>
      <c r="C22">
        <v>76.813610560000001</v>
      </c>
      <c r="D22">
        <v>35.536090026461359</v>
      </c>
    </row>
    <row r="23" spans="1:4" x14ac:dyDescent="0.15">
      <c r="A23" s="1">
        <v>39568</v>
      </c>
      <c r="B23" t="s">
        <v>17</v>
      </c>
      <c r="C23">
        <v>79.47595082966609</v>
      </c>
      <c r="D23">
        <v>33.229740205618477</v>
      </c>
    </row>
    <row r="24" spans="1:4" x14ac:dyDescent="0.15">
      <c r="A24" s="1">
        <v>39568</v>
      </c>
      <c r="B24" t="s">
        <v>15</v>
      </c>
      <c r="C24">
        <v>114.14173161824399</v>
      </c>
      <c r="D24">
        <v>29.268544998474734</v>
      </c>
    </row>
    <row r="25" spans="1:4" x14ac:dyDescent="0.15">
      <c r="A25" s="1">
        <v>39568</v>
      </c>
      <c r="B25" t="s">
        <v>14</v>
      </c>
      <c r="C25">
        <v>748.05042879999962</v>
      </c>
      <c r="D25">
        <v>104.10356683719266</v>
      </c>
    </row>
    <row r="26" spans="1:4" x14ac:dyDescent="0.15">
      <c r="A26" s="1">
        <v>39629</v>
      </c>
      <c r="B26" t="s">
        <v>6</v>
      </c>
      <c r="C26">
        <v>175.44491203873378</v>
      </c>
      <c r="D26">
        <v>67.522974752380392</v>
      </c>
    </row>
    <row r="27" spans="1:4" x14ac:dyDescent="0.15">
      <c r="A27" s="1">
        <v>39629</v>
      </c>
      <c r="B27" t="s">
        <v>7</v>
      </c>
      <c r="C27">
        <v>94.229116911354225</v>
      </c>
      <c r="D27">
        <v>49.057536496957226</v>
      </c>
    </row>
    <row r="28" spans="1:4" x14ac:dyDescent="0.15">
      <c r="A28" s="1">
        <v>39629</v>
      </c>
      <c r="B28" t="s">
        <v>4</v>
      </c>
      <c r="C28">
        <v>329.22897882887452</v>
      </c>
      <c r="D28">
        <v>78.876324928366358</v>
      </c>
    </row>
    <row r="29" spans="1:4" x14ac:dyDescent="0.15">
      <c r="A29" s="1">
        <v>39629</v>
      </c>
      <c r="B29" t="s">
        <v>5</v>
      </c>
      <c r="C29">
        <v>1523.9054455999994</v>
      </c>
      <c r="D29">
        <v>200.58527236139679</v>
      </c>
    </row>
    <row r="30" spans="1:4" x14ac:dyDescent="0.15">
      <c r="A30" s="1">
        <v>39691</v>
      </c>
      <c r="B30" t="s">
        <v>16</v>
      </c>
      <c r="C30">
        <v>119.80699847999999</v>
      </c>
      <c r="D30">
        <v>42.868569179075358</v>
      </c>
    </row>
    <row r="31" spans="1:4" x14ac:dyDescent="0.15">
      <c r="A31" s="1">
        <v>39691</v>
      </c>
      <c r="B31" t="s">
        <v>17</v>
      </c>
      <c r="C31">
        <v>19.077689396251007</v>
      </c>
      <c r="D31">
        <v>9.9597049170960812</v>
      </c>
    </row>
    <row r="32" spans="1:4" x14ac:dyDescent="0.15">
      <c r="A32" s="1">
        <v>39691</v>
      </c>
      <c r="B32" t="s">
        <v>15</v>
      </c>
      <c r="C32">
        <v>204.129011246359</v>
      </c>
      <c r="D32">
        <v>53.572462709667057</v>
      </c>
    </row>
    <row r="33" spans="1:4" x14ac:dyDescent="0.15">
      <c r="A33" s="1">
        <v>39691</v>
      </c>
      <c r="B33" t="s">
        <v>14</v>
      </c>
      <c r="C33">
        <v>1101.0212879999997</v>
      </c>
      <c r="D33">
        <v>165.95817749257387</v>
      </c>
    </row>
    <row r="34" spans="1:4" x14ac:dyDescent="0.15">
      <c r="A34" s="1">
        <v>39752</v>
      </c>
      <c r="B34" t="s">
        <v>16</v>
      </c>
      <c r="C34">
        <v>60.158827919999986</v>
      </c>
      <c r="D34">
        <v>24.718990858038595</v>
      </c>
    </row>
    <row r="35" spans="1:4" x14ac:dyDescent="0.15">
      <c r="A35" s="1">
        <v>39752</v>
      </c>
      <c r="B35" t="s">
        <v>17</v>
      </c>
      <c r="C35">
        <v>31.719919709126398</v>
      </c>
      <c r="D35">
        <v>16.786874747883903</v>
      </c>
    </row>
    <row r="36" spans="1:4" x14ac:dyDescent="0.15">
      <c r="A36" s="1">
        <v>39752</v>
      </c>
      <c r="B36" t="s">
        <v>4</v>
      </c>
      <c r="C36">
        <v>88.209030909422395</v>
      </c>
      <c r="D36">
        <v>27.752721101979787</v>
      </c>
    </row>
    <row r="37" spans="1:4" x14ac:dyDescent="0.15">
      <c r="A37" s="1">
        <v>39752</v>
      </c>
      <c r="B37" t="s">
        <v>14</v>
      </c>
      <c r="C37">
        <v>733.43654239999989</v>
      </c>
      <c r="D37">
        <v>141.85378436297631</v>
      </c>
    </row>
    <row r="38" spans="1:4" x14ac:dyDescent="0.15">
      <c r="A38" s="1">
        <v>39813</v>
      </c>
      <c r="B38" t="s">
        <v>16</v>
      </c>
      <c r="C38">
        <v>3.8885066400000006</v>
      </c>
      <c r="D38">
        <v>2.917178606396257</v>
      </c>
    </row>
    <row r="39" spans="1:4" x14ac:dyDescent="0.15">
      <c r="A39" s="1">
        <v>39813</v>
      </c>
      <c r="B39" t="s">
        <v>17</v>
      </c>
      <c r="C39">
        <v>37.082172612799866</v>
      </c>
      <c r="D39">
        <v>14.400250928214128</v>
      </c>
    </row>
    <row r="40" spans="1:4" x14ac:dyDescent="0.15">
      <c r="A40" s="1">
        <v>39813</v>
      </c>
      <c r="B40" t="s">
        <v>4</v>
      </c>
      <c r="C40">
        <v>72.082955120786394</v>
      </c>
      <c r="D40">
        <v>32.721305426691487</v>
      </c>
    </row>
    <row r="41" spans="1:4" x14ac:dyDescent="0.15">
      <c r="A41" s="1">
        <v>39813</v>
      </c>
      <c r="B41" t="s">
        <v>14</v>
      </c>
      <c r="C41">
        <v>192.15404463433725</v>
      </c>
      <c r="D41">
        <v>63.695622588493485</v>
      </c>
    </row>
    <row r="42" spans="1:4" x14ac:dyDescent="0.15">
      <c r="A42" s="1">
        <v>39872</v>
      </c>
      <c r="B42" t="s">
        <v>16</v>
      </c>
      <c r="C42">
        <v>2.8592402400000001</v>
      </c>
      <c r="D42">
        <v>2.0247009740529949</v>
      </c>
    </row>
    <row r="43" spans="1:4" x14ac:dyDescent="0.15">
      <c r="A43" s="1">
        <v>39872</v>
      </c>
      <c r="B43" t="s">
        <v>17</v>
      </c>
      <c r="C43">
        <v>14.737920217820161</v>
      </c>
      <c r="D43">
        <v>6.1421485375879623</v>
      </c>
    </row>
    <row r="44" spans="1:4" x14ac:dyDescent="0.15">
      <c r="A44" s="1">
        <v>39872</v>
      </c>
      <c r="B44" t="s">
        <v>4</v>
      </c>
      <c r="C44">
        <v>29.232864730977603</v>
      </c>
      <c r="D44">
        <v>8.4258528164229354</v>
      </c>
    </row>
    <row r="45" spans="1:4" x14ac:dyDescent="0.15">
      <c r="A45" s="1">
        <v>39872</v>
      </c>
      <c r="B45" t="s">
        <v>14</v>
      </c>
      <c r="C45">
        <v>89.947959999999981</v>
      </c>
      <c r="D45">
        <v>30.841841555019275</v>
      </c>
    </row>
    <row r="46" spans="1:4" x14ac:dyDescent="0.15">
      <c r="A46" s="1">
        <v>39933</v>
      </c>
      <c r="B46" t="s">
        <v>16</v>
      </c>
      <c r="C46">
        <v>35.418004952380954</v>
      </c>
      <c r="D46">
        <v>24.831383969529931</v>
      </c>
    </row>
    <row r="47" spans="1:4" x14ac:dyDescent="0.15">
      <c r="A47" s="1">
        <v>39933</v>
      </c>
      <c r="B47" t="s">
        <v>17</v>
      </c>
      <c r="C47">
        <v>72.858253318476287</v>
      </c>
      <c r="D47">
        <v>25.920218108358501</v>
      </c>
    </row>
    <row r="48" spans="1:4" x14ac:dyDescent="0.15">
      <c r="A48" s="1">
        <v>39933</v>
      </c>
      <c r="B48" t="s">
        <v>15</v>
      </c>
      <c r="C48">
        <v>222.85272142651601</v>
      </c>
      <c r="D48">
        <v>69.084443736002058</v>
      </c>
    </row>
    <row r="49" spans="1:4" x14ac:dyDescent="0.15">
      <c r="A49" s="1">
        <v>39933</v>
      </c>
      <c r="B49" t="s">
        <v>14</v>
      </c>
      <c r="C49">
        <v>943.70759359999977</v>
      </c>
      <c r="D49">
        <v>132.47936614072594</v>
      </c>
    </row>
    <row r="50" spans="1:4" x14ac:dyDescent="0.15">
      <c r="A50" s="1">
        <v>39994</v>
      </c>
      <c r="B50" t="s">
        <v>6</v>
      </c>
      <c r="C50">
        <v>28.565095199999991</v>
      </c>
      <c r="D50">
        <v>24.68175673252825</v>
      </c>
    </row>
    <row r="51" spans="1:4" x14ac:dyDescent="0.15">
      <c r="A51" s="1">
        <v>39994</v>
      </c>
      <c r="B51" t="s">
        <v>7</v>
      </c>
      <c r="C51">
        <v>55.541787556707462</v>
      </c>
      <c r="D51">
        <v>23.504707249809591</v>
      </c>
    </row>
    <row r="52" spans="1:4" x14ac:dyDescent="0.15">
      <c r="A52" s="1">
        <v>39994</v>
      </c>
      <c r="B52" t="s">
        <v>4</v>
      </c>
      <c r="C52">
        <v>157.90591105696561</v>
      </c>
      <c r="D52">
        <v>52.681174039178693</v>
      </c>
    </row>
    <row r="53" spans="1:4" x14ac:dyDescent="0.15">
      <c r="A53" s="1">
        <v>39994</v>
      </c>
      <c r="B53" t="s">
        <v>5</v>
      </c>
      <c r="C53">
        <v>1347.9308399999998</v>
      </c>
      <c r="D53">
        <v>168.02692355208845</v>
      </c>
    </row>
    <row r="54" spans="1:4" x14ac:dyDescent="0.15">
      <c r="A54" s="1">
        <v>40056</v>
      </c>
      <c r="B54" t="s">
        <v>16</v>
      </c>
      <c r="C54">
        <v>20.002918799999996</v>
      </c>
      <c r="D54">
        <v>12.061045506962632</v>
      </c>
    </row>
    <row r="55" spans="1:4" x14ac:dyDescent="0.15">
      <c r="A55" s="1">
        <v>40056</v>
      </c>
      <c r="B55" t="s">
        <v>17</v>
      </c>
      <c r="C55">
        <v>33.411055446481917</v>
      </c>
      <c r="D55">
        <v>14.072172817089772</v>
      </c>
    </row>
    <row r="56" spans="1:4" x14ac:dyDescent="0.15">
      <c r="A56" s="1">
        <v>40056</v>
      </c>
      <c r="B56" t="s">
        <v>15</v>
      </c>
      <c r="C56">
        <v>103.01524137174242</v>
      </c>
      <c r="D56">
        <v>35.655171283352601</v>
      </c>
    </row>
    <row r="57" spans="1:4" x14ac:dyDescent="0.15">
      <c r="A57" s="1">
        <v>40056</v>
      </c>
      <c r="B57" t="s">
        <v>14</v>
      </c>
      <c r="C57">
        <v>1032.5721127999998</v>
      </c>
      <c r="D57">
        <v>138.47570086100396</v>
      </c>
    </row>
    <row r="58" spans="1:4" x14ac:dyDescent="0.15">
      <c r="A58" s="1">
        <v>40117</v>
      </c>
      <c r="B58" t="s">
        <v>27</v>
      </c>
      <c r="C58">
        <v>1.4793325714285714</v>
      </c>
      <c r="D58">
        <v>1.0567667435048789</v>
      </c>
    </row>
    <row r="59" spans="1:4" x14ac:dyDescent="0.15">
      <c r="A59" s="1">
        <v>40117</v>
      </c>
      <c r="B59" t="s">
        <v>28</v>
      </c>
      <c r="C59">
        <v>32.167944000000006</v>
      </c>
      <c r="D59">
        <v>18.934488381099101</v>
      </c>
    </row>
    <row r="60" spans="1:4" x14ac:dyDescent="0.15">
      <c r="A60" s="1">
        <v>40117</v>
      </c>
      <c r="B60" t="s">
        <v>26</v>
      </c>
      <c r="C60">
        <v>85.526707500123848</v>
      </c>
      <c r="D60">
        <v>22.944809751848585</v>
      </c>
    </row>
    <row r="61" spans="1:4" x14ac:dyDescent="0.15">
      <c r="A61" s="1">
        <v>40117</v>
      </c>
      <c r="B61" t="s">
        <v>29</v>
      </c>
      <c r="C61">
        <v>669.53466879999974</v>
      </c>
      <c r="D61">
        <v>102.07352012356236</v>
      </c>
    </row>
    <row r="62" spans="1:4" x14ac:dyDescent="0.15">
      <c r="A62" s="1">
        <v>40178</v>
      </c>
      <c r="B62" t="s">
        <v>27</v>
      </c>
      <c r="C62">
        <v>0</v>
      </c>
      <c r="D62">
        <v>0</v>
      </c>
    </row>
    <row r="63" spans="1:4" x14ac:dyDescent="0.15">
      <c r="A63" s="1">
        <v>40178</v>
      </c>
      <c r="B63" t="s">
        <v>28</v>
      </c>
      <c r="C63">
        <v>58.591582548695762</v>
      </c>
      <c r="D63">
        <v>28.012994142319751</v>
      </c>
    </row>
    <row r="64" spans="1:4" x14ac:dyDescent="0.15">
      <c r="A64" s="1">
        <v>40178</v>
      </c>
      <c r="B64" t="s">
        <v>26</v>
      </c>
      <c r="C64">
        <v>52.884994800000001</v>
      </c>
      <c r="D64">
        <v>19.722345689499271</v>
      </c>
    </row>
    <row r="65" spans="1:4" x14ac:dyDescent="0.15">
      <c r="A65" s="1">
        <v>40178</v>
      </c>
      <c r="B65" t="s">
        <v>29</v>
      </c>
      <c r="C65">
        <v>298.75472688000002</v>
      </c>
      <c r="D65">
        <v>92.33724172014837</v>
      </c>
    </row>
    <row r="66" spans="1:4" x14ac:dyDescent="0.15">
      <c r="A66" s="1">
        <v>40237</v>
      </c>
      <c r="B66" t="s">
        <v>27</v>
      </c>
      <c r="C66">
        <v>12.429956476190476</v>
      </c>
      <c r="D66">
        <v>12.429956476190476</v>
      </c>
    </row>
    <row r="67" spans="1:4" x14ac:dyDescent="0.15">
      <c r="A67" s="1">
        <v>40237</v>
      </c>
      <c r="B67" t="s">
        <v>28</v>
      </c>
      <c r="C67">
        <v>13.367237440000002</v>
      </c>
      <c r="D67">
        <v>8.3258265814753685</v>
      </c>
    </row>
    <row r="68" spans="1:4" x14ac:dyDescent="0.15">
      <c r="A68" s="1">
        <v>40237</v>
      </c>
      <c r="B68" t="s">
        <v>26</v>
      </c>
      <c r="C68">
        <v>10.858393771271679</v>
      </c>
      <c r="D68">
        <v>5.9898753943509551</v>
      </c>
    </row>
    <row r="69" spans="1:4" x14ac:dyDescent="0.15">
      <c r="A69" s="1">
        <v>40237</v>
      </c>
      <c r="B69" t="s">
        <v>29</v>
      </c>
      <c r="C69">
        <v>334.19287528000001</v>
      </c>
      <c r="D69">
        <v>70.983770456138032</v>
      </c>
    </row>
    <row r="70" spans="1:4" x14ac:dyDescent="0.15">
      <c r="A70" s="1">
        <v>40298</v>
      </c>
      <c r="B70" t="s">
        <v>27</v>
      </c>
      <c r="C70">
        <v>0</v>
      </c>
      <c r="D70">
        <v>0</v>
      </c>
    </row>
    <row r="71" spans="1:4" x14ac:dyDescent="0.15">
      <c r="A71" s="1">
        <v>40298</v>
      </c>
      <c r="B71" t="s">
        <v>28</v>
      </c>
      <c r="C71">
        <v>55.702566493410906</v>
      </c>
      <c r="D71">
        <v>24.340737699221119</v>
      </c>
    </row>
    <row r="72" spans="1:4" x14ac:dyDescent="0.15">
      <c r="A72" s="1">
        <v>40298</v>
      </c>
      <c r="B72" t="s">
        <v>26</v>
      </c>
      <c r="C72">
        <v>66.103693941324295</v>
      </c>
      <c r="D72">
        <v>28.462133593266234</v>
      </c>
    </row>
    <row r="73" spans="1:4" x14ac:dyDescent="0.15">
      <c r="A73" s="1">
        <v>40298</v>
      </c>
      <c r="B73" t="s">
        <v>29</v>
      </c>
      <c r="C73">
        <v>692.40661433040032</v>
      </c>
      <c r="D73">
        <v>117.81497487377422</v>
      </c>
    </row>
    <row r="74" spans="1:4" x14ac:dyDescent="0.15">
      <c r="A74" s="1">
        <v>40359</v>
      </c>
      <c r="B74" t="s">
        <v>27</v>
      </c>
      <c r="C74">
        <v>0</v>
      </c>
      <c r="D74">
        <v>0</v>
      </c>
    </row>
    <row r="75" spans="1:4" x14ac:dyDescent="0.15">
      <c r="A75" s="1">
        <v>40359</v>
      </c>
      <c r="B75" t="s">
        <v>28</v>
      </c>
      <c r="C75">
        <v>0</v>
      </c>
      <c r="D75">
        <v>0</v>
      </c>
    </row>
    <row r="76" spans="1:4" x14ac:dyDescent="0.15">
      <c r="A76" s="1">
        <v>40359</v>
      </c>
      <c r="B76" t="s">
        <v>26</v>
      </c>
      <c r="C76">
        <v>140.8905021551268</v>
      </c>
      <c r="D76">
        <v>45.977644883928036</v>
      </c>
    </row>
    <row r="77" spans="1:4" x14ac:dyDescent="0.15">
      <c r="A77" s="1">
        <v>40359</v>
      </c>
      <c r="B77" t="s">
        <v>29</v>
      </c>
      <c r="C77">
        <v>1535.0147927123198</v>
      </c>
      <c r="D77">
        <v>230.01299917498739</v>
      </c>
    </row>
    <row r="78" spans="1:4" x14ac:dyDescent="0.15">
      <c r="A78" s="1">
        <v>40421</v>
      </c>
      <c r="B78" t="s">
        <v>27</v>
      </c>
      <c r="C78">
        <v>0</v>
      </c>
      <c r="D78">
        <v>0</v>
      </c>
    </row>
    <row r="79" spans="1:4" x14ac:dyDescent="0.15">
      <c r="A79" s="1">
        <v>40421</v>
      </c>
      <c r="B79" t="s">
        <v>28</v>
      </c>
      <c r="C79">
        <v>20.744733601147772</v>
      </c>
      <c r="D79">
        <v>15.291062138419235</v>
      </c>
    </row>
    <row r="80" spans="1:4" x14ac:dyDescent="0.15">
      <c r="A80" s="1">
        <v>40421</v>
      </c>
      <c r="B80" t="s">
        <v>26</v>
      </c>
      <c r="C80">
        <v>152.65993251056304</v>
      </c>
      <c r="D80">
        <v>42.324245825951941</v>
      </c>
    </row>
    <row r="81" spans="1:4" x14ac:dyDescent="0.15">
      <c r="A81" s="1">
        <v>40421</v>
      </c>
      <c r="B81" t="s">
        <v>29</v>
      </c>
      <c r="C81">
        <v>902.09159549834453</v>
      </c>
      <c r="D81">
        <v>121.87782323734466</v>
      </c>
    </row>
  </sheetData>
  <sortState ref="A2:E81">
    <sortCondition ref="A2:A81"/>
    <sortCondition ref="B2:B81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H22" sqref="H22"/>
    </sheetView>
  </sheetViews>
  <sheetFormatPr baseColWidth="10" defaultRowHeight="13" x14ac:dyDescent="0.15"/>
  <cols>
    <col min="2" max="2" width="12.33203125" customWidth="1"/>
    <col min="3" max="3" width="15.5" customWidth="1"/>
  </cols>
  <sheetData>
    <row r="1" spans="1:16" x14ac:dyDescent="0.15">
      <c r="A1" t="s">
        <v>0</v>
      </c>
      <c r="B1" t="s">
        <v>2</v>
      </c>
      <c r="C1" t="s">
        <v>1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L1" t="s">
        <v>18</v>
      </c>
      <c r="M1" t="s">
        <v>19</v>
      </c>
      <c r="N1" t="s">
        <v>20</v>
      </c>
      <c r="O1" t="s">
        <v>22</v>
      </c>
      <c r="P1" t="s">
        <v>20</v>
      </c>
    </row>
    <row r="2" spans="1:16" x14ac:dyDescent="0.15">
      <c r="A2" s="1">
        <v>39263</v>
      </c>
      <c r="B2" t="s">
        <v>6</v>
      </c>
      <c r="C2">
        <v>230.05659932217117</v>
      </c>
      <c r="D2">
        <v>68.092303575290643</v>
      </c>
      <c r="E2" s="2">
        <v>2.0135E-2</v>
      </c>
      <c r="F2">
        <v>3.0186771385271806E-3</v>
      </c>
      <c r="G2" s="3">
        <f>E2*C2</f>
        <v>4.6321896273519165</v>
      </c>
      <c r="H2" s="3">
        <f>SQRT((C2^2)*(F2^2)+(E2^2)*(D2^2))</f>
        <v>1.536889882794201</v>
      </c>
      <c r="I2" s="4"/>
      <c r="J2" s="4"/>
      <c r="K2" s="4"/>
      <c r="L2">
        <v>210336.2801</v>
      </c>
      <c r="M2">
        <f t="shared" ref="M2:M16" si="0">G2*L2</f>
        <v>974317.53493500734</v>
      </c>
      <c r="N2">
        <f t="shared" ref="N2:N16" si="1">H2*L2</f>
        <v>323263.70087025722</v>
      </c>
      <c r="O2" s="3">
        <f t="shared" ref="O2:O16" si="2">M2/1000</f>
        <v>974.3175349350073</v>
      </c>
      <c r="P2" s="3">
        <f t="shared" ref="P2:P16" si="3">N2/1000</f>
        <v>323.2637008702572</v>
      </c>
    </row>
    <row r="3" spans="1:16" x14ac:dyDescent="0.15">
      <c r="A3" s="1">
        <v>39263</v>
      </c>
      <c r="B3" t="s">
        <v>7</v>
      </c>
      <c r="C3">
        <v>13.832710205958527</v>
      </c>
      <c r="D3">
        <v>8.9913868086138038</v>
      </c>
      <c r="E3">
        <v>1.3516666666666666E-2</v>
      </c>
      <c r="F3">
        <v>2.2967319777844773E-3</v>
      </c>
      <c r="G3" s="3">
        <f>E3*C3</f>
        <v>0.18697213295053941</v>
      </c>
      <c r="H3" s="3">
        <f>SQRT((C3^2)*(F3^2)+(E3^2)*(D3^2))</f>
        <v>0.12561745635286764</v>
      </c>
      <c r="I3" s="4"/>
      <c r="J3" s="4"/>
      <c r="K3" s="4"/>
      <c r="L3">
        <v>210336.2801</v>
      </c>
      <c r="M3">
        <f t="shared" si="0"/>
        <v>39327.022927179096</v>
      </c>
      <c r="N3">
        <f t="shared" si="1"/>
        <v>26421.908484886291</v>
      </c>
      <c r="O3" s="3">
        <f t="shared" si="2"/>
        <v>39.327022927179094</v>
      </c>
      <c r="P3" s="3">
        <f t="shared" si="3"/>
        <v>26.421908484886291</v>
      </c>
    </row>
    <row r="4" spans="1:16" x14ac:dyDescent="0.15">
      <c r="A4" s="1">
        <v>39263</v>
      </c>
      <c r="B4" t="s">
        <v>4</v>
      </c>
      <c r="C4">
        <v>468.19164998611586</v>
      </c>
      <c r="D4">
        <v>87.980223427174536</v>
      </c>
      <c r="E4" s="2">
        <v>1.6530909090909093E-2</v>
      </c>
      <c r="F4">
        <v>1.409651442762591E-3</v>
      </c>
      <c r="G4" s="3">
        <f>E4*C4</f>
        <v>7.7396336030432105</v>
      </c>
      <c r="H4" s="3">
        <f>SQRT((C4^2)*(F4^2)+(E4^2)*(D4^2))</f>
        <v>1.597135593375385</v>
      </c>
      <c r="I4" s="4"/>
      <c r="J4" s="4"/>
      <c r="K4" s="4"/>
      <c r="L4">
        <v>210336.2801</v>
      </c>
      <c r="M4">
        <f t="shared" si="0"/>
        <v>1627925.7414010689</v>
      </c>
      <c r="N4">
        <f t="shared" si="1"/>
        <v>335935.55952588469</v>
      </c>
      <c r="O4" s="3">
        <f t="shared" si="2"/>
        <v>1627.9257414010688</v>
      </c>
      <c r="P4" s="3">
        <f t="shared" si="3"/>
        <v>335.93555952588468</v>
      </c>
    </row>
    <row r="5" spans="1:16" x14ac:dyDescent="0.15">
      <c r="A5" s="1">
        <v>39263</v>
      </c>
      <c r="B5" t="s">
        <v>5</v>
      </c>
      <c r="C5">
        <v>1948.8879557571429</v>
      </c>
      <c r="D5">
        <v>182.38997302077979</v>
      </c>
      <c r="E5" s="2">
        <v>1.3408E-2</v>
      </c>
      <c r="F5">
        <v>1.8462594617225402E-3</v>
      </c>
      <c r="G5" s="3">
        <f>E5*C5</f>
        <v>26.130689710791771</v>
      </c>
      <c r="H5" s="3">
        <f>SQRT((C5^2)*(F5^2)+(E5^2)*(D5^2))</f>
        <v>4.3505286434691364</v>
      </c>
      <c r="I5" s="4"/>
      <c r="J5" s="4"/>
      <c r="K5" s="4"/>
      <c r="L5">
        <v>210336.2801</v>
      </c>
      <c r="M5">
        <f t="shared" si="0"/>
        <v>5496232.0702152858</v>
      </c>
      <c r="N5">
        <f t="shared" si="1"/>
        <v>915074.01133579738</v>
      </c>
      <c r="O5" s="3">
        <f t="shared" si="2"/>
        <v>5496.2320702152856</v>
      </c>
      <c r="P5" s="3">
        <f t="shared" si="3"/>
        <v>915.07401133579742</v>
      </c>
    </row>
    <row r="6" spans="1:16" x14ac:dyDescent="0.15">
      <c r="A6" s="1">
        <v>39263</v>
      </c>
      <c r="B6" t="s">
        <v>13</v>
      </c>
      <c r="C6">
        <v>2666.2436488692724</v>
      </c>
      <c r="D6">
        <v>163.50836596143486</v>
      </c>
      <c r="E6" s="2">
        <v>1.6409600000000003E-2</v>
      </c>
      <c r="F6">
        <v>1.1145756262661891E-3</v>
      </c>
      <c r="G6" s="3">
        <f>SUM(G2:G5)</f>
        <v>38.689485074137437</v>
      </c>
      <c r="H6" s="3">
        <f>SQRT((H2^2)+(H3^2)+(H4^2)+(H5^2))</f>
        <v>4.8842350310409595</v>
      </c>
      <c r="I6" s="4"/>
      <c r="J6" s="4">
        <f>C6*E6</f>
        <v>43.75199178048522</v>
      </c>
      <c r="K6" s="4">
        <f>SQRT((C6^2)*(F6^2)+(E6^2)*(D6^2))</f>
        <v>4.0037785692300227</v>
      </c>
      <c r="L6">
        <v>210336.2801</v>
      </c>
      <c r="M6">
        <f t="shared" si="0"/>
        <v>8137802.3694785414</v>
      </c>
      <c r="N6">
        <f t="shared" si="1"/>
        <v>1027331.8275632635</v>
      </c>
      <c r="O6" s="3">
        <f t="shared" si="2"/>
        <v>8137.8023694785416</v>
      </c>
      <c r="P6" s="3">
        <f t="shared" si="3"/>
        <v>1027.3318275632635</v>
      </c>
    </row>
    <row r="7" spans="1:16" x14ac:dyDescent="0.15">
      <c r="A7" s="1">
        <v>39629</v>
      </c>
      <c r="B7" t="s">
        <v>6</v>
      </c>
      <c r="C7">
        <v>175.44491203873378</v>
      </c>
      <c r="D7">
        <v>67.522974752380392</v>
      </c>
      <c r="E7" s="2">
        <v>2.0135E-2</v>
      </c>
      <c r="F7">
        <v>3.0186771385271806E-3</v>
      </c>
      <c r="G7" s="3">
        <f>E7*C7</f>
        <v>3.5325833038999046</v>
      </c>
      <c r="H7" s="3">
        <f>SQRT((C7^2)*(F7^2)+(E7^2)*(D7^2))</f>
        <v>1.4590863004097667</v>
      </c>
      <c r="I7" s="4"/>
      <c r="J7" s="4"/>
      <c r="K7" s="4"/>
      <c r="L7">
        <v>210336.2801</v>
      </c>
      <c r="M7">
        <f t="shared" si="0"/>
        <v>743030.43128567375</v>
      </c>
      <c r="N7">
        <f t="shared" si="1"/>
        <v>306898.78477306146</v>
      </c>
      <c r="O7" s="3">
        <f t="shared" si="2"/>
        <v>743.03043128567379</v>
      </c>
      <c r="P7" s="3">
        <f t="shared" si="3"/>
        <v>306.89878477306144</v>
      </c>
    </row>
    <row r="8" spans="1:16" x14ac:dyDescent="0.15">
      <c r="A8" s="1">
        <v>39629</v>
      </c>
      <c r="B8" t="s">
        <v>7</v>
      </c>
      <c r="C8">
        <v>94.229116911354225</v>
      </c>
      <c r="D8">
        <v>49.057536496957226</v>
      </c>
      <c r="E8">
        <v>1.3516666666666666E-2</v>
      </c>
      <c r="F8">
        <v>2.2967319777844773E-3</v>
      </c>
      <c r="G8" s="3">
        <f>E8*C8</f>
        <v>1.2736635635851379</v>
      </c>
      <c r="H8" s="3">
        <f>SQRT((C8^2)*(F8^2)+(E8^2)*(D8^2))</f>
        <v>0.6975179826569784</v>
      </c>
      <c r="I8" s="4"/>
      <c r="J8" s="4"/>
      <c r="K8" s="4"/>
      <c r="L8">
        <v>210336.2801</v>
      </c>
      <c r="M8">
        <f t="shared" si="0"/>
        <v>267897.65606340772</v>
      </c>
      <c r="N8">
        <f t="shared" si="1"/>
        <v>146713.33777492517</v>
      </c>
      <c r="O8" s="3">
        <f t="shared" si="2"/>
        <v>267.89765606340774</v>
      </c>
      <c r="P8" s="3">
        <f t="shared" si="3"/>
        <v>146.71333777492518</v>
      </c>
    </row>
    <row r="9" spans="1:16" x14ac:dyDescent="0.15">
      <c r="A9" s="1">
        <v>39629</v>
      </c>
      <c r="B9" t="s">
        <v>4</v>
      </c>
      <c r="C9">
        <v>329.22897882887452</v>
      </c>
      <c r="D9">
        <v>78.876324928366358</v>
      </c>
      <c r="E9" s="2">
        <v>1.6530909090909093E-2</v>
      </c>
      <c r="F9">
        <v>1.409651442762591E-3</v>
      </c>
      <c r="G9" s="3">
        <f>E9*C9</f>
        <v>5.4424543191129588</v>
      </c>
      <c r="H9" s="3">
        <f>SQRT((C9^2)*(F9^2)+(E9^2)*(D9^2))</f>
        <v>1.3840286731787361</v>
      </c>
      <c r="I9" s="4"/>
      <c r="J9" s="4"/>
      <c r="K9" s="4"/>
      <c r="L9">
        <v>210336.2801</v>
      </c>
      <c r="M9">
        <f t="shared" si="0"/>
        <v>1144745.5960963981</v>
      </c>
      <c r="N9">
        <f t="shared" si="1"/>
        <v>291111.44266815402</v>
      </c>
      <c r="O9" s="3">
        <f t="shared" si="2"/>
        <v>1144.745596096398</v>
      </c>
      <c r="P9" s="3">
        <f t="shared" si="3"/>
        <v>291.11144266815404</v>
      </c>
    </row>
    <row r="10" spans="1:16" x14ac:dyDescent="0.15">
      <c r="A10" s="1">
        <v>39629</v>
      </c>
      <c r="B10" t="s">
        <v>5</v>
      </c>
      <c r="C10">
        <v>1523.9054455999994</v>
      </c>
      <c r="D10">
        <v>200.58527236139679</v>
      </c>
      <c r="E10" s="2">
        <v>1.3408E-2</v>
      </c>
      <c r="F10">
        <v>1.8462594617225402E-3</v>
      </c>
      <c r="G10" s="3">
        <f>E10*C10</f>
        <v>20.432524214604793</v>
      </c>
      <c r="H10" s="3">
        <f>SQRT((C10^2)*(F10^2)+(E10^2)*(D10^2))</f>
        <v>3.8921779275003794</v>
      </c>
      <c r="I10" s="4"/>
      <c r="J10" s="4"/>
      <c r="K10" s="4"/>
      <c r="L10">
        <v>210336.2801</v>
      </c>
      <c r="M10">
        <f t="shared" si="0"/>
        <v>4297701.1363531463</v>
      </c>
      <c r="N10">
        <f t="shared" si="1"/>
        <v>818666.22675775725</v>
      </c>
      <c r="O10" s="3">
        <f t="shared" si="2"/>
        <v>4297.7011363531465</v>
      </c>
      <c r="P10" s="3">
        <f t="shared" si="3"/>
        <v>818.66622675775727</v>
      </c>
    </row>
    <row r="11" spans="1:16" x14ac:dyDescent="0.15">
      <c r="A11" s="1">
        <v>39629</v>
      </c>
      <c r="B11" t="s">
        <v>13</v>
      </c>
      <c r="C11">
        <v>2122.8084533789615</v>
      </c>
      <c r="D11">
        <v>182.12136918520426</v>
      </c>
      <c r="E11" s="2">
        <v>1.6409600000000003E-2</v>
      </c>
      <c r="F11">
        <v>1.1145756262661891E-3</v>
      </c>
      <c r="G11" s="3">
        <f>SUM(G7:G10)</f>
        <v>30.681225401202795</v>
      </c>
      <c r="H11" s="3">
        <f>SQRT((H7^2)+(H8^2)+(H9^2)+(H10^2))</f>
        <v>4.4362200752076495</v>
      </c>
      <c r="I11" s="4"/>
      <c r="J11" s="4">
        <f>C11*E11</f>
        <v>34.834437596567412</v>
      </c>
      <c r="K11" s="4">
        <f>SQRT((C11^2)*(F11^2)+(E11^2)*(D11^2))</f>
        <v>3.8117535196637022</v>
      </c>
      <c r="L11">
        <v>210336.2801</v>
      </c>
      <c r="M11">
        <f t="shared" si="0"/>
        <v>6453374.819798626</v>
      </c>
      <c r="N11">
        <f t="shared" si="1"/>
        <v>933098.02832411928</v>
      </c>
      <c r="O11" s="3">
        <f t="shared" si="2"/>
        <v>6453.374819798626</v>
      </c>
      <c r="P11" s="3">
        <f t="shared" si="3"/>
        <v>933.09802832411924</v>
      </c>
    </row>
    <row r="12" spans="1:16" x14ac:dyDescent="0.15">
      <c r="A12" s="1">
        <v>39994</v>
      </c>
      <c r="B12" t="s">
        <v>6</v>
      </c>
      <c r="C12">
        <v>28.565095199999991</v>
      </c>
      <c r="D12">
        <v>24.68175673252825</v>
      </c>
      <c r="E12" s="2">
        <v>2.0135E-2</v>
      </c>
      <c r="F12">
        <v>3.0186771385271806E-3</v>
      </c>
      <c r="G12" s="3">
        <f>E12*C12</f>
        <v>0.57515819185199979</v>
      </c>
      <c r="H12" s="3">
        <f>SQRT((C12^2)*(F12^2)+(E12^2)*(D12^2))</f>
        <v>0.50439248188107688</v>
      </c>
      <c r="I12" s="4"/>
      <c r="J12" s="4"/>
      <c r="K12" s="4"/>
      <c r="L12">
        <v>210336.2801</v>
      </c>
      <c r="M12">
        <f t="shared" si="0"/>
        <v>120976.63454319177</v>
      </c>
      <c r="N12">
        <f t="shared" si="1"/>
        <v>106092.03834927236</v>
      </c>
      <c r="O12" s="3">
        <f t="shared" si="2"/>
        <v>120.97663454319178</v>
      </c>
      <c r="P12" s="3">
        <f t="shared" si="3"/>
        <v>106.09203834927236</v>
      </c>
    </row>
    <row r="13" spans="1:16" x14ac:dyDescent="0.15">
      <c r="A13" s="1">
        <v>39994</v>
      </c>
      <c r="B13" t="s">
        <v>7</v>
      </c>
      <c r="C13">
        <v>55.541787556707462</v>
      </c>
      <c r="D13">
        <v>23.504707249809591</v>
      </c>
      <c r="E13">
        <v>1.3516666666666666E-2</v>
      </c>
      <c r="F13">
        <v>2.2967319777844773E-3</v>
      </c>
      <c r="G13" s="3">
        <f>E13*C13</f>
        <v>0.75073982847482923</v>
      </c>
      <c r="H13" s="3">
        <f>SQRT((C13^2)*(F13^2)+(E13^2)*(D13^2))</f>
        <v>0.34235855511899194</v>
      </c>
      <c r="I13" s="4"/>
      <c r="J13" s="4"/>
      <c r="K13" s="4"/>
      <c r="L13">
        <v>210336.2801</v>
      </c>
      <c r="M13">
        <f t="shared" si="0"/>
        <v>157907.82284430764</v>
      </c>
      <c r="N13">
        <f t="shared" si="1"/>
        <v>72010.42494413958</v>
      </c>
      <c r="O13" s="3">
        <f t="shared" si="2"/>
        <v>157.90782284430765</v>
      </c>
      <c r="P13" s="3">
        <f t="shared" si="3"/>
        <v>72.010424944139587</v>
      </c>
    </row>
    <row r="14" spans="1:16" x14ac:dyDescent="0.15">
      <c r="A14" s="1">
        <v>39994</v>
      </c>
      <c r="B14" t="s">
        <v>4</v>
      </c>
      <c r="C14">
        <v>157.90591105696561</v>
      </c>
      <c r="D14">
        <v>52.681174039178693</v>
      </c>
      <c r="E14" s="2">
        <v>1.6530909090909093E-2</v>
      </c>
      <c r="F14">
        <v>1.409651442762591E-3</v>
      </c>
      <c r="G14" s="3">
        <f>E14*C14</f>
        <v>2.6103282605998754</v>
      </c>
      <c r="H14" s="3">
        <f>SQRT((C14^2)*(F14^2)+(E14^2)*(D14^2))</f>
        <v>0.89886477227422268</v>
      </c>
      <c r="I14" s="4"/>
      <c r="J14" s="4"/>
      <c r="K14" s="4"/>
      <c r="L14">
        <v>210336.2801</v>
      </c>
      <c r="M14">
        <f t="shared" si="0"/>
        <v>549046.73617448122</v>
      </c>
      <c r="N14">
        <f t="shared" si="1"/>
        <v>189063.87251309361</v>
      </c>
      <c r="O14" s="3">
        <f t="shared" si="2"/>
        <v>549.04673617448123</v>
      </c>
      <c r="P14" s="3">
        <f t="shared" si="3"/>
        <v>189.0638725130936</v>
      </c>
    </row>
    <row r="15" spans="1:16" x14ac:dyDescent="0.15">
      <c r="A15" s="1">
        <v>39994</v>
      </c>
      <c r="B15" t="s">
        <v>5</v>
      </c>
      <c r="C15">
        <v>1347.9308399999998</v>
      </c>
      <c r="D15">
        <v>168.02692355208845</v>
      </c>
      <c r="E15" s="2">
        <v>1.3408E-2</v>
      </c>
      <c r="F15">
        <v>1.8462594617225402E-3</v>
      </c>
      <c r="G15" s="3">
        <f>E15*C15</f>
        <v>18.073056702719995</v>
      </c>
      <c r="H15" s="3">
        <f>SQRT((C15^2)*(F15^2)+(E15^2)*(D15^2))</f>
        <v>3.3569123475708595</v>
      </c>
      <c r="I15" s="4"/>
      <c r="J15" s="4"/>
      <c r="K15" s="4"/>
      <c r="L15">
        <v>210336.2801</v>
      </c>
      <c r="M15">
        <f t="shared" si="0"/>
        <v>3801419.5168864955</v>
      </c>
      <c r="N15">
        <f t="shared" si="1"/>
        <v>706080.45580981288</v>
      </c>
      <c r="O15" s="3">
        <f t="shared" si="2"/>
        <v>3801.4195168864953</v>
      </c>
      <c r="P15" s="3">
        <f t="shared" si="3"/>
        <v>706.08045580981286</v>
      </c>
    </row>
    <row r="16" spans="1:16" x14ac:dyDescent="0.15">
      <c r="A16" s="1">
        <v>39994</v>
      </c>
      <c r="B16" t="s">
        <v>13</v>
      </c>
      <c r="C16">
        <v>1590.1659794136733</v>
      </c>
      <c r="D16">
        <v>178.6497649670417</v>
      </c>
      <c r="E16" s="2">
        <v>1.6409600000000003E-2</v>
      </c>
      <c r="F16">
        <v>1.1145756262661891E-3</v>
      </c>
      <c r="G16" s="3">
        <f>SUM(G12:G15)</f>
        <v>22.009282983646699</v>
      </c>
      <c r="H16" s="3">
        <f>SQRT((H12^2)+(H13^2)+(H14^2)+(H15^2))</f>
        <v>3.5282346214715661</v>
      </c>
      <c r="I16" s="4"/>
      <c r="J16" s="4">
        <f>C16*E16</f>
        <v>26.09398765578662</v>
      </c>
      <c r="K16" s="4">
        <f>SQRT((C16^2)*(F16^2)+(E16^2)*(D16^2))</f>
        <v>3.4256926935918823</v>
      </c>
      <c r="L16">
        <v>210336.2801</v>
      </c>
      <c r="M16">
        <f t="shared" si="0"/>
        <v>4629350.7104484756</v>
      </c>
      <c r="N16">
        <f t="shared" si="1"/>
        <v>742115.74560036079</v>
      </c>
      <c r="O16" s="3">
        <f t="shared" si="2"/>
        <v>4629.3507104484752</v>
      </c>
      <c r="P16" s="3">
        <f t="shared" si="3"/>
        <v>742.11574560036081</v>
      </c>
    </row>
    <row r="17" spans="1:16" x14ac:dyDescent="0.15">
      <c r="A17" s="1">
        <v>40359</v>
      </c>
      <c r="B17" t="s">
        <v>6</v>
      </c>
      <c r="C17">
        <v>0</v>
      </c>
      <c r="D17">
        <v>0</v>
      </c>
      <c r="E17" s="2">
        <v>2.0135E-2</v>
      </c>
      <c r="F17">
        <v>3.0186771385271806E-3</v>
      </c>
      <c r="G17" s="4">
        <f>E17*C17</f>
        <v>0</v>
      </c>
      <c r="H17" s="4">
        <f>SQRT((C17^2)*(F17^2)+(E17^2)*(D17^2))</f>
        <v>0</v>
      </c>
      <c r="I17" s="4"/>
      <c r="J17" s="4"/>
      <c r="K17" s="4"/>
      <c r="L17">
        <v>210337.2801</v>
      </c>
      <c r="M17">
        <f t="shared" ref="M17:M21" si="4">G17*L17</f>
        <v>0</v>
      </c>
      <c r="N17">
        <f t="shared" ref="N17:N21" si="5">H17*L17</f>
        <v>0</v>
      </c>
      <c r="O17" s="4">
        <f t="shared" ref="O17:O21" si="6">M17/1000</f>
        <v>0</v>
      </c>
      <c r="P17" s="4">
        <f t="shared" ref="P17:P21" si="7">N17/1000</f>
        <v>0</v>
      </c>
    </row>
    <row r="18" spans="1:16" x14ac:dyDescent="0.15">
      <c r="A18" s="1">
        <v>40359</v>
      </c>
      <c r="B18" t="s">
        <v>7</v>
      </c>
      <c r="C18">
        <v>0</v>
      </c>
      <c r="D18">
        <v>0</v>
      </c>
      <c r="E18">
        <v>1.3516666666666666E-2</v>
      </c>
      <c r="F18">
        <v>2.2967319777844773E-3</v>
      </c>
      <c r="G18" s="4">
        <f>E18*C18</f>
        <v>0</v>
      </c>
      <c r="H18" s="4">
        <f>SQRT((C18^2)*(F18^2)+(E18^2)*(D18^2))</f>
        <v>0</v>
      </c>
      <c r="I18" s="4"/>
      <c r="J18" s="4"/>
      <c r="K18" s="4"/>
      <c r="L18">
        <v>210338.2801</v>
      </c>
      <c r="M18">
        <f t="shared" si="4"/>
        <v>0</v>
      </c>
      <c r="N18">
        <f t="shared" si="5"/>
        <v>0</v>
      </c>
      <c r="O18" s="4">
        <f t="shared" si="6"/>
        <v>0</v>
      </c>
      <c r="P18" s="4">
        <f t="shared" si="7"/>
        <v>0</v>
      </c>
    </row>
    <row r="19" spans="1:16" x14ac:dyDescent="0.15">
      <c r="A19" s="1">
        <v>40359</v>
      </c>
      <c r="B19" t="s">
        <v>4</v>
      </c>
      <c r="C19">
        <v>140.8905021551268</v>
      </c>
      <c r="D19">
        <v>45.977644883928036</v>
      </c>
      <c r="E19" s="2">
        <v>1.6530909090909093E-2</v>
      </c>
      <c r="F19">
        <v>1.409651442762591E-3</v>
      </c>
      <c r="G19" s="4">
        <f>E19*C19</f>
        <v>2.3290480828989328</v>
      </c>
      <c r="H19" s="4">
        <f>SQRT((C19^2)*(F19^2)+(E19^2)*(D19^2))</f>
        <v>0.78557239734494166</v>
      </c>
      <c r="I19" s="4"/>
      <c r="J19" s="4"/>
      <c r="K19" s="4"/>
      <c r="L19">
        <v>210339.2801</v>
      </c>
      <c r="M19">
        <f t="shared" si="4"/>
        <v>489890.29707524664</v>
      </c>
      <c r="N19">
        <f t="shared" si="5"/>
        <v>165236.73252396617</v>
      </c>
      <c r="O19" s="4">
        <f t="shared" si="6"/>
        <v>489.89029707524662</v>
      </c>
      <c r="P19" s="4">
        <f t="shared" si="7"/>
        <v>165.23673252396617</v>
      </c>
    </row>
    <row r="20" spans="1:16" x14ac:dyDescent="0.15">
      <c r="A20" s="1">
        <v>40359</v>
      </c>
      <c r="B20" t="s">
        <v>5</v>
      </c>
      <c r="C20">
        <v>1535.0147927123198</v>
      </c>
      <c r="D20">
        <v>230.01299917498739</v>
      </c>
      <c r="E20" s="2">
        <v>1.3408E-2</v>
      </c>
      <c r="F20">
        <v>1.8462594617225402E-3</v>
      </c>
      <c r="G20" s="4">
        <f>E20*C20</f>
        <v>20.581478340686783</v>
      </c>
      <c r="H20" s="4">
        <f>SQRT((C20^2)*(F20^2)+(E20^2)*(D20^2))</f>
        <v>4.1884247463327071</v>
      </c>
      <c r="I20" s="4"/>
      <c r="J20" s="4"/>
      <c r="K20" s="4"/>
      <c r="L20">
        <v>210340.2801</v>
      </c>
      <c r="M20">
        <f t="shared" si="4"/>
        <v>4329113.9190521408</v>
      </c>
      <c r="N20">
        <f t="shared" si="5"/>
        <v>880994.43432139303</v>
      </c>
      <c r="O20" s="4">
        <f t="shared" si="6"/>
        <v>4329.1139190521408</v>
      </c>
      <c r="P20" s="4">
        <f t="shared" si="7"/>
        <v>880.99443432139299</v>
      </c>
    </row>
    <row r="21" spans="1:16" x14ac:dyDescent="0.15">
      <c r="A21" s="1">
        <v>40359</v>
      </c>
      <c r="B21" t="s">
        <v>13</v>
      </c>
      <c r="C21">
        <v>1675.9052948674469</v>
      </c>
      <c r="D21">
        <v>229.66044577924575</v>
      </c>
      <c r="E21" s="2">
        <v>1.6409600000000003E-2</v>
      </c>
      <c r="F21">
        <v>1.1145756262661891E-3</v>
      </c>
      <c r="G21" s="4">
        <f>SUM(G17:G20)</f>
        <v>22.910526423585715</v>
      </c>
      <c r="H21" s="4">
        <f>SQRT((H17^2)+(H18^2)+(H19^2)+(H20^2))</f>
        <v>4.2614581832000278</v>
      </c>
      <c r="I21" s="4"/>
      <c r="J21" s="4">
        <f>C21*E21</f>
        <v>27.50093552665686</v>
      </c>
      <c r="K21" s="4">
        <f>SQRT((C21^2)*(F21^2)+(E21^2)*(D21^2))</f>
        <v>4.206156766276405</v>
      </c>
      <c r="L21">
        <v>210341.2801</v>
      </c>
      <c r="M21">
        <f t="shared" si="4"/>
        <v>4819029.4557018941</v>
      </c>
      <c r="N21">
        <f t="shared" si="5"/>
        <v>896360.56934691418</v>
      </c>
      <c r="O21" s="4">
        <f t="shared" si="6"/>
        <v>4819.0294557018942</v>
      </c>
      <c r="P21" s="4">
        <f t="shared" si="7"/>
        <v>896.36056934691419</v>
      </c>
    </row>
    <row r="22" spans="1:16" x14ac:dyDescent="0.15">
      <c r="A22" t="s">
        <v>24</v>
      </c>
      <c r="B22" t="s">
        <v>24</v>
      </c>
      <c r="G22" s="3">
        <f>AVERAGE(G16,G11,G6,G21)</f>
        <v>28.572629970643163</v>
      </c>
      <c r="H22" s="4">
        <f>STDEV(G6,G11,G16,G21)</f>
        <v>7.7874658292282017</v>
      </c>
      <c r="J22" s="4">
        <f>AVERAGE(J16,J11,J6)</f>
        <v>34.893472344279751</v>
      </c>
      <c r="K22" s="4">
        <f>SQRT(K6^2+K11^2+K16^2)/3</f>
        <v>2.1678222087058052</v>
      </c>
    </row>
    <row r="23" spans="1:16" x14ac:dyDescent="0.15">
      <c r="A23" t="s">
        <v>25</v>
      </c>
      <c r="B23" t="s">
        <v>6</v>
      </c>
      <c r="G23" s="4">
        <f>AVERAGE(G2,G7,G12,G17)</f>
        <v>2.1849827807759552</v>
      </c>
      <c r="H23" s="4">
        <f>STDEV(G2,G7,G12,G17)</f>
        <v>2.2487428694898113</v>
      </c>
      <c r="J23" s="4"/>
      <c r="K23" s="4"/>
    </row>
    <row r="24" spans="1:16" x14ac:dyDescent="0.15">
      <c r="A24" t="s">
        <v>25</v>
      </c>
      <c r="B24" t="s">
        <v>7</v>
      </c>
      <c r="D24" s="3"/>
      <c r="G24" s="4">
        <f>AVERAGE(G3,G8,G13,G18)</f>
        <v>0.55284388125262662</v>
      </c>
      <c r="H24" s="4">
        <f>STDEV(G8,G13,G3,G18)</f>
        <v>0.57684264567529142</v>
      </c>
      <c r="J24" s="4"/>
      <c r="K24" s="4"/>
    </row>
    <row r="25" spans="1:16" x14ac:dyDescent="0.15">
      <c r="A25" t="s">
        <v>25</v>
      </c>
      <c r="B25" t="s">
        <v>4</v>
      </c>
      <c r="G25" s="4">
        <f>AVERAGE(G4,G9,G14,G19)</f>
        <v>4.5303660664137446</v>
      </c>
      <c r="H25" s="4">
        <f>STDEV(G9,G14,G4,G19)</f>
        <v>2.5601854843400123</v>
      </c>
      <c r="J25" s="4"/>
      <c r="K25" s="4"/>
    </row>
    <row r="26" spans="1:16" x14ac:dyDescent="0.15">
      <c r="A26" t="s">
        <v>25</v>
      </c>
      <c r="B26" t="s">
        <v>5</v>
      </c>
      <c r="G26" s="4">
        <f>AVERAGE(G5,G10,G15,G20)</f>
        <v>21.304437242200837</v>
      </c>
      <c r="H26" s="4">
        <f>STDEV(G10,G15,G5,G20)</f>
        <v>3.4165008894328022</v>
      </c>
      <c r="J26" s="4"/>
      <c r="K26" s="4"/>
    </row>
    <row r="31" spans="1:16" x14ac:dyDescent="0.15">
      <c r="A31">
        <v>1.6409600000000004</v>
      </c>
      <c r="B31">
        <v>0.11145756262661891</v>
      </c>
    </row>
    <row r="32" spans="1:16" x14ac:dyDescent="0.15">
      <c r="A32">
        <f>A31/100</f>
        <v>1.6409600000000003E-2</v>
      </c>
      <c r="B32">
        <f>B31/100</f>
        <v>1.1145756262661891E-3</v>
      </c>
    </row>
  </sheetData>
  <sortState ref="A2:XFD1048576">
    <sortCondition ref="A3:A1048576"/>
    <sortCondition ref="B3:B1048576"/>
  </sortState>
  <phoneticPr fontId="1" type="noConversion"/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G6" sqref="G6"/>
    </sheetView>
  </sheetViews>
  <sheetFormatPr baseColWidth="10" defaultRowHeight="13" x14ac:dyDescent="0.15"/>
  <cols>
    <col min="2" max="2" width="12.33203125" customWidth="1"/>
    <col min="3" max="3" width="15.5" customWidth="1"/>
  </cols>
  <sheetData>
    <row r="1" spans="1:12" x14ac:dyDescent="0.15">
      <c r="A1" t="s">
        <v>0</v>
      </c>
      <c r="B1" t="s">
        <v>2</v>
      </c>
      <c r="C1" t="s">
        <v>1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J1" t="s">
        <v>18</v>
      </c>
      <c r="K1" t="s">
        <v>19</v>
      </c>
      <c r="L1" t="s">
        <v>20</v>
      </c>
    </row>
    <row r="2" spans="1:12" x14ac:dyDescent="0.15">
      <c r="A2" s="1">
        <v>39263</v>
      </c>
      <c r="B2" t="s">
        <v>6</v>
      </c>
      <c r="C2">
        <v>230.05659932217117</v>
      </c>
      <c r="D2">
        <v>68.092303575290643</v>
      </c>
      <c r="E2" s="2">
        <v>2.0135E-2</v>
      </c>
      <c r="F2">
        <v>3.0186771385271806E-3</v>
      </c>
      <c r="G2">
        <f>E2*C2</f>
        <v>4.6321896273519165</v>
      </c>
      <c r="H2">
        <f>SQRT((C2^2)*(F2^2)+(E2^2)*(D2^2))</f>
        <v>1.536889882794201</v>
      </c>
      <c r="J2">
        <v>210336.2801</v>
      </c>
      <c r="K2">
        <f>G2*J2</f>
        <v>974317.53493500734</v>
      </c>
      <c r="L2">
        <f>H2*J2</f>
        <v>323263.70087025722</v>
      </c>
    </row>
    <row r="3" spans="1:12" x14ac:dyDescent="0.15">
      <c r="A3" s="1">
        <v>39263</v>
      </c>
      <c r="B3" t="s">
        <v>7</v>
      </c>
      <c r="C3">
        <v>13.832710205958527</v>
      </c>
      <c r="D3">
        <v>8.9913868086138038</v>
      </c>
      <c r="E3">
        <v>1.3516666666666666E-2</v>
      </c>
      <c r="F3">
        <v>2.2967319777844773E-3</v>
      </c>
      <c r="G3">
        <f t="shared" ref="G3:G5" si="0">E3*C3</f>
        <v>0.18697213295053941</v>
      </c>
      <c r="H3">
        <f t="shared" ref="H3:H5" si="1">SQRT((C3^2)*(F3^2)+(E3^2)*(D3^2))</f>
        <v>0.12561745635286764</v>
      </c>
      <c r="J3">
        <v>210336.2801</v>
      </c>
      <c r="K3">
        <f t="shared" ref="K3:K66" si="2">G3*J3</f>
        <v>39327.022927179096</v>
      </c>
      <c r="L3">
        <f t="shared" ref="L3:L66" si="3">H3*J3</f>
        <v>26421.908484886291</v>
      </c>
    </row>
    <row r="4" spans="1:12" x14ac:dyDescent="0.15">
      <c r="A4" s="1">
        <v>39263</v>
      </c>
      <c r="B4" t="s">
        <v>4</v>
      </c>
      <c r="C4">
        <v>468.19164998611586</v>
      </c>
      <c r="D4">
        <v>87.980223427174536</v>
      </c>
      <c r="E4" s="2">
        <v>1.6530909090909093E-2</v>
      </c>
      <c r="F4">
        <v>1.409651442762591E-3</v>
      </c>
      <c r="G4">
        <f t="shared" si="0"/>
        <v>7.7396336030432105</v>
      </c>
      <c r="H4">
        <f t="shared" si="1"/>
        <v>1.597135593375385</v>
      </c>
      <c r="J4">
        <v>210336.2801</v>
      </c>
      <c r="K4">
        <f t="shared" si="2"/>
        <v>1627925.7414010689</v>
      </c>
      <c r="L4">
        <f t="shared" si="3"/>
        <v>335935.55952588469</v>
      </c>
    </row>
    <row r="5" spans="1:12" x14ac:dyDescent="0.15">
      <c r="A5" s="1">
        <v>39263</v>
      </c>
      <c r="B5" t="s">
        <v>5</v>
      </c>
      <c r="C5">
        <v>1948.8879557571429</v>
      </c>
      <c r="D5">
        <v>182.38997302077979</v>
      </c>
      <c r="E5" s="2">
        <v>1.3408E-2</v>
      </c>
      <c r="F5">
        <v>1.8462594617225402E-3</v>
      </c>
      <c r="G5">
        <f t="shared" si="0"/>
        <v>26.130689710791771</v>
      </c>
      <c r="H5">
        <f t="shared" si="1"/>
        <v>4.3505286434691364</v>
      </c>
      <c r="J5">
        <v>210336.2801</v>
      </c>
      <c r="K5">
        <f t="shared" si="2"/>
        <v>5496232.0702152858</v>
      </c>
      <c r="L5">
        <f t="shared" si="3"/>
        <v>915074.01133579738</v>
      </c>
    </row>
    <row r="6" spans="1:12" x14ac:dyDescent="0.15">
      <c r="A6" s="1">
        <v>39263</v>
      </c>
      <c r="E6" s="2"/>
      <c r="G6">
        <f>SUM(G2:G5)</f>
        <v>38.689485074137437</v>
      </c>
      <c r="H6">
        <f>SQRT((H2^2)+(H3^2)+(H4^2)+(H5^2))</f>
        <v>4.8842350310409595</v>
      </c>
      <c r="J6">
        <v>210336.2801</v>
      </c>
      <c r="K6">
        <f t="shared" si="2"/>
        <v>8137802.3694785414</v>
      </c>
      <c r="L6">
        <f t="shared" si="3"/>
        <v>1027331.8275632635</v>
      </c>
    </row>
    <row r="7" spans="1:12" x14ac:dyDescent="0.15">
      <c r="A7" s="1">
        <v>39325</v>
      </c>
      <c r="B7" t="s">
        <v>16</v>
      </c>
      <c r="C7">
        <v>134.04399576000003</v>
      </c>
      <c r="D7">
        <v>48.483734169602677</v>
      </c>
      <c r="E7" s="2">
        <v>2.0135E-2</v>
      </c>
      <c r="F7">
        <v>3.0186771385271806E-3</v>
      </c>
      <c r="G7">
        <f>E7*C7</f>
        <v>2.6989758546276006</v>
      </c>
      <c r="H7">
        <f>SQRT((C7^2)*(F7^2)+(E7^2)*(D7^2))</f>
        <v>1.056757014991061</v>
      </c>
      <c r="J7">
        <v>210336.2801</v>
      </c>
      <c r="K7">
        <f t="shared" si="2"/>
        <v>567692.5413420879</v>
      </c>
      <c r="L7">
        <f t="shared" si="3"/>
        <v>222274.3395027997</v>
      </c>
    </row>
    <row r="8" spans="1:12" x14ac:dyDescent="0.15">
      <c r="A8" s="1">
        <v>39325</v>
      </c>
      <c r="B8" t="s">
        <v>17</v>
      </c>
      <c r="C8">
        <v>23.950224662439933</v>
      </c>
      <c r="D8">
        <v>12.793235399170742</v>
      </c>
      <c r="E8">
        <v>1.3516666666666666E-2</v>
      </c>
      <c r="F8">
        <v>2.2967319777844773E-3</v>
      </c>
      <c r="G8">
        <f t="shared" ref="G8:G10" si="4">E8*C8</f>
        <v>0.32372720335397975</v>
      </c>
      <c r="H8">
        <f t="shared" ref="H8:H10" si="5">SQRT((C8^2)*(F8^2)+(E8^2)*(D8^2))</f>
        <v>0.18146013385957427</v>
      </c>
      <c r="J8">
        <v>210336.2801</v>
      </c>
      <c r="K8">
        <f t="shared" si="2"/>
        <v>68091.575720652341</v>
      </c>
      <c r="L8">
        <f t="shared" si="3"/>
        <v>38167.649542470906</v>
      </c>
    </row>
    <row r="9" spans="1:12" x14ac:dyDescent="0.15">
      <c r="A9" s="1">
        <v>39325</v>
      </c>
      <c r="B9" t="s">
        <v>4</v>
      </c>
      <c r="C9">
        <v>183.76356227627588</v>
      </c>
      <c r="D9">
        <v>40.500564311803736</v>
      </c>
      <c r="E9" s="2">
        <v>1.6530909090909093E-2</v>
      </c>
      <c r="F9">
        <v>1.409651442762591E-3</v>
      </c>
      <c r="G9">
        <f t="shared" si="4"/>
        <v>3.0377787422107283</v>
      </c>
      <c r="H9">
        <f t="shared" si="5"/>
        <v>0.71787758641534616</v>
      </c>
      <c r="J9">
        <v>210336.2801</v>
      </c>
      <c r="K9">
        <f t="shared" si="2"/>
        <v>638955.08040346147</v>
      </c>
      <c r="L9">
        <f t="shared" si="3"/>
        <v>150995.70109377021</v>
      </c>
    </row>
    <row r="10" spans="1:12" x14ac:dyDescent="0.15">
      <c r="A10" s="1">
        <v>39325</v>
      </c>
      <c r="B10" t="s">
        <v>14</v>
      </c>
      <c r="C10">
        <v>555.41936639999994</v>
      </c>
      <c r="D10">
        <v>115.92468775507645</v>
      </c>
      <c r="E10" s="2">
        <v>1.3408E-2</v>
      </c>
      <c r="F10">
        <v>1.8462594617225402E-3</v>
      </c>
      <c r="G10">
        <f t="shared" si="4"/>
        <v>7.4470628646911994</v>
      </c>
      <c r="H10">
        <f t="shared" si="5"/>
        <v>1.862108816210438</v>
      </c>
      <c r="J10">
        <v>210336.2801</v>
      </c>
      <c r="K10">
        <f t="shared" si="2"/>
        <v>1566387.5006299966</v>
      </c>
      <c r="L10">
        <f t="shared" si="3"/>
        <v>391669.04154311813</v>
      </c>
    </row>
    <row r="11" spans="1:12" x14ac:dyDescent="0.15">
      <c r="A11" s="1">
        <v>39325</v>
      </c>
      <c r="B11" t="s">
        <v>21</v>
      </c>
      <c r="E11" s="2"/>
      <c r="G11">
        <f>SUM(G7:G10)</f>
        <v>13.507544664883508</v>
      </c>
      <c r="H11">
        <f>SQRT((H7^2)+(H8^2)+(H9^2)+(H10^2))</f>
        <v>2.2654934653181664</v>
      </c>
      <c r="J11">
        <v>210336.2801</v>
      </c>
      <c r="K11">
        <f t="shared" si="2"/>
        <v>2841126.698096198</v>
      </c>
      <c r="L11">
        <f t="shared" si="3"/>
        <v>476515.4680858815</v>
      </c>
    </row>
    <row r="12" spans="1:12" x14ac:dyDescent="0.15">
      <c r="A12" s="1">
        <v>39386</v>
      </c>
      <c r="B12" t="s">
        <v>16</v>
      </c>
      <c r="C12">
        <v>110.07737249</v>
      </c>
      <c r="D12">
        <v>44.024125759801677</v>
      </c>
      <c r="E12" s="2">
        <v>2.0135E-2</v>
      </c>
      <c r="F12">
        <v>3.0186771385271806E-3</v>
      </c>
      <c r="G12">
        <f>E12*C12</f>
        <v>2.2164078950861499</v>
      </c>
      <c r="H12">
        <f>SQRT((C12^2)*(F12^2)+(E12^2)*(D12^2))</f>
        <v>0.94666044402807714</v>
      </c>
      <c r="J12">
        <v>210336.2801</v>
      </c>
      <c r="K12">
        <f t="shared" si="2"/>
        <v>466190.99183669186</v>
      </c>
      <c r="L12">
        <f t="shared" si="3"/>
        <v>199117.03631468001</v>
      </c>
    </row>
    <row r="13" spans="1:12" x14ac:dyDescent="0.15">
      <c r="A13" s="1">
        <v>39386</v>
      </c>
      <c r="B13" t="s">
        <v>17</v>
      </c>
      <c r="C13">
        <v>79.068095244087942</v>
      </c>
      <c r="D13">
        <v>39.444289000734933</v>
      </c>
      <c r="E13">
        <v>1.3516666666666666E-2</v>
      </c>
      <c r="F13">
        <v>2.2967319777844773E-3</v>
      </c>
      <c r="G13">
        <f t="shared" ref="G13:G15" si="6">E13*C13</f>
        <v>1.0687370873825888</v>
      </c>
      <c r="H13">
        <f t="shared" ref="H13:H15" si="7">SQRT((C13^2)*(F13^2)+(E13^2)*(D13^2))</f>
        <v>0.56323396131384917</v>
      </c>
      <c r="J13">
        <v>210336.2801</v>
      </c>
      <c r="K13">
        <f t="shared" si="2"/>
        <v>224794.18336496237</v>
      </c>
      <c r="L13">
        <f t="shared" si="3"/>
        <v>118468.53624874234</v>
      </c>
    </row>
    <row r="14" spans="1:12" x14ac:dyDescent="0.15">
      <c r="A14" s="1">
        <v>39386</v>
      </c>
      <c r="B14" t="s">
        <v>4</v>
      </c>
      <c r="C14">
        <v>175.5419420299248</v>
      </c>
      <c r="D14">
        <v>36.177452130126568</v>
      </c>
      <c r="E14" s="2">
        <v>1.6530909090909093E-2</v>
      </c>
      <c r="F14">
        <v>1.409651442762591E-3</v>
      </c>
      <c r="G14">
        <f t="shared" si="6"/>
        <v>2.9018678853383206</v>
      </c>
      <c r="H14">
        <f t="shared" si="7"/>
        <v>0.64721880966600198</v>
      </c>
      <c r="J14">
        <v>210336.2801</v>
      </c>
      <c r="K14">
        <f t="shared" si="2"/>
        <v>610368.09634371568</v>
      </c>
      <c r="L14">
        <f t="shared" si="3"/>
        <v>136133.59683589678</v>
      </c>
    </row>
    <row r="15" spans="1:12" x14ac:dyDescent="0.15">
      <c r="A15" s="1">
        <v>39386</v>
      </c>
      <c r="B15" t="s">
        <v>14</v>
      </c>
      <c r="C15">
        <v>564.79615199999989</v>
      </c>
      <c r="D15">
        <v>110.32167198657037</v>
      </c>
      <c r="E15" s="2">
        <v>1.3408E-2</v>
      </c>
      <c r="F15">
        <v>1.8462594617225402E-3</v>
      </c>
      <c r="G15">
        <f t="shared" si="6"/>
        <v>7.5727868060159986</v>
      </c>
      <c r="H15">
        <f t="shared" si="7"/>
        <v>1.8097957849961732</v>
      </c>
      <c r="J15">
        <v>210336.2801</v>
      </c>
      <c r="K15">
        <f t="shared" si="2"/>
        <v>1592831.8067677654</v>
      </c>
      <c r="L15">
        <f t="shared" si="3"/>
        <v>380665.7131567545</v>
      </c>
    </row>
    <row r="16" spans="1:12" x14ac:dyDescent="0.15">
      <c r="A16" s="1">
        <v>39386</v>
      </c>
      <c r="B16" t="s">
        <v>21</v>
      </c>
      <c r="E16" s="2"/>
      <c r="G16">
        <f>SUM(G12:G15)</f>
        <v>13.759799673823057</v>
      </c>
      <c r="H16">
        <f>SQRT((H12^2)+(H13^2)+(H14^2)+(H15^2))</f>
        <v>2.2153219771491721</v>
      </c>
      <c r="J16">
        <v>210336.2801</v>
      </c>
      <c r="K16">
        <f t="shared" si="2"/>
        <v>2894185.0783131351</v>
      </c>
      <c r="L16">
        <f t="shared" si="3"/>
        <v>465962.58389733406</v>
      </c>
    </row>
    <row r="17" spans="1:12" x14ac:dyDescent="0.15">
      <c r="A17" s="1">
        <v>39447</v>
      </c>
      <c r="B17" t="s">
        <v>16</v>
      </c>
      <c r="C17">
        <v>70.198835920000008</v>
      </c>
      <c r="D17">
        <v>28.591347761198701</v>
      </c>
      <c r="E17" s="2">
        <v>2.0135E-2</v>
      </c>
      <c r="F17">
        <v>3.0186771385271806E-3</v>
      </c>
      <c r="G17">
        <f>E17*C17</f>
        <v>1.4134535612492001</v>
      </c>
      <c r="H17">
        <f>SQRT((C17^2)*(F17^2)+(E17^2)*(D17^2))</f>
        <v>0.6134493596235705</v>
      </c>
      <c r="J17">
        <v>210336.2801</v>
      </c>
      <c r="K17">
        <f t="shared" si="2"/>
        <v>297300.56416725426</v>
      </c>
      <c r="L17">
        <f t="shared" si="3"/>
        <v>129030.65633294896</v>
      </c>
    </row>
    <row r="18" spans="1:12" x14ac:dyDescent="0.15">
      <c r="A18" s="1">
        <v>39447</v>
      </c>
      <c r="B18" t="s">
        <v>17</v>
      </c>
      <c r="C18">
        <v>49.902965087464324</v>
      </c>
      <c r="D18">
        <v>19.745252071752674</v>
      </c>
      <c r="E18">
        <v>1.3516666666666666E-2</v>
      </c>
      <c r="F18">
        <v>2.2967319777844773E-3</v>
      </c>
      <c r="G18">
        <f t="shared" ref="G18:G20" si="8">E18*C18</f>
        <v>0.67452174476555948</v>
      </c>
      <c r="H18">
        <f t="shared" ref="H18:H20" si="9">SQRT((C18^2)*(F18^2)+(E18^2)*(D18^2))</f>
        <v>0.29045924919428545</v>
      </c>
      <c r="J18">
        <v>210336.2801</v>
      </c>
      <c r="K18">
        <f t="shared" si="2"/>
        <v>141876.39464054944</v>
      </c>
      <c r="L18">
        <f t="shared" si="3"/>
        <v>61094.117996164925</v>
      </c>
    </row>
    <row r="19" spans="1:12" x14ac:dyDescent="0.15">
      <c r="A19" s="1">
        <v>39447</v>
      </c>
      <c r="B19" t="s">
        <v>4</v>
      </c>
      <c r="C19">
        <v>76.924762536842877</v>
      </c>
      <c r="D19">
        <v>25.724850551487922</v>
      </c>
      <c r="E19" s="2">
        <v>1.6530909090909093E-2</v>
      </c>
      <c r="F19">
        <v>1.409651442762591E-3</v>
      </c>
      <c r="G19">
        <f t="shared" si="8"/>
        <v>1.271636256336319</v>
      </c>
      <c r="H19">
        <f t="shared" si="9"/>
        <v>0.43886280461465532</v>
      </c>
      <c r="J19">
        <v>210336.2801</v>
      </c>
      <c r="K19">
        <f t="shared" si="2"/>
        <v>267471.23979807139</v>
      </c>
      <c r="L19">
        <f t="shared" si="3"/>
        <v>92308.769796899709</v>
      </c>
    </row>
    <row r="20" spans="1:12" x14ac:dyDescent="0.15">
      <c r="A20" s="1">
        <v>39447</v>
      </c>
      <c r="B20" t="s">
        <v>14</v>
      </c>
      <c r="C20">
        <v>229.3271704</v>
      </c>
      <c r="D20">
        <v>71.20768613640179</v>
      </c>
      <c r="E20" s="2">
        <v>1.3408E-2</v>
      </c>
      <c r="F20">
        <v>1.8462594617225402E-3</v>
      </c>
      <c r="G20">
        <f t="shared" si="8"/>
        <v>3.0748187007232</v>
      </c>
      <c r="H20">
        <f t="shared" si="9"/>
        <v>1.0444223480913295</v>
      </c>
      <c r="J20">
        <v>210336.2801</v>
      </c>
      <c r="K20">
        <f t="shared" si="2"/>
        <v>646745.92749203311</v>
      </c>
      <c r="L20">
        <f t="shared" si="3"/>
        <v>219679.9115508376</v>
      </c>
    </row>
    <row r="21" spans="1:12" x14ac:dyDescent="0.15">
      <c r="A21" s="1">
        <v>39447</v>
      </c>
      <c r="B21" t="s">
        <v>21</v>
      </c>
      <c r="E21" s="2"/>
      <c r="G21">
        <f>SUM(G17:G20)</f>
        <v>6.4344302630742787</v>
      </c>
      <c r="H21">
        <f>SQRT((H17^2)+(H18^2)+(H19^2)+(H20^2))</f>
        <v>1.320645787004193</v>
      </c>
      <c r="J21">
        <v>210336.2801</v>
      </c>
      <c r="K21">
        <f t="shared" si="2"/>
        <v>1353394.1260979082</v>
      </c>
      <c r="L21">
        <f t="shared" si="3"/>
        <v>277779.7221681989</v>
      </c>
    </row>
    <row r="22" spans="1:12" x14ac:dyDescent="0.15">
      <c r="A22" s="1">
        <v>39507</v>
      </c>
      <c r="B22" t="s">
        <v>16</v>
      </c>
      <c r="C22">
        <v>19.093133839999993</v>
      </c>
      <c r="D22">
        <v>13.500805313004658</v>
      </c>
      <c r="E22" s="2">
        <v>2.0135E-2</v>
      </c>
      <c r="F22">
        <v>3.0186771385271806E-3</v>
      </c>
      <c r="G22">
        <f>E22*C22</f>
        <v>0.38444024986839986</v>
      </c>
      <c r="H22">
        <f>SQRT((C22^2)*(F22^2)+(E22^2)*(D22^2))</f>
        <v>0.27788162267463457</v>
      </c>
      <c r="J22">
        <v>210336.2801</v>
      </c>
      <c r="K22">
        <f t="shared" si="2"/>
        <v>80861.732078033747</v>
      </c>
      <c r="L22">
        <f t="shared" si="3"/>
        <v>58448.586821534445</v>
      </c>
    </row>
    <row r="23" spans="1:12" x14ac:dyDescent="0.15">
      <c r="A23" s="1">
        <v>39507</v>
      </c>
      <c r="B23" t="s">
        <v>17</v>
      </c>
      <c r="C23">
        <v>47.290205110796151</v>
      </c>
      <c r="D23">
        <v>21.924593250922115</v>
      </c>
      <c r="E23">
        <v>1.3516666666666666E-2</v>
      </c>
      <c r="F23">
        <v>2.2967319777844773E-3</v>
      </c>
      <c r="G23">
        <f t="shared" ref="G23:G25" si="10">E23*C23</f>
        <v>0.63920593908092793</v>
      </c>
      <c r="H23">
        <f t="shared" ref="H23:H25" si="11">SQRT((C23^2)*(F23^2)+(E23^2)*(D23^2))</f>
        <v>0.31562408079401022</v>
      </c>
      <c r="J23">
        <v>210336.2801</v>
      </c>
      <c r="K23">
        <f t="shared" si="2"/>
        <v>134448.1994441096</v>
      </c>
      <c r="L23">
        <f t="shared" si="3"/>
        <v>66387.195064193962</v>
      </c>
    </row>
    <row r="24" spans="1:12" x14ac:dyDescent="0.15">
      <c r="A24" s="1">
        <v>39507</v>
      </c>
      <c r="B24" t="s">
        <v>4</v>
      </c>
      <c r="C24">
        <v>76.70033522604048</v>
      </c>
      <c r="D24">
        <v>23.105953064104419</v>
      </c>
      <c r="E24" s="2">
        <v>1.6530909090909093E-2</v>
      </c>
      <c r="F24">
        <v>1.409651442762591E-3</v>
      </c>
      <c r="G24">
        <f t="shared" si="10"/>
        <v>1.2679262688639275</v>
      </c>
      <c r="H24">
        <f t="shared" si="11"/>
        <v>0.39697024617658777</v>
      </c>
      <c r="J24">
        <v>210336.2801</v>
      </c>
      <c r="K24">
        <f t="shared" si="2"/>
        <v>266690.89483391098</v>
      </c>
      <c r="L24">
        <f t="shared" si="3"/>
        <v>83497.244891164723</v>
      </c>
    </row>
    <row r="25" spans="1:12" x14ac:dyDescent="0.15">
      <c r="A25" s="1">
        <v>39507</v>
      </c>
      <c r="B25" t="s">
        <v>14</v>
      </c>
      <c r="C25">
        <v>122.15548799999995</v>
      </c>
      <c r="D25">
        <v>44.018162090433691</v>
      </c>
      <c r="E25" s="2">
        <v>1.3408E-2</v>
      </c>
      <c r="F25">
        <v>1.8462594617225402E-3</v>
      </c>
      <c r="G25">
        <f t="shared" si="10"/>
        <v>1.6378607831039993</v>
      </c>
      <c r="H25">
        <f t="shared" si="11"/>
        <v>0.63181868981953082</v>
      </c>
      <c r="J25">
        <v>210336.2801</v>
      </c>
      <c r="K25">
        <f t="shared" si="2"/>
        <v>344501.54443976813</v>
      </c>
      <c r="L25">
        <f t="shared" si="3"/>
        <v>132894.39291429587</v>
      </c>
    </row>
    <row r="26" spans="1:12" x14ac:dyDescent="0.15">
      <c r="A26" s="1">
        <v>39507</v>
      </c>
      <c r="B26" t="s">
        <v>21</v>
      </c>
      <c r="E26" s="2"/>
      <c r="G26">
        <f>SUM(G22:G25)</f>
        <v>3.9294332409172545</v>
      </c>
      <c r="H26">
        <f>SQRT((H22^2)+(H23^2)+(H24^2)+(H25^2))</f>
        <v>0.85651444223207418</v>
      </c>
      <c r="J26">
        <v>210336.2801</v>
      </c>
      <c r="K26">
        <f t="shared" si="2"/>
        <v>826502.37079582247</v>
      </c>
      <c r="L26">
        <f t="shared" si="3"/>
        <v>180156.06163102083</v>
      </c>
    </row>
    <row r="27" spans="1:12" x14ac:dyDescent="0.15">
      <c r="A27" s="1">
        <v>39568</v>
      </c>
      <c r="B27" t="s">
        <v>16</v>
      </c>
      <c r="C27">
        <v>76.813610560000001</v>
      </c>
      <c r="D27">
        <v>35.536090026461359</v>
      </c>
      <c r="E27" s="2">
        <v>2.0135E-2</v>
      </c>
      <c r="F27">
        <v>3.0186771385271806E-3</v>
      </c>
      <c r="G27">
        <f>E27*C27</f>
        <v>1.5466420486256001</v>
      </c>
      <c r="H27">
        <f>SQRT((C27^2)*(F27^2)+(E27^2)*(D27^2))</f>
        <v>0.75215286305210627</v>
      </c>
      <c r="J27">
        <v>210336.2801</v>
      </c>
      <c r="K27">
        <f t="shared" si="2"/>
        <v>325314.93515415204</v>
      </c>
      <c r="L27">
        <f t="shared" si="3"/>
        <v>158205.03528094478</v>
      </c>
    </row>
    <row r="28" spans="1:12" x14ac:dyDescent="0.15">
      <c r="A28" s="1">
        <v>39568</v>
      </c>
      <c r="B28" t="s">
        <v>17</v>
      </c>
      <c r="C28">
        <v>79.47595082966609</v>
      </c>
      <c r="D28">
        <v>33.229740205618477</v>
      </c>
      <c r="E28">
        <v>1.3516666666666666E-2</v>
      </c>
      <c r="F28">
        <v>2.2967319777844773E-3</v>
      </c>
      <c r="G28">
        <f t="shared" ref="G28:G30" si="12">E28*C28</f>
        <v>1.0742499353809867</v>
      </c>
      <c r="H28">
        <f t="shared" ref="H28:H30" si="13">SQRT((C28^2)*(F28^2)+(E28^2)*(D28^2))</f>
        <v>0.48482936573404944</v>
      </c>
      <c r="J28">
        <v>210336.2801</v>
      </c>
      <c r="K28">
        <f t="shared" si="2"/>
        <v>225953.73530570211</v>
      </c>
      <c r="L28">
        <f t="shared" si="3"/>
        <v>101977.20527174236</v>
      </c>
    </row>
    <row r="29" spans="1:12" x14ac:dyDescent="0.15">
      <c r="A29" s="1">
        <v>39568</v>
      </c>
      <c r="B29" t="s">
        <v>4</v>
      </c>
      <c r="C29">
        <v>114.14173161824399</v>
      </c>
      <c r="D29">
        <v>29.268544998474734</v>
      </c>
      <c r="E29" s="2">
        <v>1.6530909090909093E-2</v>
      </c>
      <c r="F29">
        <v>1.409651442762591E-3</v>
      </c>
      <c r="G29">
        <f t="shared" si="12"/>
        <v>1.8868665888601355</v>
      </c>
      <c r="H29">
        <f t="shared" si="13"/>
        <v>0.50988799831174259</v>
      </c>
      <c r="J29">
        <v>210336.2801</v>
      </c>
      <c r="K29">
        <f t="shared" si="2"/>
        <v>396876.49934581702</v>
      </c>
      <c r="L29">
        <f t="shared" si="3"/>
        <v>107247.94483252702</v>
      </c>
    </row>
    <row r="30" spans="1:12" x14ac:dyDescent="0.15">
      <c r="A30" s="1">
        <v>39568</v>
      </c>
      <c r="B30" t="s">
        <v>14</v>
      </c>
      <c r="C30">
        <v>748.05042879999962</v>
      </c>
      <c r="D30">
        <v>104.10356683719266</v>
      </c>
      <c r="E30" s="2">
        <v>1.3408E-2</v>
      </c>
      <c r="F30">
        <v>1.8462594617225402E-3</v>
      </c>
      <c r="G30">
        <f t="shared" si="12"/>
        <v>10.029860149350394</v>
      </c>
      <c r="H30">
        <f t="shared" si="13"/>
        <v>1.9636036047541079</v>
      </c>
      <c r="J30">
        <v>210336.2801</v>
      </c>
      <c r="K30">
        <f t="shared" si="2"/>
        <v>2109643.4737375923</v>
      </c>
      <c r="L30">
        <f t="shared" si="3"/>
        <v>413017.07781492971</v>
      </c>
    </row>
    <row r="31" spans="1:12" x14ac:dyDescent="0.15">
      <c r="A31" s="1">
        <v>39568</v>
      </c>
      <c r="B31" t="s">
        <v>21</v>
      </c>
      <c r="E31" s="2"/>
      <c r="G31">
        <f>SUM(G27:G30)</f>
        <v>14.537618722217116</v>
      </c>
      <c r="H31">
        <f>SQRT((H27^2)+(H28^2)+(H29^2)+(H30^2))</f>
        <v>2.2173223335142871</v>
      </c>
      <c r="J31">
        <v>210336.2801</v>
      </c>
      <c r="K31">
        <f t="shared" si="2"/>
        <v>3057788.6435432634</v>
      </c>
      <c r="L31">
        <f t="shared" si="3"/>
        <v>466383.3314140467</v>
      </c>
    </row>
    <row r="32" spans="1:12" x14ac:dyDescent="0.15">
      <c r="A32" s="1">
        <v>39629</v>
      </c>
      <c r="B32" t="s">
        <v>6</v>
      </c>
      <c r="C32">
        <v>175.44491203873378</v>
      </c>
      <c r="D32">
        <v>67.522974752380392</v>
      </c>
      <c r="E32" s="2">
        <v>2.0135E-2</v>
      </c>
      <c r="F32">
        <v>3.0186771385271806E-3</v>
      </c>
      <c r="G32">
        <f>E32*C32</f>
        <v>3.5325833038999046</v>
      </c>
      <c r="H32">
        <f>SQRT((C32^2)*(F32^2)+(E32^2)*(D32^2))</f>
        <v>1.4590863004097667</v>
      </c>
      <c r="J32">
        <v>210336.2801</v>
      </c>
      <c r="K32">
        <f t="shared" si="2"/>
        <v>743030.43128567375</v>
      </c>
      <c r="L32">
        <f t="shared" si="3"/>
        <v>306898.78477306146</v>
      </c>
    </row>
    <row r="33" spans="1:12" x14ac:dyDescent="0.15">
      <c r="A33" s="1">
        <v>39629</v>
      </c>
      <c r="B33" t="s">
        <v>7</v>
      </c>
      <c r="C33">
        <v>94.229116911354225</v>
      </c>
      <c r="D33">
        <v>49.057536496957226</v>
      </c>
      <c r="E33">
        <v>1.3516666666666666E-2</v>
      </c>
      <c r="F33">
        <v>2.2967319777844773E-3</v>
      </c>
      <c r="G33">
        <f t="shared" ref="G33:G35" si="14">E33*C33</f>
        <v>1.2736635635851379</v>
      </c>
      <c r="H33">
        <f t="shared" ref="H33:H35" si="15">SQRT((C33^2)*(F33^2)+(E33^2)*(D33^2))</f>
        <v>0.6975179826569784</v>
      </c>
      <c r="J33">
        <v>210336.2801</v>
      </c>
      <c r="K33">
        <f t="shared" si="2"/>
        <v>267897.65606340772</v>
      </c>
      <c r="L33">
        <f t="shared" si="3"/>
        <v>146713.33777492517</v>
      </c>
    </row>
    <row r="34" spans="1:12" x14ac:dyDescent="0.15">
      <c r="A34" s="1">
        <v>39629</v>
      </c>
      <c r="B34" t="s">
        <v>4</v>
      </c>
      <c r="C34">
        <v>329.22897882887452</v>
      </c>
      <c r="D34">
        <v>78.876324928366358</v>
      </c>
      <c r="E34" s="2">
        <v>1.6530909090909093E-2</v>
      </c>
      <c r="F34">
        <v>1.409651442762591E-3</v>
      </c>
      <c r="G34">
        <f t="shared" si="14"/>
        <v>5.4424543191129588</v>
      </c>
      <c r="H34">
        <f t="shared" si="15"/>
        <v>1.3840286731787361</v>
      </c>
      <c r="J34">
        <v>210336.2801</v>
      </c>
      <c r="K34">
        <f t="shared" si="2"/>
        <v>1144745.5960963981</v>
      </c>
      <c r="L34">
        <f t="shared" si="3"/>
        <v>291111.44266815402</v>
      </c>
    </row>
    <row r="35" spans="1:12" x14ac:dyDescent="0.15">
      <c r="A35" s="1">
        <v>39629</v>
      </c>
      <c r="B35" t="s">
        <v>5</v>
      </c>
      <c r="C35">
        <v>1523.9054455999994</v>
      </c>
      <c r="D35">
        <v>200.58527236139679</v>
      </c>
      <c r="E35" s="2">
        <v>1.3408E-2</v>
      </c>
      <c r="F35">
        <v>1.8462594617225402E-3</v>
      </c>
      <c r="G35">
        <f t="shared" si="14"/>
        <v>20.432524214604793</v>
      </c>
      <c r="H35">
        <f t="shared" si="15"/>
        <v>3.8921779275003794</v>
      </c>
      <c r="J35">
        <v>210336.2801</v>
      </c>
      <c r="K35">
        <f t="shared" si="2"/>
        <v>4297701.1363531463</v>
      </c>
      <c r="L35">
        <f t="shared" si="3"/>
        <v>818666.22675775725</v>
      </c>
    </row>
    <row r="36" spans="1:12" x14ac:dyDescent="0.15">
      <c r="A36" s="1">
        <v>39629</v>
      </c>
      <c r="B36" t="s">
        <v>21</v>
      </c>
      <c r="E36" s="2"/>
      <c r="G36">
        <f>SUM(G32:G35)</f>
        <v>30.681225401202795</v>
      </c>
      <c r="H36">
        <f>SQRT((H32^2)+(H33^2)+(H34^2)+(H35^2))</f>
        <v>4.4362200752076495</v>
      </c>
      <c r="J36">
        <v>210336.2801</v>
      </c>
      <c r="K36">
        <f t="shared" si="2"/>
        <v>6453374.819798626</v>
      </c>
      <c r="L36">
        <f t="shared" si="3"/>
        <v>933098.02832411928</v>
      </c>
    </row>
    <row r="37" spans="1:12" x14ac:dyDescent="0.15">
      <c r="A37" s="1">
        <v>39691</v>
      </c>
      <c r="B37" t="s">
        <v>16</v>
      </c>
      <c r="C37">
        <v>119.80699847999999</v>
      </c>
      <c r="D37">
        <v>42.868569179075358</v>
      </c>
      <c r="E37" s="2">
        <v>2.0135E-2</v>
      </c>
      <c r="F37">
        <v>3.0186771385271806E-3</v>
      </c>
      <c r="G37">
        <f>E37*C37</f>
        <v>2.4123139143948</v>
      </c>
      <c r="H37">
        <f>SQRT((C37^2)*(F37^2)+(E37^2)*(D37^2))</f>
        <v>0.93586313942469246</v>
      </c>
      <c r="J37">
        <v>210336.2801</v>
      </c>
      <c r="K37">
        <f t="shared" si="2"/>
        <v>507397.1351872721</v>
      </c>
      <c r="L37">
        <f t="shared" si="3"/>
        <v>196845.97142929747</v>
      </c>
    </row>
    <row r="38" spans="1:12" x14ac:dyDescent="0.15">
      <c r="A38" s="1">
        <v>39691</v>
      </c>
      <c r="B38" t="s">
        <v>17</v>
      </c>
      <c r="C38">
        <v>19.077689396251007</v>
      </c>
      <c r="D38">
        <v>9.9597049170960812</v>
      </c>
      <c r="E38">
        <v>1.3516666666666666E-2</v>
      </c>
      <c r="F38">
        <v>2.2967319777844773E-3</v>
      </c>
      <c r="G38">
        <f t="shared" ref="G38:G40" si="16">E38*C38</f>
        <v>0.25786676833932609</v>
      </c>
      <c r="H38">
        <f t="shared" ref="H38:H40" si="17">SQRT((C38^2)*(F38^2)+(E38^2)*(D38^2))</f>
        <v>0.14157315268018619</v>
      </c>
      <c r="J38">
        <v>210336.2801</v>
      </c>
      <c r="K38">
        <f t="shared" si="2"/>
        <v>54238.736813902302</v>
      </c>
      <c r="L38">
        <f t="shared" si="3"/>
        <v>29777.970296779709</v>
      </c>
    </row>
    <row r="39" spans="1:12" x14ac:dyDescent="0.15">
      <c r="A39" s="1">
        <v>39691</v>
      </c>
      <c r="B39" t="s">
        <v>4</v>
      </c>
      <c r="C39">
        <v>204.129011246359</v>
      </c>
      <c r="D39">
        <v>53.572462709667057</v>
      </c>
      <c r="E39" s="2">
        <v>1.6530909090909093E-2</v>
      </c>
      <c r="F39">
        <v>1.409651442762591E-3</v>
      </c>
      <c r="G39">
        <f t="shared" si="16"/>
        <v>3.3744381277307203</v>
      </c>
      <c r="H39">
        <f t="shared" si="17"/>
        <v>0.93117696122135618</v>
      </c>
      <c r="J39">
        <v>210336.2801</v>
      </c>
      <c r="K39">
        <f t="shared" si="2"/>
        <v>709766.7632144884</v>
      </c>
      <c r="L39">
        <f t="shared" si="3"/>
        <v>195860.29813812202</v>
      </c>
    </row>
    <row r="40" spans="1:12" x14ac:dyDescent="0.15">
      <c r="A40" s="1">
        <v>39691</v>
      </c>
      <c r="B40" t="s">
        <v>14</v>
      </c>
      <c r="C40">
        <v>1101.0212879999997</v>
      </c>
      <c r="D40">
        <v>165.95817749257387</v>
      </c>
      <c r="E40" s="2">
        <v>1.3408E-2</v>
      </c>
      <c r="F40">
        <v>1.8462594617225402E-3</v>
      </c>
      <c r="G40">
        <f t="shared" si="16"/>
        <v>14.762493429503996</v>
      </c>
      <c r="H40">
        <f t="shared" si="17"/>
        <v>3.0138890294090963</v>
      </c>
      <c r="J40">
        <v>210336.2801</v>
      </c>
      <c r="K40">
        <f t="shared" si="2"/>
        <v>3105087.952962562</v>
      </c>
      <c r="L40">
        <f t="shared" si="3"/>
        <v>633930.20708010881</v>
      </c>
    </row>
    <row r="41" spans="1:12" x14ac:dyDescent="0.15">
      <c r="A41" s="1">
        <v>39691</v>
      </c>
      <c r="B41" t="s">
        <v>21</v>
      </c>
      <c r="E41" s="2"/>
      <c r="G41">
        <f>SUM(G37:G40)</f>
        <v>20.807112239968845</v>
      </c>
      <c r="H41">
        <f>SQRT((H37^2)+(H38^2)+(H39^2)+(H40^2))</f>
        <v>3.2934025548049228</v>
      </c>
      <c r="J41">
        <v>210336.2801</v>
      </c>
      <c r="K41">
        <f t="shared" si="2"/>
        <v>4376490.5881782258</v>
      </c>
      <c r="L41">
        <f t="shared" si="3"/>
        <v>692722.04224950389</v>
      </c>
    </row>
    <row r="42" spans="1:12" x14ac:dyDescent="0.15">
      <c r="A42" s="1">
        <v>39752</v>
      </c>
      <c r="B42" t="s">
        <v>16</v>
      </c>
      <c r="C42">
        <v>60.158827919999986</v>
      </c>
      <c r="D42">
        <v>24.718990858038595</v>
      </c>
      <c r="E42" s="2">
        <v>2.0135E-2</v>
      </c>
      <c r="F42">
        <v>3.0186771385271806E-3</v>
      </c>
      <c r="G42">
        <f>E42*C42</f>
        <v>1.2112980001691998</v>
      </c>
      <c r="H42">
        <f>SQRT((C42^2)*(F42^2)+(E42^2)*(D42^2))</f>
        <v>0.52981193085731781</v>
      </c>
      <c r="J42">
        <v>210336.2801</v>
      </c>
      <c r="K42">
        <f t="shared" si="2"/>
        <v>254779.91544815866</v>
      </c>
      <c r="L42">
        <f t="shared" si="3"/>
        <v>111438.67068912664</v>
      </c>
    </row>
    <row r="43" spans="1:12" x14ac:dyDescent="0.15">
      <c r="A43" s="1">
        <v>39752</v>
      </c>
      <c r="B43" t="s">
        <v>17</v>
      </c>
      <c r="C43">
        <v>31.719919709126398</v>
      </c>
      <c r="D43">
        <v>16.786874747883903</v>
      </c>
      <c r="E43">
        <v>1.3516666666666666E-2</v>
      </c>
      <c r="F43">
        <v>2.2967319777844773E-3</v>
      </c>
      <c r="G43">
        <f t="shared" ref="G43:G45" si="18">E43*C43</f>
        <v>0.42874758140169178</v>
      </c>
      <c r="H43">
        <f t="shared" ref="H43:H45" si="19">SQRT((C43^2)*(F43^2)+(E43^2)*(D43^2))</f>
        <v>0.23831118697213138</v>
      </c>
      <c r="J43">
        <v>210336.2801</v>
      </c>
      <c r="K43">
        <f t="shared" si="2"/>
        <v>90181.171373903795</v>
      </c>
      <c r="L43">
        <f t="shared" si="3"/>
        <v>50125.488573933697</v>
      </c>
    </row>
    <row r="44" spans="1:12" x14ac:dyDescent="0.15">
      <c r="A44" s="1">
        <v>39752</v>
      </c>
      <c r="B44" t="s">
        <v>4</v>
      </c>
      <c r="C44">
        <v>88.209030909422395</v>
      </c>
      <c r="D44">
        <v>27.752721101979787</v>
      </c>
      <c r="E44" s="2">
        <v>1.6530909090909093E-2</v>
      </c>
      <c r="F44">
        <v>1.409651442762591E-3</v>
      </c>
      <c r="G44">
        <f t="shared" si="18"/>
        <v>1.4581754709608519</v>
      </c>
      <c r="H44">
        <f t="shared" si="19"/>
        <v>0.47532979505267425</v>
      </c>
      <c r="J44">
        <v>210336.2801</v>
      </c>
      <c r="K44">
        <f t="shared" si="2"/>
        <v>306707.20429497113</v>
      </c>
      <c r="L44">
        <f t="shared" si="3"/>
        <v>99979.100912074893</v>
      </c>
    </row>
    <row r="45" spans="1:12" x14ac:dyDescent="0.15">
      <c r="A45" s="1">
        <v>39752</v>
      </c>
      <c r="B45" t="s">
        <v>14</v>
      </c>
      <c r="C45">
        <v>733.43654239999989</v>
      </c>
      <c r="D45">
        <v>141.85378436297631</v>
      </c>
      <c r="E45" s="2">
        <v>1.3408E-2</v>
      </c>
      <c r="F45">
        <v>1.8462594617225402E-3</v>
      </c>
      <c r="G45">
        <f t="shared" si="18"/>
        <v>9.8339171604991993</v>
      </c>
      <c r="H45">
        <f t="shared" si="19"/>
        <v>2.3347668202609646</v>
      </c>
      <c r="J45">
        <v>210336.2801</v>
      </c>
      <c r="K45">
        <f t="shared" si="2"/>
        <v>2068429.5543509563</v>
      </c>
      <c r="L45">
        <f t="shared" si="3"/>
        <v>491086.16787459661</v>
      </c>
    </row>
    <row r="46" spans="1:12" x14ac:dyDescent="0.15">
      <c r="A46" s="1">
        <v>39752</v>
      </c>
      <c r="B46" t="s">
        <v>21</v>
      </c>
      <c r="E46" s="2"/>
      <c r="G46">
        <f>SUM(G42:G45)</f>
        <v>12.932138213030942</v>
      </c>
      <c r="H46">
        <f>SQRT((H42^2)+(H43^2)+(H44^2)+(H45^2))</f>
        <v>2.4524615028520098</v>
      </c>
      <c r="J46">
        <v>210336.2801</v>
      </c>
      <c r="K46">
        <f t="shared" si="2"/>
        <v>2720097.8454679898</v>
      </c>
      <c r="L46">
        <f t="shared" si="3"/>
        <v>515841.6295983473</v>
      </c>
    </row>
    <row r="47" spans="1:12" x14ac:dyDescent="0.15">
      <c r="A47" s="1">
        <v>39813</v>
      </c>
      <c r="B47" t="s">
        <v>16</v>
      </c>
      <c r="C47">
        <v>3.8885066400000006</v>
      </c>
      <c r="D47">
        <v>2.917178606396257</v>
      </c>
      <c r="E47" s="2">
        <v>2.0135E-2</v>
      </c>
      <c r="F47">
        <v>3.0186771385271806E-3</v>
      </c>
      <c r="G47">
        <f>E47*C47</f>
        <v>7.829508119640001E-2</v>
      </c>
      <c r="H47">
        <f>SQRT((C47^2)*(F47^2)+(E47^2)*(D47^2))</f>
        <v>5.9898791335507941E-2</v>
      </c>
      <c r="J47">
        <v>210336.2801</v>
      </c>
      <c r="K47">
        <f t="shared" si="2"/>
        <v>16468.296128978236</v>
      </c>
      <c r="L47">
        <f t="shared" si="3"/>
        <v>12598.888951996851</v>
      </c>
    </row>
    <row r="48" spans="1:12" x14ac:dyDescent="0.15">
      <c r="A48" s="1">
        <v>39813</v>
      </c>
      <c r="B48" t="s">
        <v>17</v>
      </c>
      <c r="C48">
        <v>37.082172612799866</v>
      </c>
      <c r="D48">
        <v>14.400250928214128</v>
      </c>
      <c r="E48">
        <v>1.3516666666666666E-2</v>
      </c>
      <c r="F48">
        <v>2.2967319777844773E-3</v>
      </c>
      <c r="G48">
        <f t="shared" ref="G48:G50" si="20">E48*C48</f>
        <v>0.50122736648301147</v>
      </c>
      <c r="H48">
        <f t="shared" ref="H48:H50" si="21">SQRT((C48^2)*(F48^2)+(E48^2)*(D48^2))</f>
        <v>0.21246083422137244</v>
      </c>
      <c r="J48">
        <v>210336.2801</v>
      </c>
      <c r="K48">
        <f t="shared" si="2"/>
        <v>105426.29975035606</v>
      </c>
      <c r="L48">
        <f t="shared" si="3"/>
        <v>44688.22153706626</v>
      </c>
    </row>
    <row r="49" spans="1:12" x14ac:dyDescent="0.15">
      <c r="A49" s="1">
        <v>39813</v>
      </c>
      <c r="B49" t="s">
        <v>4</v>
      </c>
      <c r="C49">
        <v>72.082955120786394</v>
      </c>
      <c r="D49">
        <v>32.721305426691487</v>
      </c>
      <c r="E49" s="2">
        <v>1.6530909090909093E-2</v>
      </c>
      <c r="F49">
        <v>1.409651442762591E-3</v>
      </c>
      <c r="G49">
        <f t="shared" si="20"/>
        <v>1.1915967781057999</v>
      </c>
      <c r="H49">
        <f t="shared" si="21"/>
        <v>0.55037419922748043</v>
      </c>
      <c r="J49">
        <v>210336.2801</v>
      </c>
      <c r="K49">
        <f t="shared" si="2"/>
        <v>250636.03368591907</v>
      </c>
      <c r="L49">
        <f t="shared" si="3"/>
        <v>115763.66172852453</v>
      </c>
    </row>
    <row r="50" spans="1:12" x14ac:dyDescent="0.15">
      <c r="A50" s="1">
        <v>39813</v>
      </c>
      <c r="B50" t="s">
        <v>14</v>
      </c>
      <c r="C50">
        <v>192.15404463433725</v>
      </c>
      <c r="D50">
        <v>63.695622588493485</v>
      </c>
      <c r="E50" s="2">
        <v>1.3408E-2</v>
      </c>
      <c r="F50">
        <v>1.8462594617225402E-3</v>
      </c>
      <c r="G50">
        <f t="shared" si="20"/>
        <v>2.5764014304571941</v>
      </c>
      <c r="H50">
        <f t="shared" si="21"/>
        <v>0.92478530710733309</v>
      </c>
      <c r="J50">
        <v>210336.2801</v>
      </c>
      <c r="K50">
        <f t="shared" si="2"/>
        <v>541910.69292668509</v>
      </c>
      <c r="L50">
        <f t="shared" si="3"/>
        <v>194515.90138809255</v>
      </c>
    </row>
    <row r="51" spans="1:12" x14ac:dyDescent="0.15">
      <c r="A51" s="1">
        <v>39813</v>
      </c>
      <c r="B51" t="s">
        <v>21</v>
      </c>
      <c r="E51" s="2"/>
      <c r="G51">
        <f>SUM(G47:G50)</f>
        <v>4.3475206562424056</v>
      </c>
      <c r="H51">
        <f>SQRT((H47^2)+(H48^2)+(H49^2)+(H50^2))</f>
        <v>1.0985750291620462</v>
      </c>
      <c r="J51">
        <v>210336.2801</v>
      </c>
      <c r="K51">
        <f t="shared" si="2"/>
        <v>914441.32249193848</v>
      </c>
      <c r="L51">
        <f t="shared" si="3"/>
        <v>231070.18504469382</v>
      </c>
    </row>
    <row r="52" spans="1:12" x14ac:dyDescent="0.15">
      <c r="A52" s="1">
        <v>39872</v>
      </c>
      <c r="B52" t="s">
        <v>16</v>
      </c>
      <c r="C52">
        <v>2.8592402400000001</v>
      </c>
      <c r="D52">
        <v>2.0247009740529949</v>
      </c>
      <c r="E52" s="2">
        <v>2.0135E-2</v>
      </c>
      <c r="F52">
        <v>3.0186771385271806E-3</v>
      </c>
      <c r="G52">
        <f>E52*C52</f>
        <v>5.7570802232399999E-2</v>
      </c>
      <c r="H52">
        <f>SQRT((C52^2)*(F52^2)+(E52^2)*(D52^2))</f>
        <v>4.1671014483700967E-2</v>
      </c>
      <c r="J52">
        <v>210336.2801</v>
      </c>
      <c r="K52">
        <f t="shared" si="2"/>
        <v>12109.228383935791</v>
      </c>
      <c r="L52">
        <f t="shared" si="3"/>
        <v>8764.9261744948835</v>
      </c>
    </row>
    <row r="53" spans="1:12" x14ac:dyDescent="0.15">
      <c r="A53" s="1">
        <v>39872</v>
      </c>
      <c r="B53" t="s">
        <v>17</v>
      </c>
      <c r="C53">
        <v>14.737920217820161</v>
      </c>
      <c r="D53">
        <v>6.1421485375879623</v>
      </c>
      <c r="E53">
        <v>1.3516666666666666E-2</v>
      </c>
      <c r="F53">
        <v>2.2967319777844773E-3</v>
      </c>
      <c r="G53">
        <f t="shared" ref="G53:G55" si="22">E53*C53</f>
        <v>0.1992075549442025</v>
      </c>
      <c r="H53">
        <f t="shared" ref="H53:H55" si="23">SQRT((C53^2)*(F53^2)+(E53^2)*(D53^2))</f>
        <v>8.9656605850005802E-2</v>
      </c>
      <c r="J53">
        <v>210336.2801</v>
      </c>
      <c r="K53">
        <f t="shared" si="2"/>
        <v>41900.576074779921</v>
      </c>
      <c r="L53">
        <f t="shared" si="3"/>
        <v>18858.03696088212</v>
      </c>
    </row>
    <row r="54" spans="1:12" x14ac:dyDescent="0.15">
      <c r="A54" s="1">
        <v>39872</v>
      </c>
      <c r="B54" t="s">
        <v>4</v>
      </c>
      <c r="C54">
        <v>29.232864730977603</v>
      </c>
      <c r="D54">
        <v>8.4258528164229354</v>
      </c>
      <c r="E54" s="2">
        <v>1.6530909090909093E-2</v>
      </c>
      <c r="F54">
        <v>1.409651442762591E-3</v>
      </c>
      <c r="G54">
        <f t="shared" si="22"/>
        <v>0.48324582933463345</v>
      </c>
      <c r="H54">
        <f t="shared" si="23"/>
        <v>0.1452548860417876</v>
      </c>
      <c r="J54">
        <v>210336.2801</v>
      </c>
      <c r="K54">
        <f t="shared" si="2"/>
        <v>101644.13011608626</v>
      </c>
      <c r="L54">
        <f t="shared" si="3"/>
        <v>30552.372396379018</v>
      </c>
    </row>
    <row r="55" spans="1:12" x14ac:dyDescent="0.15">
      <c r="A55" s="1">
        <v>39872</v>
      </c>
      <c r="B55" t="s">
        <v>14</v>
      </c>
      <c r="C55">
        <v>89.947959999999981</v>
      </c>
      <c r="D55">
        <v>30.841841555019275</v>
      </c>
      <c r="E55" s="2">
        <v>1.3408E-2</v>
      </c>
      <c r="F55">
        <v>1.8462594617225402E-3</v>
      </c>
      <c r="G55">
        <f t="shared" si="22"/>
        <v>1.2060222476799998</v>
      </c>
      <c r="H55">
        <f t="shared" si="23"/>
        <v>0.44562681586691127</v>
      </c>
      <c r="J55">
        <v>210336.2801</v>
      </c>
      <c r="K55">
        <f t="shared" si="2"/>
        <v>253670.23329485202</v>
      </c>
      <c r="L55">
        <f t="shared" si="3"/>
        <v>93731.486762253771</v>
      </c>
    </row>
    <row r="56" spans="1:12" x14ac:dyDescent="0.15">
      <c r="A56" s="1">
        <v>39872</v>
      </c>
      <c r="B56" t="s">
        <v>21</v>
      </c>
      <c r="E56" s="2"/>
      <c r="G56">
        <f>SUM(G52:G55)</f>
        <v>1.9460464341912358</v>
      </c>
      <c r="H56">
        <f>SQRT((H52^2)+(H53^2)+(H54^2)+(H55^2))</f>
        <v>0.47901672346520308</v>
      </c>
      <c r="J56">
        <v>210336.2801</v>
      </c>
      <c r="K56">
        <f t="shared" si="2"/>
        <v>409324.16786965402</v>
      </c>
      <c r="L56">
        <f t="shared" si="3"/>
        <v>100754.5957193612</v>
      </c>
    </row>
    <row r="57" spans="1:12" x14ac:dyDescent="0.15">
      <c r="A57" s="1">
        <v>39933</v>
      </c>
      <c r="B57" t="s">
        <v>16</v>
      </c>
      <c r="C57">
        <v>35.418004952380954</v>
      </c>
      <c r="D57">
        <v>24.831383969529931</v>
      </c>
      <c r="E57" s="2">
        <v>2.0135E-2</v>
      </c>
      <c r="F57">
        <v>3.0186771385271806E-3</v>
      </c>
      <c r="G57">
        <f>E57*C57</f>
        <v>0.71314152971619049</v>
      </c>
      <c r="H57">
        <f>SQRT((C57^2)*(F57^2)+(E57^2)*(D57^2))</f>
        <v>0.51128352744889916</v>
      </c>
      <c r="J57">
        <v>210336.2801</v>
      </c>
      <c r="K57">
        <f t="shared" si="2"/>
        <v>149999.53654532711</v>
      </c>
      <c r="L57">
        <f t="shared" si="3"/>
        <v>107541.4752400077</v>
      </c>
    </row>
    <row r="58" spans="1:12" x14ac:dyDescent="0.15">
      <c r="A58" s="1">
        <v>39933</v>
      </c>
      <c r="B58" t="s">
        <v>17</v>
      </c>
      <c r="C58">
        <v>72.858253318476287</v>
      </c>
      <c r="D58">
        <v>25.920218108358501</v>
      </c>
      <c r="E58">
        <v>1.3516666666666666E-2</v>
      </c>
      <c r="F58">
        <v>2.2967319777844773E-3</v>
      </c>
      <c r="G58">
        <f t="shared" ref="G58:G60" si="24">E58*C58</f>
        <v>0.98480072402140451</v>
      </c>
      <c r="H58">
        <f t="shared" ref="H58:H60" si="25">SQRT((C58^2)*(F58^2)+(E58^2)*(D58^2))</f>
        <v>0.38826522696878851</v>
      </c>
      <c r="J58">
        <v>210336.2801</v>
      </c>
      <c r="K58">
        <f t="shared" si="2"/>
        <v>207139.32093044894</v>
      </c>
      <c r="L58">
        <f t="shared" si="3"/>
        <v>81666.26353279718</v>
      </c>
    </row>
    <row r="59" spans="1:12" x14ac:dyDescent="0.15">
      <c r="A59" s="1">
        <v>39933</v>
      </c>
      <c r="B59" t="s">
        <v>4</v>
      </c>
      <c r="C59">
        <v>222.85272142651601</v>
      </c>
      <c r="D59">
        <v>69.084443736002058</v>
      </c>
      <c r="E59" s="2">
        <v>1.6530909090909093E-2</v>
      </c>
      <c r="F59">
        <v>1.409651442762591E-3</v>
      </c>
      <c r="G59">
        <f t="shared" si="24"/>
        <v>3.6839580785634252</v>
      </c>
      <c r="H59">
        <f t="shared" si="25"/>
        <v>1.1844476879760861</v>
      </c>
      <c r="J59">
        <v>210336.2801</v>
      </c>
      <c r="K59">
        <f t="shared" si="2"/>
        <v>774870.03828937444</v>
      </c>
      <c r="L59">
        <f t="shared" si="3"/>
        <v>249132.32066193546</v>
      </c>
    </row>
    <row r="60" spans="1:12" x14ac:dyDescent="0.15">
      <c r="A60" s="1">
        <v>39933</v>
      </c>
      <c r="B60" t="s">
        <v>14</v>
      </c>
      <c r="C60">
        <v>943.70759359999977</v>
      </c>
      <c r="D60">
        <v>132.47936614072594</v>
      </c>
      <c r="E60" s="2">
        <v>1.3408E-2</v>
      </c>
      <c r="F60">
        <v>1.8462594617225402E-3</v>
      </c>
      <c r="G60">
        <f t="shared" si="24"/>
        <v>12.653231414988797</v>
      </c>
      <c r="H60">
        <f t="shared" si="25"/>
        <v>2.4881505399851425</v>
      </c>
      <c r="J60">
        <v>210336.2801</v>
      </c>
      <c r="K60">
        <f t="shared" si="2"/>
        <v>2661433.6270732032</v>
      </c>
      <c r="L60">
        <f t="shared" si="3"/>
        <v>523348.32890928118</v>
      </c>
    </row>
    <row r="61" spans="1:12" x14ac:dyDescent="0.15">
      <c r="A61" s="1">
        <v>39933</v>
      </c>
      <c r="B61" t="s">
        <v>21</v>
      </c>
      <c r="E61" s="2"/>
      <c r="G61">
        <f>SUM(G57:G60)</f>
        <v>18.035131747289817</v>
      </c>
      <c r="H61">
        <f>SQRT((H57^2)+(H58^2)+(H59^2)+(H60^2))</f>
        <v>2.8294823143278287</v>
      </c>
      <c r="J61">
        <v>210336.2801</v>
      </c>
      <c r="K61">
        <f t="shared" si="2"/>
        <v>3793442.5228383536</v>
      </c>
      <c r="L61">
        <f t="shared" si="3"/>
        <v>595142.78460445441</v>
      </c>
    </row>
    <row r="62" spans="1:12" x14ac:dyDescent="0.15">
      <c r="A62" s="1">
        <v>39994</v>
      </c>
      <c r="B62" t="s">
        <v>6</v>
      </c>
      <c r="C62">
        <v>28.565095199999991</v>
      </c>
      <c r="D62">
        <v>24.68175673252825</v>
      </c>
      <c r="E62" s="2">
        <v>2.0135E-2</v>
      </c>
      <c r="F62">
        <v>3.0186771385271806E-3</v>
      </c>
      <c r="G62">
        <f>E62*C62</f>
        <v>0.57515819185199979</v>
      </c>
      <c r="H62">
        <f>SQRT((C62^2)*(F62^2)+(E62^2)*(D62^2))</f>
        <v>0.50439248188107688</v>
      </c>
      <c r="J62">
        <v>210336.2801</v>
      </c>
      <c r="K62">
        <f t="shared" si="2"/>
        <v>120976.63454319177</v>
      </c>
      <c r="L62">
        <f t="shared" si="3"/>
        <v>106092.03834927236</v>
      </c>
    </row>
    <row r="63" spans="1:12" x14ac:dyDescent="0.15">
      <c r="A63" s="1">
        <v>39994</v>
      </c>
      <c r="B63" t="s">
        <v>7</v>
      </c>
      <c r="C63">
        <v>55.541787556707462</v>
      </c>
      <c r="D63">
        <v>23.504707249809591</v>
      </c>
      <c r="E63">
        <v>1.3516666666666666E-2</v>
      </c>
      <c r="F63">
        <v>2.2967319777844773E-3</v>
      </c>
      <c r="G63">
        <f t="shared" ref="G63:G65" si="26">E63*C63</f>
        <v>0.75073982847482923</v>
      </c>
      <c r="H63">
        <f t="shared" ref="H63:H65" si="27">SQRT((C63^2)*(F63^2)+(E63^2)*(D63^2))</f>
        <v>0.34235855511899194</v>
      </c>
      <c r="J63">
        <v>210336.2801</v>
      </c>
      <c r="K63">
        <f t="shared" si="2"/>
        <v>157907.82284430764</v>
      </c>
      <c r="L63">
        <f t="shared" si="3"/>
        <v>72010.42494413958</v>
      </c>
    </row>
    <row r="64" spans="1:12" x14ac:dyDescent="0.15">
      <c r="A64" s="1">
        <v>39994</v>
      </c>
      <c r="B64" t="s">
        <v>4</v>
      </c>
      <c r="C64">
        <v>157.90591105696561</v>
      </c>
      <c r="D64">
        <v>52.681174039178693</v>
      </c>
      <c r="E64" s="2">
        <v>1.6530909090909093E-2</v>
      </c>
      <c r="F64">
        <v>1.409651442762591E-3</v>
      </c>
      <c r="G64">
        <f t="shared" si="26"/>
        <v>2.6103282605998754</v>
      </c>
      <c r="H64">
        <f t="shared" si="27"/>
        <v>0.89886477227422268</v>
      </c>
      <c r="J64">
        <v>210336.2801</v>
      </c>
      <c r="K64">
        <f t="shared" si="2"/>
        <v>549046.73617448122</v>
      </c>
      <c r="L64">
        <f t="shared" si="3"/>
        <v>189063.87251309361</v>
      </c>
    </row>
    <row r="65" spans="1:12" x14ac:dyDescent="0.15">
      <c r="A65" s="1">
        <v>39994</v>
      </c>
      <c r="B65" t="s">
        <v>5</v>
      </c>
      <c r="C65">
        <v>1347.9308399999998</v>
      </c>
      <c r="D65">
        <v>168.02692355208845</v>
      </c>
      <c r="E65" s="2">
        <v>1.3408E-2</v>
      </c>
      <c r="F65">
        <v>1.8462594617225402E-3</v>
      </c>
      <c r="G65">
        <f t="shared" si="26"/>
        <v>18.073056702719995</v>
      </c>
      <c r="H65">
        <f t="shared" si="27"/>
        <v>3.3569123475708595</v>
      </c>
      <c r="J65">
        <v>210336.2801</v>
      </c>
      <c r="K65">
        <f t="shared" si="2"/>
        <v>3801419.5168864955</v>
      </c>
      <c r="L65">
        <f t="shared" si="3"/>
        <v>706080.45580981288</v>
      </c>
    </row>
    <row r="66" spans="1:12" x14ac:dyDescent="0.15">
      <c r="A66" s="1">
        <v>39994</v>
      </c>
      <c r="B66" t="s">
        <v>21</v>
      </c>
      <c r="E66" s="2"/>
      <c r="G66">
        <f>SUM(G62:G65)</f>
        <v>22.009282983646699</v>
      </c>
      <c r="H66">
        <f>SQRT((H62^2)+(H63^2)+(H64^2)+(H65^2))</f>
        <v>3.5282346214715661</v>
      </c>
      <c r="J66">
        <v>210336.2801</v>
      </c>
      <c r="K66">
        <f t="shared" si="2"/>
        <v>4629350.7104484756</v>
      </c>
      <c r="L66">
        <f t="shared" si="3"/>
        <v>742115.74560036079</v>
      </c>
    </row>
    <row r="67" spans="1:12" x14ac:dyDescent="0.15">
      <c r="A67" s="1">
        <v>40056</v>
      </c>
      <c r="B67" t="s">
        <v>16</v>
      </c>
      <c r="C67">
        <v>20.002918799999996</v>
      </c>
      <c r="D67">
        <v>12.061045506962632</v>
      </c>
      <c r="E67" s="2">
        <v>2.0135E-2</v>
      </c>
      <c r="F67">
        <v>3.0186771385271806E-3</v>
      </c>
      <c r="G67">
        <f>E67*C67</f>
        <v>0.40275877003799992</v>
      </c>
      <c r="H67">
        <f>SQRT((C67^2)*(F67^2)+(E67^2)*(D67^2))</f>
        <v>0.25024335938304121</v>
      </c>
      <c r="J67">
        <v>210336.2801</v>
      </c>
      <c r="K67">
        <f t="shared" ref="K67:K71" si="28">G67*J67</f>
        <v>84714.781467444234</v>
      </c>
      <c r="L67">
        <f t="shared" ref="L67:L71" si="29">H67*J67</f>
        <v>52635.257332356319</v>
      </c>
    </row>
    <row r="68" spans="1:12" x14ac:dyDescent="0.15">
      <c r="A68" s="1">
        <v>40056</v>
      </c>
      <c r="B68" t="s">
        <v>17</v>
      </c>
      <c r="C68">
        <v>33.411055446481917</v>
      </c>
      <c r="D68">
        <v>14.072172817089772</v>
      </c>
      <c r="E68">
        <v>1.3516666666666666E-2</v>
      </c>
      <c r="F68">
        <v>2.2967319777844773E-3</v>
      </c>
      <c r="G68">
        <f t="shared" ref="G68:G70" si="30">E68*C68</f>
        <v>0.4516060994516139</v>
      </c>
      <c r="H68">
        <f t="shared" ref="H68:H70" si="31">SQRT((C68^2)*(F68^2)+(E68^2)*(D68^2))</f>
        <v>0.20510452063514631</v>
      </c>
      <c r="J68">
        <v>210336.2801</v>
      </c>
      <c r="K68">
        <f t="shared" si="28"/>
        <v>94989.147029123124</v>
      </c>
      <c r="L68">
        <f t="shared" si="29"/>
        <v>43140.921902090362</v>
      </c>
    </row>
    <row r="69" spans="1:12" x14ac:dyDescent="0.15">
      <c r="A69" s="1">
        <v>40056</v>
      </c>
      <c r="B69" t="s">
        <v>4</v>
      </c>
      <c r="C69">
        <v>103.01524137174242</v>
      </c>
      <c r="D69">
        <v>35.655171283352601</v>
      </c>
      <c r="E69" s="2">
        <v>1.6530909090909093E-2</v>
      </c>
      <c r="F69">
        <v>1.409651442762591E-3</v>
      </c>
      <c r="G69">
        <f t="shared" si="30"/>
        <v>1.7029355900943313</v>
      </c>
      <c r="H69">
        <f t="shared" si="31"/>
        <v>0.60703750891717434</v>
      </c>
      <c r="J69">
        <v>210336.2801</v>
      </c>
      <c r="K69">
        <f t="shared" si="28"/>
        <v>358189.13727034006</v>
      </c>
      <c r="L69">
        <f t="shared" si="29"/>
        <v>127682.01150680904</v>
      </c>
    </row>
    <row r="70" spans="1:12" x14ac:dyDescent="0.15">
      <c r="A70" s="1">
        <v>40056</v>
      </c>
      <c r="B70" t="s">
        <v>14</v>
      </c>
      <c r="C70">
        <v>1032.5721127999998</v>
      </c>
      <c r="D70">
        <v>138.47570086100396</v>
      </c>
      <c r="E70" s="2">
        <v>1.3408E-2</v>
      </c>
      <c r="F70">
        <v>1.8462594617225402E-3</v>
      </c>
      <c r="G70">
        <f t="shared" si="30"/>
        <v>13.844726888422397</v>
      </c>
      <c r="H70">
        <f t="shared" si="31"/>
        <v>2.6611303268481215</v>
      </c>
      <c r="J70">
        <v>210336.2801</v>
      </c>
      <c r="K70">
        <f t="shared" si="28"/>
        <v>2912048.3527112147</v>
      </c>
      <c r="L70">
        <f t="shared" si="29"/>
        <v>559732.25381053099</v>
      </c>
    </row>
    <row r="71" spans="1:12" x14ac:dyDescent="0.15">
      <c r="A71" s="1">
        <v>40056</v>
      </c>
      <c r="B71" t="s">
        <v>21</v>
      </c>
      <c r="E71" s="2"/>
      <c r="G71">
        <f>SUM(G67:G70)</f>
        <v>16.402027348006342</v>
      </c>
      <c r="H71">
        <f>SQRT((H67^2)+(H68^2)+(H69^2)+(H70^2))</f>
        <v>2.748599417340301</v>
      </c>
      <c r="J71">
        <v>210336.2801</v>
      </c>
      <c r="K71">
        <f t="shared" si="28"/>
        <v>3449941.4184781224</v>
      </c>
      <c r="L71">
        <f t="shared" si="29"/>
        <v>578130.17692838633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M8" sqref="M8"/>
    </sheetView>
  </sheetViews>
  <sheetFormatPr baseColWidth="10" defaultRowHeight="13" x14ac:dyDescent="0.15"/>
  <cols>
    <col min="2" max="2" width="7.83203125" customWidth="1"/>
    <col min="3" max="4" width="10.83203125" bestFit="1" customWidth="1"/>
    <col min="5" max="5" width="12.5" bestFit="1" customWidth="1"/>
    <col min="6" max="7" width="13.5" bestFit="1" customWidth="1"/>
    <col min="8" max="9" width="10.83203125" bestFit="1" customWidth="1"/>
  </cols>
  <sheetData>
    <row r="1" spans="1:12" x14ac:dyDescent="0.15">
      <c r="A1" t="s">
        <v>0</v>
      </c>
      <c r="B1" t="s">
        <v>2</v>
      </c>
      <c r="C1" t="s">
        <v>11</v>
      </c>
      <c r="D1" t="s">
        <v>12</v>
      </c>
      <c r="E1" t="s">
        <v>18</v>
      </c>
      <c r="F1" t="s">
        <v>19</v>
      </c>
      <c r="G1" t="s">
        <v>20</v>
      </c>
      <c r="H1" t="s">
        <v>22</v>
      </c>
      <c r="I1" t="s">
        <v>20</v>
      </c>
    </row>
    <row r="2" spans="1:12" x14ac:dyDescent="0.15">
      <c r="A2" s="1">
        <v>39263</v>
      </c>
      <c r="B2" t="s">
        <v>21</v>
      </c>
      <c r="C2" s="3">
        <v>38.689485074137437</v>
      </c>
      <c r="D2" s="3">
        <v>4.8842350310409595</v>
      </c>
      <c r="E2" s="3">
        <v>210336.2801</v>
      </c>
      <c r="F2" s="3">
        <f t="shared" ref="F2:F15" si="0">C2*E2</f>
        <v>8137802.3694785414</v>
      </c>
      <c r="G2" s="3">
        <f t="shared" ref="G2:G15" si="1">D2*E2</f>
        <v>1027331.8275632635</v>
      </c>
      <c r="H2" s="3">
        <f>F2/1000</f>
        <v>8137.8023694785416</v>
      </c>
      <c r="I2" s="3">
        <f>G2/1000</f>
        <v>1027.3318275632635</v>
      </c>
    </row>
    <row r="3" spans="1:12" x14ac:dyDescent="0.15">
      <c r="A3" s="1">
        <v>39325</v>
      </c>
      <c r="B3" t="s">
        <v>21</v>
      </c>
      <c r="C3" s="3">
        <v>13.507544664883508</v>
      </c>
      <c r="D3" s="3">
        <v>2.2654934653181664</v>
      </c>
      <c r="E3" s="3">
        <v>210336.2801</v>
      </c>
      <c r="F3" s="3">
        <f t="shared" si="0"/>
        <v>2841126.698096198</v>
      </c>
      <c r="G3" s="3">
        <f t="shared" si="1"/>
        <v>476515.4680858815</v>
      </c>
      <c r="H3" s="3">
        <f t="shared" ref="H3:H15" si="2">F3/1000</f>
        <v>2841.1266980961982</v>
      </c>
      <c r="I3" s="3">
        <f t="shared" ref="I3:I15" si="3">G3/1000</f>
        <v>476.51546808588148</v>
      </c>
    </row>
    <row r="4" spans="1:12" x14ac:dyDescent="0.15">
      <c r="A4" s="1">
        <v>39386</v>
      </c>
      <c r="B4" t="s">
        <v>21</v>
      </c>
      <c r="C4" s="3">
        <v>13.759799673823057</v>
      </c>
      <c r="D4" s="3">
        <v>2.2153219771491721</v>
      </c>
      <c r="E4" s="3">
        <v>210336.2801</v>
      </c>
      <c r="F4" s="3">
        <f t="shared" si="0"/>
        <v>2894185.0783131351</v>
      </c>
      <c r="G4" s="3">
        <f t="shared" si="1"/>
        <v>465962.58389733406</v>
      </c>
      <c r="H4" s="3">
        <f t="shared" si="2"/>
        <v>2894.1850783131349</v>
      </c>
      <c r="I4" s="3">
        <f t="shared" si="3"/>
        <v>465.96258389733407</v>
      </c>
    </row>
    <row r="5" spans="1:12" x14ac:dyDescent="0.15">
      <c r="A5" s="1">
        <v>39447</v>
      </c>
      <c r="B5" t="s">
        <v>21</v>
      </c>
      <c r="C5" s="3">
        <v>6.4344302630742787</v>
      </c>
      <c r="D5" s="3">
        <v>1.320645787004193</v>
      </c>
      <c r="E5" s="3">
        <v>210336.2801</v>
      </c>
      <c r="F5" s="3">
        <f t="shared" si="0"/>
        <v>1353394.1260979082</v>
      </c>
      <c r="G5" s="3">
        <f t="shared" si="1"/>
        <v>277779.7221681989</v>
      </c>
      <c r="H5" s="3">
        <f t="shared" si="2"/>
        <v>1353.3941260979082</v>
      </c>
      <c r="I5" s="3">
        <f t="shared" si="3"/>
        <v>277.77972216819893</v>
      </c>
    </row>
    <row r="6" spans="1:12" x14ac:dyDescent="0.15">
      <c r="A6" s="1">
        <v>39507</v>
      </c>
      <c r="B6" t="s">
        <v>21</v>
      </c>
      <c r="C6" s="3">
        <v>3.9294332409172545</v>
      </c>
      <c r="D6" s="3">
        <v>0.85651444223207418</v>
      </c>
      <c r="E6" s="3">
        <v>210336.2801</v>
      </c>
      <c r="F6" s="3">
        <f t="shared" si="0"/>
        <v>826502.37079582247</v>
      </c>
      <c r="G6" s="3">
        <f t="shared" si="1"/>
        <v>180156.06163102083</v>
      </c>
      <c r="H6" s="3">
        <f t="shared" si="2"/>
        <v>826.50237079582246</v>
      </c>
      <c r="I6" s="3">
        <f t="shared" si="3"/>
        <v>180.15606163102083</v>
      </c>
    </row>
    <row r="7" spans="1:12" x14ac:dyDescent="0.15">
      <c r="A7" s="1">
        <v>39568</v>
      </c>
      <c r="B7" t="s">
        <v>21</v>
      </c>
      <c r="C7" s="3">
        <v>14.537618722217116</v>
      </c>
      <c r="D7" s="3">
        <v>2.2173223335142871</v>
      </c>
      <c r="E7" s="3">
        <v>210336.2801</v>
      </c>
      <c r="F7" s="3">
        <f t="shared" si="0"/>
        <v>3057788.6435432634</v>
      </c>
      <c r="G7" s="3">
        <f t="shared" si="1"/>
        <v>466383.3314140467</v>
      </c>
      <c r="H7" s="3">
        <f t="shared" si="2"/>
        <v>3057.7886435432633</v>
      </c>
      <c r="I7" s="3">
        <f t="shared" si="3"/>
        <v>466.38333141404672</v>
      </c>
      <c r="K7" t="s">
        <v>23</v>
      </c>
      <c r="L7" s="3">
        <f>AVERAGE(C2,C8,C14)</f>
        <v>30.459997819662309</v>
      </c>
    </row>
    <row r="8" spans="1:12" x14ac:dyDescent="0.15">
      <c r="A8" s="1">
        <v>39629</v>
      </c>
      <c r="B8" t="s">
        <v>21</v>
      </c>
      <c r="C8" s="3">
        <v>30.681225401202795</v>
      </c>
      <c r="D8" s="3">
        <v>4.4362200752076495</v>
      </c>
      <c r="E8" s="3">
        <v>210336.2801</v>
      </c>
      <c r="F8" s="3">
        <f t="shared" si="0"/>
        <v>6453374.819798626</v>
      </c>
      <c r="G8" s="3">
        <f t="shared" si="1"/>
        <v>933098.02832411928</v>
      </c>
      <c r="H8" s="3">
        <f t="shared" si="2"/>
        <v>6453.374819798626</v>
      </c>
      <c r="I8" s="3">
        <f t="shared" si="3"/>
        <v>933.09802832411924</v>
      </c>
    </row>
    <row r="9" spans="1:12" x14ac:dyDescent="0.15">
      <c r="A9" s="1">
        <v>39691</v>
      </c>
      <c r="B9" t="s">
        <v>21</v>
      </c>
      <c r="C9" s="3">
        <v>20.807112239968845</v>
      </c>
      <c r="D9" s="3">
        <v>3.2934025548049228</v>
      </c>
      <c r="E9" s="3">
        <v>210336.2801</v>
      </c>
      <c r="F9" s="3">
        <f t="shared" si="0"/>
        <v>4376490.5881782258</v>
      </c>
      <c r="G9" s="3">
        <f t="shared" si="1"/>
        <v>692722.04224950389</v>
      </c>
      <c r="H9" s="3">
        <f t="shared" si="2"/>
        <v>4376.4905881782261</v>
      </c>
      <c r="I9" s="3">
        <f t="shared" si="3"/>
        <v>692.72204224950394</v>
      </c>
    </row>
    <row r="10" spans="1:12" x14ac:dyDescent="0.15">
      <c r="A10" s="1">
        <v>39752</v>
      </c>
      <c r="B10" t="s">
        <v>21</v>
      </c>
      <c r="C10" s="3">
        <v>12.932138213030942</v>
      </c>
      <c r="D10" s="3">
        <v>2.4524615028520098</v>
      </c>
      <c r="E10" s="3">
        <v>210336.2801</v>
      </c>
      <c r="F10" s="3">
        <f t="shared" si="0"/>
        <v>2720097.8454679898</v>
      </c>
      <c r="G10" s="3">
        <f t="shared" si="1"/>
        <v>515841.6295983473</v>
      </c>
      <c r="H10" s="3">
        <f t="shared" si="2"/>
        <v>2720.0978454679898</v>
      </c>
      <c r="I10" s="3">
        <f t="shared" si="3"/>
        <v>515.84162959834725</v>
      </c>
    </row>
    <row r="11" spans="1:12" x14ac:dyDescent="0.15">
      <c r="A11" s="1">
        <v>39813</v>
      </c>
      <c r="B11" t="s">
        <v>21</v>
      </c>
      <c r="C11" s="3">
        <v>4.3475206562424056</v>
      </c>
      <c r="D11" s="3">
        <v>1.0985750291620462</v>
      </c>
      <c r="E11" s="3">
        <v>210336.2801</v>
      </c>
      <c r="F11" s="3">
        <f t="shared" si="0"/>
        <v>914441.32249193848</v>
      </c>
      <c r="G11" s="3">
        <f t="shared" si="1"/>
        <v>231070.18504469382</v>
      </c>
      <c r="H11" s="3">
        <f t="shared" si="2"/>
        <v>914.44132249193854</v>
      </c>
      <c r="I11" s="3">
        <f t="shared" si="3"/>
        <v>231.07018504469383</v>
      </c>
    </row>
    <row r="12" spans="1:12" x14ac:dyDescent="0.15">
      <c r="A12" s="1">
        <v>39872</v>
      </c>
      <c r="B12" t="s">
        <v>21</v>
      </c>
      <c r="C12" s="3">
        <v>1.9460464341912358</v>
      </c>
      <c r="D12" s="3">
        <v>0.47901672346520308</v>
      </c>
      <c r="E12" s="3">
        <v>210336.2801</v>
      </c>
      <c r="F12" s="3">
        <f t="shared" si="0"/>
        <v>409324.16786965402</v>
      </c>
      <c r="G12" s="3">
        <f t="shared" si="1"/>
        <v>100754.5957193612</v>
      </c>
      <c r="H12" s="3">
        <f t="shared" si="2"/>
        <v>409.32416786965399</v>
      </c>
      <c r="I12" s="3">
        <f t="shared" si="3"/>
        <v>100.75459571936119</v>
      </c>
    </row>
    <row r="13" spans="1:12" x14ac:dyDescent="0.15">
      <c r="A13" s="1">
        <v>39933</v>
      </c>
      <c r="B13" t="s">
        <v>21</v>
      </c>
      <c r="C13" s="3">
        <v>18.035131747289817</v>
      </c>
      <c r="D13" s="3">
        <v>2.8294823143278287</v>
      </c>
      <c r="E13" s="3">
        <v>210336.2801</v>
      </c>
      <c r="F13" s="3">
        <f t="shared" si="0"/>
        <v>3793442.5228383536</v>
      </c>
      <c r="G13" s="3">
        <f t="shared" si="1"/>
        <v>595142.78460445441</v>
      </c>
      <c r="H13" s="3">
        <f t="shared" si="2"/>
        <v>3793.4425228383539</v>
      </c>
      <c r="I13" s="3">
        <f t="shared" si="3"/>
        <v>595.14278460445439</v>
      </c>
    </row>
    <row r="14" spans="1:12" x14ac:dyDescent="0.15">
      <c r="A14" s="1">
        <v>39994</v>
      </c>
      <c r="B14" t="s">
        <v>21</v>
      </c>
      <c r="C14" s="3">
        <v>22.009282983646699</v>
      </c>
      <c r="D14" s="3">
        <v>3.5282346214715661</v>
      </c>
      <c r="E14" s="3">
        <v>210336.2801</v>
      </c>
      <c r="F14" s="3">
        <f t="shared" si="0"/>
        <v>4629350.7104484756</v>
      </c>
      <c r="G14" s="3">
        <f t="shared" si="1"/>
        <v>742115.74560036079</v>
      </c>
      <c r="H14" s="3">
        <f t="shared" si="2"/>
        <v>4629.3507104484752</v>
      </c>
      <c r="I14" s="3">
        <f t="shared" si="3"/>
        <v>742.11574560036081</v>
      </c>
    </row>
    <row r="15" spans="1:12" x14ac:dyDescent="0.15">
      <c r="A15" s="1">
        <v>40056</v>
      </c>
      <c r="B15" t="s">
        <v>21</v>
      </c>
      <c r="C15" s="3">
        <v>16.402027348006342</v>
      </c>
      <c r="D15" s="3">
        <v>2.748599417340301</v>
      </c>
      <c r="E15" s="3">
        <v>210336.2801</v>
      </c>
      <c r="F15" s="3">
        <f t="shared" si="0"/>
        <v>3449941.4184781224</v>
      </c>
      <c r="G15" s="3">
        <f t="shared" si="1"/>
        <v>578130.17692838633</v>
      </c>
      <c r="H15" s="3">
        <f t="shared" si="2"/>
        <v>3449.9414184781226</v>
      </c>
      <c r="I15" s="3">
        <f t="shared" si="3"/>
        <v>578.13017692838628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species</vt:lpstr>
      <vt:lpstr>Peak all years</vt:lpstr>
      <vt:lpstr>All months and years</vt:lpstr>
      <vt:lpstr>All species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Weller</dc:creator>
  <cp:lastModifiedBy>Microsoft Office User</cp:lastModifiedBy>
  <cp:lastPrinted>2014-04-10T05:17:36Z</cp:lastPrinted>
  <dcterms:created xsi:type="dcterms:W3CDTF">2014-04-10T04:45:02Z</dcterms:created>
  <dcterms:modified xsi:type="dcterms:W3CDTF">2015-08-26T21:38:17Z</dcterms:modified>
</cp:coreProperties>
</file>