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minimized="1" xWindow="7780" yWindow="460" windowWidth="39860" windowHeight="26460" tabRatio="1000"/>
  </bookViews>
  <sheets>
    <sheet name="Master Data" sheetId="1" r:id="rId1"/>
    <sheet name="(Nutr) Loc Avg Across Transects" sheetId="3" r:id="rId2"/>
    <sheet name="(Mass) Slope (k) and R^2 values" sheetId="4" r:id="rId3"/>
    <sheet name="(Mass) Transect Avgd Across Loc" sheetId="5" r:id="rId4"/>
    <sheet name="(Mass) Loc Avgd Across Transect" sheetId="6" r:id="rId5"/>
    <sheet name="(Mass) Spp Avg Across Loc" sheetId="7" r:id="rId6"/>
    <sheet name="(Mass) Spp Avg Across Transect" sheetId="8" r:id="rId7"/>
    <sheet name="(Mass) Within Marsh" sheetId="9" r:id="rId8"/>
    <sheet name="(Mass) Across Marsh" sheetId="10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0" l="1"/>
  <c r="F2" i="10"/>
  <c r="H2" i="10"/>
  <c r="J2" i="10"/>
  <c r="L2" i="10"/>
  <c r="N2" i="10"/>
  <c r="P2" i="10"/>
  <c r="R2" i="10"/>
  <c r="T2" i="10"/>
  <c r="D3" i="10"/>
  <c r="F3" i="10"/>
  <c r="H3" i="10"/>
  <c r="J3" i="10"/>
  <c r="L3" i="10"/>
  <c r="N3" i="10"/>
  <c r="P3" i="10"/>
  <c r="R3" i="10"/>
  <c r="T3" i="10"/>
  <c r="D4" i="10"/>
  <c r="F4" i="10"/>
  <c r="H4" i="10"/>
  <c r="J4" i="10"/>
  <c r="L4" i="10"/>
  <c r="N4" i="10"/>
  <c r="P4" i="10"/>
  <c r="R4" i="10"/>
  <c r="T4" i="10"/>
  <c r="D5" i="10"/>
  <c r="F5" i="10"/>
  <c r="H5" i="10"/>
  <c r="J5" i="10"/>
  <c r="L5" i="10"/>
  <c r="N5" i="10"/>
  <c r="P5" i="10"/>
  <c r="R5" i="10"/>
  <c r="T5" i="10"/>
  <c r="D6" i="10"/>
  <c r="F6" i="10"/>
  <c r="H6" i="10"/>
  <c r="J6" i="10"/>
  <c r="L6" i="10"/>
  <c r="N6" i="10"/>
  <c r="P6" i="10"/>
  <c r="R6" i="10"/>
  <c r="D7" i="10"/>
  <c r="F7" i="10"/>
  <c r="H7" i="10"/>
  <c r="J7" i="10"/>
  <c r="L7" i="10"/>
  <c r="N7" i="10"/>
  <c r="P7" i="10"/>
  <c r="R7" i="10"/>
  <c r="T7" i="10"/>
  <c r="D8" i="10"/>
  <c r="F8" i="10"/>
  <c r="H8" i="10"/>
  <c r="J8" i="10"/>
  <c r="L8" i="10"/>
  <c r="N8" i="10"/>
  <c r="P8" i="10"/>
  <c r="R8" i="10"/>
  <c r="T8" i="10"/>
  <c r="D9" i="10"/>
  <c r="F9" i="10"/>
  <c r="H9" i="10"/>
  <c r="J9" i="10"/>
  <c r="L9" i="10"/>
  <c r="N9" i="10"/>
  <c r="P9" i="10"/>
  <c r="R9" i="10"/>
  <c r="T9" i="10"/>
  <c r="D10" i="10"/>
  <c r="F10" i="10"/>
  <c r="H10" i="10"/>
  <c r="J10" i="10"/>
  <c r="L10" i="10"/>
  <c r="N10" i="10"/>
  <c r="P10" i="10"/>
  <c r="R10" i="10"/>
  <c r="T10" i="10"/>
  <c r="D11" i="10"/>
  <c r="F11" i="10"/>
  <c r="H11" i="10"/>
  <c r="J11" i="10"/>
  <c r="L11" i="10"/>
  <c r="N11" i="10"/>
  <c r="P11" i="10"/>
  <c r="R11" i="10"/>
  <c r="T11" i="10"/>
  <c r="D12" i="10"/>
  <c r="F12" i="10"/>
  <c r="H12" i="10"/>
  <c r="J12" i="10"/>
  <c r="L12" i="10"/>
  <c r="N12" i="10"/>
  <c r="P12" i="10"/>
  <c r="R12" i="10"/>
  <c r="T12" i="10"/>
  <c r="D13" i="10"/>
  <c r="F13" i="10"/>
  <c r="H13" i="10"/>
  <c r="J13" i="10"/>
  <c r="L13" i="10"/>
  <c r="N13" i="10"/>
  <c r="P13" i="10"/>
  <c r="R13" i="10"/>
  <c r="T13" i="10"/>
  <c r="D14" i="10"/>
  <c r="F14" i="10"/>
  <c r="H14" i="10"/>
  <c r="J14" i="10"/>
  <c r="L14" i="10"/>
  <c r="N14" i="10"/>
  <c r="P14" i="10"/>
  <c r="R14" i="10"/>
  <c r="T14" i="10"/>
  <c r="D15" i="10"/>
  <c r="F15" i="10"/>
  <c r="H15" i="10"/>
  <c r="J15" i="10"/>
  <c r="L15" i="10"/>
  <c r="N15" i="10"/>
  <c r="P15" i="10"/>
  <c r="R15" i="10"/>
  <c r="T15" i="10"/>
  <c r="D16" i="10"/>
  <c r="F16" i="10"/>
  <c r="H16" i="10"/>
  <c r="J16" i="10"/>
  <c r="L16" i="10"/>
  <c r="N16" i="10"/>
  <c r="P16" i="10"/>
  <c r="R16" i="10"/>
  <c r="T16" i="10"/>
  <c r="D17" i="10"/>
  <c r="F17" i="10"/>
  <c r="H17" i="10"/>
  <c r="J17" i="10"/>
  <c r="L17" i="10"/>
  <c r="N17" i="10"/>
  <c r="P17" i="10"/>
  <c r="R17" i="10"/>
  <c r="T17" i="10"/>
  <c r="D18" i="10"/>
  <c r="F18" i="10"/>
  <c r="H18" i="10"/>
  <c r="J18" i="10"/>
  <c r="L18" i="10"/>
  <c r="N18" i="10"/>
  <c r="P18" i="10"/>
  <c r="R18" i="10"/>
  <c r="T18" i="10"/>
  <c r="D19" i="10"/>
  <c r="F19" i="10"/>
  <c r="H19" i="10"/>
  <c r="J19" i="10"/>
  <c r="L19" i="10"/>
  <c r="N19" i="10"/>
  <c r="P19" i="10"/>
  <c r="R19" i="10"/>
  <c r="T19" i="10"/>
  <c r="D20" i="10"/>
  <c r="F20" i="10"/>
  <c r="H20" i="10"/>
  <c r="J20" i="10"/>
  <c r="L20" i="10"/>
  <c r="N20" i="10"/>
  <c r="P20" i="10"/>
  <c r="R20" i="10"/>
  <c r="T20" i="10"/>
  <c r="D21" i="10"/>
  <c r="F21" i="10"/>
  <c r="H21" i="10"/>
  <c r="J21" i="10"/>
  <c r="L21" i="10"/>
  <c r="N21" i="10"/>
  <c r="P21" i="10"/>
  <c r="R21" i="10"/>
  <c r="T21" i="10"/>
  <c r="D22" i="10"/>
  <c r="F22" i="10"/>
  <c r="H22" i="10"/>
  <c r="L22" i="10"/>
  <c r="N22" i="10"/>
  <c r="P22" i="10"/>
  <c r="R22" i="10"/>
  <c r="T22" i="10"/>
  <c r="F23" i="10"/>
  <c r="H23" i="10"/>
  <c r="J23" i="10"/>
  <c r="L23" i="10"/>
  <c r="N23" i="10"/>
  <c r="P23" i="10"/>
  <c r="R23" i="10"/>
  <c r="D24" i="10"/>
  <c r="F24" i="10"/>
  <c r="H24" i="10"/>
  <c r="J24" i="10"/>
  <c r="L24" i="10"/>
  <c r="N24" i="10"/>
  <c r="P24" i="10"/>
  <c r="R24" i="10"/>
  <c r="T24" i="10"/>
  <c r="D25" i="10"/>
  <c r="F25" i="10"/>
  <c r="H25" i="10"/>
  <c r="J25" i="10"/>
  <c r="L25" i="10"/>
  <c r="N25" i="10"/>
  <c r="P25" i="10"/>
  <c r="R25" i="10"/>
  <c r="T25" i="10"/>
  <c r="F26" i="10"/>
  <c r="J26" i="10"/>
  <c r="L26" i="10"/>
  <c r="P26" i="10"/>
  <c r="R26" i="10"/>
  <c r="D27" i="10"/>
  <c r="L27" i="10"/>
  <c r="N27" i="10"/>
  <c r="P27" i="10"/>
  <c r="R27" i="10"/>
  <c r="T27" i="10"/>
  <c r="D28" i="10"/>
  <c r="H28" i="10"/>
  <c r="J28" i="10"/>
  <c r="P28" i="10"/>
  <c r="T28" i="10"/>
  <c r="D2" i="9"/>
  <c r="F2" i="9"/>
  <c r="H2" i="9"/>
  <c r="J2" i="9"/>
  <c r="L2" i="9"/>
  <c r="N2" i="9"/>
  <c r="P2" i="9"/>
  <c r="R2" i="9"/>
  <c r="T2" i="9"/>
  <c r="D3" i="9"/>
  <c r="F3" i="9"/>
  <c r="H3" i="9"/>
  <c r="J3" i="9"/>
  <c r="L3" i="9"/>
  <c r="N3" i="9"/>
  <c r="P3" i="9"/>
  <c r="R3" i="9"/>
  <c r="T3" i="9"/>
  <c r="D4" i="9"/>
  <c r="F4" i="9"/>
  <c r="H4" i="9"/>
  <c r="J4" i="9"/>
  <c r="L4" i="9"/>
  <c r="N4" i="9"/>
  <c r="P4" i="9"/>
  <c r="R4" i="9"/>
  <c r="T4" i="9"/>
  <c r="D5" i="9"/>
  <c r="F5" i="9"/>
  <c r="H5" i="9"/>
  <c r="J5" i="9"/>
  <c r="L5" i="9"/>
  <c r="N5" i="9"/>
  <c r="P5" i="9"/>
  <c r="R5" i="9"/>
  <c r="T5" i="9"/>
  <c r="D6" i="9"/>
  <c r="F6" i="9"/>
  <c r="H6" i="9"/>
  <c r="J6" i="9"/>
  <c r="L6" i="9"/>
  <c r="N6" i="9"/>
  <c r="P6" i="9"/>
  <c r="R6" i="9"/>
  <c r="T6" i="9"/>
  <c r="D7" i="9"/>
  <c r="F7" i="9"/>
  <c r="H7" i="9"/>
  <c r="J7" i="9"/>
  <c r="L7" i="9"/>
  <c r="N7" i="9"/>
  <c r="P7" i="9"/>
  <c r="T7" i="9"/>
  <c r="D8" i="9"/>
  <c r="F8" i="9"/>
  <c r="H8" i="9"/>
  <c r="J8" i="9"/>
  <c r="L8" i="9"/>
  <c r="N8" i="9"/>
  <c r="P8" i="9"/>
  <c r="R8" i="9"/>
  <c r="T8" i="9"/>
  <c r="D9" i="9"/>
  <c r="F9" i="9"/>
  <c r="H9" i="9"/>
  <c r="J9" i="9"/>
  <c r="L9" i="9"/>
  <c r="N9" i="9"/>
  <c r="P9" i="9"/>
  <c r="R9" i="9"/>
  <c r="T9" i="9"/>
  <c r="D10" i="9"/>
  <c r="F10" i="9"/>
  <c r="H10" i="9"/>
  <c r="J10" i="9"/>
  <c r="L10" i="9"/>
  <c r="N10" i="9"/>
  <c r="P10" i="9"/>
  <c r="R10" i="9"/>
  <c r="T10" i="9"/>
  <c r="D11" i="9"/>
  <c r="F11" i="9"/>
  <c r="H11" i="9"/>
  <c r="J11" i="9"/>
  <c r="L11" i="9"/>
  <c r="N11" i="9"/>
  <c r="P11" i="9"/>
  <c r="R11" i="9"/>
  <c r="T11" i="9"/>
  <c r="D12" i="9"/>
  <c r="F12" i="9"/>
  <c r="H12" i="9"/>
  <c r="J12" i="9"/>
  <c r="L12" i="9"/>
  <c r="N12" i="9"/>
  <c r="P12" i="9"/>
  <c r="R12" i="9"/>
  <c r="T12" i="9"/>
  <c r="D13" i="9"/>
  <c r="F13" i="9"/>
  <c r="H13" i="9"/>
  <c r="J13" i="9"/>
  <c r="L13" i="9"/>
  <c r="N13" i="9"/>
  <c r="P13" i="9"/>
  <c r="R13" i="9"/>
  <c r="T13" i="9"/>
  <c r="D14" i="9"/>
  <c r="F14" i="9"/>
  <c r="H14" i="9"/>
  <c r="J14" i="9"/>
  <c r="L14" i="9"/>
  <c r="N14" i="9"/>
  <c r="P14" i="9"/>
  <c r="R14" i="9"/>
  <c r="T14" i="9"/>
  <c r="D15" i="9"/>
  <c r="F15" i="9"/>
  <c r="H15" i="9"/>
  <c r="J15" i="9"/>
  <c r="L15" i="9"/>
  <c r="N15" i="9"/>
  <c r="P15" i="9"/>
  <c r="R15" i="9"/>
  <c r="T15" i="9"/>
  <c r="D16" i="9"/>
  <c r="F16" i="9"/>
  <c r="H16" i="9"/>
  <c r="J16" i="9"/>
  <c r="L16" i="9"/>
  <c r="N16" i="9"/>
  <c r="P16" i="9"/>
  <c r="R16" i="9"/>
  <c r="T16" i="9"/>
  <c r="D17" i="9"/>
  <c r="F17" i="9"/>
  <c r="H17" i="9"/>
  <c r="J17" i="9"/>
  <c r="L17" i="9"/>
  <c r="N17" i="9"/>
  <c r="P17" i="9"/>
  <c r="R17" i="9"/>
  <c r="T17" i="9"/>
  <c r="D18" i="9"/>
  <c r="F18" i="9"/>
  <c r="H18" i="9"/>
  <c r="J18" i="9"/>
  <c r="L18" i="9"/>
  <c r="N18" i="9"/>
  <c r="P18" i="9"/>
  <c r="R18" i="9"/>
  <c r="T18" i="9"/>
  <c r="D19" i="9"/>
  <c r="F19" i="9"/>
  <c r="H19" i="9"/>
  <c r="J19" i="9"/>
  <c r="L19" i="9"/>
  <c r="N19" i="9"/>
  <c r="P19" i="9"/>
  <c r="R19" i="9"/>
  <c r="T19" i="9"/>
  <c r="D20" i="9"/>
  <c r="F20" i="9"/>
  <c r="H20" i="9"/>
  <c r="J20" i="9"/>
  <c r="L20" i="9"/>
  <c r="P20" i="9"/>
  <c r="R20" i="9"/>
  <c r="T20" i="9"/>
  <c r="D21" i="9"/>
  <c r="F21" i="9"/>
  <c r="H21" i="9"/>
  <c r="J21" i="9"/>
  <c r="L21" i="9"/>
  <c r="N21" i="9"/>
  <c r="P21" i="9"/>
  <c r="R21" i="9"/>
  <c r="T21" i="9"/>
  <c r="D22" i="9"/>
  <c r="F22" i="9"/>
  <c r="H22" i="9"/>
  <c r="J22" i="9"/>
  <c r="L22" i="9"/>
  <c r="N22" i="9"/>
  <c r="P22" i="9"/>
  <c r="R22" i="9"/>
  <c r="T22" i="9"/>
  <c r="F23" i="9"/>
  <c r="H23" i="9"/>
  <c r="J23" i="9"/>
  <c r="L23" i="9"/>
  <c r="N23" i="9"/>
  <c r="P23" i="9"/>
  <c r="R23" i="9"/>
  <c r="T23" i="9"/>
  <c r="D24" i="9"/>
  <c r="F24" i="9"/>
  <c r="H24" i="9"/>
  <c r="J24" i="9"/>
  <c r="L24" i="9"/>
  <c r="N24" i="9"/>
  <c r="P24" i="9"/>
  <c r="R24" i="9"/>
  <c r="T24" i="9"/>
  <c r="D25" i="9"/>
  <c r="F25" i="9"/>
  <c r="H25" i="9"/>
  <c r="J25" i="9"/>
  <c r="L25" i="9"/>
  <c r="N25" i="9"/>
  <c r="R25" i="9"/>
  <c r="T25" i="9"/>
  <c r="F26" i="9"/>
  <c r="H26" i="9"/>
  <c r="J26" i="9"/>
  <c r="N26" i="9"/>
  <c r="P26" i="9"/>
  <c r="R26" i="9"/>
  <c r="T26" i="9"/>
  <c r="D27" i="9"/>
  <c r="J27" i="9"/>
  <c r="L27" i="9"/>
  <c r="P27" i="9"/>
  <c r="R27" i="9"/>
  <c r="H28" i="9"/>
  <c r="L28" i="9"/>
  <c r="R28" i="9"/>
  <c r="T28" i="9"/>
  <c r="J2" i="8"/>
  <c r="J3" i="8"/>
  <c r="M3" i="8"/>
  <c r="J4" i="8"/>
  <c r="J5" i="8"/>
  <c r="M5" i="8"/>
  <c r="J6" i="8"/>
  <c r="K6" i="8"/>
  <c r="M6" i="8"/>
  <c r="J7" i="8"/>
  <c r="M7" i="8"/>
  <c r="K7" i="8"/>
  <c r="J8" i="8"/>
  <c r="K8" i="8"/>
  <c r="T9" i="8"/>
  <c r="M8" i="8"/>
  <c r="J9" i="8"/>
  <c r="K9" i="8"/>
  <c r="M9" i="8"/>
  <c r="J10" i="8"/>
  <c r="K10" i="8"/>
  <c r="M10" i="8"/>
  <c r="J11" i="8"/>
  <c r="K11" i="8"/>
  <c r="M11" i="8"/>
  <c r="J12" i="8"/>
  <c r="J13" i="8"/>
  <c r="K13" i="8"/>
  <c r="M13" i="8"/>
  <c r="J14" i="8"/>
  <c r="J15" i="8"/>
  <c r="M15" i="8"/>
  <c r="K15" i="8"/>
  <c r="J16" i="8"/>
  <c r="J17" i="8"/>
  <c r="M17" i="8"/>
  <c r="K17" i="8"/>
  <c r="J18" i="8"/>
  <c r="K18" i="8"/>
  <c r="M18" i="8"/>
  <c r="J19" i="8"/>
  <c r="M19" i="8"/>
  <c r="J20" i="8"/>
  <c r="K20" i="8"/>
  <c r="M20" i="8"/>
  <c r="J21" i="8"/>
  <c r="K21" i="8"/>
  <c r="M21" i="8"/>
  <c r="J22" i="8"/>
  <c r="K22" i="8"/>
  <c r="S21" i="8"/>
  <c r="M22" i="8"/>
  <c r="J23" i="8"/>
  <c r="K23" i="8"/>
  <c r="M23" i="8"/>
  <c r="S23" i="8"/>
  <c r="J24" i="8"/>
  <c r="K24" i="8"/>
  <c r="M24" i="8"/>
  <c r="J25" i="8"/>
  <c r="K25" i="8"/>
  <c r="M25" i="8"/>
  <c r="J26" i="8"/>
  <c r="J27" i="8"/>
  <c r="M27" i="8"/>
  <c r="K27" i="8"/>
  <c r="J28" i="8"/>
  <c r="K28" i="8"/>
  <c r="M28" i="8"/>
  <c r="J29" i="8"/>
  <c r="K29" i="8"/>
  <c r="M29" i="8"/>
  <c r="J30" i="8"/>
  <c r="K30" i="8"/>
  <c r="M30" i="8"/>
  <c r="J31" i="8"/>
  <c r="K31" i="8"/>
  <c r="M31" i="8"/>
  <c r="J32" i="8"/>
  <c r="J33" i="8"/>
  <c r="K33" i="8"/>
  <c r="M33" i="8"/>
  <c r="J34" i="8"/>
  <c r="J35" i="8"/>
  <c r="M35" i="8"/>
  <c r="K35" i="8"/>
  <c r="J36" i="8"/>
  <c r="J37" i="8"/>
  <c r="M37" i="8"/>
  <c r="K37" i="8"/>
  <c r="J38" i="8"/>
  <c r="K38" i="8"/>
  <c r="M38" i="8"/>
  <c r="J39" i="8"/>
  <c r="J40" i="8"/>
  <c r="K40" i="8"/>
  <c r="M40" i="8"/>
  <c r="J41" i="8"/>
  <c r="K41" i="8"/>
  <c r="M41" i="8"/>
  <c r="S41" i="8"/>
  <c r="J42" i="8"/>
  <c r="K42" i="8"/>
  <c r="M42" i="8"/>
  <c r="J43" i="8"/>
  <c r="K43" i="8"/>
  <c r="M43" i="8"/>
  <c r="J44" i="8"/>
  <c r="J45" i="8"/>
  <c r="K45" i="8"/>
  <c r="M45" i="8"/>
  <c r="J46" i="8"/>
  <c r="J47" i="8"/>
  <c r="M47" i="8"/>
  <c r="K47" i="8"/>
  <c r="J48" i="8"/>
  <c r="J49" i="8"/>
  <c r="M49" i="8"/>
  <c r="K49" i="8"/>
  <c r="J50" i="8"/>
  <c r="J51" i="8"/>
  <c r="M51" i="8"/>
  <c r="K51" i="8"/>
  <c r="J52" i="8"/>
  <c r="J53" i="8"/>
  <c r="M53" i="8"/>
  <c r="K53" i="8"/>
  <c r="J54" i="8"/>
  <c r="K54" i="8"/>
  <c r="M54" i="8"/>
  <c r="J55" i="8"/>
  <c r="M55" i="8"/>
  <c r="J56" i="8"/>
  <c r="K56" i="8"/>
  <c r="M56" i="8"/>
  <c r="J57" i="8"/>
  <c r="K57" i="8"/>
  <c r="M57" i="8"/>
  <c r="J58" i="8"/>
  <c r="K58" i="8"/>
  <c r="S57" i="8"/>
  <c r="M58" i="8"/>
  <c r="J59" i="8"/>
  <c r="K59" i="8"/>
  <c r="M59" i="8"/>
  <c r="J60" i="8"/>
  <c r="J61" i="8"/>
  <c r="K61" i="8"/>
  <c r="M61" i="8"/>
  <c r="J62" i="8"/>
  <c r="J63" i="8"/>
  <c r="J64" i="8"/>
  <c r="J66" i="8"/>
  <c r="J67" i="8"/>
  <c r="J68" i="8"/>
  <c r="J69" i="8"/>
  <c r="K69" i="8"/>
  <c r="M69" i="8"/>
  <c r="J70" i="8"/>
  <c r="M70" i="8"/>
  <c r="K70" i="8"/>
  <c r="J71" i="8"/>
  <c r="K71" i="8"/>
  <c r="M71" i="8"/>
  <c r="J72" i="8"/>
  <c r="K72" i="8"/>
  <c r="M72" i="8"/>
  <c r="J73" i="8"/>
  <c r="K73" i="8"/>
  <c r="M73" i="8"/>
  <c r="J74" i="8"/>
  <c r="K74" i="8"/>
  <c r="M74" i="8"/>
  <c r="J75" i="8"/>
  <c r="J76" i="8"/>
  <c r="M76" i="8"/>
  <c r="J77" i="8"/>
  <c r="J78" i="8"/>
  <c r="M78" i="8"/>
  <c r="J79" i="8"/>
  <c r="K79" i="8"/>
  <c r="M79" i="8"/>
  <c r="J80" i="8"/>
  <c r="M80" i="8"/>
  <c r="J81" i="8"/>
  <c r="K81" i="8"/>
  <c r="M81" i="8"/>
  <c r="J82" i="8"/>
  <c r="K82" i="8"/>
  <c r="M82" i="8"/>
  <c r="J83" i="8"/>
  <c r="K83" i="8"/>
  <c r="M83" i="8"/>
  <c r="J84" i="8"/>
  <c r="K84" i="8"/>
  <c r="M84" i="8"/>
  <c r="J85" i="8"/>
  <c r="J86" i="8"/>
  <c r="K86" i="8"/>
  <c r="M86" i="8"/>
  <c r="J87" i="8"/>
  <c r="J88" i="8"/>
  <c r="J89" i="8"/>
  <c r="J90" i="8"/>
  <c r="J91" i="8"/>
  <c r="K91" i="8"/>
  <c r="M91" i="8"/>
  <c r="J92" i="8"/>
  <c r="M92" i="8"/>
  <c r="J93" i="8"/>
  <c r="K93" i="8"/>
  <c r="M93" i="8"/>
  <c r="J94" i="8"/>
  <c r="K94" i="8"/>
  <c r="M94" i="8"/>
  <c r="J95" i="8"/>
  <c r="K95" i="8"/>
  <c r="M95" i="8"/>
  <c r="J96" i="8"/>
  <c r="K96" i="8"/>
  <c r="M96" i="8"/>
  <c r="S96" i="8"/>
  <c r="J97" i="8"/>
  <c r="K97" i="8"/>
  <c r="M97" i="8"/>
  <c r="J98" i="8"/>
  <c r="K98" i="8"/>
  <c r="M98" i="8"/>
  <c r="J99" i="8"/>
  <c r="J100" i="8"/>
  <c r="K100" i="8"/>
  <c r="M100" i="8"/>
  <c r="J101" i="8"/>
  <c r="J102" i="8"/>
  <c r="M102" i="8"/>
  <c r="J103" i="8"/>
  <c r="J104" i="8"/>
  <c r="M104" i="8"/>
  <c r="J105" i="8"/>
  <c r="K105" i="8"/>
  <c r="M105" i="8"/>
  <c r="J106" i="8"/>
  <c r="M106" i="8"/>
  <c r="K106" i="8"/>
  <c r="J107" i="8"/>
  <c r="K107" i="8"/>
  <c r="S108" i="8"/>
  <c r="M107" i="8"/>
  <c r="J108" i="8"/>
  <c r="K108" i="8"/>
  <c r="M108" i="8"/>
  <c r="J109" i="8"/>
  <c r="K109" i="8"/>
  <c r="M109" i="8"/>
  <c r="J110" i="8"/>
  <c r="K110" i="8"/>
  <c r="M110" i="8"/>
  <c r="J111" i="8"/>
  <c r="J112" i="8"/>
  <c r="K112" i="8"/>
  <c r="M112" i="8"/>
  <c r="J113" i="8"/>
  <c r="J114" i="8"/>
  <c r="J115" i="8"/>
  <c r="J116" i="8"/>
  <c r="J117" i="8"/>
  <c r="K117" i="8"/>
  <c r="M117" i="8"/>
  <c r="J118" i="8"/>
  <c r="M118" i="8"/>
  <c r="J119" i="8"/>
  <c r="K119" i="8"/>
  <c r="M119" i="8"/>
  <c r="J120" i="8"/>
  <c r="K120" i="8"/>
  <c r="M120" i="8"/>
  <c r="J121" i="8"/>
  <c r="K121" i="8"/>
  <c r="M121" i="8"/>
  <c r="J122" i="8"/>
  <c r="K122" i="8"/>
  <c r="M122" i="8"/>
  <c r="J123" i="8"/>
  <c r="J124" i="8"/>
  <c r="J125" i="8"/>
  <c r="K125" i="8"/>
  <c r="M125" i="8"/>
  <c r="J126" i="8"/>
  <c r="M126" i="8"/>
  <c r="J127" i="8"/>
  <c r="K127" i="8"/>
  <c r="M127" i="8"/>
  <c r="J128" i="8"/>
  <c r="K128" i="8"/>
  <c r="M128" i="8"/>
  <c r="J129" i="8"/>
  <c r="K129" i="8"/>
  <c r="M129" i="8"/>
  <c r="J130" i="8"/>
  <c r="K130" i="8"/>
  <c r="T131" i="8"/>
  <c r="M130" i="8"/>
  <c r="J131" i="8"/>
  <c r="K131" i="8"/>
  <c r="J132" i="8"/>
  <c r="K132" i="8"/>
  <c r="M132" i="8"/>
  <c r="J133" i="8"/>
  <c r="K133" i="8"/>
  <c r="J134" i="8"/>
  <c r="M134" i="8"/>
  <c r="K134" i="8"/>
  <c r="J135" i="8"/>
  <c r="J136" i="8"/>
  <c r="M136" i="8"/>
  <c r="K136" i="8"/>
  <c r="J137" i="8"/>
  <c r="K137" i="8"/>
  <c r="M137" i="8"/>
  <c r="J138" i="8"/>
  <c r="M138" i="8"/>
  <c r="K138" i="8"/>
  <c r="J139" i="8"/>
  <c r="K139" i="8"/>
  <c r="M139" i="8"/>
  <c r="J140" i="8"/>
  <c r="K140" i="8"/>
  <c r="S140" i="8"/>
  <c r="M140" i="8"/>
  <c r="J141" i="8"/>
  <c r="K141" i="8"/>
  <c r="M141" i="8"/>
  <c r="J142" i="8"/>
  <c r="K142" i="8"/>
  <c r="M142" i="8"/>
  <c r="J143" i="8"/>
  <c r="J144" i="8"/>
  <c r="K144" i="8"/>
  <c r="M144" i="8"/>
  <c r="J145" i="8"/>
  <c r="J146" i="8"/>
  <c r="M146" i="8"/>
  <c r="K146" i="8"/>
  <c r="J147" i="8"/>
  <c r="K147" i="8"/>
  <c r="M147" i="8"/>
  <c r="J148" i="8"/>
  <c r="M148" i="8"/>
  <c r="K148" i="8"/>
  <c r="J149" i="8"/>
  <c r="K149" i="8"/>
  <c r="M149" i="8"/>
  <c r="J150" i="8"/>
  <c r="K150" i="8"/>
  <c r="S150" i="8"/>
  <c r="M150" i="8"/>
  <c r="J151" i="8"/>
  <c r="K151" i="8"/>
  <c r="M151" i="8"/>
  <c r="J152" i="8"/>
  <c r="K152" i="8"/>
  <c r="M152" i="8"/>
  <c r="J153" i="8"/>
  <c r="J154" i="8"/>
  <c r="K154" i="8"/>
  <c r="M154" i="8"/>
  <c r="J155" i="8"/>
  <c r="J156" i="8"/>
  <c r="M156" i="8"/>
  <c r="K156" i="8"/>
  <c r="J157" i="8"/>
  <c r="J158" i="8"/>
  <c r="M158" i="8"/>
  <c r="K158" i="8"/>
  <c r="J159" i="8"/>
  <c r="K159" i="8"/>
  <c r="M159" i="8"/>
  <c r="J160" i="8"/>
  <c r="M160" i="8"/>
  <c r="K160" i="8"/>
  <c r="J161" i="8"/>
  <c r="K161" i="8"/>
  <c r="M161" i="8"/>
  <c r="J162" i="8"/>
  <c r="K162" i="8"/>
  <c r="S162" i="8"/>
  <c r="M162" i="8"/>
  <c r="J163" i="8"/>
  <c r="K163" i="8"/>
  <c r="M163" i="8"/>
  <c r="J164" i="8"/>
  <c r="K164" i="8"/>
  <c r="M164" i="8"/>
  <c r="J165" i="8"/>
  <c r="J166" i="8"/>
  <c r="K166" i="8"/>
  <c r="M166" i="8"/>
  <c r="J167" i="8"/>
  <c r="J168" i="8"/>
  <c r="M168" i="8"/>
  <c r="K168" i="8"/>
  <c r="J170" i="8"/>
  <c r="J171" i="8"/>
  <c r="M171" i="8"/>
  <c r="K171" i="8"/>
  <c r="J172" i="8"/>
  <c r="K172" i="8"/>
  <c r="M172" i="8"/>
  <c r="J173" i="8"/>
  <c r="M173" i="8"/>
  <c r="K173" i="8"/>
  <c r="J174" i="8"/>
  <c r="K174" i="8"/>
  <c r="M174" i="8"/>
  <c r="J175" i="8"/>
  <c r="K175" i="8"/>
  <c r="S175" i="8"/>
  <c r="M175" i="8"/>
  <c r="J176" i="8"/>
  <c r="K176" i="8"/>
  <c r="M176" i="8"/>
  <c r="J177" i="8"/>
  <c r="K177" i="8"/>
  <c r="M177" i="8"/>
  <c r="J178" i="8"/>
  <c r="J179" i="8"/>
  <c r="K179" i="8"/>
  <c r="M179" i="8"/>
  <c r="J180" i="8"/>
  <c r="J181" i="8"/>
  <c r="M181" i="8"/>
  <c r="K181" i="8"/>
  <c r="J182" i="8"/>
  <c r="J183" i="8"/>
  <c r="M183" i="8"/>
  <c r="K183" i="8"/>
  <c r="J184" i="8"/>
  <c r="K184" i="8"/>
  <c r="M184" i="8"/>
  <c r="J185" i="8"/>
  <c r="M185" i="8"/>
  <c r="K185" i="8"/>
  <c r="J186" i="8"/>
  <c r="K186" i="8"/>
  <c r="M186" i="8"/>
  <c r="J187" i="8"/>
  <c r="K187" i="8"/>
  <c r="S187" i="8"/>
  <c r="M187" i="8"/>
  <c r="J188" i="8"/>
  <c r="K188" i="8"/>
  <c r="M188" i="8"/>
  <c r="J189" i="8"/>
  <c r="K189" i="8"/>
  <c r="M189" i="8"/>
  <c r="J190" i="8"/>
  <c r="J191" i="8"/>
  <c r="K191" i="8"/>
  <c r="M191" i="8"/>
  <c r="J192" i="8"/>
  <c r="J193" i="8"/>
  <c r="M193" i="8"/>
  <c r="K193" i="8"/>
  <c r="J194" i="8"/>
  <c r="K194" i="8"/>
  <c r="M194" i="8"/>
  <c r="J195" i="8"/>
  <c r="K195" i="8"/>
  <c r="M195" i="8"/>
  <c r="J196" i="8"/>
  <c r="J197" i="8"/>
  <c r="K197" i="8"/>
  <c r="M197" i="8"/>
  <c r="J198" i="8"/>
  <c r="J199" i="8"/>
  <c r="M199" i="8"/>
  <c r="K199" i="8"/>
  <c r="J200" i="8"/>
  <c r="J201" i="8"/>
  <c r="M201" i="8"/>
  <c r="K201" i="8"/>
  <c r="J202" i="8"/>
  <c r="K202" i="8"/>
  <c r="M202" i="8"/>
  <c r="J203" i="8"/>
  <c r="M203" i="8"/>
  <c r="J204" i="8"/>
  <c r="K204" i="8"/>
  <c r="T205" i="8"/>
  <c r="M204" i="8"/>
  <c r="J205" i="8"/>
  <c r="K205" i="8"/>
  <c r="M205" i="8"/>
  <c r="S205" i="8"/>
  <c r="J206" i="8"/>
  <c r="K206" i="8"/>
  <c r="M206" i="8"/>
  <c r="J207" i="8"/>
  <c r="K207" i="8"/>
  <c r="M207" i="8"/>
  <c r="J208" i="8"/>
  <c r="J209" i="8"/>
  <c r="K209" i="8"/>
  <c r="M209" i="8"/>
  <c r="J210" i="8"/>
  <c r="J211" i="8"/>
  <c r="M211" i="8"/>
  <c r="K211" i="8"/>
  <c r="J212" i="8"/>
  <c r="J213" i="8"/>
  <c r="M213" i="8"/>
  <c r="K213" i="8"/>
  <c r="J214" i="8"/>
  <c r="K214" i="8"/>
  <c r="M214" i="8"/>
  <c r="J215" i="8"/>
  <c r="M215" i="8"/>
  <c r="J216" i="8"/>
  <c r="K216" i="8"/>
  <c r="T217" i="8"/>
  <c r="M216" i="8"/>
  <c r="J217" i="8"/>
  <c r="K217" i="8"/>
  <c r="M217" i="8"/>
  <c r="S217" i="8"/>
  <c r="J2" i="7"/>
  <c r="K2" i="7"/>
  <c r="J3" i="7"/>
  <c r="J4" i="7"/>
  <c r="K4" i="7"/>
  <c r="J5" i="7"/>
  <c r="J6" i="7"/>
  <c r="K6" i="7"/>
  <c r="M6" i="7"/>
  <c r="J7" i="7"/>
  <c r="J8" i="7"/>
  <c r="K8" i="7"/>
  <c r="M8" i="7"/>
  <c r="J9" i="7"/>
  <c r="K9" i="7"/>
  <c r="M9" i="7"/>
  <c r="J10" i="7"/>
  <c r="K10" i="7"/>
  <c r="M10" i="7"/>
  <c r="J11" i="7"/>
  <c r="K11" i="7"/>
  <c r="M11" i="7"/>
  <c r="J12" i="7"/>
  <c r="M12" i="7"/>
  <c r="K12" i="7"/>
  <c r="J13" i="7"/>
  <c r="K13" i="7"/>
  <c r="S12" i="7"/>
  <c r="M13" i="7"/>
  <c r="J14" i="7"/>
  <c r="M14" i="7"/>
  <c r="K14" i="7"/>
  <c r="J15" i="7"/>
  <c r="J16" i="7"/>
  <c r="K16" i="7"/>
  <c r="J17" i="7"/>
  <c r="J18" i="7"/>
  <c r="K18" i="7"/>
  <c r="M18" i="7"/>
  <c r="J19" i="7"/>
  <c r="J20" i="7"/>
  <c r="K20" i="7"/>
  <c r="M20" i="7"/>
  <c r="J21" i="7"/>
  <c r="K21" i="7"/>
  <c r="M21" i="7"/>
  <c r="J22" i="7"/>
  <c r="K22" i="7"/>
  <c r="M22" i="7"/>
  <c r="J23" i="7"/>
  <c r="K23" i="7"/>
  <c r="M23" i="7"/>
  <c r="J24" i="7"/>
  <c r="K24" i="7"/>
  <c r="M24" i="7"/>
  <c r="J25" i="7"/>
  <c r="K25" i="7"/>
  <c r="M25" i="7"/>
  <c r="J26" i="7"/>
  <c r="K26" i="7"/>
  <c r="J27" i="7"/>
  <c r="J28" i="7"/>
  <c r="K28" i="7"/>
  <c r="M28" i="7"/>
  <c r="J29" i="7"/>
  <c r="J30" i="7"/>
  <c r="K30" i="7"/>
  <c r="M30" i="7"/>
  <c r="J31" i="7"/>
  <c r="K31" i="7"/>
  <c r="M31" i="7"/>
  <c r="J32" i="7"/>
  <c r="K32" i="7"/>
  <c r="M32" i="7"/>
  <c r="J33" i="7"/>
  <c r="K33" i="7"/>
  <c r="T34" i="7"/>
  <c r="M33" i="7"/>
  <c r="J34" i="7"/>
  <c r="K34" i="7"/>
  <c r="J35" i="7"/>
  <c r="K35" i="7"/>
  <c r="M35" i="7"/>
  <c r="J36" i="7"/>
  <c r="K36" i="7"/>
  <c r="J37" i="7"/>
  <c r="J38" i="7"/>
  <c r="K38" i="7"/>
  <c r="J39" i="7"/>
  <c r="J40" i="7"/>
  <c r="K40" i="7"/>
  <c r="M40" i="7"/>
  <c r="J41" i="7"/>
  <c r="J42" i="7"/>
  <c r="K42" i="7"/>
  <c r="M42" i="7"/>
  <c r="J43" i="7"/>
  <c r="K43" i="7"/>
  <c r="M43" i="7"/>
  <c r="J44" i="7"/>
  <c r="K44" i="7"/>
  <c r="M44" i="7"/>
  <c r="J45" i="7"/>
  <c r="K45" i="7"/>
  <c r="T46" i="7"/>
  <c r="M45" i="7"/>
  <c r="J46" i="7"/>
  <c r="K46" i="7"/>
  <c r="J47" i="7"/>
  <c r="K47" i="7"/>
  <c r="M47" i="7"/>
  <c r="J48" i="7"/>
  <c r="K48" i="7"/>
  <c r="J49" i="7"/>
  <c r="K49" i="7"/>
  <c r="S48" i="7"/>
  <c r="M49" i="7"/>
  <c r="J50" i="7"/>
  <c r="K50" i="7"/>
  <c r="J51" i="7"/>
  <c r="J52" i="7"/>
  <c r="K52" i="7"/>
  <c r="J53" i="7"/>
  <c r="J54" i="7"/>
  <c r="K54" i="7"/>
  <c r="M54" i="7"/>
  <c r="J55" i="7"/>
  <c r="J56" i="7"/>
  <c r="K56" i="7"/>
  <c r="M56" i="7"/>
  <c r="J57" i="7"/>
  <c r="K57" i="7"/>
  <c r="M57" i="7"/>
  <c r="J58" i="7"/>
  <c r="K58" i="7"/>
  <c r="M58" i="7"/>
  <c r="J59" i="7"/>
  <c r="K59" i="7"/>
  <c r="M59" i="7"/>
  <c r="J60" i="7"/>
  <c r="K60" i="7"/>
  <c r="J61" i="7"/>
  <c r="K61" i="7"/>
  <c r="M61" i="7"/>
  <c r="J62" i="7"/>
  <c r="K62" i="7"/>
  <c r="J63" i="7"/>
  <c r="J64" i="7"/>
  <c r="K64" i="7"/>
  <c r="J65" i="7"/>
  <c r="J66" i="7"/>
  <c r="K66" i="7"/>
  <c r="M66" i="7"/>
  <c r="J67" i="7"/>
  <c r="J68" i="7"/>
  <c r="K68" i="7"/>
  <c r="M68" i="7"/>
  <c r="J69" i="7"/>
  <c r="K69" i="7"/>
  <c r="M69" i="7"/>
  <c r="J70" i="7"/>
  <c r="K70" i="7"/>
  <c r="M70" i="7"/>
  <c r="J71" i="7"/>
  <c r="K71" i="7"/>
  <c r="M71" i="7"/>
  <c r="J72" i="7"/>
  <c r="K72" i="7"/>
  <c r="M72" i="7"/>
  <c r="J74" i="7"/>
  <c r="K74" i="7"/>
  <c r="M74" i="7"/>
  <c r="J75" i="7"/>
  <c r="K75" i="7"/>
  <c r="J76" i="7"/>
  <c r="J77" i="7"/>
  <c r="K77" i="7"/>
  <c r="M77" i="7"/>
  <c r="J78" i="7"/>
  <c r="J79" i="7"/>
  <c r="K79" i="7"/>
  <c r="M79" i="7"/>
  <c r="J80" i="7"/>
  <c r="K80" i="7"/>
  <c r="M80" i="7"/>
  <c r="J81" i="7"/>
  <c r="K81" i="7"/>
  <c r="M81" i="7"/>
  <c r="J82" i="7"/>
  <c r="K82" i="7"/>
  <c r="M82" i="7"/>
  <c r="J83" i="7"/>
  <c r="K83" i="7"/>
  <c r="J84" i="7"/>
  <c r="K84" i="7"/>
  <c r="M84" i="7"/>
  <c r="J85" i="7"/>
  <c r="K85" i="7"/>
  <c r="J86" i="7"/>
  <c r="J87" i="7"/>
  <c r="K87" i="7"/>
  <c r="J88" i="7"/>
  <c r="J89" i="7"/>
  <c r="K89" i="7"/>
  <c r="M89" i="7"/>
  <c r="J90" i="7"/>
  <c r="J91" i="7"/>
  <c r="K91" i="7"/>
  <c r="M91" i="7"/>
  <c r="J92" i="7"/>
  <c r="K92" i="7"/>
  <c r="M92" i="7"/>
  <c r="J93" i="7"/>
  <c r="K93" i="7"/>
  <c r="M93" i="7"/>
  <c r="J94" i="7"/>
  <c r="K94" i="7"/>
  <c r="M94" i="7"/>
  <c r="J95" i="7"/>
  <c r="K95" i="7"/>
  <c r="S95" i="7"/>
  <c r="J96" i="7"/>
  <c r="K96" i="7"/>
  <c r="M96" i="7"/>
  <c r="J97" i="7"/>
  <c r="K97" i="7"/>
  <c r="S97" i="7"/>
  <c r="J98" i="7"/>
  <c r="K98" i="7"/>
  <c r="M98" i="7"/>
  <c r="J99" i="7"/>
  <c r="K99" i="7"/>
  <c r="S99" i="7"/>
  <c r="J100" i="7"/>
  <c r="K100" i="7"/>
  <c r="M100" i="7"/>
  <c r="J101" i="7"/>
  <c r="K101" i="7"/>
  <c r="J102" i="7"/>
  <c r="J103" i="7"/>
  <c r="K103" i="7"/>
  <c r="J104" i="7"/>
  <c r="J105" i="7"/>
  <c r="K105" i="7"/>
  <c r="M105" i="7"/>
  <c r="J106" i="7"/>
  <c r="J107" i="7"/>
  <c r="K107" i="7"/>
  <c r="M107" i="7"/>
  <c r="J108" i="7"/>
  <c r="K108" i="7"/>
  <c r="M108" i="7"/>
  <c r="J109" i="7"/>
  <c r="K109" i="7"/>
  <c r="M109" i="7"/>
  <c r="J110" i="7"/>
  <c r="K110" i="7"/>
  <c r="T111" i="7"/>
  <c r="M110" i="7"/>
  <c r="J111" i="7"/>
  <c r="K111" i="7"/>
  <c r="J112" i="7"/>
  <c r="K112" i="7"/>
  <c r="M112" i="7"/>
  <c r="J113" i="7"/>
  <c r="K113" i="7"/>
  <c r="J114" i="7"/>
  <c r="J115" i="7"/>
  <c r="K115" i="7"/>
  <c r="J116" i="7"/>
  <c r="J117" i="7"/>
  <c r="K117" i="7"/>
  <c r="M117" i="7"/>
  <c r="J118" i="7"/>
  <c r="J119" i="7"/>
  <c r="K119" i="7"/>
  <c r="M119" i="7"/>
  <c r="J120" i="7"/>
  <c r="K120" i="7"/>
  <c r="M120" i="7"/>
  <c r="J121" i="7"/>
  <c r="K121" i="7"/>
  <c r="M121" i="7"/>
  <c r="J122" i="7"/>
  <c r="K122" i="7"/>
  <c r="M122" i="7"/>
  <c r="J123" i="7"/>
  <c r="K123" i="7"/>
  <c r="J124" i="7"/>
  <c r="J125" i="7"/>
  <c r="K125" i="7"/>
  <c r="J126" i="7"/>
  <c r="J127" i="7"/>
  <c r="K127" i="7"/>
  <c r="M127" i="7"/>
  <c r="J128" i="7"/>
  <c r="M128" i="7"/>
  <c r="J129" i="7"/>
  <c r="K129" i="7"/>
  <c r="T130" i="7"/>
  <c r="M129" i="7"/>
  <c r="J130" i="7"/>
  <c r="K130" i="7"/>
  <c r="M130" i="7"/>
  <c r="S130" i="7"/>
  <c r="J131" i="7"/>
  <c r="K131" i="7"/>
  <c r="M131" i="7"/>
  <c r="J132" i="7"/>
  <c r="K132" i="7"/>
  <c r="T133" i="7"/>
  <c r="J133" i="7"/>
  <c r="M133" i="7"/>
  <c r="K133" i="7"/>
  <c r="S133" i="7"/>
  <c r="J134" i="7"/>
  <c r="K134" i="7"/>
  <c r="M134" i="7"/>
  <c r="J135" i="7"/>
  <c r="K135" i="7"/>
  <c r="M135" i="7"/>
  <c r="J136" i="7"/>
  <c r="K136" i="7"/>
  <c r="J137" i="7"/>
  <c r="K137" i="7"/>
  <c r="M137" i="7"/>
  <c r="J138" i="7"/>
  <c r="K138" i="7"/>
  <c r="J139" i="7"/>
  <c r="M139" i="7"/>
  <c r="K139" i="7"/>
  <c r="J140" i="7"/>
  <c r="K140" i="7"/>
  <c r="J141" i="7"/>
  <c r="M141" i="7"/>
  <c r="K141" i="7"/>
  <c r="S142" i="7"/>
  <c r="J142" i="7"/>
  <c r="K142" i="7"/>
  <c r="M142" i="7"/>
  <c r="J143" i="7"/>
  <c r="M143" i="7"/>
  <c r="K143" i="7"/>
  <c r="J144" i="7"/>
  <c r="K144" i="7"/>
  <c r="M144" i="7"/>
  <c r="J145" i="7"/>
  <c r="K145" i="7"/>
  <c r="M145" i="7"/>
  <c r="J146" i="7"/>
  <c r="K146" i="7"/>
  <c r="J147" i="7"/>
  <c r="M147" i="7"/>
  <c r="K147" i="7"/>
  <c r="J148" i="7"/>
  <c r="K148" i="7"/>
  <c r="J149" i="7"/>
  <c r="M149" i="7"/>
  <c r="K149" i="7"/>
  <c r="S150" i="7"/>
  <c r="J150" i="7"/>
  <c r="K150" i="7"/>
  <c r="M150" i="7"/>
  <c r="J151" i="7"/>
  <c r="M151" i="7"/>
  <c r="K151" i="7"/>
  <c r="J152" i="7"/>
  <c r="K152" i="7"/>
  <c r="T153" i="7"/>
  <c r="M152" i="7"/>
  <c r="J153" i="7"/>
  <c r="K153" i="7"/>
  <c r="M153" i="7"/>
  <c r="S153" i="7"/>
  <c r="J154" i="7"/>
  <c r="K154" i="7"/>
  <c r="M154" i="7"/>
  <c r="J155" i="7"/>
  <c r="K155" i="7"/>
  <c r="M155" i="7"/>
  <c r="J156" i="7"/>
  <c r="K156" i="7"/>
  <c r="J157" i="7"/>
  <c r="K157" i="7"/>
  <c r="M157" i="7"/>
  <c r="J158" i="7"/>
  <c r="K158" i="7"/>
  <c r="J159" i="7"/>
  <c r="M159" i="7"/>
  <c r="K159" i="7"/>
  <c r="J160" i="7"/>
  <c r="K160" i="7"/>
  <c r="J162" i="7"/>
  <c r="M162" i="7"/>
  <c r="K162" i="7"/>
  <c r="T162" i="7"/>
  <c r="J163" i="7"/>
  <c r="K163" i="7"/>
  <c r="J164" i="7"/>
  <c r="M164" i="7"/>
  <c r="K164" i="7"/>
  <c r="S165" i="7"/>
  <c r="J165" i="7"/>
  <c r="K165" i="7"/>
  <c r="M165" i="7"/>
  <c r="J166" i="7"/>
  <c r="M166" i="7"/>
  <c r="K166" i="7"/>
  <c r="J167" i="7"/>
  <c r="K167" i="7"/>
  <c r="T168" i="7"/>
  <c r="M167" i="7"/>
  <c r="J168" i="7"/>
  <c r="K168" i="7"/>
  <c r="M168" i="7"/>
  <c r="S168" i="7"/>
  <c r="J169" i="7"/>
  <c r="K169" i="7"/>
  <c r="M169" i="7"/>
  <c r="J170" i="7"/>
  <c r="K170" i="7"/>
  <c r="M170" i="7"/>
  <c r="J171" i="7"/>
  <c r="K171" i="7"/>
  <c r="J172" i="7"/>
  <c r="M172" i="7"/>
  <c r="K172" i="7"/>
  <c r="S173" i="7"/>
  <c r="J173" i="7"/>
  <c r="K173" i="7"/>
  <c r="M173" i="7"/>
  <c r="J174" i="7"/>
  <c r="M174" i="7"/>
  <c r="K174" i="7"/>
  <c r="J175" i="7"/>
  <c r="K175" i="7"/>
  <c r="T176" i="7"/>
  <c r="M175" i="7"/>
  <c r="J176" i="7"/>
  <c r="K176" i="7"/>
  <c r="M176" i="7"/>
  <c r="S176" i="7"/>
  <c r="J177" i="7"/>
  <c r="K177" i="7"/>
  <c r="M177" i="7"/>
  <c r="J178" i="7"/>
  <c r="K178" i="7"/>
  <c r="M178" i="7"/>
  <c r="J179" i="7"/>
  <c r="K179" i="7"/>
  <c r="J180" i="7"/>
  <c r="K180" i="7"/>
  <c r="M180" i="7"/>
  <c r="J181" i="7"/>
  <c r="K181" i="7"/>
  <c r="J182" i="7"/>
  <c r="M182" i="7"/>
  <c r="K182" i="7"/>
  <c r="J183" i="7"/>
  <c r="K183" i="7"/>
  <c r="J184" i="7"/>
  <c r="M184" i="7"/>
  <c r="K184" i="7"/>
  <c r="S185" i="7"/>
  <c r="J185" i="7"/>
  <c r="K185" i="7"/>
  <c r="M185" i="7"/>
  <c r="J186" i="7"/>
  <c r="M186" i="7"/>
  <c r="K186" i="7"/>
  <c r="J187" i="7"/>
  <c r="K187" i="7"/>
  <c r="T188" i="7"/>
  <c r="M187" i="7"/>
  <c r="J188" i="7"/>
  <c r="K188" i="7"/>
  <c r="M188" i="7"/>
  <c r="S188" i="7"/>
  <c r="J189" i="7"/>
  <c r="K189" i="7"/>
  <c r="M189" i="7"/>
  <c r="J190" i="7"/>
  <c r="K190" i="7"/>
  <c r="M190" i="7"/>
  <c r="J191" i="7"/>
  <c r="K191" i="7"/>
  <c r="J192" i="7"/>
  <c r="K192" i="7"/>
  <c r="M192" i="7"/>
  <c r="J193" i="7"/>
  <c r="K193" i="7"/>
  <c r="J194" i="7"/>
  <c r="M194" i="7"/>
  <c r="K194" i="7"/>
  <c r="J195" i="7"/>
  <c r="K195" i="7"/>
  <c r="T196" i="7"/>
  <c r="M195" i="7"/>
  <c r="J196" i="7"/>
  <c r="K196" i="7"/>
  <c r="M196" i="7"/>
  <c r="S196" i="7"/>
  <c r="J197" i="7"/>
  <c r="K197" i="7"/>
  <c r="M197" i="7"/>
  <c r="J198" i="7"/>
  <c r="K198" i="7"/>
  <c r="M198" i="7"/>
  <c r="J199" i="7"/>
  <c r="K199" i="7"/>
  <c r="J200" i="7"/>
  <c r="K200" i="7"/>
  <c r="M200" i="7"/>
  <c r="J201" i="7"/>
  <c r="K201" i="7"/>
  <c r="J202" i="7"/>
  <c r="M202" i="7"/>
  <c r="K202" i="7"/>
  <c r="J203" i="7"/>
  <c r="K203" i="7"/>
  <c r="J204" i="7"/>
  <c r="M204" i="7"/>
  <c r="K204" i="7"/>
  <c r="S205" i="7"/>
  <c r="J205" i="7"/>
  <c r="K205" i="7"/>
  <c r="M205" i="7"/>
  <c r="J206" i="7"/>
  <c r="M206" i="7"/>
  <c r="K206" i="7"/>
  <c r="J207" i="7"/>
  <c r="K207" i="7"/>
  <c r="T208" i="7"/>
  <c r="M207" i="7"/>
  <c r="J208" i="7"/>
  <c r="K208" i="7"/>
  <c r="M208" i="7"/>
  <c r="S208" i="7"/>
  <c r="J209" i="7"/>
  <c r="K209" i="7"/>
  <c r="M209" i="7"/>
  <c r="J210" i="7"/>
  <c r="K210" i="7"/>
  <c r="M210" i="7"/>
  <c r="J211" i="7"/>
  <c r="K211" i="7"/>
  <c r="J212" i="7"/>
  <c r="K212" i="7"/>
  <c r="M212" i="7"/>
  <c r="J213" i="7"/>
  <c r="K213" i="7"/>
  <c r="J214" i="7"/>
  <c r="M214" i="7"/>
  <c r="K214" i="7"/>
  <c r="J215" i="7"/>
  <c r="K215" i="7"/>
  <c r="J216" i="7"/>
  <c r="M216" i="7"/>
  <c r="K216" i="7"/>
  <c r="S217" i="7"/>
  <c r="J217" i="7"/>
  <c r="K217" i="7"/>
  <c r="M217" i="7"/>
  <c r="J2" i="6"/>
  <c r="K2" i="6"/>
  <c r="M2" i="6"/>
  <c r="J3" i="6"/>
  <c r="J4" i="6"/>
  <c r="K4" i="6"/>
  <c r="M4" i="6"/>
  <c r="J5" i="6"/>
  <c r="J6" i="6"/>
  <c r="M6" i="6"/>
  <c r="K6" i="6"/>
  <c r="J7" i="6"/>
  <c r="J8" i="6"/>
  <c r="M8" i="6"/>
  <c r="K8" i="6"/>
  <c r="J9" i="6"/>
  <c r="K9" i="6"/>
  <c r="M9" i="6"/>
  <c r="J10" i="6"/>
  <c r="M10" i="6"/>
  <c r="K10" i="6"/>
  <c r="J11" i="6"/>
  <c r="K11" i="6"/>
  <c r="S12" i="6"/>
  <c r="M11" i="6"/>
  <c r="J12" i="6"/>
  <c r="K12" i="6"/>
  <c r="M12" i="6"/>
  <c r="R12" i="6"/>
  <c r="J13" i="6"/>
  <c r="K13" i="6"/>
  <c r="M13" i="6"/>
  <c r="J14" i="6"/>
  <c r="K14" i="6"/>
  <c r="M14" i="6"/>
  <c r="J15" i="6"/>
  <c r="J16" i="6"/>
  <c r="K16" i="6"/>
  <c r="M16" i="6"/>
  <c r="J17" i="6"/>
  <c r="J18" i="6"/>
  <c r="M18" i="6"/>
  <c r="K18" i="6"/>
  <c r="J20" i="6"/>
  <c r="J21" i="6"/>
  <c r="M21" i="6"/>
  <c r="K21" i="6"/>
  <c r="J22" i="6"/>
  <c r="J23" i="6"/>
  <c r="M23" i="6"/>
  <c r="K23" i="6"/>
  <c r="J24" i="6"/>
  <c r="J25" i="6"/>
  <c r="M25" i="6"/>
  <c r="K25" i="6"/>
  <c r="J26" i="6"/>
  <c r="K26" i="6"/>
  <c r="S27" i="6"/>
  <c r="M26" i="6"/>
  <c r="J27" i="6"/>
  <c r="K27" i="6"/>
  <c r="M27" i="6"/>
  <c r="R27" i="6"/>
  <c r="J28" i="6"/>
  <c r="K28" i="6"/>
  <c r="M28" i="6"/>
  <c r="J29" i="6"/>
  <c r="K29" i="6"/>
  <c r="M29" i="6"/>
  <c r="J30" i="6"/>
  <c r="J31" i="6"/>
  <c r="K31" i="6"/>
  <c r="M31" i="6"/>
  <c r="J32" i="6"/>
  <c r="J33" i="6"/>
  <c r="M33" i="6"/>
  <c r="K33" i="6"/>
  <c r="J34" i="6"/>
  <c r="J35" i="6"/>
  <c r="M35" i="6"/>
  <c r="K35" i="6"/>
  <c r="J36" i="6"/>
  <c r="K36" i="6"/>
  <c r="M36" i="6"/>
  <c r="J37" i="6"/>
  <c r="M37" i="6"/>
  <c r="K37" i="6"/>
  <c r="J38" i="6"/>
  <c r="K38" i="6"/>
  <c r="S39" i="6"/>
  <c r="M38" i="6"/>
  <c r="J39" i="6"/>
  <c r="K39" i="6"/>
  <c r="M39" i="6"/>
  <c r="R39" i="6"/>
  <c r="J40" i="6"/>
  <c r="K40" i="6"/>
  <c r="M40" i="6"/>
  <c r="J41" i="6"/>
  <c r="K41" i="6"/>
  <c r="M41" i="6"/>
  <c r="J42" i="6"/>
  <c r="J43" i="6"/>
  <c r="K43" i="6"/>
  <c r="M43" i="6"/>
  <c r="J44" i="6"/>
  <c r="J45" i="6"/>
  <c r="M45" i="6"/>
  <c r="K45" i="6"/>
  <c r="J46" i="6"/>
  <c r="J47" i="6"/>
  <c r="M47" i="6"/>
  <c r="K47" i="6"/>
  <c r="J48" i="6"/>
  <c r="K48" i="6"/>
  <c r="M48" i="6"/>
  <c r="J49" i="6"/>
  <c r="M49" i="6"/>
  <c r="K49" i="6"/>
  <c r="J50" i="6"/>
  <c r="K50" i="6"/>
  <c r="M50" i="6"/>
  <c r="J51" i="6"/>
  <c r="K51" i="6"/>
  <c r="M51" i="6"/>
  <c r="J52" i="6"/>
  <c r="J53" i="6"/>
  <c r="M53" i="6"/>
  <c r="K53" i="6"/>
  <c r="J54" i="6"/>
  <c r="J55" i="6"/>
  <c r="M55" i="6"/>
  <c r="K55" i="6"/>
  <c r="J56" i="6"/>
  <c r="K56" i="6"/>
  <c r="M56" i="6"/>
  <c r="J57" i="6"/>
  <c r="M57" i="6"/>
  <c r="K57" i="6"/>
  <c r="J58" i="6"/>
  <c r="K58" i="6"/>
  <c r="S59" i="6"/>
  <c r="M58" i="6"/>
  <c r="J59" i="6"/>
  <c r="K59" i="6"/>
  <c r="M59" i="6"/>
  <c r="R59" i="6"/>
  <c r="J60" i="6"/>
  <c r="K60" i="6"/>
  <c r="M60" i="6"/>
  <c r="J61" i="6"/>
  <c r="K61" i="6"/>
  <c r="M61" i="6"/>
  <c r="J62" i="6"/>
  <c r="J63" i="6"/>
  <c r="K63" i="6"/>
  <c r="M63" i="6"/>
  <c r="J64" i="6"/>
  <c r="J65" i="6"/>
  <c r="M65" i="6"/>
  <c r="K65" i="6"/>
  <c r="J66" i="6"/>
  <c r="J67" i="6"/>
  <c r="M67" i="6"/>
  <c r="K67" i="6"/>
  <c r="J68" i="6"/>
  <c r="K68" i="6"/>
  <c r="M68" i="6"/>
  <c r="J69" i="6"/>
  <c r="M69" i="6"/>
  <c r="K69" i="6"/>
  <c r="J70" i="6"/>
  <c r="K70" i="6"/>
  <c r="S71" i="6"/>
  <c r="M70" i="6"/>
  <c r="J71" i="6"/>
  <c r="K71" i="6"/>
  <c r="M71" i="6"/>
  <c r="R71" i="6"/>
  <c r="J72" i="6"/>
  <c r="K72" i="6"/>
  <c r="S73" i="6"/>
  <c r="M72" i="6"/>
  <c r="J73" i="6"/>
  <c r="K73" i="6"/>
  <c r="M73" i="6"/>
  <c r="R73" i="6"/>
  <c r="J74" i="6"/>
  <c r="K74" i="6"/>
  <c r="S75" i="6"/>
  <c r="M74" i="6"/>
  <c r="J75" i="6"/>
  <c r="K75" i="6"/>
  <c r="M75" i="6"/>
  <c r="R75" i="6"/>
  <c r="J76" i="6"/>
  <c r="K76" i="6"/>
  <c r="M76" i="6"/>
  <c r="J77" i="6"/>
  <c r="K77" i="6"/>
  <c r="M77" i="6"/>
  <c r="J78" i="6"/>
  <c r="J79" i="6"/>
  <c r="K79" i="6"/>
  <c r="M79" i="6"/>
  <c r="J80" i="6"/>
  <c r="J81" i="6"/>
  <c r="M81" i="6"/>
  <c r="J82" i="6"/>
  <c r="J83" i="6"/>
  <c r="M83" i="6"/>
  <c r="J84" i="6"/>
  <c r="K84" i="6"/>
  <c r="M84" i="6"/>
  <c r="J85" i="6"/>
  <c r="M85" i="6"/>
  <c r="J86" i="6"/>
  <c r="K86" i="6"/>
  <c r="S87" i="6"/>
  <c r="M86" i="6"/>
  <c r="J87" i="6"/>
  <c r="K87" i="6"/>
  <c r="M87" i="6"/>
  <c r="R87" i="6"/>
  <c r="J88" i="6"/>
  <c r="K88" i="6"/>
  <c r="M88" i="6"/>
  <c r="J89" i="6"/>
  <c r="K89" i="6"/>
  <c r="M89" i="6"/>
  <c r="J90" i="6"/>
  <c r="J91" i="6"/>
  <c r="K91" i="6"/>
  <c r="M91" i="6"/>
  <c r="J92" i="6"/>
  <c r="J93" i="6"/>
  <c r="M93" i="6"/>
  <c r="J94" i="6"/>
  <c r="J95" i="6"/>
  <c r="M95" i="6"/>
  <c r="J96" i="6"/>
  <c r="K96" i="6"/>
  <c r="M96" i="6"/>
  <c r="J97" i="6"/>
  <c r="M97" i="6"/>
  <c r="J98" i="6"/>
  <c r="K98" i="6"/>
  <c r="M98" i="6"/>
  <c r="J99" i="6"/>
  <c r="K99" i="6"/>
  <c r="M99" i="6"/>
  <c r="J100" i="6"/>
  <c r="J101" i="6"/>
  <c r="K101" i="6"/>
  <c r="M101" i="6"/>
  <c r="J102" i="6"/>
  <c r="J103" i="6"/>
  <c r="M103" i="6"/>
  <c r="J104" i="6"/>
  <c r="J105" i="6"/>
  <c r="M105" i="6"/>
  <c r="J106" i="6"/>
  <c r="K106" i="6"/>
  <c r="M106" i="6"/>
  <c r="J107" i="6"/>
  <c r="M107" i="6"/>
  <c r="J108" i="6"/>
  <c r="K108" i="6"/>
  <c r="S109" i="6"/>
  <c r="M108" i="6"/>
  <c r="J109" i="6"/>
  <c r="K109" i="6"/>
  <c r="M109" i="6"/>
  <c r="J110" i="6"/>
  <c r="K110" i="6"/>
  <c r="M110" i="6"/>
  <c r="J111" i="6"/>
  <c r="K111" i="6"/>
  <c r="M111" i="6"/>
  <c r="J112" i="6"/>
  <c r="J113" i="6"/>
  <c r="K113" i="6"/>
  <c r="M113" i="6"/>
  <c r="J114" i="6"/>
  <c r="J115" i="6"/>
  <c r="M115" i="6"/>
  <c r="J116" i="6"/>
  <c r="J117" i="6"/>
  <c r="M117" i="6"/>
  <c r="J118" i="6"/>
  <c r="K118" i="6"/>
  <c r="M118" i="6"/>
  <c r="J119" i="6"/>
  <c r="M119" i="6"/>
  <c r="K119" i="6"/>
  <c r="J120" i="6"/>
  <c r="K120" i="6"/>
  <c r="S121" i="6"/>
  <c r="M120" i="6"/>
  <c r="J121" i="6"/>
  <c r="K121" i="6"/>
  <c r="M121" i="6"/>
  <c r="J122" i="6"/>
  <c r="K122" i="6"/>
  <c r="M122" i="6"/>
  <c r="J123" i="6"/>
  <c r="K123" i="6"/>
  <c r="M123" i="6"/>
  <c r="J124" i="6"/>
  <c r="J125" i="6"/>
  <c r="M125" i="6"/>
  <c r="K125" i="6"/>
  <c r="J126" i="6"/>
  <c r="J127" i="6"/>
  <c r="M127" i="6"/>
  <c r="K127" i="6"/>
  <c r="J128" i="6"/>
  <c r="K128" i="6"/>
  <c r="R128" i="6"/>
  <c r="J129" i="6"/>
  <c r="K129" i="6"/>
  <c r="M129" i="6"/>
  <c r="J130" i="6"/>
  <c r="K130" i="6"/>
  <c r="J131" i="6"/>
  <c r="K131" i="6"/>
  <c r="J132" i="6"/>
  <c r="K132" i="6"/>
  <c r="J133" i="6"/>
  <c r="K133" i="6"/>
  <c r="J134" i="6"/>
  <c r="K134" i="6"/>
  <c r="M134" i="6"/>
  <c r="J135" i="6"/>
  <c r="K135" i="6"/>
  <c r="J136" i="6"/>
  <c r="K136" i="6"/>
  <c r="M136" i="6"/>
  <c r="J137" i="6"/>
  <c r="K137" i="6"/>
  <c r="M137" i="6"/>
  <c r="J138" i="6"/>
  <c r="K138" i="6"/>
  <c r="M138" i="6"/>
  <c r="J139" i="6"/>
  <c r="K139" i="6"/>
  <c r="M139" i="6"/>
  <c r="J140" i="6"/>
  <c r="K140" i="6"/>
  <c r="J141" i="6"/>
  <c r="K141" i="6"/>
  <c r="M141" i="6"/>
  <c r="J142" i="6"/>
  <c r="K142" i="6"/>
  <c r="J143" i="6"/>
  <c r="K143" i="6"/>
  <c r="J144" i="6"/>
  <c r="K144" i="6"/>
  <c r="J145" i="6"/>
  <c r="K145" i="6"/>
  <c r="J146" i="6"/>
  <c r="K146" i="6"/>
  <c r="J147" i="6"/>
  <c r="K147" i="6"/>
  <c r="J148" i="6"/>
  <c r="K148" i="6"/>
  <c r="M148" i="6"/>
  <c r="J149" i="6"/>
  <c r="K149" i="6"/>
  <c r="J150" i="6"/>
  <c r="K150" i="6"/>
  <c r="M150" i="6"/>
  <c r="J151" i="6"/>
  <c r="K151" i="6"/>
  <c r="M151" i="6"/>
  <c r="J152" i="6"/>
  <c r="K152" i="6"/>
  <c r="M152" i="6"/>
  <c r="J153" i="6"/>
  <c r="K153" i="6"/>
  <c r="M153" i="6"/>
  <c r="J154" i="6"/>
  <c r="K154" i="6"/>
  <c r="J155" i="6"/>
  <c r="K155" i="6"/>
  <c r="M155" i="6"/>
  <c r="J156" i="6"/>
  <c r="K156" i="6"/>
  <c r="J157" i="6"/>
  <c r="K157" i="6"/>
  <c r="J158" i="6"/>
  <c r="K158" i="6"/>
  <c r="J159" i="6"/>
  <c r="K159" i="6"/>
  <c r="J160" i="6"/>
  <c r="K160" i="6"/>
  <c r="M160" i="6"/>
  <c r="J161" i="6"/>
  <c r="K161" i="6"/>
  <c r="J162" i="6"/>
  <c r="K162" i="6"/>
  <c r="M162" i="6"/>
  <c r="J163" i="6"/>
  <c r="K163" i="6"/>
  <c r="M163" i="6"/>
  <c r="J164" i="6"/>
  <c r="K164" i="6"/>
  <c r="M164" i="6"/>
  <c r="J165" i="6"/>
  <c r="K165" i="6"/>
  <c r="M165" i="6"/>
  <c r="J166" i="6"/>
  <c r="K166" i="6"/>
  <c r="J167" i="6"/>
  <c r="K167" i="6"/>
  <c r="M167" i="6"/>
  <c r="J168" i="6"/>
  <c r="K168" i="6"/>
  <c r="J169" i="6"/>
  <c r="K169" i="6"/>
  <c r="M169" i="6"/>
  <c r="J170" i="6"/>
  <c r="K170" i="6"/>
  <c r="J171" i="6"/>
  <c r="K171" i="6"/>
  <c r="J172" i="6"/>
  <c r="K172" i="6"/>
  <c r="J173" i="6"/>
  <c r="K173" i="6"/>
  <c r="J174" i="6"/>
  <c r="K174" i="6"/>
  <c r="J175" i="6"/>
  <c r="K175" i="6"/>
  <c r="J176" i="6"/>
  <c r="K176" i="6"/>
  <c r="M176" i="6"/>
  <c r="J177" i="6"/>
  <c r="K177" i="6"/>
  <c r="J178" i="6"/>
  <c r="K178" i="6"/>
  <c r="R179" i="6"/>
  <c r="M178" i="6"/>
  <c r="J179" i="6"/>
  <c r="K179" i="6"/>
  <c r="M179" i="6"/>
  <c r="J180" i="6"/>
  <c r="K180" i="6"/>
  <c r="M180" i="6"/>
  <c r="J181" i="6"/>
  <c r="K181" i="6"/>
  <c r="M181" i="6"/>
  <c r="J182" i="6"/>
  <c r="K182" i="6"/>
  <c r="J183" i="6"/>
  <c r="K183" i="6"/>
  <c r="M183" i="6"/>
  <c r="J184" i="6"/>
  <c r="K184" i="6"/>
  <c r="J185" i="6"/>
  <c r="K185" i="6"/>
  <c r="J186" i="6"/>
  <c r="K186" i="6"/>
  <c r="J187" i="6"/>
  <c r="K187" i="6"/>
  <c r="J188" i="6"/>
  <c r="K188" i="6"/>
  <c r="M188" i="6"/>
  <c r="J189" i="6"/>
  <c r="K189" i="6"/>
  <c r="J190" i="6"/>
  <c r="K190" i="6"/>
  <c r="M190" i="6"/>
  <c r="J192" i="6"/>
  <c r="K192" i="6"/>
  <c r="J193" i="6"/>
  <c r="K193" i="6"/>
  <c r="M193" i="6"/>
  <c r="J194" i="6"/>
  <c r="K194" i="6"/>
  <c r="M194" i="6"/>
  <c r="J195" i="6"/>
  <c r="K195" i="6"/>
  <c r="J196" i="6"/>
  <c r="K196" i="6"/>
  <c r="J197" i="6"/>
  <c r="K197" i="6"/>
  <c r="M197" i="6"/>
  <c r="J198" i="6"/>
  <c r="K198" i="6"/>
  <c r="J199" i="6"/>
  <c r="K199" i="6"/>
  <c r="R200" i="6"/>
  <c r="M199" i="6"/>
  <c r="J200" i="6"/>
  <c r="K200" i="6"/>
  <c r="M200" i="6"/>
  <c r="J201" i="6"/>
  <c r="K201" i="6"/>
  <c r="M201" i="6"/>
  <c r="J202" i="6"/>
  <c r="K202" i="6"/>
  <c r="M202" i="6"/>
  <c r="J203" i="6"/>
  <c r="K203" i="6"/>
  <c r="J204" i="6"/>
  <c r="K204" i="6"/>
  <c r="M204" i="6"/>
  <c r="J205" i="6"/>
  <c r="K205" i="6"/>
  <c r="R206" i="6"/>
  <c r="J206" i="6"/>
  <c r="K206" i="6"/>
  <c r="J207" i="6"/>
  <c r="K207" i="6"/>
  <c r="J208" i="6"/>
  <c r="J209" i="6"/>
  <c r="K209" i="6"/>
  <c r="M209" i="6"/>
  <c r="J210" i="6"/>
  <c r="J211" i="6"/>
  <c r="K211" i="6"/>
  <c r="M211" i="6"/>
  <c r="J212" i="6"/>
  <c r="K212" i="6"/>
  <c r="M212" i="6"/>
  <c r="J213" i="6"/>
  <c r="K213" i="6"/>
  <c r="M213" i="6"/>
  <c r="J214" i="6"/>
  <c r="K214" i="6"/>
  <c r="M214" i="6"/>
  <c r="J215" i="6"/>
  <c r="K215" i="6"/>
  <c r="R215" i="6"/>
  <c r="J216" i="6"/>
  <c r="K216" i="6"/>
  <c r="M216" i="6"/>
  <c r="J217" i="6"/>
  <c r="K217" i="6"/>
  <c r="R217" i="6"/>
  <c r="J2" i="5"/>
  <c r="K2" i="5"/>
  <c r="J3" i="5"/>
  <c r="J4" i="5"/>
  <c r="J5" i="5"/>
  <c r="K5" i="5"/>
  <c r="M5" i="5"/>
  <c r="J6" i="5"/>
  <c r="K6" i="5"/>
  <c r="M6" i="5"/>
  <c r="J7" i="5"/>
  <c r="K7" i="5"/>
  <c r="M7" i="5"/>
  <c r="J8" i="5"/>
  <c r="K8" i="5"/>
  <c r="J9" i="5"/>
  <c r="J10" i="5"/>
  <c r="J11" i="5"/>
  <c r="K11" i="5"/>
  <c r="M11" i="5"/>
  <c r="J12" i="5"/>
  <c r="K12" i="5"/>
  <c r="M12" i="5"/>
  <c r="J13" i="5"/>
  <c r="K13" i="5"/>
  <c r="M13" i="5"/>
  <c r="J14" i="5"/>
  <c r="K14" i="5"/>
  <c r="J15" i="5"/>
  <c r="J16" i="5"/>
  <c r="J17" i="5"/>
  <c r="K17" i="5"/>
  <c r="M17" i="5"/>
  <c r="J18" i="5"/>
  <c r="K18" i="5"/>
  <c r="M18" i="5"/>
  <c r="J19" i="5"/>
  <c r="K19" i="5"/>
  <c r="M19" i="5"/>
  <c r="J20" i="5"/>
  <c r="K20" i="5"/>
  <c r="J21" i="5"/>
  <c r="J22" i="5"/>
  <c r="J23" i="5"/>
  <c r="K23" i="5"/>
  <c r="S24" i="5"/>
  <c r="M23" i="5"/>
  <c r="J24" i="5"/>
  <c r="K24" i="5"/>
  <c r="M24" i="5"/>
  <c r="J25" i="5"/>
  <c r="K25" i="5"/>
  <c r="M25" i="5"/>
  <c r="J26" i="5"/>
  <c r="K26" i="5"/>
  <c r="S26" i="5"/>
  <c r="J27" i="5"/>
  <c r="K27" i="5"/>
  <c r="J28" i="5"/>
  <c r="J29" i="5"/>
  <c r="K29" i="5"/>
  <c r="M29" i="5"/>
  <c r="J30" i="5"/>
  <c r="K30" i="5"/>
  <c r="M30" i="5"/>
  <c r="J31" i="5"/>
  <c r="K31" i="5"/>
  <c r="S32" i="5"/>
  <c r="M31" i="5"/>
  <c r="J32" i="5"/>
  <c r="K32" i="5"/>
  <c r="J33" i="5"/>
  <c r="K33" i="5"/>
  <c r="J34" i="5"/>
  <c r="J35" i="5"/>
  <c r="K35" i="5"/>
  <c r="M35" i="5"/>
  <c r="J36" i="5"/>
  <c r="K36" i="5"/>
  <c r="M36" i="5"/>
  <c r="J37" i="5"/>
  <c r="K37" i="5"/>
  <c r="S38" i="5"/>
  <c r="M37" i="5"/>
  <c r="J38" i="5"/>
  <c r="K38" i="5"/>
  <c r="J39" i="5"/>
  <c r="K39" i="5"/>
  <c r="J40" i="5"/>
  <c r="J41" i="5"/>
  <c r="K41" i="5"/>
  <c r="M41" i="5"/>
  <c r="J42" i="5"/>
  <c r="K42" i="5"/>
  <c r="M42" i="5"/>
  <c r="J43" i="5"/>
  <c r="K43" i="5"/>
  <c r="S44" i="5"/>
  <c r="M43" i="5"/>
  <c r="J44" i="5"/>
  <c r="K44" i="5"/>
  <c r="J45" i="5"/>
  <c r="K45" i="5"/>
  <c r="J46" i="5"/>
  <c r="J47" i="5"/>
  <c r="K47" i="5"/>
  <c r="M47" i="5"/>
  <c r="J48" i="5"/>
  <c r="K48" i="5"/>
  <c r="M48" i="5"/>
  <c r="J50" i="5"/>
  <c r="K50" i="5"/>
  <c r="M50" i="5"/>
  <c r="J51" i="5"/>
  <c r="K51" i="5"/>
  <c r="J52" i="5"/>
  <c r="J53" i="5"/>
  <c r="K53" i="5"/>
  <c r="M53" i="5"/>
  <c r="J54" i="5"/>
  <c r="K54" i="5"/>
  <c r="M54" i="5"/>
  <c r="J55" i="5"/>
  <c r="K55" i="5"/>
  <c r="M55" i="5"/>
  <c r="J56" i="5"/>
  <c r="K56" i="5"/>
  <c r="S56" i="5"/>
  <c r="J57" i="5"/>
  <c r="K57" i="5"/>
  <c r="J58" i="5"/>
  <c r="J59" i="5"/>
  <c r="K59" i="5"/>
  <c r="M59" i="5"/>
  <c r="J60" i="5"/>
  <c r="K60" i="5"/>
  <c r="M60" i="5"/>
  <c r="J61" i="5"/>
  <c r="K61" i="5"/>
  <c r="M61" i="5"/>
  <c r="J62" i="5"/>
  <c r="K62" i="5"/>
  <c r="S62" i="5"/>
  <c r="J63" i="5"/>
  <c r="K63" i="5"/>
  <c r="J64" i="5"/>
  <c r="J65" i="5"/>
  <c r="K65" i="5"/>
  <c r="M65" i="5"/>
  <c r="J66" i="5"/>
  <c r="K66" i="5"/>
  <c r="M66" i="5"/>
  <c r="J67" i="5"/>
  <c r="K67" i="5"/>
  <c r="M67" i="5"/>
  <c r="J68" i="5"/>
  <c r="K68" i="5"/>
  <c r="S68" i="5"/>
  <c r="J69" i="5"/>
  <c r="K69" i="5"/>
  <c r="J70" i="5"/>
  <c r="J71" i="5"/>
  <c r="K71" i="5"/>
  <c r="M71" i="5"/>
  <c r="J72" i="5"/>
  <c r="K72" i="5"/>
  <c r="M72" i="5"/>
  <c r="J73" i="5"/>
  <c r="K73" i="5"/>
  <c r="M73" i="5"/>
  <c r="S73" i="5"/>
  <c r="J74" i="5"/>
  <c r="K74" i="5"/>
  <c r="M74" i="5"/>
  <c r="J75" i="5"/>
  <c r="K75" i="5"/>
  <c r="J76" i="5"/>
  <c r="K76" i="5"/>
  <c r="S75" i="5"/>
  <c r="J77" i="5"/>
  <c r="J78" i="5"/>
  <c r="K78" i="5"/>
  <c r="M78" i="5"/>
  <c r="J79" i="5"/>
  <c r="K79" i="5"/>
  <c r="M79" i="5"/>
  <c r="J80" i="5"/>
  <c r="K80" i="5"/>
  <c r="M80" i="5"/>
  <c r="J81" i="5"/>
  <c r="K81" i="5"/>
  <c r="J82" i="5"/>
  <c r="K82" i="5"/>
  <c r="S81" i="5"/>
  <c r="J83" i="5"/>
  <c r="J84" i="5"/>
  <c r="K84" i="5"/>
  <c r="M84" i="5"/>
  <c r="J85" i="5"/>
  <c r="K85" i="5"/>
  <c r="M85" i="5"/>
  <c r="J86" i="5"/>
  <c r="K86" i="5"/>
  <c r="M86" i="5"/>
  <c r="J87" i="5"/>
  <c r="K87" i="5"/>
  <c r="S87" i="5"/>
  <c r="R87" i="5"/>
  <c r="J88" i="5"/>
  <c r="K88" i="5"/>
  <c r="M88" i="5"/>
  <c r="J89" i="5"/>
  <c r="K89" i="5"/>
  <c r="J90" i="5"/>
  <c r="J91" i="5"/>
  <c r="K91" i="5"/>
  <c r="J92" i="5"/>
  <c r="J93" i="5"/>
  <c r="K93" i="5"/>
  <c r="M93" i="5"/>
  <c r="J94" i="5"/>
  <c r="J95" i="5"/>
  <c r="K95" i="5"/>
  <c r="M95" i="5"/>
  <c r="J96" i="5"/>
  <c r="J97" i="5"/>
  <c r="K97" i="5"/>
  <c r="M97" i="5"/>
  <c r="J98" i="5"/>
  <c r="K98" i="5"/>
  <c r="M98" i="5"/>
  <c r="J99" i="5"/>
  <c r="K99" i="5"/>
  <c r="J100" i="5"/>
  <c r="J101" i="5"/>
  <c r="K101" i="5"/>
  <c r="M101" i="5"/>
  <c r="J102" i="5"/>
  <c r="J103" i="5"/>
  <c r="K103" i="5"/>
  <c r="M103" i="5"/>
  <c r="J104" i="5"/>
  <c r="K104" i="5"/>
  <c r="M104" i="5"/>
  <c r="J105" i="5"/>
  <c r="K105" i="5"/>
  <c r="M105" i="5"/>
  <c r="J106" i="5"/>
  <c r="K106" i="5"/>
  <c r="M106" i="5"/>
  <c r="J107" i="5"/>
  <c r="K107" i="5"/>
  <c r="S107" i="5"/>
  <c r="R107" i="5"/>
  <c r="J108" i="5"/>
  <c r="K108" i="5"/>
  <c r="M108" i="5"/>
  <c r="J109" i="5"/>
  <c r="K109" i="5"/>
  <c r="J110" i="5"/>
  <c r="J111" i="5"/>
  <c r="K111" i="5"/>
  <c r="J112" i="5"/>
  <c r="J113" i="5"/>
  <c r="K113" i="5"/>
  <c r="M113" i="5"/>
  <c r="J114" i="5"/>
  <c r="J115" i="5"/>
  <c r="K115" i="5"/>
  <c r="M115" i="5"/>
  <c r="J116" i="5"/>
  <c r="K116" i="5"/>
  <c r="M116" i="5"/>
  <c r="J117" i="5"/>
  <c r="K117" i="5"/>
  <c r="M117" i="5"/>
  <c r="J118" i="5"/>
  <c r="K118" i="5"/>
  <c r="M118" i="5"/>
  <c r="J119" i="5"/>
  <c r="K119" i="5"/>
  <c r="S119" i="5"/>
  <c r="R119" i="5"/>
  <c r="J120" i="5"/>
  <c r="K120" i="5"/>
  <c r="M120" i="5"/>
  <c r="J121" i="5"/>
  <c r="K121" i="5"/>
  <c r="S121" i="5"/>
  <c r="J122" i="5"/>
  <c r="K122" i="5"/>
  <c r="M122" i="5"/>
  <c r="J123" i="5"/>
  <c r="K123" i="5"/>
  <c r="J124" i="5"/>
  <c r="J125" i="5"/>
  <c r="K125" i="5"/>
  <c r="M125" i="5"/>
  <c r="J126" i="5"/>
  <c r="K126" i="5"/>
  <c r="M126" i="5"/>
  <c r="J127" i="5"/>
  <c r="K127" i="5"/>
  <c r="M127" i="5"/>
  <c r="J128" i="5"/>
  <c r="K128" i="5"/>
  <c r="M128" i="5"/>
  <c r="J129" i="5"/>
  <c r="K129" i="5"/>
  <c r="S129" i="5"/>
  <c r="R129" i="5"/>
  <c r="J130" i="5"/>
  <c r="K130" i="5"/>
  <c r="M130" i="5"/>
  <c r="J131" i="5"/>
  <c r="K131" i="5"/>
  <c r="J132" i="5"/>
  <c r="M132" i="5"/>
  <c r="K132" i="5"/>
  <c r="J133" i="5"/>
  <c r="J134" i="5"/>
  <c r="M134" i="5"/>
  <c r="K134" i="5"/>
  <c r="J135" i="5"/>
  <c r="K135" i="5"/>
  <c r="S135" i="5"/>
  <c r="M135" i="5"/>
  <c r="J136" i="5"/>
  <c r="M136" i="5"/>
  <c r="K136" i="5"/>
  <c r="J137" i="5"/>
  <c r="K137" i="5"/>
  <c r="M137" i="5"/>
  <c r="J138" i="5"/>
  <c r="K138" i="5"/>
  <c r="S138" i="5"/>
  <c r="J139" i="5"/>
  <c r="K139" i="5"/>
  <c r="M139" i="5"/>
  <c r="J140" i="5"/>
  <c r="K140" i="5"/>
  <c r="J141" i="5"/>
  <c r="M141" i="5"/>
  <c r="K141" i="5"/>
  <c r="J142" i="5"/>
  <c r="K142" i="5"/>
  <c r="J143" i="5"/>
  <c r="M143" i="5"/>
  <c r="K143" i="5"/>
  <c r="R143" i="5"/>
  <c r="J144" i="5"/>
  <c r="K144" i="5"/>
  <c r="J145" i="5"/>
  <c r="M145" i="5"/>
  <c r="K145" i="5"/>
  <c r="R145" i="5"/>
  <c r="J146" i="5"/>
  <c r="K146" i="5"/>
  <c r="J147" i="5"/>
  <c r="M147" i="5"/>
  <c r="K147" i="5"/>
  <c r="R148" i="5"/>
  <c r="J148" i="5"/>
  <c r="K148" i="5"/>
  <c r="M148" i="5"/>
  <c r="J149" i="5"/>
  <c r="M149" i="5"/>
  <c r="K149" i="5"/>
  <c r="J150" i="5"/>
  <c r="K150" i="5"/>
  <c r="S151" i="5"/>
  <c r="M150" i="5"/>
  <c r="J151" i="5"/>
  <c r="K151" i="5"/>
  <c r="M151" i="5"/>
  <c r="J152" i="5"/>
  <c r="K152" i="5"/>
  <c r="R151" i="5"/>
  <c r="M152" i="5"/>
  <c r="J153" i="5"/>
  <c r="K153" i="5"/>
  <c r="M153" i="5"/>
  <c r="J154" i="5"/>
  <c r="K154" i="5"/>
  <c r="J155" i="5"/>
  <c r="K155" i="5"/>
  <c r="M155" i="5"/>
  <c r="J156" i="5"/>
  <c r="K156" i="5"/>
  <c r="J157" i="5"/>
  <c r="M157" i="5"/>
  <c r="K157" i="5"/>
  <c r="R157" i="5"/>
  <c r="J158" i="5"/>
  <c r="K158" i="5"/>
  <c r="J159" i="5"/>
  <c r="M159" i="5"/>
  <c r="K159" i="5"/>
  <c r="R160" i="5"/>
  <c r="J160" i="5"/>
  <c r="K160" i="5"/>
  <c r="M160" i="5"/>
  <c r="J161" i="5"/>
  <c r="M161" i="5"/>
  <c r="K161" i="5"/>
  <c r="J162" i="5"/>
  <c r="K162" i="5"/>
  <c r="S163" i="5"/>
  <c r="M162" i="5"/>
  <c r="J163" i="5"/>
  <c r="K163" i="5"/>
  <c r="M163" i="5"/>
  <c r="R163" i="5"/>
  <c r="J165" i="5"/>
  <c r="K165" i="5"/>
  <c r="M165" i="5"/>
  <c r="J166" i="5"/>
  <c r="K166" i="5"/>
  <c r="M166" i="5"/>
  <c r="J167" i="5"/>
  <c r="K167" i="5"/>
  <c r="M167" i="5"/>
  <c r="J168" i="5"/>
  <c r="K168" i="5"/>
  <c r="S168" i="5"/>
  <c r="M168" i="5"/>
  <c r="R168" i="5"/>
  <c r="J169" i="5"/>
  <c r="K169" i="5"/>
  <c r="M169" i="5"/>
  <c r="J170" i="5"/>
  <c r="K170" i="5"/>
  <c r="M170" i="5"/>
  <c r="J171" i="5"/>
  <c r="K171" i="5"/>
  <c r="J172" i="5"/>
  <c r="M172" i="5"/>
  <c r="K172" i="5"/>
  <c r="J173" i="5"/>
  <c r="K173" i="5"/>
  <c r="J174" i="5"/>
  <c r="M174" i="5"/>
  <c r="K174" i="5"/>
  <c r="J175" i="5"/>
  <c r="K175" i="5"/>
  <c r="M175" i="5"/>
  <c r="J176" i="5"/>
  <c r="M176" i="5"/>
  <c r="K176" i="5"/>
  <c r="J177" i="5"/>
  <c r="K177" i="5"/>
  <c r="M177" i="5"/>
  <c r="J178" i="5"/>
  <c r="K178" i="5"/>
  <c r="M178" i="5"/>
  <c r="J179" i="5"/>
  <c r="K179" i="5"/>
  <c r="M179" i="5"/>
  <c r="J180" i="5"/>
  <c r="K180" i="5"/>
  <c r="R181" i="5"/>
  <c r="M180" i="5"/>
  <c r="J181" i="5"/>
  <c r="K181" i="5"/>
  <c r="S181" i="5"/>
  <c r="J182" i="5"/>
  <c r="K182" i="5"/>
  <c r="M182" i="5"/>
  <c r="J183" i="5"/>
  <c r="K183" i="5"/>
  <c r="J184" i="5"/>
  <c r="M184" i="5"/>
  <c r="K184" i="5"/>
  <c r="J185" i="5"/>
  <c r="K185" i="5"/>
  <c r="J186" i="5"/>
  <c r="M186" i="5"/>
  <c r="K186" i="5"/>
  <c r="J187" i="5"/>
  <c r="K187" i="5"/>
  <c r="M187" i="5"/>
  <c r="J188" i="5"/>
  <c r="M188" i="5"/>
  <c r="K188" i="5"/>
  <c r="J189" i="5"/>
  <c r="K189" i="5"/>
  <c r="M189" i="5"/>
  <c r="J190" i="5"/>
  <c r="K190" i="5"/>
  <c r="M190" i="5"/>
  <c r="J191" i="5"/>
  <c r="K191" i="5"/>
  <c r="M191" i="5"/>
  <c r="J192" i="5"/>
  <c r="K192" i="5"/>
  <c r="R193" i="5"/>
  <c r="M192" i="5"/>
  <c r="J193" i="5"/>
  <c r="K193" i="5"/>
  <c r="S193" i="5"/>
  <c r="J194" i="5"/>
  <c r="K194" i="5"/>
  <c r="M194" i="5"/>
  <c r="J195" i="5"/>
  <c r="K195" i="5"/>
  <c r="J196" i="5"/>
  <c r="M196" i="5"/>
  <c r="K196" i="5"/>
  <c r="J197" i="5"/>
  <c r="K197" i="5"/>
  <c r="J198" i="5"/>
  <c r="M198" i="5"/>
  <c r="K198" i="5"/>
  <c r="J199" i="5"/>
  <c r="K199" i="5"/>
  <c r="M199" i="5"/>
  <c r="J200" i="5"/>
  <c r="M200" i="5"/>
  <c r="K200" i="5"/>
  <c r="J201" i="5"/>
  <c r="K201" i="5"/>
  <c r="M201" i="5"/>
  <c r="J202" i="5"/>
  <c r="K202" i="5"/>
  <c r="M202" i="5"/>
  <c r="J203" i="5"/>
  <c r="K203" i="5"/>
  <c r="M203" i="5"/>
  <c r="J204" i="5"/>
  <c r="K204" i="5"/>
  <c r="R205" i="5"/>
  <c r="M204" i="5"/>
  <c r="J205" i="5"/>
  <c r="K205" i="5"/>
  <c r="S205" i="5"/>
  <c r="J206" i="5"/>
  <c r="K206" i="5"/>
  <c r="M206" i="5"/>
  <c r="J207" i="5"/>
  <c r="K207" i="5"/>
  <c r="J208" i="5"/>
  <c r="M208" i="5"/>
  <c r="K208" i="5"/>
  <c r="J209" i="5"/>
  <c r="K209" i="5"/>
  <c r="J210" i="5"/>
  <c r="M210" i="5"/>
  <c r="K210" i="5"/>
  <c r="J211" i="5"/>
  <c r="K211" i="5"/>
  <c r="M211" i="5"/>
  <c r="J212" i="5"/>
  <c r="M212" i="5"/>
  <c r="K212" i="5"/>
  <c r="J213" i="5"/>
  <c r="K213" i="5"/>
  <c r="M213" i="5"/>
  <c r="J214" i="5"/>
  <c r="K214" i="5"/>
  <c r="M214" i="5"/>
  <c r="J215" i="5"/>
  <c r="K215" i="5"/>
  <c r="M215" i="5"/>
  <c r="J216" i="5"/>
  <c r="K216" i="5"/>
  <c r="R217" i="5"/>
  <c r="M216" i="5"/>
  <c r="J217" i="5"/>
  <c r="K217" i="5"/>
  <c r="S217" i="5"/>
  <c r="S196" i="8"/>
  <c r="K190" i="8"/>
  <c r="T190" i="8"/>
  <c r="M190" i="8"/>
  <c r="K178" i="8"/>
  <c r="T178" i="8"/>
  <c r="M178" i="8"/>
  <c r="K165" i="8"/>
  <c r="T165" i="8"/>
  <c r="M165" i="8"/>
  <c r="K143" i="8"/>
  <c r="T143" i="8"/>
  <c r="M143" i="8"/>
  <c r="S128" i="8"/>
  <c r="T128" i="8"/>
  <c r="K75" i="8"/>
  <c r="M75" i="8"/>
  <c r="M66" i="8"/>
  <c r="K66" i="8"/>
  <c r="K48" i="8"/>
  <c r="M48" i="8"/>
  <c r="S184" i="8"/>
  <c r="T184" i="8"/>
  <c r="M114" i="8"/>
  <c r="K114" i="8"/>
  <c r="M90" i="8"/>
  <c r="K90" i="8"/>
  <c r="M39" i="8"/>
  <c r="K39" i="8"/>
  <c r="K26" i="8"/>
  <c r="M26" i="8"/>
  <c r="K212" i="8"/>
  <c r="M212" i="8"/>
  <c r="K210" i="8"/>
  <c r="M210" i="8"/>
  <c r="K200" i="8"/>
  <c r="M200" i="8"/>
  <c r="K198" i="8"/>
  <c r="M198" i="8"/>
  <c r="T187" i="8"/>
  <c r="T175" i="8"/>
  <c r="T162" i="8"/>
  <c r="T150" i="8"/>
  <c r="T140" i="8"/>
  <c r="S131" i="8"/>
  <c r="M124" i="8"/>
  <c r="K124" i="8"/>
  <c r="K77" i="8"/>
  <c r="M77" i="8"/>
  <c r="M68" i="8"/>
  <c r="K68" i="8"/>
  <c r="M63" i="8"/>
  <c r="K63" i="8"/>
  <c r="K52" i="8"/>
  <c r="M52" i="8"/>
  <c r="K32" i="8"/>
  <c r="M32" i="8"/>
  <c r="S214" i="8"/>
  <c r="K153" i="8"/>
  <c r="T153" i="8"/>
  <c r="M153" i="8"/>
  <c r="S172" i="8"/>
  <c r="T172" i="8"/>
  <c r="S159" i="8"/>
  <c r="T159" i="8"/>
  <c r="S137" i="8"/>
  <c r="T137" i="8"/>
  <c r="S134" i="8"/>
  <c r="T120" i="8"/>
  <c r="S120" i="8"/>
  <c r="K50" i="8"/>
  <c r="M50" i="8"/>
  <c r="S38" i="8"/>
  <c r="T38" i="8"/>
  <c r="T29" i="8"/>
  <c r="S29" i="8"/>
  <c r="K215" i="8"/>
  <c r="T214" i="8"/>
  <c r="K208" i="8"/>
  <c r="T208" i="8"/>
  <c r="M208" i="8"/>
  <c r="K203" i="8"/>
  <c r="T202" i="8"/>
  <c r="K196" i="8"/>
  <c r="T196" i="8"/>
  <c r="M196" i="8"/>
  <c r="K192" i="8"/>
  <c r="M192" i="8"/>
  <c r="K182" i="8"/>
  <c r="M182" i="8"/>
  <c r="K180" i="8"/>
  <c r="M180" i="8"/>
  <c r="K170" i="8"/>
  <c r="M170" i="8"/>
  <c r="K167" i="8"/>
  <c r="M167" i="8"/>
  <c r="K157" i="8"/>
  <c r="M157" i="8"/>
  <c r="K155" i="8"/>
  <c r="M155" i="8"/>
  <c r="S147" i="8"/>
  <c r="T147" i="8"/>
  <c r="K145" i="8"/>
  <c r="M145" i="8"/>
  <c r="K135" i="8"/>
  <c r="T134" i="8"/>
  <c r="M135" i="8"/>
  <c r="M116" i="8"/>
  <c r="K116" i="8"/>
  <c r="T94" i="8"/>
  <c r="S94" i="8"/>
  <c r="M88" i="8"/>
  <c r="K88" i="8"/>
  <c r="S82" i="8"/>
  <c r="T72" i="8"/>
  <c r="S72" i="8"/>
  <c r="K46" i="8"/>
  <c r="M46" i="8"/>
  <c r="K16" i="8"/>
  <c r="M16" i="8"/>
  <c r="K14" i="8"/>
  <c r="M14" i="8"/>
  <c r="M133" i="8"/>
  <c r="M131" i="8"/>
  <c r="K123" i="8"/>
  <c r="M123" i="8"/>
  <c r="K115" i="8"/>
  <c r="M115" i="8"/>
  <c r="K113" i="8"/>
  <c r="M113" i="8"/>
  <c r="K104" i="8"/>
  <c r="K102" i="8"/>
  <c r="K99" i="8"/>
  <c r="M99" i="8"/>
  <c r="K89" i="8"/>
  <c r="M89" i="8"/>
  <c r="K87" i="8"/>
  <c r="M87" i="8"/>
  <c r="K80" i="8"/>
  <c r="K67" i="8"/>
  <c r="M67" i="8"/>
  <c r="K64" i="8"/>
  <c r="M64" i="8"/>
  <c r="K62" i="8"/>
  <c r="M62" i="8"/>
  <c r="K55" i="8"/>
  <c r="K44" i="8"/>
  <c r="M44" i="8"/>
  <c r="T41" i="8"/>
  <c r="T23" i="8"/>
  <c r="K19" i="8"/>
  <c r="S18" i="8"/>
  <c r="S9" i="8"/>
  <c r="K5" i="8"/>
  <c r="K3" i="8"/>
  <c r="K126" i="8"/>
  <c r="K118" i="8"/>
  <c r="K111" i="8"/>
  <c r="M111" i="8"/>
  <c r="T108" i="8"/>
  <c r="T96" i="8"/>
  <c r="K92" i="8"/>
  <c r="K78" i="8"/>
  <c r="K76" i="8"/>
  <c r="S54" i="8"/>
  <c r="T54" i="8"/>
  <c r="K36" i="8"/>
  <c r="M36" i="8"/>
  <c r="K34" i="8"/>
  <c r="M34" i="8"/>
  <c r="T18" i="8"/>
  <c r="K12" i="8"/>
  <c r="M12" i="8"/>
  <c r="K103" i="8"/>
  <c r="M103" i="8"/>
  <c r="K101" i="8"/>
  <c r="M101" i="8"/>
  <c r="K85" i="8"/>
  <c r="M85" i="8"/>
  <c r="T82" i="8"/>
  <c r="K60" i="8"/>
  <c r="M60" i="8"/>
  <c r="T57" i="8"/>
  <c r="T21" i="8"/>
  <c r="K4" i="8"/>
  <c r="M4" i="8"/>
  <c r="K2" i="8"/>
  <c r="M2" i="8"/>
  <c r="S191" i="7"/>
  <c r="T191" i="7"/>
  <c r="S179" i="7"/>
  <c r="T179" i="7"/>
  <c r="S211" i="7"/>
  <c r="T211" i="7"/>
  <c r="S139" i="7"/>
  <c r="T139" i="7"/>
  <c r="T214" i="7"/>
  <c r="S214" i="7"/>
  <c r="S182" i="7"/>
  <c r="S136" i="7"/>
  <c r="T136" i="7"/>
  <c r="S199" i="7"/>
  <c r="T199" i="7"/>
  <c r="S159" i="7"/>
  <c r="T159" i="7"/>
  <c r="S156" i="7"/>
  <c r="T156" i="7"/>
  <c r="T147" i="7"/>
  <c r="S147" i="7"/>
  <c r="T202" i="7"/>
  <c r="S202" i="7"/>
  <c r="K102" i="7"/>
  <c r="M102" i="7"/>
  <c r="K88" i="7"/>
  <c r="M88" i="7"/>
  <c r="K65" i="7"/>
  <c r="M65" i="7"/>
  <c r="S43" i="7"/>
  <c r="T43" i="7"/>
  <c r="T182" i="7"/>
  <c r="K114" i="7"/>
  <c r="T114" i="7"/>
  <c r="M114" i="7"/>
  <c r="K106" i="7"/>
  <c r="M106" i="7"/>
  <c r="S102" i="7"/>
  <c r="S80" i="7"/>
  <c r="T80" i="7"/>
  <c r="S57" i="7"/>
  <c r="T57" i="7"/>
  <c r="S34" i="7"/>
  <c r="K29" i="7"/>
  <c r="M29" i="7"/>
  <c r="S23" i="7"/>
  <c r="T23" i="7"/>
  <c r="T217" i="7"/>
  <c r="M215" i="7"/>
  <c r="M213" i="7"/>
  <c r="M211" i="7"/>
  <c r="T205" i="7"/>
  <c r="M203" i="7"/>
  <c r="M201" i="7"/>
  <c r="M199" i="7"/>
  <c r="M193" i="7"/>
  <c r="M191" i="7"/>
  <c r="T185" i="7"/>
  <c r="M183" i="7"/>
  <c r="M181" i="7"/>
  <c r="M179" i="7"/>
  <c r="T173" i="7"/>
  <c r="M171" i="7"/>
  <c r="T165" i="7"/>
  <c r="M163" i="7"/>
  <c r="S162" i="7"/>
  <c r="M160" i="7"/>
  <c r="M158" i="7"/>
  <c r="M156" i="7"/>
  <c r="T150" i="7"/>
  <c r="M148" i="7"/>
  <c r="M146" i="7"/>
  <c r="T142" i="7"/>
  <c r="M140" i="7"/>
  <c r="M138" i="7"/>
  <c r="M136" i="7"/>
  <c r="K128" i="7"/>
  <c r="K124" i="7"/>
  <c r="T124" i="7"/>
  <c r="M124" i="7"/>
  <c r="K118" i="7"/>
  <c r="M118" i="7"/>
  <c r="K116" i="7"/>
  <c r="M116" i="7"/>
  <c r="S92" i="7"/>
  <c r="T92" i="7"/>
  <c r="T83" i="7"/>
  <c r="S69" i="7"/>
  <c r="T69" i="7"/>
  <c r="T60" i="7"/>
  <c r="K51" i="7"/>
  <c r="M51" i="7"/>
  <c r="S46" i="7"/>
  <c r="K41" i="7"/>
  <c r="M41" i="7"/>
  <c r="K39" i="7"/>
  <c r="M39" i="7"/>
  <c r="S37" i="7"/>
  <c r="K19" i="7"/>
  <c r="M19" i="7"/>
  <c r="K17" i="7"/>
  <c r="M17" i="7"/>
  <c r="S15" i="7"/>
  <c r="T12" i="7"/>
  <c r="K3" i="7"/>
  <c r="T3" i="7"/>
  <c r="M3" i="7"/>
  <c r="S120" i="7"/>
  <c r="T120" i="7"/>
  <c r="K90" i="7"/>
  <c r="M90" i="7"/>
  <c r="S86" i="7"/>
  <c r="K67" i="7"/>
  <c r="M67" i="7"/>
  <c r="S21" i="7"/>
  <c r="T21" i="7"/>
  <c r="S111" i="7"/>
  <c r="K104" i="7"/>
  <c r="M104" i="7"/>
  <c r="K37" i="7"/>
  <c r="T37" i="7"/>
  <c r="M37" i="7"/>
  <c r="K27" i="7"/>
  <c r="M27" i="7"/>
  <c r="K15" i="7"/>
  <c r="T15" i="7"/>
  <c r="M15" i="7"/>
  <c r="S9" i="7"/>
  <c r="T9" i="7"/>
  <c r="M132" i="7"/>
  <c r="K126" i="7"/>
  <c r="M126" i="7"/>
  <c r="S124" i="7"/>
  <c r="S108" i="7"/>
  <c r="T108" i="7"/>
  <c r="T102" i="7"/>
  <c r="T99" i="7"/>
  <c r="T97" i="7"/>
  <c r="T95" i="7"/>
  <c r="K86" i="7"/>
  <c r="T86" i="7"/>
  <c r="M86" i="7"/>
  <c r="S83" i="7"/>
  <c r="K78" i="7"/>
  <c r="M78" i="7"/>
  <c r="K76" i="7"/>
  <c r="M76" i="7"/>
  <c r="S71" i="7"/>
  <c r="T71" i="7"/>
  <c r="K63" i="7"/>
  <c r="T63" i="7"/>
  <c r="M63" i="7"/>
  <c r="S60" i="7"/>
  <c r="K55" i="7"/>
  <c r="M55" i="7"/>
  <c r="K53" i="7"/>
  <c r="M53" i="7"/>
  <c r="T48" i="7"/>
  <c r="S31" i="7"/>
  <c r="T31" i="7"/>
  <c r="K7" i="7"/>
  <c r="M7" i="7"/>
  <c r="K5" i="7"/>
  <c r="M5" i="7"/>
  <c r="S3" i="7"/>
  <c r="M125" i="7"/>
  <c r="M123" i="7"/>
  <c r="M115" i="7"/>
  <c r="M113" i="7"/>
  <c r="M111" i="7"/>
  <c r="M103" i="7"/>
  <c r="M101" i="7"/>
  <c r="M99" i="7"/>
  <c r="M97" i="7"/>
  <c r="M95" i="7"/>
  <c r="M87" i="7"/>
  <c r="M85" i="7"/>
  <c r="M83" i="7"/>
  <c r="M75" i="7"/>
  <c r="M64" i="7"/>
  <c r="M62" i="7"/>
  <c r="M60" i="7"/>
  <c r="M52" i="7"/>
  <c r="M50" i="7"/>
  <c r="M48" i="7"/>
  <c r="M46" i="7"/>
  <c r="M38" i="7"/>
  <c r="M36" i="7"/>
  <c r="M34" i="7"/>
  <c r="M26" i="7"/>
  <c r="M16" i="7"/>
  <c r="M4" i="7"/>
  <c r="M2" i="7"/>
  <c r="K208" i="6"/>
  <c r="M208" i="6"/>
  <c r="R160" i="6"/>
  <c r="S160" i="6"/>
  <c r="R134" i="6"/>
  <c r="S134" i="6"/>
  <c r="S203" i="6"/>
  <c r="R203" i="6"/>
  <c r="R190" i="6"/>
  <c r="S190" i="6"/>
  <c r="R188" i="6"/>
  <c r="S188" i="6"/>
  <c r="S182" i="6"/>
  <c r="R182" i="6"/>
  <c r="R173" i="6"/>
  <c r="S173" i="6"/>
  <c r="R148" i="6"/>
  <c r="S148" i="6"/>
  <c r="K210" i="6"/>
  <c r="M210" i="6"/>
  <c r="R212" i="6"/>
  <c r="S212" i="6"/>
  <c r="S206" i="6"/>
  <c r="R197" i="6"/>
  <c r="S197" i="6"/>
  <c r="R176" i="6"/>
  <c r="S176" i="6"/>
  <c r="S168" i="6"/>
  <c r="R168" i="6"/>
  <c r="R163" i="6"/>
  <c r="S143" i="6"/>
  <c r="R143" i="6"/>
  <c r="R137" i="6"/>
  <c r="S185" i="6"/>
  <c r="R185" i="6"/>
  <c r="S154" i="6"/>
  <c r="R154" i="6"/>
  <c r="S217" i="6"/>
  <c r="S215" i="6"/>
  <c r="R171" i="6"/>
  <c r="S171" i="6"/>
  <c r="S166" i="6"/>
  <c r="R166" i="6"/>
  <c r="S157" i="6"/>
  <c r="R157" i="6"/>
  <c r="R151" i="6"/>
  <c r="S145" i="6"/>
  <c r="R145" i="6"/>
  <c r="S140" i="6"/>
  <c r="R140" i="6"/>
  <c r="S131" i="6"/>
  <c r="R131" i="6"/>
  <c r="S128" i="6"/>
  <c r="K94" i="6"/>
  <c r="M94" i="6"/>
  <c r="K82" i="6"/>
  <c r="M82" i="6"/>
  <c r="K3" i="6"/>
  <c r="M3" i="6"/>
  <c r="M217" i="6"/>
  <c r="M215" i="6"/>
  <c r="M207" i="6"/>
  <c r="M205" i="6"/>
  <c r="M203" i="6"/>
  <c r="M195" i="6"/>
  <c r="M186" i="6"/>
  <c r="M184" i="6"/>
  <c r="M182" i="6"/>
  <c r="M174" i="6"/>
  <c r="M172" i="6"/>
  <c r="M170" i="6"/>
  <c r="M168" i="6"/>
  <c r="M166" i="6"/>
  <c r="M158" i="6"/>
  <c r="M156" i="6"/>
  <c r="M154" i="6"/>
  <c r="M146" i="6"/>
  <c r="M144" i="6"/>
  <c r="M142" i="6"/>
  <c r="M140" i="6"/>
  <c r="M132" i="6"/>
  <c r="M130" i="6"/>
  <c r="M128" i="6"/>
  <c r="R121" i="6"/>
  <c r="K117" i="6"/>
  <c r="K115" i="6"/>
  <c r="K104" i="6"/>
  <c r="M104" i="6"/>
  <c r="K102" i="6"/>
  <c r="M102" i="6"/>
  <c r="K97" i="6"/>
  <c r="K90" i="6"/>
  <c r="M90" i="6"/>
  <c r="K85" i="6"/>
  <c r="K78" i="6"/>
  <c r="M78" i="6"/>
  <c r="R68" i="6"/>
  <c r="S68" i="6"/>
  <c r="S62" i="6"/>
  <c r="K54" i="6"/>
  <c r="M54" i="6"/>
  <c r="K44" i="6"/>
  <c r="M44" i="6"/>
  <c r="K42" i="6"/>
  <c r="M42" i="6"/>
  <c r="K32" i="6"/>
  <c r="M32" i="6"/>
  <c r="K30" i="6"/>
  <c r="M30" i="6"/>
  <c r="K24" i="6"/>
  <c r="M24" i="6"/>
  <c r="K92" i="6"/>
  <c r="M92" i="6"/>
  <c r="K80" i="6"/>
  <c r="M80" i="6"/>
  <c r="K22" i="6"/>
  <c r="M22" i="6"/>
  <c r="M206" i="6"/>
  <c r="S200" i="6"/>
  <c r="M198" i="6"/>
  <c r="M196" i="6"/>
  <c r="M192" i="6"/>
  <c r="M189" i="6"/>
  <c r="M187" i="6"/>
  <c r="M185" i="6"/>
  <c r="S179" i="6"/>
  <c r="M177" i="6"/>
  <c r="M175" i="6"/>
  <c r="M173" i="6"/>
  <c r="M171" i="6"/>
  <c r="S163" i="6"/>
  <c r="M161" i="6"/>
  <c r="M159" i="6"/>
  <c r="M157" i="6"/>
  <c r="S151" i="6"/>
  <c r="M149" i="6"/>
  <c r="M147" i="6"/>
  <c r="M145" i="6"/>
  <c r="M143" i="6"/>
  <c r="S137" i="6"/>
  <c r="M135" i="6"/>
  <c r="M133" i="6"/>
  <c r="M131" i="6"/>
  <c r="K126" i="6"/>
  <c r="M126" i="6"/>
  <c r="K124" i="6"/>
  <c r="M124" i="6"/>
  <c r="K107" i="6"/>
  <c r="K100" i="6"/>
  <c r="M100" i="6"/>
  <c r="K95" i="6"/>
  <c r="K93" i="6"/>
  <c r="K83" i="6"/>
  <c r="K81" i="6"/>
  <c r="K64" i="6"/>
  <c r="M64" i="6"/>
  <c r="K62" i="6"/>
  <c r="R62" i="6"/>
  <c r="M62" i="6"/>
  <c r="K46" i="6"/>
  <c r="M46" i="6"/>
  <c r="K34" i="6"/>
  <c r="M34" i="6"/>
  <c r="R23" i="6"/>
  <c r="S23" i="6"/>
  <c r="K17" i="6"/>
  <c r="M17" i="6"/>
  <c r="R9" i="6"/>
  <c r="S9" i="6"/>
  <c r="K112" i="6"/>
  <c r="M112" i="6"/>
  <c r="K52" i="6"/>
  <c r="M52" i="6"/>
  <c r="R48" i="6"/>
  <c r="S48" i="6"/>
  <c r="R36" i="6"/>
  <c r="S36" i="6"/>
  <c r="K7" i="6"/>
  <c r="M7" i="6"/>
  <c r="K116" i="6"/>
  <c r="M116" i="6"/>
  <c r="K114" i="6"/>
  <c r="M114" i="6"/>
  <c r="R109" i="6"/>
  <c r="K105" i="6"/>
  <c r="K103" i="6"/>
  <c r="K66" i="6"/>
  <c r="M66" i="6"/>
  <c r="R56" i="6"/>
  <c r="S56" i="6"/>
  <c r="K20" i="6"/>
  <c r="M20" i="6"/>
  <c r="K15" i="6"/>
  <c r="M15" i="6"/>
  <c r="K5" i="6"/>
  <c r="M5" i="6"/>
  <c r="S178" i="5"/>
  <c r="R178" i="5"/>
  <c r="R154" i="5"/>
  <c r="S154" i="5"/>
  <c r="R141" i="5"/>
  <c r="S141" i="5"/>
  <c r="R211" i="5"/>
  <c r="R199" i="5"/>
  <c r="R187" i="5"/>
  <c r="R175" i="5"/>
  <c r="S214" i="5"/>
  <c r="R214" i="5"/>
  <c r="S202" i="5"/>
  <c r="R202" i="5"/>
  <c r="S190" i="5"/>
  <c r="R190" i="5"/>
  <c r="R208" i="5"/>
  <c r="S208" i="5"/>
  <c r="R196" i="5"/>
  <c r="S196" i="5"/>
  <c r="R172" i="5"/>
  <c r="S172" i="5"/>
  <c r="S166" i="5"/>
  <c r="R166" i="5"/>
  <c r="R138" i="5"/>
  <c r="S132" i="5"/>
  <c r="R184" i="5"/>
  <c r="S184" i="5"/>
  <c r="K133" i="5"/>
  <c r="M133" i="5"/>
  <c r="R116" i="5"/>
  <c r="S116" i="5"/>
  <c r="K96" i="5"/>
  <c r="M96" i="5"/>
  <c r="K77" i="5"/>
  <c r="S78" i="5"/>
  <c r="M77" i="5"/>
  <c r="K34" i="5"/>
  <c r="S35" i="5"/>
  <c r="M34" i="5"/>
  <c r="S157" i="5"/>
  <c r="S145" i="5"/>
  <c r="S143" i="5"/>
  <c r="K110" i="5"/>
  <c r="S110" i="5"/>
  <c r="M110" i="5"/>
  <c r="K70" i="5"/>
  <c r="S71" i="5"/>
  <c r="M70" i="5"/>
  <c r="K16" i="5"/>
  <c r="M16" i="5"/>
  <c r="S12" i="5"/>
  <c r="K4" i="5"/>
  <c r="M4" i="5"/>
  <c r="R132" i="5"/>
  <c r="R126" i="5"/>
  <c r="S126" i="5"/>
  <c r="K100" i="5"/>
  <c r="M100" i="5"/>
  <c r="K92" i="5"/>
  <c r="M92" i="5"/>
  <c r="K9" i="5"/>
  <c r="S9" i="5"/>
  <c r="M9" i="5"/>
  <c r="S211" i="5"/>
  <c r="M209" i="5"/>
  <c r="M207" i="5"/>
  <c r="M205" i="5"/>
  <c r="S199" i="5"/>
  <c r="M197" i="5"/>
  <c r="M195" i="5"/>
  <c r="M193" i="5"/>
  <c r="S187" i="5"/>
  <c r="M185" i="5"/>
  <c r="M183" i="5"/>
  <c r="M181" i="5"/>
  <c r="S175" i="5"/>
  <c r="M173" i="5"/>
  <c r="M171" i="5"/>
  <c r="S160" i="5"/>
  <c r="M158" i="5"/>
  <c r="M156" i="5"/>
  <c r="M154" i="5"/>
  <c r="S148" i="5"/>
  <c r="M146" i="5"/>
  <c r="M144" i="5"/>
  <c r="M142" i="5"/>
  <c r="M140" i="5"/>
  <c r="M138" i="5"/>
  <c r="R135" i="5"/>
  <c r="K124" i="5"/>
  <c r="M124" i="5"/>
  <c r="K114" i="5"/>
  <c r="M114" i="5"/>
  <c r="K112" i="5"/>
  <c r="M112" i="5"/>
  <c r="R110" i="5"/>
  <c r="R104" i="5"/>
  <c r="S104" i="5"/>
  <c r="R95" i="5"/>
  <c r="S95" i="5"/>
  <c r="S90" i="5"/>
  <c r="K64" i="5"/>
  <c r="S65" i="5"/>
  <c r="M64" i="5"/>
  <c r="K58" i="5"/>
  <c r="S59" i="5"/>
  <c r="M58" i="5"/>
  <c r="K52" i="5"/>
  <c r="S53" i="5"/>
  <c r="M52" i="5"/>
  <c r="K15" i="5"/>
  <c r="M15" i="5"/>
  <c r="K3" i="5"/>
  <c r="M3" i="5"/>
  <c r="K102" i="5"/>
  <c r="M102" i="5"/>
  <c r="K94" i="5"/>
  <c r="M94" i="5"/>
  <c r="K46" i="5"/>
  <c r="S47" i="5"/>
  <c r="M46" i="5"/>
  <c r="K40" i="5"/>
  <c r="S41" i="5"/>
  <c r="M40" i="5"/>
  <c r="K28" i="5"/>
  <c r="S29" i="5"/>
  <c r="M28" i="5"/>
  <c r="K21" i="5"/>
  <c r="S21" i="5"/>
  <c r="M21" i="5"/>
  <c r="M217" i="5"/>
  <c r="R121" i="5"/>
  <c r="K90" i="5"/>
  <c r="R90" i="5"/>
  <c r="M90" i="5"/>
  <c r="K83" i="5"/>
  <c r="S84" i="5"/>
  <c r="M83" i="5"/>
  <c r="K22" i="5"/>
  <c r="M22" i="5"/>
  <c r="S18" i="5"/>
  <c r="S15" i="5"/>
  <c r="K10" i="5"/>
  <c r="M10" i="5"/>
  <c r="S6" i="5"/>
  <c r="S3" i="5"/>
  <c r="M131" i="5"/>
  <c r="M129" i="5"/>
  <c r="M123" i="5"/>
  <c r="M121" i="5"/>
  <c r="M119" i="5"/>
  <c r="M111" i="5"/>
  <c r="M109" i="5"/>
  <c r="M107" i="5"/>
  <c r="M99" i="5"/>
  <c r="M91" i="5"/>
  <c r="M89" i="5"/>
  <c r="M87" i="5"/>
  <c r="M82" i="5"/>
  <c r="M81" i="5"/>
  <c r="M76" i="5"/>
  <c r="M75" i="5"/>
  <c r="M69" i="5"/>
  <c r="M68" i="5"/>
  <c r="M63" i="5"/>
  <c r="M62" i="5"/>
  <c r="M57" i="5"/>
  <c r="M56" i="5"/>
  <c r="M51" i="5"/>
  <c r="M45" i="5"/>
  <c r="M44" i="5"/>
  <c r="M39" i="5"/>
  <c r="M38" i="5"/>
  <c r="M33" i="5"/>
  <c r="M32" i="5"/>
  <c r="M27" i="5"/>
  <c r="M26" i="5"/>
  <c r="M20" i="5"/>
  <c r="M14" i="5"/>
  <c r="M8" i="5"/>
  <c r="M2" i="5"/>
  <c r="S111" i="8"/>
  <c r="T111" i="8"/>
  <c r="S114" i="8"/>
  <c r="T114" i="8"/>
  <c r="S47" i="8"/>
  <c r="T47" i="8"/>
  <c r="S32" i="8"/>
  <c r="T32" i="8"/>
  <c r="S49" i="8"/>
  <c r="T49" i="8"/>
  <c r="S76" i="8"/>
  <c r="T76" i="8"/>
  <c r="S202" i="8"/>
  <c r="S102" i="8"/>
  <c r="T102" i="8"/>
  <c r="S12" i="8"/>
  <c r="T12" i="8"/>
  <c r="S35" i="8"/>
  <c r="T35" i="8"/>
  <c r="S63" i="8"/>
  <c r="T63" i="8"/>
  <c r="S156" i="8"/>
  <c r="T156" i="8"/>
  <c r="S168" i="8"/>
  <c r="T168" i="8"/>
  <c r="S181" i="8"/>
  <c r="T181" i="8"/>
  <c r="S51" i="8"/>
  <c r="T51" i="8"/>
  <c r="S69" i="8"/>
  <c r="T69" i="8"/>
  <c r="S125" i="8"/>
  <c r="T125" i="8"/>
  <c r="S91" i="8"/>
  <c r="T91" i="8"/>
  <c r="S66" i="8"/>
  <c r="T66" i="8"/>
  <c r="S153" i="8"/>
  <c r="S208" i="8"/>
  <c r="S88" i="8"/>
  <c r="T88" i="8"/>
  <c r="T99" i="8"/>
  <c r="S99" i="8"/>
  <c r="S15" i="8"/>
  <c r="T15" i="8"/>
  <c r="S117" i="8"/>
  <c r="T117" i="8"/>
  <c r="T44" i="8"/>
  <c r="S44" i="8"/>
  <c r="S105" i="8"/>
  <c r="T105" i="8"/>
  <c r="S199" i="8"/>
  <c r="T199" i="8"/>
  <c r="S211" i="8"/>
  <c r="T211" i="8"/>
  <c r="S178" i="8"/>
  <c r="S165" i="8"/>
  <c r="S60" i="8"/>
  <c r="T60" i="8"/>
  <c r="S6" i="8"/>
  <c r="T6" i="8"/>
  <c r="S3" i="8"/>
  <c r="T3" i="8"/>
  <c r="S85" i="8"/>
  <c r="T85" i="8"/>
  <c r="S79" i="8"/>
  <c r="T79" i="8"/>
  <c r="S143" i="8"/>
  <c r="S190" i="8"/>
  <c r="S51" i="7"/>
  <c r="T51" i="7"/>
  <c r="S105" i="7"/>
  <c r="T105" i="7"/>
  <c r="S117" i="7"/>
  <c r="T117" i="7"/>
  <c r="S127" i="7"/>
  <c r="T127" i="7"/>
  <c r="S18" i="7"/>
  <c r="T18" i="7"/>
  <c r="S66" i="7"/>
  <c r="T66" i="7"/>
  <c r="S6" i="7"/>
  <c r="T6" i="7"/>
  <c r="S77" i="7"/>
  <c r="T77" i="7"/>
  <c r="S89" i="7"/>
  <c r="T89" i="7"/>
  <c r="S28" i="7"/>
  <c r="T28" i="7"/>
  <c r="S63" i="7"/>
  <c r="S54" i="7"/>
  <c r="T54" i="7"/>
  <c r="S40" i="7"/>
  <c r="T40" i="7"/>
  <c r="S114" i="7"/>
  <c r="R96" i="6"/>
  <c r="S96" i="6"/>
  <c r="R6" i="6"/>
  <c r="S6" i="6"/>
  <c r="R21" i="6"/>
  <c r="S21" i="6"/>
  <c r="R125" i="6"/>
  <c r="S125" i="6"/>
  <c r="R81" i="6"/>
  <c r="S81" i="6"/>
  <c r="R33" i="6"/>
  <c r="S33" i="6"/>
  <c r="R45" i="6"/>
  <c r="S45" i="6"/>
  <c r="R3" i="6"/>
  <c r="S3" i="6"/>
  <c r="R53" i="6"/>
  <c r="S53" i="6"/>
  <c r="R65" i="6"/>
  <c r="S65" i="6"/>
  <c r="R115" i="6"/>
  <c r="S115" i="6"/>
  <c r="R112" i="6"/>
  <c r="S112" i="6"/>
  <c r="R18" i="6"/>
  <c r="S18" i="6"/>
  <c r="R84" i="6"/>
  <c r="S84" i="6"/>
  <c r="S100" i="6"/>
  <c r="R100" i="6"/>
  <c r="R103" i="6"/>
  <c r="S103" i="6"/>
  <c r="R118" i="6"/>
  <c r="S118" i="6"/>
  <c r="S78" i="6"/>
  <c r="R78" i="6"/>
  <c r="R15" i="6"/>
  <c r="S15" i="6"/>
  <c r="R106" i="6"/>
  <c r="S106" i="6"/>
  <c r="R93" i="6"/>
  <c r="S93" i="6"/>
  <c r="R30" i="6"/>
  <c r="S30" i="6"/>
  <c r="R42" i="6"/>
  <c r="S42" i="6"/>
  <c r="S90" i="6"/>
  <c r="R90" i="6"/>
  <c r="R209" i="6"/>
  <c r="S209" i="6"/>
  <c r="R93" i="5"/>
  <c r="S93" i="5"/>
  <c r="R113" i="5"/>
  <c r="S113" i="5"/>
  <c r="R101" i="5"/>
  <c r="S101" i="5"/>
  <c r="F3" i="4"/>
  <c r="G3" i="4"/>
  <c r="F4" i="4"/>
  <c r="G4" i="4"/>
  <c r="F5" i="4"/>
  <c r="G5" i="4"/>
  <c r="F7" i="4"/>
  <c r="G7" i="4"/>
  <c r="F8" i="4"/>
  <c r="G8" i="4"/>
  <c r="F9" i="4"/>
  <c r="G9" i="4"/>
  <c r="F11" i="4"/>
  <c r="G11" i="4"/>
  <c r="F12" i="4"/>
  <c r="G12" i="4"/>
  <c r="F13" i="4"/>
  <c r="G13" i="4"/>
  <c r="F15" i="4"/>
  <c r="G15" i="4"/>
  <c r="F16" i="4"/>
  <c r="G16" i="4"/>
  <c r="F17" i="4"/>
  <c r="G17" i="4"/>
  <c r="F19" i="4"/>
  <c r="G19" i="4"/>
  <c r="F20" i="4"/>
  <c r="G20" i="4"/>
  <c r="F21" i="4"/>
  <c r="G21" i="4"/>
  <c r="F23" i="4"/>
  <c r="G23" i="4"/>
  <c r="F24" i="4"/>
  <c r="G24" i="4"/>
  <c r="F25" i="4"/>
  <c r="G25" i="4"/>
  <c r="P3" i="3"/>
  <c r="Q3" i="3"/>
  <c r="R3" i="3"/>
  <c r="S3" i="3"/>
  <c r="T3" i="3"/>
  <c r="U3" i="3"/>
  <c r="P6" i="3"/>
  <c r="Q6" i="3"/>
  <c r="R6" i="3"/>
  <c r="S6" i="3"/>
  <c r="T6" i="3"/>
  <c r="U6" i="3"/>
  <c r="P9" i="3"/>
  <c r="Q9" i="3"/>
  <c r="R9" i="3"/>
  <c r="S9" i="3"/>
  <c r="T9" i="3"/>
  <c r="U9" i="3"/>
  <c r="P12" i="3"/>
  <c r="Q12" i="3"/>
  <c r="R12" i="3"/>
  <c r="S12" i="3"/>
  <c r="T12" i="3"/>
  <c r="U12" i="3"/>
  <c r="P15" i="3"/>
  <c r="Q15" i="3"/>
  <c r="R15" i="3"/>
  <c r="S15" i="3"/>
  <c r="T15" i="3"/>
  <c r="U15" i="3"/>
  <c r="P18" i="3"/>
  <c r="Q18" i="3"/>
  <c r="R18" i="3"/>
  <c r="S18" i="3"/>
  <c r="T18" i="3"/>
  <c r="U18" i="3"/>
  <c r="P21" i="3"/>
  <c r="Q21" i="3"/>
  <c r="R21" i="3"/>
  <c r="S21" i="3"/>
  <c r="T21" i="3"/>
  <c r="U21" i="3"/>
  <c r="P24" i="3"/>
  <c r="Q24" i="3"/>
  <c r="R24" i="3"/>
  <c r="S24" i="3"/>
  <c r="T24" i="3"/>
  <c r="U24" i="3"/>
  <c r="P27" i="3"/>
  <c r="Q27" i="3"/>
  <c r="R27" i="3"/>
  <c r="S27" i="3"/>
  <c r="T27" i="3"/>
  <c r="U27" i="3"/>
  <c r="P30" i="3"/>
  <c r="Q30" i="3"/>
  <c r="R30" i="3"/>
  <c r="S30" i="3"/>
  <c r="T30" i="3"/>
  <c r="U30" i="3"/>
  <c r="P33" i="3"/>
  <c r="Q33" i="3"/>
  <c r="R33" i="3"/>
  <c r="S33" i="3"/>
  <c r="T33" i="3"/>
  <c r="U33" i="3"/>
  <c r="P36" i="3"/>
  <c r="Q36" i="3"/>
  <c r="R36" i="3"/>
  <c r="S36" i="3"/>
  <c r="T36" i="3"/>
  <c r="U36" i="3"/>
  <c r="P39" i="3"/>
  <c r="Q39" i="3"/>
  <c r="R39" i="3"/>
  <c r="S39" i="3"/>
  <c r="T39" i="3"/>
  <c r="U39" i="3"/>
  <c r="P42" i="3"/>
  <c r="Q42" i="3"/>
  <c r="R42" i="3"/>
  <c r="S42" i="3"/>
  <c r="T42" i="3"/>
  <c r="U42" i="3"/>
  <c r="P45" i="3"/>
  <c r="Q45" i="3"/>
  <c r="R45" i="3"/>
  <c r="S45" i="3"/>
  <c r="T45" i="3"/>
  <c r="U45" i="3"/>
  <c r="P48" i="3"/>
  <c r="Q48" i="3"/>
  <c r="R48" i="3"/>
  <c r="S48" i="3"/>
  <c r="T48" i="3"/>
  <c r="U48" i="3"/>
  <c r="P53" i="3"/>
  <c r="Q53" i="3"/>
  <c r="R53" i="3"/>
  <c r="S53" i="3"/>
  <c r="T53" i="3"/>
  <c r="U53" i="3"/>
  <c r="P56" i="3"/>
  <c r="Q56" i="3"/>
  <c r="R56" i="3"/>
  <c r="S56" i="3"/>
  <c r="T56" i="3"/>
  <c r="U56" i="3"/>
  <c r="P59" i="3"/>
  <c r="Q59" i="3"/>
  <c r="R59" i="3"/>
  <c r="S59" i="3"/>
  <c r="T59" i="3"/>
  <c r="U59" i="3"/>
  <c r="P62" i="3"/>
  <c r="Q62" i="3"/>
  <c r="R62" i="3"/>
  <c r="S62" i="3"/>
  <c r="T62" i="3"/>
  <c r="U62" i="3"/>
  <c r="P65" i="3"/>
  <c r="Q65" i="3"/>
  <c r="R65" i="3"/>
  <c r="S65" i="3"/>
  <c r="T65" i="3"/>
  <c r="U65" i="3"/>
  <c r="P68" i="3"/>
  <c r="Q68" i="3"/>
  <c r="R68" i="3"/>
  <c r="S68" i="3"/>
  <c r="T68" i="3"/>
  <c r="U68" i="3"/>
  <c r="P71" i="3"/>
  <c r="Q71" i="3"/>
  <c r="R71" i="3"/>
  <c r="S71" i="3"/>
  <c r="T71" i="3"/>
  <c r="U71" i="3"/>
  <c r="P73" i="3"/>
  <c r="Q73" i="3"/>
  <c r="R73" i="3"/>
  <c r="S73" i="3"/>
  <c r="T73" i="3"/>
  <c r="U73" i="3"/>
  <c r="P76" i="3"/>
  <c r="Q76" i="3"/>
  <c r="R76" i="3"/>
  <c r="S76" i="3"/>
  <c r="T76" i="3"/>
  <c r="U76" i="3"/>
  <c r="P78" i="3"/>
  <c r="Q78" i="3"/>
  <c r="R78" i="3"/>
  <c r="S78" i="3"/>
  <c r="T78" i="3"/>
  <c r="U78" i="3"/>
  <c r="P81" i="3"/>
  <c r="Q81" i="3"/>
  <c r="R81" i="3"/>
  <c r="S81" i="3"/>
  <c r="T81" i="3"/>
  <c r="U81" i="3"/>
  <c r="P84" i="3"/>
  <c r="Q84" i="3"/>
  <c r="R84" i="3"/>
  <c r="S84" i="3"/>
  <c r="T84" i="3"/>
  <c r="U84" i="3"/>
  <c r="P87" i="3"/>
  <c r="Q87" i="3"/>
  <c r="R87" i="3"/>
  <c r="S87" i="3"/>
  <c r="T87" i="3"/>
  <c r="U87" i="3"/>
  <c r="P90" i="3"/>
  <c r="Q90" i="3"/>
  <c r="R90" i="3"/>
  <c r="S90" i="3"/>
  <c r="T90" i="3"/>
  <c r="U90" i="3"/>
  <c r="P93" i="3"/>
  <c r="Q93" i="3"/>
  <c r="R93" i="3"/>
  <c r="S93" i="3"/>
  <c r="T93" i="3"/>
  <c r="U93" i="3"/>
  <c r="P96" i="3"/>
  <c r="Q96" i="3"/>
  <c r="R96" i="3"/>
  <c r="S96" i="3"/>
  <c r="T96" i="3"/>
  <c r="U96" i="3"/>
  <c r="P100" i="3"/>
  <c r="Q100" i="3"/>
  <c r="R100" i="3"/>
  <c r="S100" i="3"/>
  <c r="T100" i="3"/>
  <c r="U100" i="3"/>
  <c r="P103" i="3"/>
  <c r="Q103" i="3"/>
  <c r="R103" i="3"/>
  <c r="S103" i="3"/>
  <c r="T103" i="3"/>
  <c r="U103" i="3"/>
  <c r="P106" i="3"/>
  <c r="Q106" i="3"/>
  <c r="R106" i="3"/>
  <c r="S106" i="3"/>
  <c r="T106" i="3"/>
  <c r="U106" i="3"/>
  <c r="P109" i="3"/>
  <c r="Q109" i="3"/>
  <c r="R109" i="3"/>
  <c r="S109" i="3"/>
  <c r="T109" i="3"/>
  <c r="U109" i="3"/>
  <c r="P112" i="3"/>
  <c r="Q112" i="3"/>
  <c r="R112" i="3"/>
  <c r="S112" i="3"/>
  <c r="T112" i="3"/>
  <c r="U112" i="3"/>
  <c r="P115" i="3"/>
  <c r="Q115" i="3"/>
  <c r="R115" i="3"/>
  <c r="S115" i="3"/>
  <c r="T115" i="3"/>
  <c r="U115" i="3"/>
  <c r="P118" i="3"/>
  <c r="Q118" i="3"/>
  <c r="R118" i="3"/>
  <c r="S118" i="3"/>
  <c r="T118" i="3"/>
  <c r="U118" i="3"/>
  <c r="P121" i="3"/>
  <c r="Q121" i="3"/>
  <c r="R121" i="3"/>
  <c r="S121" i="3"/>
  <c r="T121" i="3"/>
  <c r="U121" i="3"/>
  <c r="O125" i="3"/>
  <c r="P125" i="3"/>
  <c r="Q125" i="3"/>
  <c r="R125" i="3"/>
  <c r="S125" i="3"/>
  <c r="T125" i="3"/>
  <c r="U125" i="3"/>
  <c r="O128" i="3"/>
  <c r="P128" i="3"/>
  <c r="Q128" i="3"/>
  <c r="R128" i="3"/>
  <c r="S128" i="3"/>
  <c r="T128" i="3"/>
  <c r="U128" i="3"/>
  <c r="O131" i="3"/>
  <c r="P131" i="3"/>
  <c r="Q131" i="3"/>
  <c r="R131" i="3"/>
  <c r="S131" i="3"/>
  <c r="T131" i="3"/>
  <c r="U131" i="3"/>
  <c r="O134" i="3"/>
  <c r="P134" i="3"/>
  <c r="Q134" i="3"/>
  <c r="R134" i="3"/>
  <c r="S134" i="3"/>
  <c r="T134" i="3"/>
  <c r="U134" i="3"/>
  <c r="O137" i="3"/>
  <c r="P137" i="3"/>
  <c r="Q137" i="3"/>
  <c r="R137" i="3"/>
  <c r="S137" i="3"/>
  <c r="T137" i="3"/>
  <c r="U137" i="3"/>
  <c r="O140" i="3"/>
  <c r="P140" i="3"/>
  <c r="Q140" i="3"/>
  <c r="R140" i="3"/>
  <c r="S140" i="3"/>
  <c r="T140" i="3"/>
  <c r="U140" i="3"/>
  <c r="O143" i="3"/>
  <c r="P143" i="3"/>
  <c r="Q143" i="3"/>
  <c r="R143" i="3"/>
  <c r="S143" i="3"/>
  <c r="T143" i="3"/>
  <c r="U143" i="3"/>
  <c r="P145" i="3"/>
  <c r="Q145" i="3"/>
  <c r="R145" i="3"/>
  <c r="S145" i="3"/>
  <c r="T145" i="3"/>
  <c r="U145" i="3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146" i="1"/>
  <c r="R149" i="1"/>
  <c r="R147" i="1"/>
  <c r="R148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146" i="1"/>
  <c r="K146" i="1"/>
  <c r="M147" i="1"/>
  <c r="M148" i="1"/>
  <c r="M149" i="1"/>
  <c r="M150" i="1"/>
  <c r="M151" i="1"/>
  <c r="M152" i="1"/>
  <c r="M154" i="1"/>
  <c r="M155" i="1"/>
  <c r="M156" i="1"/>
  <c r="M158" i="1"/>
  <c r="M159" i="1"/>
  <c r="M160" i="1"/>
  <c r="M162" i="1"/>
  <c r="M163" i="1"/>
  <c r="M164" i="1"/>
  <c r="M166" i="1"/>
  <c r="M167" i="1"/>
  <c r="M168" i="1"/>
  <c r="M170" i="1"/>
  <c r="M171" i="1"/>
  <c r="M172" i="1"/>
  <c r="M174" i="1"/>
  <c r="M175" i="1"/>
  <c r="M176" i="1"/>
  <c r="M179" i="1"/>
  <c r="M180" i="1"/>
  <c r="M181" i="1"/>
  <c r="M183" i="1"/>
  <c r="M184" i="1"/>
  <c r="M187" i="1"/>
  <c r="M188" i="1"/>
  <c r="M191" i="1"/>
  <c r="M192" i="1"/>
  <c r="M195" i="1"/>
  <c r="M196" i="1"/>
  <c r="M197" i="1"/>
  <c r="M198" i="1"/>
  <c r="M199" i="1"/>
  <c r="M200" i="1"/>
  <c r="M201" i="1"/>
  <c r="M203" i="1"/>
  <c r="M206" i="1"/>
  <c r="M207" i="1"/>
  <c r="M211" i="1"/>
  <c r="M214" i="1"/>
  <c r="M215" i="1"/>
  <c r="M217" i="1"/>
  <c r="M75" i="1"/>
  <c r="M78" i="1"/>
  <c r="M79" i="1"/>
  <c r="M81" i="1"/>
  <c r="M83" i="1"/>
  <c r="M86" i="1"/>
  <c r="M87" i="1"/>
  <c r="M89" i="1"/>
  <c r="M91" i="1"/>
  <c r="M94" i="1"/>
  <c r="M95" i="1"/>
  <c r="M97" i="1"/>
  <c r="M99" i="1"/>
  <c r="M102" i="1"/>
  <c r="M103" i="1"/>
  <c r="M104" i="1"/>
  <c r="M105" i="1"/>
  <c r="M108" i="1"/>
  <c r="M110" i="1"/>
  <c r="M112" i="1"/>
  <c r="M113" i="1"/>
  <c r="M116" i="1"/>
  <c r="M118" i="1"/>
  <c r="M120" i="1"/>
  <c r="M121" i="1"/>
  <c r="M124" i="1"/>
  <c r="M127" i="1"/>
  <c r="M128" i="1"/>
  <c r="M129" i="1"/>
  <c r="M133" i="1"/>
  <c r="M135" i="1"/>
  <c r="M137" i="1"/>
  <c r="M138" i="1"/>
  <c r="M141" i="1"/>
  <c r="M145" i="1"/>
  <c r="M2" i="1"/>
  <c r="M5" i="1"/>
  <c r="M7" i="1"/>
  <c r="M9" i="1"/>
  <c r="M12" i="1"/>
  <c r="M13" i="1"/>
  <c r="M16" i="1"/>
  <c r="M17" i="1"/>
  <c r="M20" i="1"/>
  <c r="M21" i="1"/>
  <c r="M25" i="1"/>
  <c r="M27" i="1"/>
  <c r="M29" i="1"/>
  <c r="M33" i="1"/>
  <c r="M34" i="1"/>
  <c r="M37" i="1"/>
  <c r="M41" i="1"/>
  <c r="M46" i="1"/>
  <c r="M49" i="1"/>
  <c r="M57" i="1"/>
  <c r="M58" i="1"/>
  <c r="M70" i="1"/>
  <c r="M60" i="1"/>
  <c r="M52" i="1"/>
  <c r="M44" i="1"/>
  <c r="M36" i="1"/>
  <c r="M15" i="1"/>
  <c r="M8" i="1"/>
  <c r="M140" i="1"/>
  <c r="M107" i="1"/>
  <c r="M80" i="1"/>
  <c r="M208" i="1"/>
  <c r="M193" i="1"/>
  <c r="M177" i="1"/>
  <c r="M173" i="1"/>
  <c r="M169" i="1"/>
  <c r="M165" i="1"/>
  <c r="M161" i="1"/>
  <c r="M157" i="1"/>
  <c r="M153" i="1"/>
  <c r="M48" i="1"/>
  <c r="M40" i="1"/>
  <c r="M144" i="1"/>
  <c r="M132" i="1"/>
  <c r="M185" i="1"/>
  <c r="M56" i="1"/>
  <c r="M32" i="1"/>
  <c r="M24" i="1"/>
  <c r="M4" i="1"/>
  <c r="M136" i="1"/>
  <c r="M123" i="1"/>
  <c r="M96" i="1"/>
  <c r="M204" i="1"/>
  <c r="M189" i="1"/>
  <c r="M66" i="1"/>
  <c r="M50" i="1"/>
  <c r="M38" i="1"/>
  <c r="M10" i="1"/>
  <c r="M111" i="1"/>
  <c r="M100" i="1"/>
  <c r="M84" i="1"/>
  <c r="M212" i="1"/>
  <c r="M62" i="1"/>
  <c r="M26" i="1"/>
  <c r="M143" i="1"/>
  <c r="M126" i="1"/>
  <c r="M115" i="1"/>
  <c r="M88" i="1"/>
  <c r="M216" i="1"/>
  <c r="M42" i="1"/>
  <c r="M146" i="1"/>
  <c r="M54" i="1"/>
  <c r="M30" i="1"/>
  <c r="M18" i="1"/>
  <c r="M119" i="1"/>
  <c r="M92" i="1"/>
  <c r="M76" i="1"/>
  <c r="M209" i="1"/>
  <c r="M190" i="1"/>
  <c r="M69" i="1"/>
  <c r="M61" i="1"/>
  <c r="M45" i="1"/>
  <c r="M73" i="1"/>
  <c r="M65" i="1"/>
  <c r="M53" i="1"/>
  <c r="M72" i="1"/>
  <c r="M68" i="1"/>
  <c r="M64" i="1"/>
  <c r="M28" i="1"/>
  <c r="M19" i="1"/>
  <c r="M11" i="1"/>
  <c r="M3" i="1"/>
  <c r="M139" i="1"/>
  <c r="M131" i="1"/>
  <c r="M122" i="1"/>
  <c r="M114" i="1"/>
  <c r="M106" i="1"/>
  <c r="M98" i="1"/>
  <c r="M90" i="1"/>
  <c r="M82" i="1"/>
  <c r="M74" i="1"/>
  <c r="M210" i="1"/>
  <c r="M202" i="1"/>
  <c r="M194" i="1"/>
  <c r="M186" i="1"/>
  <c r="M182" i="1"/>
  <c r="M178" i="1"/>
  <c r="M71" i="1"/>
  <c r="M67" i="1"/>
  <c r="M63" i="1"/>
  <c r="M59" i="1"/>
  <c r="M55" i="1"/>
  <c r="M51" i="1"/>
  <c r="M47" i="1"/>
  <c r="M43" i="1"/>
  <c r="M39" i="1"/>
  <c r="M35" i="1"/>
  <c r="M31" i="1"/>
  <c r="M22" i="1"/>
  <c r="M14" i="1"/>
  <c r="M6" i="1"/>
  <c r="M142" i="1"/>
  <c r="M134" i="1"/>
  <c r="M125" i="1"/>
  <c r="M117" i="1"/>
  <c r="M109" i="1"/>
  <c r="M101" i="1"/>
  <c r="M93" i="1"/>
  <c r="M85" i="1"/>
  <c r="M77" i="1"/>
  <c r="M213" i="1"/>
  <c r="M205" i="1"/>
</calcChain>
</file>

<file path=xl/comments1.xml><?xml version="1.0" encoding="utf-8"?>
<comments xmlns="http://schemas.openxmlformats.org/spreadsheetml/2006/main">
  <authors>
    <author>Daniel Childers</author>
  </authors>
  <commentList>
    <comment ref="I48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No Final Weight
</t>
        </r>
      </text>
    </comment>
    <comment ref="I101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Bag opened when removed from the field.</t>
        </r>
      </text>
    </comment>
  </commentList>
</comments>
</file>

<file path=xl/comments2.xml><?xml version="1.0" encoding="utf-8"?>
<comments xmlns="http://schemas.openxmlformats.org/spreadsheetml/2006/main">
  <authors>
    <author>Daniel Childers</author>
  </authors>
  <commentList>
    <comment ref="I110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Bag opened when removed from the field.</t>
        </r>
      </text>
    </comment>
    <comment ref="I156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No Final Weight
</t>
        </r>
      </text>
    </comment>
  </commentList>
</comments>
</file>

<file path=xl/comments3.xml><?xml version="1.0" encoding="utf-8"?>
<comments xmlns="http://schemas.openxmlformats.org/spreadsheetml/2006/main">
  <authors>
    <author>Daniel Childers</author>
  </authors>
  <commentList>
    <comment ref="I85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No Final Weight
</t>
        </r>
      </text>
    </comment>
    <comment ref="I109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Bag opened when removed from the field.</t>
        </r>
      </text>
    </comment>
  </commentList>
</comments>
</file>

<file path=xl/comments4.xml><?xml version="1.0" encoding="utf-8"?>
<comments xmlns="http://schemas.openxmlformats.org/spreadsheetml/2006/main">
  <authors>
    <author>Daniel Childers</author>
  </authors>
  <commentList>
    <comment ref="I108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Bag opened when removed from the field.</t>
        </r>
      </text>
    </comment>
    <comment ref="I181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No Final Weight
</t>
        </r>
      </text>
    </comment>
  </commentList>
</comments>
</file>

<file path=xl/comments5.xml><?xml version="1.0" encoding="utf-8"?>
<comments xmlns="http://schemas.openxmlformats.org/spreadsheetml/2006/main">
  <authors>
    <author>Daniel Childers</author>
  </authors>
  <commentList>
    <comment ref="I108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Bag opened when removed from the field.</t>
        </r>
      </text>
    </comment>
    <comment ref="I133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No Final Weight
</t>
        </r>
      </text>
    </comment>
  </commentList>
</comments>
</file>

<file path=xl/sharedStrings.xml><?xml version="1.0" encoding="utf-8"?>
<sst xmlns="http://schemas.openxmlformats.org/spreadsheetml/2006/main" count="4162" uniqueCount="104">
  <si>
    <t>Sample #</t>
  </si>
  <si>
    <t>Typ</t>
  </si>
  <si>
    <t>Sample spp group (Typ = typha, SCH = SAC, SCAL, STAB, SAM = SAM)</t>
  </si>
  <si>
    <t>Tare wt (g) (Bag &amp; tag)</t>
  </si>
  <si>
    <t>Sample wt (g) (bag, tag, &amp; biomass)</t>
  </si>
  <si>
    <t>Date out to field</t>
  </si>
  <si>
    <t>Date in from field</t>
  </si>
  <si>
    <t>Final wt (g)</t>
  </si>
  <si>
    <t>Notes</t>
  </si>
  <si>
    <t>Sch</t>
  </si>
  <si>
    <t>SAM</t>
  </si>
  <si>
    <t>M-1-E</t>
  </si>
  <si>
    <t>Transect</t>
  </si>
  <si>
    <t>Location (S for shore, M for middle, or W for water)</t>
  </si>
  <si>
    <t>S</t>
  </si>
  <si>
    <t>M</t>
  </si>
  <si>
    <t>W</t>
  </si>
  <si>
    <t>M-4-N</t>
  </si>
  <si>
    <t>M-4-S</t>
  </si>
  <si>
    <t>Total wt loss (%)</t>
  </si>
  <si>
    <t># months</t>
  </si>
  <si>
    <t>Wt loss/mo</t>
  </si>
  <si>
    <t>% wt remaining</t>
  </si>
  <si>
    <t>many tiny, broken shells</t>
  </si>
  <si>
    <t>final weight available but no date</t>
  </si>
  <si>
    <t>No Bag  final weight taken 12/10/15</t>
  </si>
  <si>
    <t>Carbon %</t>
  </si>
  <si>
    <t>Hydrogen %</t>
  </si>
  <si>
    <t>Nitrogen %</t>
  </si>
  <si>
    <t>Total Carbon Weight</t>
  </si>
  <si>
    <t>Total Hydrogen Weight</t>
  </si>
  <si>
    <t>Total Nitrogen Weight</t>
  </si>
  <si>
    <t>TYP</t>
  </si>
  <si>
    <t>SCH</t>
  </si>
  <si>
    <t>Standard Error</t>
  </si>
  <si>
    <t>Avg %N</t>
  </si>
  <si>
    <t>Avg %H</t>
  </si>
  <si>
    <t>Avg %C</t>
  </si>
  <si>
    <t>#months</t>
  </si>
  <si>
    <t>WATER</t>
  </si>
  <si>
    <t>MIDDLE</t>
  </si>
  <si>
    <t>OVERLAP W/ M-4-N</t>
  </si>
  <si>
    <t>SHORE</t>
  </si>
  <si>
    <t>OVERLAP / M-1-E</t>
  </si>
  <si>
    <t>&lt;0.0001</t>
  </si>
  <si>
    <t>OVERLAP W/ M-4-S</t>
  </si>
  <si>
    <t>WITHIN</t>
  </si>
  <si>
    <t>ACROSS</t>
  </si>
  <si>
    <t>Prob&gt; |t|</t>
  </si>
  <si>
    <t>R^2 Value</t>
  </si>
  <si>
    <t>SLOPE - SE</t>
  </si>
  <si>
    <t>SLOPE+SE</t>
  </si>
  <si>
    <t>Slope (k value)</t>
  </si>
  <si>
    <t>Location</t>
  </si>
  <si>
    <t>Species</t>
  </si>
  <si>
    <t>Across or Within Marsh</t>
  </si>
  <si>
    <t>No Bag  final weight taken 12/10/15     NOT USED IN AVGS</t>
  </si>
  <si>
    <t>standard error</t>
  </si>
  <si>
    <t>Average % remaining for # months at location for species</t>
  </si>
  <si>
    <t>NOT USED IN AVERAGES</t>
  </si>
  <si>
    <t>Average % remaining for # months at transects for species</t>
  </si>
  <si>
    <t>mo count</t>
  </si>
  <si>
    <t>Avg %mass remaining at each transect across location</t>
  </si>
  <si>
    <t>No Bag  final weight taken 12/10/15   NOT USED IN AVGS</t>
  </si>
  <si>
    <t>Avg %mass remaining at each location across transects</t>
  </si>
  <si>
    <t xml:space="preserve"> </t>
  </si>
  <si>
    <t>ln (SCH %mass Remaining Water)</t>
  </si>
  <si>
    <t>SCH %mass Remaining Water</t>
  </si>
  <si>
    <t>ln (SCH %mass Remaining Middle)</t>
  </si>
  <si>
    <t>SCH %mass Remaining Middle</t>
  </si>
  <si>
    <t>ln (SCH %mass Remaining Shore)</t>
  </si>
  <si>
    <t>SCH %mass Remaining Shore</t>
  </si>
  <si>
    <t>ln (SAM %mass Remaining Water)</t>
  </si>
  <si>
    <t>SAM %mass Remaining Water</t>
  </si>
  <si>
    <t>ln (SAM %mass Remaining Middle)</t>
  </si>
  <si>
    <t>SAM %mass Remaining Middle</t>
  </si>
  <si>
    <t>ln (SAM %mass Remaining Shore)</t>
  </si>
  <si>
    <t>SAM %mass Remaining Shore</t>
  </si>
  <si>
    <t>ln (Typha %mass Remaining Water)</t>
  </si>
  <si>
    <t>Typha %mass Remaining Water</t>
  </si>
  <si>
    <t>ln (Typha %mass Remaining Middle)</t>
  </si>
  <si>
    <t>Typha %mass Remaining Middle</t>
  </si>
  <si>
    <t>ln (Typha %mass Remaining Shore)</t>
  </si>
  <si>
    <t>Typha %mass Remaining Shore</t>
  </si>
  <si>
    <t>Time (months)</t>
  </si>
  <si>
    <t>ln (SCH %mass Remaining M-4-S)</t>
  </si>
  <si>
    <t>SCH %mass Remaining M-4-S</t>
  </si>
  <si>
    <t>ln (SCH %mass Remaining M-4-N)</t>
  </si>
  <si>
    <t>SCH %mass Remaining M-4-N</t>
  </si>
  <si>
    <t>ln (SCH %mass Remaining M-1-E)</t>
  </si>
  <si>
    <t>SCH %mass Remaining M-1-E</t>
  </si>
  <si>
    <t>ln (SAM %mass Remaining M-4-S)</t>
  </si>
  <si>
    <t>SAM %mass Remaining M-4-S</t>
  </si>
  <si>
    <t>ln (SAM %mass Remaining M-4-N)</t>
  </si>
  <si>
    <t>SAM %mass Remaining M-4-N</t>
  </si>
  <si>
    <t>ln (SAM %mass Remaining M-1-E)</t>
  </si>
  <si>
    <t>SAM %mass Remaining M-1-E</t>
  </si>
  <si>
    <t>ln (Typha %mass Remaining M-4-S)</t>
  </si>
  <si>
    <t>Typha %mass Remaining M-4-S</t>
  </si>
  <si>
    <t>ln (Typha %mass Remaining M-4-N)</t>
  </si>
  <si>
    <t>Typha %mass Remaining M-4-N</t>
  </si>
  <si>
    <t>ln (Typha %mass Remaining M-1-E)</t>
  </si>
  <si>
    <t>Typha %mass Remaining M-1-E</t>
  </si>
  <si>
    <t># months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</si>
</sst>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" fontId="0" fillId="0" borderId="0" xfId="0" applyNumberFormat="1"/>
    <xf numFmtId="14" fontId="5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8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164" fontId="0" fillId="0" borderId="0" xfId="0" applyNumberFormat="1" applyFill="1"/>
    <xf numFmtId="0" fontId="1" fillId="0" borderId="0" xfId="53"/>
    <xf numFmtId="0" fontId="1" fillId="0" borderId="0" xfId="53" applyNumberFormat="1"/>
    <xf numFmtId="14" fontId="1" fillId="0" borderId="0" xfId="53" applyNumberFormat="1"/>
    <xf numFmtId="14" fontId="5" fillId="0" borderId="0" xfId="53" applyNumberFormat="1" applyFont="1"/>
    <xf numFmtId="16" fontId="1" fillId="0" borderId="0" xfId="53" applyNumberFormat="1"/>
    <xf numFmtId="0" fontId="1" fillId="4" borderId="0" xfId="53" applyFill="1"/>
    <xf numFmtId="14" fontId="1" fillId="4" borderId="0" xfId="53" applyNumberFormat="1" applyFill="1"/>
    <xf numFmtId="14" fontId="8" fillId="0" borderId="0" xfId="53" applyNumberFormat="1" applyFont="1"/>
    <xf numFmtId="164" fontId="1" fillId="0" borderId="0" xfId="53" applyNumberFormat="1"/>
    <xf numFmtId="0" fontId="1" fillId="0" borderId="0" xfId="53" applyAlignment="1">
      <alignment horizontal="center"/>
    </xf>
    <xf numFmtId="0" fontId="1" fillId="4" borderId="0" xfId="53" applyFill="1" applyAlignment="1">
      <alignment horizontal="center"/>
    </xf>
    <xf numFmtId="0" fontId="1" fillId="2" borderId="0" xfId="53" applyFill="1"/>
    <xf numFmtId="14" fontId="5" fillId="2" borderId="0" xfId="53" applyNumberFormat="1" applyFont="1" applyFill="1"/>
    <xf numFmtId="14" fontId="1" fillId="2" borderId="0" xfId="53" applyNumberFormat="1" applyFill="1"/>
    <xf numFmtId="164" fontId="1" fillId="0" borderId="0" xfId="53" applyNumberFormat="1" applyFill="1"/>
    <xf numFmtId="0" fontId="1" fillId="0" borderId="0" xfId="53" applyFill="1"/>
    <xf numFmtId="14" fontId="1" fillId="0" borderId="0" xfId="53" applyNumberFormat="1" applyFill="1"/>
    <xf numFmtId="0" fontId="1" fillId="0" borderId="0" xfId="53" applyNumberFormat="1" applyAlignment="1">
      <alignment horizontal="center"/>
    </xf>
    <xf numFmtId="0" fontId="1" fillId="0" borderId="0" xfId="53" applyAlignment="1">
      <alignment wrapText="1"/>
    </xf>
    <xf numFmtId="0" fontId="9" fillId="4" borderId="0" xfId="0" applyFont="1" applyFill="1"/>
    <xf numFmtId="14" fontId="0" fillId="4" borderId="0" xfId="0" applyNumberFormat="1" applyFill="1"/>
    <xf numFmtId="0" fontId="0" fillId="0" borderId="0" xfId="0" applyFill="1"/>
    <xf numFmtId="14" fontId="0" fillId="0" borderId="0" xfId="0" applyNumberFormat="1" applyFill="1"/>
    <xf numFmtId="14" fontId="5" fillId="2" borderId="0" xfId="0" applyNumberFormat="1" applyFont="1" applyFill="1"/>
    <xf numFmtId="14" fontId="5" fillId="0" borderId="0" xfId="0" applyNumberFormat="1" applyFont="1" applyFill="1"/>
    <xf numFmtId="0" fontId="5" fillId="0" borderId="0" xfId="0" applyFont="1"/>
  </cellXfs>
  <cellStyles count="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Normal 2" xfId="5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 Avg %N at M-1-E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'(Nutr) Loc Avg Across Transects'!$T$1</c:f>
              <c:strCache>
                <c:ptCount val="1"/>
                <c:pt idx="0">
                  <c:v>Avg %N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'(Nutr) Loc Avg Across Transects'!$U$3:$U$24</c:f>
                <c:numCache>
                  <c:formatCode>General</c:formatCode>
                  <c:ptCount val="22"/>
                  <c:pt idx="0">
                    <c:v>0.313924796372918</c:v>
                  </c:pt>
                  <c:pt idx="3">
                    <c:v>0.118436105605981</c:v>
                  </c:pt>
                  <c:pt idx="6">
                    <c:v>0.0675434016844807</c:v>
                  </c:pt>
                  <c:pt idx="9">
                    <c:v>0.0292479818866952</c:v>
                  </c:pt>
                  <c:pt idx="12">
                    <c:v>0.462463452009394</c:v>
                  </c:pt>
                  <c:pt idx="15">
                    <c:v>0.211143184698075</c:v>
                  </c:pt>
                  <c:pt idx="18">
                    <c:v>0.362417346899033</c:v>
                  </c:pt>
                  <c:pt idx="21">
                    <c:v>0.175</c:v>
                  </c:pt>
                </c:numCache>
              </c:numRef>
            </c:plus>
            <c:minus>
              <c:numRef>
                <c:f>'(Nutr) Loc Avg Across Transects'!$U$3:$U$24</c:f>
                <c:numCache>
                  <c:formatCode>General</c:formatCode>
                  <c:ptCount val="22"/>
                  <c:pt idx="0">
                    <c:v>0.313924796372918</c:v>
                  </c:pt>
                  <c:pt idx="3">
                    <c:v>0.118436105605981</c:v>
                  </c:pt>
                  <c:pt idx="6">
                    <c:v>0.0675434016844807</c:v>
                  </c:pt>
                  <c:pt idx="9">
                    <c:v>0.0292479818866952</c:v>
                  </c:pt>
                  <c:pt idx="12">
                    <c:v>0.462463452009394</c:v>
                  </c:pt>
                  <c:pt idx="15">
                    <c:v>0.211143184698075</c:v>
                  </c:pt>
                  <c:pt idx="18">
                    <c:v>0.362417346899033</c:v>
                  </c:pt>
                  <c:pt idx="21">
                    <c:v>0.175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'(Nutr) Loc Avg Across Transects'!$O$2:$O$24</c:f>
              <c:numCache>
                <c:formatCode>General</c:formatCode>
                <c:ptCount val="23"/>
                <c:pt idx="1">
                  <c:v>1.0</c:v>
                </c:pt>
                <c:pt idx="4">
                  <c:v>2.0</c:v>
                </c:pt>
                <c:pt idx="7">
                  <c:v>4.0</c:v>
                </c:pt>
                <c:pt idx="10">
                  <c:v>6.0</c:v>
                </c:pt>
                <c:pt idx="13">
                  <c:v>8.0</c:v>
                </c:pt>
                <c:pt idx="16">
                  <c:v>10.0</c:v>
                </c:pt>
                <c:pt idx="19">
                  <c:v>12.0</c:v>
                </c:pt>
                <c:pt idx="22">
                  <c:v>16.0</c:v>
                </c:pt>
              </c:numCache>
            </c:numRef>
          </c:xVal>
          <c:yVal>
            <c:numRef>
              <c:f>'(Nutr) Loc Avg Across Transects'!$T$2:$T$24</c:f>
              <c:numCache>
                <c:formatCode>0.000</c:formatCode>
                <c:ptCount val="23"/>
                <c:pt idx="1">
                  <c:v>1.859333333333333</c:v>
                </c:pt>
                <c:pt idx="4">
                  <c:v>2.200333333333333</c:v>
                </c:pt>
                <c:pt idx="7">
                  <c:v>2.207333333333333</c:v>
                </c:pt>
                <c:pt idx="10">
                  <c:v>2.256666666666666</c:v>
                </c:pt>
                <c:pt idx="13">
                  <c:v>2.613666666666666</c:v>
                </c:pt>
                <c:pt idx="16">
                  <c:v>2.671666666666666</c:v>
                </c:pt>
                <c:pt idx="19">
                  <c:v>2.46</c:v>
                </c:pt>
                <c:pt idx="22">
                  <c:v>2.332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32-4722-B33A-E638DB0B8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971480"/>
        <c:axId val="173697957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'(Nutr) Loc Avg Across Transects'!$P$1</c15:sqref>
                        </c15:formulaRef>
                      </c:ext>
                    </c:extLst>
                    <c:strCache>
                      <c:ptCount val="1"/>
                      <c:pt idx="0">
                        <c:v>Avg %C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'(Nutr) Loc Avg Across Transects'!$O$2:$O$24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">
                        <c:v>1</c:v>
                      </c:pt>
                      <c:pt idx="4">
                        <c:v>2</c:v>
                      </c:pt>
                      <c:pt idx="7">
                        <c:v>4</c:v>
                      </c:pt>
                      <c:pt idx="10">
                        <c:v>6</c:v>
                      </c:pt>
                      <c:pt idx="13">
                        <c:v>8</c:v>
                      </c:pt>
                      <c:pt idx="16">
                        <c:v>10</c:v>
                      </c:pt>
                      <c:pt idx="19">
                        <c:v>12</c:v>
                      </c:pt>
                      <c:pt idx="2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'(Nutr) Loc Avg Across Transects'!$P$2:$P$24</c15:sqref>
                        </c15:formulaRef>
                      </c:ext>
                    </c:extLst>
                    <c:numCache>
                      <c:formatCode>0.000</c:formatCode>
                      <c:ptCount val="23"/>
                      <c:pt idx="1">
                        <c:v>45.401999999999994</c:v>
                      </c:pt>
                      <c:pt idx="4">
                        <c:v>42.13966666666667</c:v>
                      </c:pt>
                      <c:pt idx="7">
                        <c:v>43.483333333333327</c:v>
                      </c:pt>
                      <c:pt idx="10">
                        <c:v>46.946333333333335</c:v>
                      </c:pt>
                      <c:pt idx="13">
                        <c:v>45.845666666666666</c:v>
                      </c:pt>
                      <c:pt idx="16">
                        <c:v>43.050999999999995</c:v>
                      </c:pt>
                      <c:pt idx="19">
                        <c:v>39.204666666666661</c:v>
                      </c:pt>
                      <c:pt idx="22">
                        <c:v>46.285499999999999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A32-4722-B33A-E638DB0B88E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Transects'!$Q$1</c15:sqref>
                        </c15:formulaRef>
                      </c:ext>
                    </c:extLst>
                    <c:strCache>
                      <c:ptCount val="1"/>
                      <c:pt idx="0">
                        <c:v>Standard Error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Transects'!$O$2:$O$24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">
                        <c:v>1</c:v>
                      </c:pt>
                      <c:pt idx="4">
                        <c:v>2</c:v>
                      </c:pt>
                      <c:pt idx="7">
                        <c:v>4</c:v>
                      </c:pt>
                      <c:pt idx="10">
                        <c:v>6</c:v>
                      </c:pt>
                      <c:pt idx="13">
                        <c:v>8</c:v>
                      </c:pt>
                      <c:pt idx="16">
                        <c:v>10</c:v>
                      </c:pt>
                      <c:pt idx="19">
                        <c:v>12</c:v>
                      </c:pt>
                      <c:pt idx="22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Transects'!$Q$2:$Q$24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">
                        <c:v>0.7147092648996044</c:v>
                      </c:pt>
                      <c:pt idx="4">
                        <c:v>1.0322542214870225</c:v>
                      </c:pt>
                      <c:pt idx="7">
                        <c:v>1.2067637622077398</c:v>
                      </c:pt>
                      <c:pt idx="10">
                        <c:v>0.3500315858763477</c:v>
                      </c:pt>
                      <c:pt idx="13">
                        <c:v>0.34423941926772039</c:v>
                      </c:pt>
                      <c:pt idx="16">
                        <c:v>1.5059345935331985</c:v>
                      </c:pt>
                      <c:pt idx="19">
                        <c:v>5.9832193768163906</c:v>
                      </c:pt>
                      <c:pt idx="22">
                        <c:v>0.7424999999999996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32-4722-B33A-E638DB0B88E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Transects'!$R$1</c15:sqref>
                        </c15:formulaRef>
                      </c:ext>
                    </c:extLst>
                    <c:strCache>
                      <c:ptCount val="1"/>
                      <c:pt idx="0">
                        <c:v>Avg %H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Transects'!$O$2:$O$24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">
                        <c:v>1</c:v>
                      </c:pt>
                      <c:pt idx="4">
                        <c:v>2</c:v>
                      </c:pt>
                      <c:pt idx="7">
                        <c:v>4</c:v>
                      </c:pt>
                      <c:pt idx="10">
                        <c:v>6</c:v>
                      </c:pt>
                      <c:pt idx="13">
                        <c:v>8</c:v>
                      </c:pt>
                      <c:pt idx="16">
                        <c:v>10</c:v>
                      </c:pt>
                      <c:pt idx="19">
                        <c:v>12</c:v>
                      </c:pt>
                      <c:pt idx="22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Transects'!$R$2:$R$24</c15:sqref>
                        </c15:formulaRef>
                      </c:ext>
                    </c:extLst>
                    <c:numCache>
                      <c:formatCode>0.000</c:formatCode>
                      <c:ptCount val="23"/>
                      <c:pt idx="1">
                        <c:v>6.1670000000000007</c:v>
                      </c:pt>
                      <c:pt idx="4">
                        <c:v>5.7586666666666657</c:v>
                      </c:pt>
                      <c:pt idx="7">
                        <c:v>5.8460000000000001</c:v>
                      </c:pt>
                      <c:pt idx="10">
                        <c:v>6.4766666666666666</c:v>
                      </c:pt>
                      <c:pt idx="13">
                        <c:v>6.1223333333333327</c:v>
                      </c:pt>
                      <c:pt idx="16">
                        <c:v>5.7376666666666667</c:v>
                      </c:pt>
                      <c:pt idx="19">
                        <c:v>5.0230000000000006</c:v>
                      </c:pt>
                      <c:pt idx="22">
                        <c:v>6.4275000000000002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32-4722-B33A-E638DB0B88E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Transects'!$S$1</c15:sqref>
                        </c15:formulaRef>
                      </c:ext>
                    </c:extLst>
                    <c:strCache>
                      <c:ptCount val="1"/>
                      <c:pt idx="0">
                        <c:v>Standard Error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Transects'!$O$2:$O$24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">
                        <c:v>1</c:v>
                      </c:pt>
                      <c:pt idx="4">
                        <c:v>2</c:v>
                      </c:pt>
                      <c:pt idx="7">
                        <c:v>4</c:v>
                      </c:pt>
                      <c:pt idx="10">
                        <c:v>6</c:v>
                      </c:pt>
                      <c:pt idx="13">
                        <c:v>8</c:v>
                      </c:pt>
                      <c:pt idx="16">
                        <c:v>10</c:v>
                      </c:pt>
                      <c:pt idx="19">
                        <c:v>12</c:v>
                      </c:pt>
                      <c:pt idx="22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Transects'!$S$2:$S$24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">
                        <c:v>7.6609398901179127E-2</c:v>
                      </c:pt>
                      <c:pt idx="4">
                        <c:v>0.101692892792193</c:v>
                      </c:pt>
                      <c:pt idx="7">
                        <c:v>0.30472993507913421</c:v>
                      </c:pt>
                      <c:pt idx="10">
                        <c:v>0.15412801317231237</c:v>
                      </c:pt>
                      <c:pt idx="13">
                        <c:v>2.1865752013390877E-2</c:v>
                      </c:pt>
                      <c:pt idx="16">
                        <c:v>0.20824691540999543</c:v>
                      </c:pt>
                      <c:pt idx="19">
                        <c:v>1.0464716909692287</c:v>
                      </c:pt>
                      <c:pt idx="22">
                        <c:v>0.25450000000000017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32-4722-B33A-E638DB0B88E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Transects'!$U$1</c15:sqref>
                        </c15:formulaRef>
                      </c:ext>
                    </c:extLst>
                    <c:strCache>
                      <c:ptCount val="1"/>
                      <c:pt idx="0">
                        <c:v>Standard Error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Transects'!$O$2:$O$24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">
                        <c:v>1</c:v>
                      </c:pt>
                      <c:pt idx="4">
                        <c:v>2</c:v>
                      </c:pt>
                      <c:pt idx="7">
                        <c:v>4</c:v>
                      </c:pt>
                      <c:pt idx="10">
                        <c:v>6</c:v>
                      </c:pt>
                      <c:pt idx="13">
                        <c:v>8</c:v>
                      </c:pt>
                      <c:pt idx="16">
                        <c:v>10</c:v>
                      </c:pt>
                      <c:pt idx="19">
                        <c:v>12</c:v>
                      </c:pt>
                      <c:pt idx="22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Transects'!$U$2:$U$24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">
                        <c:v>0.31392479637291837</c:v>
                      </c:pt>
                      <c:pt idx="4">
                        <c:v>0.11843610560598103</c:v>
                      </c:pt>
                      <c:pt idx="7">
                        <c:v>6.7543401684480683E-2</c:v>
                      </c:pt>
                      <c:pt idx="10">
                        <c:v>2.9247981886695171E-2</c:v>
                      </c:pt>
                      <c:pt idx="13">
                        <c:v>0.46246345200939376</c:v>
                      </c:pt>
                      <c:pt idx="16">
                        <c:v>0.21114318469807494</c:v>
                      </c:pt>
                      <c:pt idx="19">
                        <c:v>0.3624173468990326</c:v>
                      </c:pt>
                      <c:pt idx="22">
                        <c:v>0.17500000000000004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32-4722-B33A-E638DB0B88E5}"/>
                  </c:ext>
                </c:extLst>
              </c15:ser>
            </c15:filteredScatterSeries>
          </c:ext>
        </c:extLst>
      </c:scatterChart>
      <c:valAx>
        <c:axId val="173697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79576"/>
        <c:crosses val="autoZero"/>
        <c:crossBetween val="midCat"/>
      </c:valAx>
      <c:valAx>
        <c:axId val="173697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7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</c:v>
          </c:tx>
          <c:spPr>
            <a:ln w="47625">
              <a:noFill/>
            </a:ln>
          </c:spPr>
          <c:marker>
            <c:symbol val="diamond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Transect Avgd Across Loc'!$S$3:$S$24</c:f>
                <c:numCache>
                  <c:formatCode>General</c:formatCode>
                  <c:ptCount val="22"/>
                  <c:pt idx="0">
                    <c:v>3.222048940171958</c:v>
                  </c:pt>
                  <c:pt idx="3">
                    <c:v>0.75638315662781</c:v>
                  </c:pt>
                  <c:pt idx="6">
                    <c:v>1.707182724819634</c:v>
                  </c:pt>
                  <c:pt idx="9">
                    <c:v>1.491790685059104</c:v>
                  </c:pt>
                  <c:pt idx="12">
                    <c:v>3.072848728478438</c:v>
                  </c:pt>
                  <c:pt idx="15">
                    <c:v>2.118723160175989</c:v>
                  </c:pt>
                  <c:pt idx="18">
                    <c:v>1.045933634502103</c:v>
                  </c:pt>
                  <c:pt idx="21">
                    <c:v>13.61360936704564</c:v>
                  </c:pt>
                </c:numCache>
              </c:numRef>
            </c:plus>
            <c:minus>
              <c:numRef>
                <c:f>'(Mass) Transect Avgd Across Loc'!$S$3:$S$24</c:f>
                <c:numCache>
                  <c:formatCode>General</c:formatCode>
                  <c:ptCount val="22"/>
                  <c:pt idx="0">
                    <c:v>3.222048940171958</c:v>
                  </c:pt>
                  <c:pt idx="3">
                    <c:v>0.75638315662781</c:v>
                  </c:pt>
                  <c:pt idx="6">
                    <c:v>1.707182724819634</c:v>
                  </c:pt>
                  <c:pt idx="9">
                    <c:v>1.491790685059104</c:v>
                  </c:pt>
                  <c:pt idx="12">
                    <c:v>3.072848728478438</c:v>
                  </c:pt>
                  <c:pt idx="15">
                    <c:v>2.118723160175989</c:v>
                  </c:pt>
                  <c:pt idx="18">
                    <c:v>1.045933634502103</c:v>
                  </c:pt>
                  <c:pt idx="21">
                    <c:v>13.61360936704564</c:v>
                  </c:pt>
                </c:numCache>
              </c:numRef>
            </c:minus>
          </c:errBars>
          <c:xVal>
            <c:numRef>
              <c:f>'(Mass) Transect Avgd Across Loc'!$Q$3:$Q$24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Transect Avgd Across Loc'!$R$3:$R$24</c:f>
              <c:numCache>
                <c:formatCode>General</c:formatCode>
                <c:ptCount val="22"/>
                <c:pt idx="0">
                  <c:v>77.685</c:v>
                </c:pt>
                <c:pt idx="3">
                  <c:v>76.379</c:v>
                </c:pt>
                <c:pt idx="6">
                  <c:v>72.331</c:v>
                </c:pt>
                <c:pt idx="9">
                  <c:v>68.471</c:v>
                </c:pt>
                <c:pt idx="12">
                  <c:v>66.214</c:v>
                </c:pt>
                <c:pt idx="15">
                  <c:v>71.184</c:v>
                </c:pt>
                <c:pt idx="18">
                  <c:v>67.253</c:v>
                </c:pt>
                <c:pt idx="21">
                  <c:v>54.459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EF-4544-8800-24A3777C5D6F}"/>
            </c:ext>
          </c:extLst>
        </c:ser>
        <c:ser>
          <c:idx val="1"/>
          <c:order val="1"/>
          <c:tx>
            <c:v>SCH</c:v>
          </c:tx>
          <c:spPr>
            <a:ln w="47625">
              <a:noFill/>
            </a:ln>
          </c:spPr>
          <c:marker>
            <c:symbol val="square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Transect Avgd Across Loc'!$S$24:$S$47</c:f>
                <c:numCache>
                  <c:formatCode>General</c:formatCode>
                  <c:ptCount val="24"/>
                  <c:pt idx="0">
                    <c:v>13.61360936704564</c:v>
                  </c:pt>
                  <c:pt idx="2">
                    <c:v>0.423072905290546</c:v>
                  </c:pt>
                  <c:pt idx="5">
                    <c:v>2.424730157996937</c:v>
                  </c:pt>
                  <c:pt idx="8">
                    <c:v>1.547256102319355</c:v>
                  </c:pt>
                  <c:pt idx="11">
                    <c:v>1.236425865472147</c:v>
                  </c:pt>
                  <c:pt idx="14">
                    <c:v>0.881100019317995</c:v>
                  </c:pt>
                  <c:pt idx="17">
                    <c:v>2.277737675084326</c:v>
                  </c:pt>
                  <c:pt idx="20">
                    <c:v>2.12890171958803</c:v>
                  </c:pt>
                  <c:pt idx="23">
                    <c:v>4.343900619701763</c:v>
                  </c:pt>
                </c:numCache>
              </c:numRef>
            </c:plus>
            <c:minus>
              <c:numRef>
                <c:f>'(Mass) Transect Avgd Across Loc'!$S$26:$S$47</c:f>
                <c:numCache>
                  <c:formatCode>General</c:formatCode>
                  <c:ptCount val="22"/>
                  <c:pt idx="0">
                    <c:v>0.423072905290546</c:v>
                  </c:pt>
                  <c:pt idx="3">
                    <c:v>2.424730157996937</c:v>
                  </c:pt>
                  <c:pt idx="6">
                    <c:v>1.547256102319355</c:v>
                  </c:pt>
                  <c:pt idx="9">
                    <c:v>1.236425865472147</c:v>
                  </c:pt>
                  <c:pt idx="12">
                    <c:v>0.881100019317995</c:v>
                  </c:pt>
                  <c:pt idx="15">
                    <c:v>2.277737675084326</c:v>
                  </c:pt>
                  <c:pt idx="18">
                    <c:v>2.12890171958803</c:v>
                  </c:pt>
                  <c:pt idx="21">
                    <c:v>4.343900619701763</c:v>
                  </c:pt>
                </c:numCache>
              </c:numRef>
            </c:minus>
          </c:errBars>
          <c:xVal>
            <c:numRef>
              <c:f>'(Mass) Transect Avgd Across Loc'!$Q$26:$Q$47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Transect Avgd Across Loc'!$R$26:$R$47</c:f>
              <c:numCache>
                <c:formatCode>General</c:formatCode>
                <c:ptCount val="22"/>
                <c:pt idx="0">
                  <c:v>82.639</c:v>
                </c:pt>
                <c:pt idx="3">
                  <c:v>80.382</c:v>
                </c:pt>
                <c:pt idx="6">
                  <c:v>79.196</c:v>
                </c:pt>
                <c:pt idx="9">
                  <c:v>76.242</c:v>
                </c:pt>
                <c:pt idx="12">
                  <c:v>72.814</c:v>
                </c:pt>
                <c:pt idx="15">
                  <c:v>73.15300000000001</c:v>
                </c:pt>
                <c:pt idx="18">
                  <c:v>64.731</c:v>
                </c:pt>
                <c:pt idx="21">
                  <c:v>62.577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EF-4544-8800-24A3777C5D6F}"/>
            </c:ext>
          </c:extLst>
        </c:ser>
        <c:ser>
          <c:idx val="2"/>
          <c:order val="2"/>
          <c:tx>
            <c:v>TYP</c:v>
          </c:tx>
          <c:spPr>
            <a:ln w="47625">
              <a:noFill/>
            </a:ln>
          </c:spPr>
          <c:marker>
            <c:symbol val="triangle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Transect Avgd Across Loc'!$S$53:$S$73</c:f>
                <c:numCache>
                  <c:formatCode>General</c:formatCode>
                  <c:ptCount val="21"/>
                  <c:pt idx="0">
                    <c:v>5.631921282576867</c:v>
                  </c:pt>
                  <c:pt idx="3">
                    <c:v>1.826783596976754</c:v>
                  </c:pt>
                  <c:pt idx="6">
                    <c:v>3.297764422707842</c:v>
                  </c:pt>
                  <c:pt idx="9">
                    <c:v>6.41973625174425</c:v>
                  </c:pt>
                  <c:pt idx="12">
                    <c:v>2.892973718251358</c:v>
                  </c:pt>
                  <c:pt idx="15">
                    <c:v>2.338247533001643</c:v>
                  </c:pt>
                  <c:pt idx="18">
                    <c:v>2.310145763381721</c:v>
                  </c:pt>
                  <c:pt idx="20">
                    <c:v>0.0</c:v>
                  </c:pt>
                </c:numCache>
              </c:numRef>
            </c:plus>
            <c:minus>
              <c:numRef>
                <c:f>'(Mass) Transect Avgd Across Loc'!$S$53:$S$73</c:f>
                <c:numCache>
                  <c:formatCode>General</c:formatCode>
                  <c:ptCount val="21"/>
                  <c:pt idx="0">
                    <c:v>5.631921282576867</c:v>
                  </c:pt>
                  <c:pt idx="3">
                    <c:v>1.826783596976754</c:v>
                  </c:pt>
                  <c:pt idx="6">
                    <c:v>3.297764422707842</c:v>
                  </c:pt>
                  <c:pt idx="9">
                    <c:v>6.41973625174425</c:v>
                  </c:pt>
                  <c:pt idx="12">
                    <c:v>2.892973718251358</c:v>
                  </c:pt>
                  <c:pt idx="15">
                    <c:v>2.338247533001643</c:v>
                  </c:pt>
                  <c:pt idx="18">
                    <c:v>2.310145763381721</c:v>
                  </c:pt>
                  <c:pt idx="20">
                    <c:v>0.0</c:v>
                  </c:pt>
                </c:numCache>
              </c:numRef>
            </c:minus>
          </c:errBars>
          <c:xVal>
            <c:numRef>
              <c:f>'(Mass) Transect Avgd Across Loc'!$Q$53:$Q$73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Transect Avgd Across Loc'!$R$53:$R$73</c:f>
              <c:numCache>
                <c:formatCode>General</c:formatCode>
                <c:ptCount val="21"/>
                <c:pt idx="0">
                  <c:v>81.054</c:v>
                </c:pt>
                <c:pt idx="3">
                  <c:v>80.589</c:v>
                </c:pt>
                <c:pt idx="6">
                  <c:v>86.427</c:v>
                </c:pt>
                <c:pt idx="9">
                  <c:v>75.402</c:v>
                </c:pt>
                <c:pt idx="12">
                  <c:v>86.543</c:v>
                </c:pt>
                <c:pt idx="15">
                  <c:v>80.455</c:v>
                </c:pt>
                <c:pt idx="18">
                  <c:v>79.13800000000001</c:v>
                </c:pt>
                <c:pt idx="20">
                  <c:v>83.333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EF-4544-8800-24A3777C5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284792"/>
        <c:axId val="1737290296"/>
      </c:scatterChart>
      <c:valAx>
        <c:axId val="173728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7290296"/>
        <c:crosses val="autoZero"/>
        <c:crossBetween val="midCat"/>
      </c:valAx>
      <c:valAx>
        <c:axId val="1737290296"/>
        <c:scaling>
          <c:orientation val="minMax"/>
          <c:min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%mass Remaining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7284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</c:v>
          </c:tx>
          <c:spPr>
            <a:ln w="47625">
              <a:noFill/>
            </a:ln>
          </c:spPr>
          <c:marker>
            <c:symbol val="diamond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Transect Avgd Across Loc'!$S$75:$S$95</c:f>
                <c:numCache>
                  <c:formatCode>General</c:formatCode>
                  <c:ptCount val="21"/>
                  <c:pt idx="0">
                    <c:v>2.267078076317185</c:v>
                  </c:pt>
                  <c:pt idx="3">
                    <c:v>2.355293090372784</c:v>
                  </c:pt>
                  <c:pt idx="6">
                    <c:v>2.235757423955677</c:v>
                  </c:pt>
                  <c:pt idx="9">
                    <c:v>1.111257085357809</c:v>
                  </c:pt>
                  <c:pt idx="12">
                    <c:v>1.69018783088928</c:v>
                  </c:pt>
                  <c:pt idx="15">
                    <c:v>1.927105161389957</c:v>
                  </c:pt>
                  <c:pt idx="18">
                    <c:v>0.338637697241105</c:v>
                  </c:pt>
                  <c:pt idx="20">
                    <c:v>1.846960574868912</c:v>
                  </c:pt>
                </c:numCache>
              </c:numRef>
            </c:plus>
            <c:minus>
              <c:numRef>
                <c:f>'(Mass) Transect Avgd Across Loc'!$S$75:$S$95</c:f>
                <c:numCache>
                  <c:formatCode>General</c:formatCode>
                  <c:ptCount val="21"/>
                  <c:pt idx="0">
                    <c:v>2.267078076317185</c:v>
                  </c:pt>
                  <c:pt idx="3">
                    <c:v>2.355293090372784</c:v>
                  </c:pt>
                  <c:pt idx="6">
                    <c:v>2.235757423955677</c:v>
                  </c:pt>
                  <c:pt idx="9">
                    <c:v>1.111257085357809</c:v>
                  </c:pt>
                  <c:pt idx="12">
                    <c:v>1.69018783088928</c:v>
                  </c:pt>
                  <c:pt idx="15">
                    <c:v>1.927105161389957</c:v>
                  </c:pt>
                  <c:pt idx="18">
                    <c:v>0.338637697241105</c:v>
                  </c:pt>
                  <c:pt idx="20">
                    <c:v>1.846960574868912</c:v>
                  </c:pt>
                </c:numCache>
              </c:numRef>
            </c:minus>
          </c:errBars>
          <c:xVal>
            <c:numRef>
              <c:f>'(Mass) Transect Avgd Across Loc'!$Q$75:$Q$95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Transect Avgd Across Loc'!$R$75:$R$95</c:f>
              <c:numCache>
                <c:formatCode>General</c:formatCode>
                <c:ptCount val="21"/>
                <c:pt idx="0">
                  <c:v>80.788</c:v>
                </c:pt>
                <c:pt idx="3">
                  <c:v>75.468</c:v>
                </c:pt>
                <c:pt idx="6">
                  <c:v>74.962</c:v>
                </c:pt>
                <c:pt idx="9">
                  <c:v>68.293</c:v>
                </c:pt>
                <c:pt idx="12">
                  <c:v>68.77349697825916</c:v>
                </c:pt>
                <c:pt idx="15">
                  <c:v>72.8060478709408</c:v>
                </c:pt>
                <c:pt idx="18">
                  <c:v>68.20195391155194</c:v>
                </c:pt>
                <c:pt idx="20">
                  <c:v>62.36356574092056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90-44CB-B7C4-60C8541DC4BA}"/>
            </c:ext>
          </c:extLst>
        </c:ser>
        <c:ser>
          <c:idx val="1"/>
          <c:order val="1"/>
          <c:tx>
            <c:v>SCH</c:v>
          </c:tx>
          <c:spPr>
            <a:ln w="47625">
              <a:noFill/>
            </a:ln>
          </c:spPr>
          <c:marker>
            <c:symbol val="square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Transect Avgd Across Loc'!$S$101:$S$121</c:f>
                <c:numCache>
                  <c:formatCode>General</c:formatCode>
                  <c:ptCount val="21"/>
                  <c:pt idx="0">
                    <c:v>1.94646499748764</c:v>
                  </c:pt>
                  <c:pt idx="3">
                    <c:v>0.225959151245826</c:v>
                  </c:pt>
                  <c:pt idx="6">
                    <c:v>1.652981882475376</c:v>
                  </c:pt>
                  <c:pt idx="9">
                    <c:v>1.448150958586653</c:v>
                  </c:pt>
                  <c:pt idx="12">
                    <c:v>1.776827828341491</c:v>
                  </c:pt>
                  <c:pt idx="15">
                    <c:v>1.441304167358714</c:v>
                  </c:pt>
                  <c:pt idx="18">
                    <c:v>3.873130744958146</c:v>
                  </c:pt>
                  <c:pt idx="20">
                    <c:v>2.322237491729012</c:v>
                  </c:pt>
                </c:numCache>
              </c:numRef>
            </c:plus>
            <c:minus>
              <c:numRef>
                <c:f>'(Mass) Transect Avgd Across Loc'!$S$101:$S$121</c:f>
                <c:numCache>
                  <c:formatCode>General</c:formatCode>
                  <c:ptCount val="21"/>
                  <c:pt idx="0">
                    <c:v>1.94646499748764</c:v>
                  </c:pt>
                  <c:pt idx="3">
                    <c:v>0.225959151245826</c:v>
                  </c:pt>
                  <c:pt idx="6">
                    <c:v>1.652981882475376</c:v>
                  </c:pt>
                  <c:pt idx="9">
                    <c:v>1.448150958586653</c:v>
                  </c:pt>
                  <c:pt idx="12">
                    <c:v>1.776827828341491</c:v>
                  </c:pt>
                  <c:pt idx="15">
                    <c:v>1.441304167358714</c:v>
                  </c:pt>
                  <c:pt idx="18">
                    <c:v>3.873130744958146</c:v>
                  </c:pt>
                  <c:pt idx="20">
                    <c:v>2.322237491729012</c:v>
                  </c:pt>
                </c:numCache>
              </c:numRef>
            </c:minus>
          </c:errBars>
          <c:xVal>
            <c:numRef>
              <c:f>'(Mass) Transect Avgd Across Loc'!$Q$101:$Q$121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Transect Avgd Across Loc'!$R$101:$R$121</c:f>
              <c:numCache>
                <c:formatCode>General</c:formatCode>
                <c:ptCount val="21"/>
                <c:pt idx="0">
                  <c:v>84.82109227871939</c:v>
                </c:pt>
                <c:pt idx="3">
                  <c:v>76.64487758693777</c:v>
                </c:pt>
                <c:pt idx="6">
                  <c:v>76.18382123451657</c:v>
                </c:pt>
                <c:pt idx="9">
                  <c:v>73.749691649133</c:v>
                </c:pt>
                <c:pt idx="12">
                  <c:v>71.69017507135602</c:v>
                </c:pt>
                <c:pt idx="15">
                  <c:v>76.82893099889958</c:v>
                </c:pt>
                <c:pt idx="18">
                  <c:v>68.08632871450131</c:v>
                </c:pt>
                <c:pt idx="20">
                  <c:v>66.44653127703975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90-44CB-B7C4-60C8541DC4BA}"/>
            </c:ext>
          </c:extLst>
        </c:ser>
        <c:ser>
          <c:idx val="2"/>
          <c:order val="2"/>
          <c:tx>
            <c:v>TYP</c:v>
          </c:tx>
          <c:spPr>
            <a:ln w="47625">
              <a:noFill/>
            </a:ln>
          </c:spPr>
          <c:marker>
            <c:symbol val="triangle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Transect Avgd Across Loc'!$S$126:$S$145</c:f>
                <c:numCache>
                  <c:formatCode>General</c:formatCode>
                  <c:ptCount val="20"/>
                  <c:pt idx="0">
                    <c:v>9.184503625139795</c:v>
                  </c:pt>
                  <c:pt idx="3">
                    <c:v>3.16977986390866</c:v>
                  </c:pt>
                  <c:pt idx="6">
                    <c:v>0.687955331415424</c:v>
                  </c:pt>
                  <c:pt idx="9">
                    <c:v>3.471622229721032</c:v>
                  </c:pt>
                  <c:pt idx="12">
                    <c:v>2.298673742680376</c:v>
                  </c:pt>
                  <c:pt idx="15">
                    <c:v>2.845582866113783</c:v>
                  </c:pt>
                  <c:pt idx="17">
                    <c:v>2.380412604851507</c:v>
                  </c:pt>
                  <c:pt idx="19">
                    <c:v>0.0</c:v>
                  </c:pt>
                </c:numCache>
              </c:numRef>
            </c:plus>
            <c:minus>
              <c:numRef>
                <c:f>'(Mass) Transect Avgd Across Loc'!$S$126:$S$145</c:f>
                <c:numCache>
                  <c:formatCode>General</c:formatCode>
                  <c:ptCount val="20"/>
                  <c:pt idx="0">
                    <c:v>9.184503625139795</c:v>
                  </c:pt>
                  <c:pt idx="3">
                    <c:v>3.16977986390866</c:v>
                  </c:pt>
                  <c:pt idx="6">
                    <c:v>0.687955331415424</c:v>
                  </c:pt>
                  <c:pt idx="9">
                    <c:v>3.471622229721032</c:v>
                  </c:pt>
                  <c:pt idx="12">
                    <c:v>2.298673742680376</c:v>
                  </c:pt>
                  <c:pt idx="15">
                    <c:v>2.845582866113783</c:v>
                  </c:pt>
                  <c:pt idx="17">
                    <c:v>2.380412604851507</c:v>
                  </c:pt>
                  <c:pt idx="19">
                    <c:v>0.0</c:v>
                  </c:pt>
                </c:numCache>
              </c:numRef>
            </c:minus>
          </c:errBars>
          <c:xVal>
            <c:numRef>
              <c:f>'(Mass) Transect Avgd Across Loc'!$Q$126:$Q$145</c:f>
              <c:numCache>
                <c:formatCode>General</c:formatCode>
                <c:ptCount val="20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7">
                  <c:v>12.0</c:v>
                </c:pt>
                <c:pt idx="19">
                  <c:v>16.0</c:v>
                </c:pt>
              </c:numCache>
            </c:numRef>
          </c:xVal>
          <c:yVal>
            <c:numRef>
              <c:f>'(Mass) Transect Avgd Across Loc'!$R$126:$R$145</c:f>
              <c:numCache>
                <c:formatCode>General</c:formatCode>
                <c:ptCount val="20"/>
                <c:pt idx="0">
                  <c:v>77.98330683764129</c:v>
                </c:pt>
                <c:pt idx="3">
                  <c:v>81.85776794790938</c:v>
                </c:pt>
                <c:pt idx="6">
                  <c:v>84.03432171174107</c:v>
                </c:pt>
                <c:pt idx="9">
                  <c:v>80.01901869202406</c:v>
                </c:pt>
                <c:pt idx="12">
                  <c:v>80.54364668714444</c:v>
                </c:pt>
                <c:pt idx="15">
                  <c:v>79.71716819507885</c:v>
                </c:pt>
                <c:pt idx="17">
                  <c:v>79.4377692133303</c:v>
                </c:pt>
                <c:pt idx="19">
                  <c:v>76.59574468085107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90-44CB-B7C4-60C8541DC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341272"/>
        <c:axId val="1737346776"/>
      </c:scatterChart>
      <c:valAx>
        <c:axId val="173734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7346776"/>
        <c:crosses val="autoZero"/>
        <c:crossBetween val="midCat"/>
      </c:valAx>
      <c:valAx>
        <c:axId val="1737346776"/>
        <c:scaling>
          <c:orientation val="minMax"/>
          <c:max val="100.0"/>
          <c:min val="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%mass Remaining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7341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</c:v>
          </c:tx>
          <c:spPr>
            <a:ln w="47625">
              <a:noFill/>
            </a:ln>
          </c:spPr>
          <c:marker>
            <c:symbol val="diamond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Transect Avgd Across Loc'!$S$148:$S$168</c:f>
                <c:numCache>
                  <c:formatCode>General</c:formatCode>
                  <c:ptCount val="21"/>
                  <c:pt idx="0">
                    <c:v>1.737134549308197</c:v>
                  </c:pt>
                  <c:pt idx="3">
                    <c:v>1.12551982605573</c:v>
                  </c:pt>
                  <c:pt idx="6">
                    <c:v>2.342674287091323</c:v>
                  </c:pt>
                  <c:pt idx="9">
                    <c:v>0.804285852005897</c:v>
                  </c:pt>
                  <c:pt idx="12">
                    <c:v>1.451299941119215</c:v>
                  </c:pt>
                  <c:pt idx="15">
                    <c:v>1.670988790363054</c:v>
                  </c:pt>
                  <c:pt idx="18">
                    <c:v>3.594831364445603</c:v>
                  </c:pt>
                  <c:pt idx="20">
                    <c:v>0.0</c:v>
                  </c:pt>
                </c:numCache>
              </c:numRef>
            </c:plus>
            <c:minus>
              <c:numRef>
                <c:f>'(Mass) Transect Avgd Across Loc'!$S$148:$S$168</c:f>
                <c:numCache>
                  <c:formatCode>General</c:formatCode>
                  <c:ptCount val="21"/>
                  <c:pt idx="0">
                    <c:v>1.737134549308197</c:v>
                  </c:pt>
                  <c:pt idx="3">
                    <c:v>1.12551982605573</c:v>
                  </c:pt>
                  <c:pt idx="6">
                    <c:v>2.342674287091323</c:v>
                  </c:pt>
                  <c:pt idx="9">
                    <c:v>0.804285852005897</c:v>
                  </c:pt>
                  <c:pt idx="12">
                    <c:v>1.451299941119215</c:v>
                  </c:pt>
                  <c:pt idx="15">
                    <c:v>1.670988790363054</c:v>
                  </c:pt>
                  <c:pt idx="18">
                    <c:v>3.594831364445603</c:v>
                  </c:pt>
                  <c:pt idx="20">
                    <c:v>0.0</c:v>
                  </c:pt>
                </c:numCache>
              </c:numRef>
            </c:minus>
          </c:errBars>
          <c:xVal>
            <c:numRef>
              <c:f>'(Mass) Transect Avgd Across Loc'!$Q$148:$Q$168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Transect Avgd Across Loc'!$R$148:$R$168</c:f>
              <c:numCache>
                <c:formatCode>General</c:formatCode>
                <c:ptCount val="21"/>
                <c:pt idx="0">
                  <c:v>73.82280926555019</c:v>
                </c:pt>
                <c:pt idx="3">
                  <c:v>75.67264002488987</c:v>
                </c:pt>
                <c:pt idx="6">
                  <c:v>67.12240904736979</c:v>
                </c:pt>
                <c:pt idx="9">
                  <c:v>69.57898940931815</c:v>
                </c:pt>
                <c:pt idx="12">
                  <c:v>58.97110008209955</c:v>
                </c:pt>
                <c:pt idx="15">
                  <c:v>62.71750041827003</c:v>
                </c:pt>
                <c:pt idx="18">
                  <c:v>64.8909285986572</c:v>
                </c:pt>
                <c:pt idx="20">
                  <c:v>55.37988826815643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5E-4559-AA79-4570117CD357}"/>
            </c:ext>
          </c:extLst>
        </c:ser>
        <c:ser>
          <c:idx val="1"/>
          <c:order val="1"/>
          <c:tx>
            <c:v>SCH</c:v>
          </c:tx>
          <c:spPr>
            <a:ln w="47625">
              <a:noFill/>
            </a:ln>
          </c:spPr>
          <c:marker>
            <c:symbol val="square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Transect Avgd Across Loc'!$S$172:$S$193</c:f>
                <c:numCache>
                  <c:formatCode>General</c:formatCode>
                  <c:ptCount val="22"/>
                  <c:pt idx="0">
                    <c:v>2.407742946783597</c:v>
                  </c:pt>
                  <c:pt idx="3">
                    <c:v>1.776448781079788</c:v>
                  </c:pt>
                  <c:pt idx="6">
                    <c:v>1.110723673364358</c:v>
                  </c:pt>
                  <c:pt idx="9">
                    <c:v>1.153882794570395</c:v>
                  </c:pt>
                  <c:pt idx="12">
                    <c:v>8.65357721653384</c:v>
                  </c:pt>
                  <c:pt idx="15">
                    <c:v>3.534511263539531</c:v>
                  </c:pt>
                  <c:pt idx="18">
                    <c:v>4.062855653385044</c:v>
                  </c:pt>
                  <c:pt idx="21">
                    <c:v>4.166666666666661</c:v>
                  </c:pt>
                </c:numCache>
              </c:numRef>
            </c:plus>
            <c:minus>
              <c:numRef>
                <c:f>'(Mass) Transect Avgd Across Loc'!$S$172:$S$193</c:f>
                <c:numCache>
                  <c:formatCode>General</c:formatCode>
                  <c:ptCount val="22"/>
                  <c:pt idx="0">
                    <c:v>2.407742946783597</c:v>
                  </c:pt>
                  <c:pt idx="3">
                    <c:v>1.776448781079788</c:v>
                  </c:pt>
                  <c:pt idx="6">
                    <c:v>1.110723673364358</c:v>
                  </c:pt>
                  <c:pt idx="9">
                    <c:v>1.153882794570395</c:v>
                  </c:pt>
                  <c:pt idx="12">
                    <c:v>8.65357721653384</c:v>
                  </c:pt>
                  <c:pt idx="15">
                    <c:v>3.534511263539531</c:v>
                  </c:pt>
                  <c:pt idx="18">
                    <c:v>4.062855653385044</c:v>
                  </c:pt>
                  <c:pt idx="21">
                    <c:v>4.166666666666661</c:v>
                  </c:pt>
                </c:numCache>
              </c:numRef>
            </c:minus>
          </c:errBars>
          <c:xVal>
            <c:numRef>
              <c:f>'(Mass) Transect Avgd Across Loc'!$Q$172:$Q$193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Transect Avgd Across Loc'!$R$172:$R$193</c:f>
              <c:numCache>
                <c:formatCode>General</c:formatCode>
                <c:ptCount val="22"/>
                <c:pt idx="0">
                  <c:v>78.22673712775834</c:v>
                </c:pt>
                <c:pt idx="3">
                  <c:v>74.94506006194724</c:v>
                </c:pt>
                <c:pt idx="6">
                  <c:v>65.76345664632346</c:v>
                </c:pt>
                <c:pt idx="9">
                  <c:v>61.93412153943463</c:v>
                </c:pt>
                <c:pt idx="12">
                  <c:v>55.45703329210239</c:v>
                </c:pt>
                <c:pt idx="15">
                  <c:v>63.26486198755629</c:v>
                </c:pt>
                <c:pt idx="18">
                  <c:v>59.483063710967</c:v>
                </c:pt>
                <c:pt idx="21">
                  <c:v>60.11904761904762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5E-4559-AA79-4570117CD357}"/>
            </c:ext>
          </c:extLst>
        </c:ser>
        <c:ser>
          <c:idx val="2"/>
          <c:order val="2"/>
          <c:tx>
            <c:v>TYP</c:v>
          </c:tx>
          <c:spPr>
            <a:ln w="47625">
              <a:noFill/>
            </a:ln>
          </c:spPr>
          <c:marker>
            <c:symbol val="triangle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Transect Avgd Across Loc'!$S$196:$S$217</c:f>
                <c:numCache>
                  <c:formatCode>General</c:formatCode>
                  <c:ptCount val="22"/>
                  <c:pt idx="0">
                    <c:v>3.414895486257925</c:v>
                  </c:pt>
                  <c:pt idx="3">
                    <c:v>6.52459971235613</c:v>
                  </c:pt>
                  <c:pt idx="6">
                    <c:v>7.913227577777586</c:v>
                  </c:pt>
                  <c:pt idx="9">
                    <c:v>4.248951658217535</c:v>
                  </c:pt>
                  <c:pt idx="12">
                    <c:v>5.320843484460713</c:v>
                  </c:pt>
                  <c:pt idx="15">
                    <c:v>6.896895995639111</c:v>
                  </c:pt>
                  <c:pt idx="18">
                    <c:v>7.616170285377288</c:v>
                  </c:pt>
                  <c:pt idx="21">
                    <c:v>10.6494499371542</c:v>
                  </c:pt>
                </c:numCache>
              </c:numRef>
            </c:plus>
            <c:minus>
              <c:numRef>
                <c:f>'(Mass) Transect Avgd Across Loc'!$S$196:$S$217</c:f>
                <c:numCache>
                  <c:formatCode>General</c:formatCode>
                  <c:ptCount val="22"/>
                  <c:pt idx="0">
                    <c:v>3.414895486257925</c:v>
                  </c:pt>
                  <c:pt idx="3">
                    <c:v>6.52459971235613</c:v>
                  </c:pt>
                  <c:pt idx="6">
                    <c:v>7.913227577777586</c:v>
                  </c:pt>
                  <c:pt idx="9">
                    <c:v>4.248951658217535</c:v>
                  </c:pt>
                  <c:pt idx="12">
                    <c:v>5.320843484460713</c:v>
                  </c:pt>
                  <c:pt idx="15">
                    <c:v>6.896895995639111</c:v>
                  </c:pt>
                  <c:pt idx="18">
                    <c:v>7.616170285377288</c:v>
                  </c:pt>
                  <c:pt idx="21">
                    <c:v>10.6494499371542</c:v>
                  </c:pt>
                </c:numCache>
              </c:numRef>
            </c:minus>
          </c:errBars>
          <c:xVal>
            <c:numRef>
              <c:f>'(Mass) Transect Avgd Across Loc'!$Q$196:$Q$217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Transect Avgd Across Loc'!$R$196:$R$217</c:f>
              <c:numCache>
                <c:formatCode>General</c:formatCode>
                <c:ptCount val="22"/>
                <c:pt idx="0">
                  <c:v>82.16454190718225</c:v>
                </c:pt>
                <c:pt idx="3">
                  <c:v>75.36759532854931</c:v>
                </c:pt>
                <c:pt idx="6">
                  <c:v>70.02176135712672</c:v>
                </c:pt>
                <c:pt idx="9">
                  <c:v>68.2477466832905</c:v>
                </c:pt>
                <c:pt idx="12">
                  <c:v>68.50406376933405</c:v>
                </c:pt>
                <c:pt idx="15">
                  <c:v>67.52102040659446</c:v>
                </c:pt>
                <c:pt idx="18">
                  <c:v>64.75199066226404</c:v>
                </c:pt>
                <c:pt idx="21">
                  <c:v>69.69989504101174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5E-4559-AA79-4570117CD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397400"/>
        <c:axId val="1737402904"/>
      </c:scatterChart>
      <c:valAx>
        <c:axId val="173739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7402904"/>
        <c:crosses val="autoZero"/>
        <c:crossBetween val="midCat"/>
      </c:valAx>
      <c:valAx>
        <c:axId val="1737402904"/>
        <c:scaling>
          <c:orientation val="minMax"/>
          <c:max val="100.0"/>
          <c:min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%mass Remaining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7397400"/>
        <c:crosses val="autoZero"/>
        <c:crossBetween val="midCat"/>
      </c:valAx>
    </c:plotArea>
    <c:legend>
      <c:legendPos val="r"/>
      <c:overlay val="0"/>
      <c:spPr>
        <a:ln>
          <a:solidFill>
            <a:schemeClr val="accent1">
              <a:shade val="95000"/>
              <a:satMod val="10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M-1-E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Loc Avgd Across Transect'!$S$3:$S$23</c:f>
                <c:numCache>
                  <c:formatCode>General</c:formatCode>
                  <c:ptCount val="21"/>
                  <c:pt idx="0">
                    <c:v>2.503288388425045</c:v>
                  </c:pt>
                  <c:pt idx="3">
                    <c:v>0.581085810481791</c:v>
                  </c:pt>
                  <c:pt idx="6">
                    <c:v>1.736905511655197</c:v>
                  </c:pt>
                  <c:pt idx="9">
                    <c:v>1.542315308707953</c:v>
                  </c:pt>
                  <c:pt idx="12">
                    <c:v>3.786898757119741</c:v>
                  </c:pt>
                  <c:pt idx="15">
                    <c:v>0.0705399512633065</c:v>
                  </c:pt>
                  <c:pt idx="18">
                    <c:v>1.76815273800214</c:v>
                  </c:pt>
                  <c:pt idx="20">
                    <c:v>4.415319023816524</c:v>
                  </c:pt>
                </c:numCache>
              </c:numRef>
            </c:plus>
            <c:minus>
              <c:numRef>
                <c:f>'(Mass) Loc Avgd Across Transect'!$S$3:$S$23</c:f>
                <c:numCache>
                  <c:formatCode>General</c:formatCode>
                  <c:ptCount val="21"/>
                  <c:pt idx="0">
                    <c:v>2.503288388425045</c:v>
                  </c:pt>
                  <c:pt idx="3">
                    <c:v>0.581085810481791</c:v>
                  </c:pt>
                  <c:pt idx="6">
                    <c:v>1.736905511655197</c:v>
                  </c:pt>
                  <c:pt idx="9">
                    <c:v>1.542315308707953</c:v>
                  </c:pt>
                  <c:pt idx="12">
                    <c:v>3.786898757119741</c:v>
                  </c:pt>
                  <c:pt idx="15">
                    <c:v>0.0705399512633065</c:v>
                  </c:pt>
                  <c:pt idx="18">
                    <c:v>1.76815273800214</c:v>
                  </c:pt>
                  <c:pt idx="20">
                    <c:v>4.415319023816524</c:v>
                  </c:pt>
                </c:numCache>
              </c:numRef>
            </c:minus>
          </c:errBars>
          <c:xVal>
            <c:numRef>
              <c:f>'(Mass) Loc Avgd Across Transect'!$Q$3:$Q$23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Loc Avgd Across Transect'!$R$3:$R$23</c:f>
              <c:numCache>
                <c:formatCode>General</c:formatCode>
                <c:ptCount val="21"/>
                <c:pt idx="0">
                  <c:v>79.79655854111192</c:v>
                </c:pt>
                <c:pt idx="3">
                  <c:v>76.68284824778628</c:v>
                </c:pt>
                <c:pt idx="6">
                  <c:v>73.25400495399097</c:v>
                </c:pt>
                <c:pt idx="9">
                  <c:v>67.31663716682807</c:v>
                </c:pt>
                <c:pt idx="12">
                  <c:v>70.73845226879614</c:v>
                </c:pt>
                <c:pt idx="15">
                  <c:v>75.2917788893164</c:v>
                </c:pt>
                <c:pt idx="18">
                  <c:v>68.43881632642747</c:v>
                </c:pt>
                <c:pt idx="20">
                  <c:v>59.79520729197295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FD-4518-98B0-5D04CD038B2D}"/>
            </c:ext>
          </c:extLst>
        </c:ser>
        <c:ser>
          <c:idx val="1"/>
          <c:order val="1"/>
          <c:tx>
            <c:v>SCH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Loc Avgd Across Transect'!$S$27:$S$48</c:f>
                <c:numCache>
                  <c:formatCode>General</c:formatCode>
                  <c:ptCount val="22"/>
                  <c:pt idx="0">
                    <c:v>0.403350159924425</c:v>
                  </c:pt>
                  <c:pt idx="3">
                    <c:v>1.133989655637681</c:v>
                  </c:pt>
                  <c:pt idx="6">
                    <c:v>3.808734134993396</c:v>
                  </c:pt>
                  <c:pt idx="9">
                    <c:v>3.988930363141676</c:v>
                  </c:pt>
                  <c:pt idx="12">
                    <c:v>0.812023752062228</c:v>
                  </c:pt>
                  <c:pt idx="15">
                    <c:v>1.40741133033619</c:v>
                  </c:pt>
                  <c:pt idx="18">
                    <c:v>0.695135598868604</c:v>
                  </c:pt>
                  <c:pt idx="21">
                    <c:v>0.959712369705196</c:v>
                  </c:pt>
                </c:numCache>
              </c:numRef>
            </c:plus>
            <c:minus>
              <c:numRef>
                <c:f>'(Mass) Loc Avgd Across Transect'!$S$27:$S$48</c:f>
                <c:numCache>
                  <c:formatCode>General</c:formatCode>
                  <c:ptCount val="22"/>
                  <c:pt idx="0">
                    <c:v>0.403350159924425</c:v>
                  </c:pt>
                  <c:pt idx="3">
                    <c:v>1.133989655637681</c:v>
                  </c:pt>
                  <c:pt idx="6">
                    <c:v>3.808734134993396</c:v>
                  </c:pt>
                  <c:pt idx="9">
                    <c:v>3.988930363141676</c:v>
                  </c:pt>
                  <c:pt idx="12">
                    <c:v>0.812023752062228</c:v>
                  </c:pt>
                  <c:pt idx="15">
                    <c:v>1.40741133033619</c:v>
                  </c:pt>
                  <c:pt idx="18">
                    <c:v>0.695135598868604</c:v>
                  </c:pt>
                  <c:pt idx="21">
                    <c:v>0.959712369705196</c:v>
                  </c:pt>
                </c:numCache>
              </c:numRef>
            </c:minus>
          </c:errBars>
          <c:xVal>
            <c:numRef>
              <c:f>'(Mass) Loc Avgd Across Transect'!$Q$27:$Q$48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Loc Avgd Across Transect'!$R$27:$R$48</c:f>
              <c:numCache>
                <c:formatCode>General</c:formatCode>
                <c:ptCount val="22"/>
                <c:pt idx="0">
                  <c:v>81.42356203938267</c:v>
                </c:pt>
                <c:pt idx="3">
                  <c:v>76.26281440494885</c:v>
                </c:pt>
                <c:pt idx="6">
                  <c:v>74.01224565868161</c:v>
                </c:pt>
                <c:pt idx="9">
                  <c:v>71.3507198190883</c:v>
                </c:pt>
                <c:pt idx="12">
                  <c:v>69.65370126024997</c:v>
                </c:pt>
                <c:pt idx="15">
                  <c:v>71.43553831789126</c:v>
                </c:pt>
                <c:pt idx="18">
                  <c:v>62.86810514935106</c:v>
                </c:pt>
                <c:pt idx="21">
                  <c:v>65.16358447087998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FD-4518-98B0-5D04CD038B2D}"/>
            </c:ext>
          </c:extLst>
        </c:ser>
        <c:ser>
          <c:idx val="2"/>
          <c:order val="2"/>
          <c:tx>
            <c:v>TYP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Loc Avgd Across Transect'!$S$53:$S$73</c:f>
                <c:numCache>
                  <c:formatCode>General</c:formatCode>
                  <c:ptCount val="21"/>
                  <c:pt idx="0">
                    <c:v>2.11330736024129</c:v>
                  </c:pt>
                  <c:pt idx="3">
                    <c:v>0.968017402630732</c:v>
                  </c:pt>
                  <c:pt idx="6">
                    <c:v>0.361907014040065</c:v>
                  </c:pt>
                  <c:pt idx="9">
                    <c:v>3.224919710844122</c:v>
                  </c:pt>
                  <c:pt idx="12">
                    <c:v>2.048881720470615</c:v>
                  </c:pt>
                  <c:pt idx="15">
                    <c:v>2.543871722216092</c:v>
                  </c:pt>
                  <c:pt idx="18">
                    <c:v>1.931330472102999</c:v>
                  </c:pt>
                  <c:pt idx="20">
                    <c:v>1.491994177583699</c:v>
                  </c:pt>
                </c:numCache>
              </c:numRef>
            </c:plus>
            <c:minus>
              <c:numRef>
                <c:f>'(Mass) Loc Avgd Across Transect'!$S$53:$S$73</c:f>
                <c:numCache>
                  <c:formatCode>General</c:formatCode>
                  <c:ptCount val="21"/>
                  <c:pt idx="0">
                    <c:v>2.11330736024129</c:v>
                  </c:pt>
                  <c:pt idx="3">
                    <c:v>0.968017402630732</c:v>
                  </c:pt>
                  <c:pt idx="6">
                    <c:v>0.361907014040065</c:v>
                  </c:pt>
                  <c:pt idx="9">
                    <c:v>3.224919710844122</c:v>
                  </c:pt>
                  <c:pt idx="12">
                    <c:v>2.048881720470615</c:v>
                  </c:pt>
                  <c:pt idx="15">
                    <c:v>2.543871722216092</c:v>
                  </c:pt>
                  <c:pt idx="18">
                    <c:v>1.931330472102999</c:v>
                  </c:pt>
                  <c:pt idx="20">
                    <c:v>1.491994177583699</c:v>
                  </c:pt>
                </c:numCache>
              </c:numRef>
            </c:minus>
          </c:errBars>
          <c:xVal>
            <c:numRef>
              <c:f>'(Mass) Loc Avgd Across Transect'!$Q$53:$Q$73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Loc Avgd Across Transect'!$R$53:$R$73</c:f>
              <c:numCache>
                <c:formatCode>General</c:formatCode>
                <c:ptCount val="21"/>
                <c:pt idx="0">
                  <c:v>86.67189298614694</c:v>
                </c:pt>
                <c:pt idx="3">
                  <c:v>86.06053575217152</c:v>
                </c:pt>
                <c:pt idx="6">
                  <c:v>85.56580775525383</c:v>
                </c:pt>
                <c:pt idx="9">
                  <c:v>83.1576885030731</c:v>
                </c:pt>
                <c:pt idx="12">
                  <c:v>81.64027520103447</c:v>
                </c:pt>
                <c:pt idx="15">
                  <c:v>79.68515089651679</c:v>
                </c:pt>
                <c:pt idx="18">
                  <c:v>81.33047210300428</c:v>
                </c:pt>
                <c:pt idx="20">
                  <c:v>81.84133915574964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FD-4518-98B0-5D04CD038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644232"/>
        <c:axId val="1736637224"/>
      </c:scatterChart>
      <c:valAx>
        <c:axId val="173664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Months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637224"/>
        <c:crosses val="autoZero"/>
        <c:crossBetween val="midCat"/>
      </c:valAx>
      <c:valAx>
        <c:axId val="1736637224"/>
        <c:scaling>
          <c:orientation val="minMax"/>
          <c:min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Avg.</a:t>
                </a:r>
                <a:r>
                  <a:rPr lang="en-US" sz="1600" baseline="0"/>
                  <a:t> %mass Remaining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644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57647314943461"/>
          <c:y val="0.45997040945798"/>
          <c:w val="0.0371335917846129"/>
          <c:h val="0.0891340414908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M-4-N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Loc Avgd Across Transect'!$S$75:$S$96</c:f>
                <c:numCache>
                  <c:formatCode>General</c:formatCode>
                  <c:ptCount val="22"/>
                  <c:pt idx="0">
                    <c:v>1.422441671123666</c:v>
                  </c:pt>
                  <c:pt idx="3">
                    <c:v>1.979274158391344</c:v>
                  </c:pt>
                  <c:pt idx="6">
                    <c:v>3.527768352666803</c:v>
                  </c:pt>
                  <c:pt idx="9">
                    <c:v>0.397207510832942</c:v>
                  </c:pt>
                  <c:pt idx="12">
                    <c:v>2.871058920560368</c:v>
                  </c:pt>
                  <c:pt idx="15">
                    <c:v>2.513918303240446</c:v>
                  </c:pt>
                  <c:pt idx="18">
                    <c:v>3.031797386367404</c:v>
                  </c:pt>
                  <c:pt idx="21">
                    <c:v>9.835767371758215</c:v>
                  </c:pt>
                </c:numCache>
              </c:numRef>
            </c:plus>
            <c:minus>
              <c:numRef>
                <c:f>'(Mass) Loc Avgd Across Transect'!$S$75:$S$96</c:f>
                <c:numCache>
                  <c:formatCode>General</c:formatCode>
                  <c:ptCount val="22"/>
                  <c:pt idx="0">
                    <c:v>1.422441671123666</c:v>
                  </c:pt>
                  <c:pt idx="3">
                    <c:v>1.979274158391344</c:v>
                  </c:pt>
                  <c:pt idx="6">
                    <c:v>3.527768352666803</c:v>
                  </c:pt>
                  <c:pt idx="9">
                    <c:v>0.397207510832942</c:v>
                  </c:pt>
                  <c:pt idx="12">
                    <c:v>2.871058920560368</c:v>
                  </c:pt>
                  <c:pt idx="15">
                    <c:v>2.513918303240446</c:v>
                  </c:pt>
                  <c:pt idx="18">
                    <c:v>3.031797386367404</c:v>
                  </c:pt>
                  <c:pt idx="21">
                    <c:v>9.835767371758215</c:v>
                  </c:pt>
                </c:numCache>
              </c:numRef>
            </c:minus>
          </c:errBars>
          <c:xVal>
            <c:numRef>
              <c:f>'(Mass) Loc Avgd Across Transect'!$Q$75:$Q$96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Loc Avgd Across Transect'!$R$75:$R$96</c:f>
              <c:numCache>
                <c:formatCode>General</c:formatCode>
                <c:ptCount val="22"/>
                <c:pt idx="0">
                  <c:v>74.2638080873375</c:v>
                </c:pt>
                <c:pt idx="3">
                  <c:v>74.29818353959533</c:v>
                </c:pt>
                <c:pt idx="6">
                  <c:v>69.20420185590657</c:v>
                </c:pt>
                <c:pt idx="9">
                  <c:v>69.75204622051035</c:v>
                </c:pt>
                <c:pt idx="12">
                  <c:v>60.786338454311</c:v>
                </c:pt>
                <c:pt idx="15">
                  <c:v>66.04249352834608</c:v>
                </c:pt>
                <c:pt idx="18">
                  <c:v>65.00805873112508</c:v>
                </c:pt>
                <c:pt idx="21">
                  <c:v>50.68083779429344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46-4C74-811C-CE6232042CC0}"/>
            </c:ext>
          </c:extLst>
        </c:ser>
        <c:ser>
          <c:idx val="1"/>
          <c:order val="1"/>
          <c:tx>
            <c:v>SCH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Loc Avgd Across Transect'!$S$100:$S$121</c:f>
                <c:numCache>
                  <c:formatCode>General</c:formatCode>
                  <c:ptCount val="22"/>
                  <c:pt idx="0">
                    <c:v>2.172393079065012</c:v>
                  </c:pt>
                  <c:pt idx="3">
                    <c:v>0.353479270525538</c:v>
                  </c:pt>
                  <c:pt idx="6">
                    <c:v>4.590457212016225</c:v>
                  </c:pt>
                  <c:pt idx="9">
                    <c:v>5.457127017654258</c:v>
                  </c:pt>
                  <c:pt idx="12">
                    <c:v>11.3613599107382</c:v>
                  </c:pt>
                  <c:pt idx="15">
                    <c:v>5.137154919709062</c:v>
                  </c:pt>
                  <c:pt idx="18">
                    <c:v>2.016135659057439</c:v>
                  </c:pt>
                  <c:pt idx="21">
                    <c:v>7.438991892916798</c:v>
                  </c:pt>
                </c:numCache>
              </c:numRef>
            </c:plus>
            <c:minus>
              <c:numRef>
                <c:f>'(Mass) Loc Avgd Across Transect'!$S$100:$S$121</c:f>
                <c:numCache>
                  <c:formatCode>General</c:formatCode>
                  <c:ptCount val="22"/>
                  <c:pt idx="0">
                    <c:v>2.172393079065012</c:v>
                  </c:pt>
                  <c:pt idx="3">
                    <c:v>0.353479270525538</c:v>
                  </c:pt>
                  <c:pt idx="6">
                    <c:v>4.590457212016225</c:v>
                  </c:pt>
                  <c:pt idx="9">
                    <c:v>5.457127017654258</c:v>
                  </c:pt>
                  <c:pt idx="12">
                    <c:v>11.3613599107382</c:v>
                  </c:pt>
                  <c:pt idx="15">
                    <c:v>5.137154919709062</c:v>
                  </c:pt>
                  <c:pt idx="18">
                    <c:v>2.016135659057439</c:v>
                  </c:pt>
                  <c:pt idx="21">
                    <c:v>7.438991892916798</c:v>
                  </c:pt>
                </c:numCache>
              </c:numRef>
            </c:minus>
          </c:errBars>
          <c:xVal>
            <c:numRef>
              <c:f>'(Mass) Loc Avgd Across Transect'!$Q$100:$Q$121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Loc Avgd Across Transect'!$R$100:$R$121</c:f>
              <c:numCache>
                <c:formatCode>General</c:formatCode>
                <c:ptCount val="22"/>
                <c:pt idx="0">
                  <c:v>83.74071192798074</c:v>
                </c:pt>
                <c:pt idx="3">
                  <c:v>77.7310453473742</c:v>
                </c:pt>
                <c:pt idx="6">
                  <c:v>75.7917558303378</c:v>
                </c:pt>
                <c:pt idx="9">
                  <c:v>70.13905985668301</c:v>
                </c:pt>
                <c:pt idx="12">
                  <c:v>62.44683346505426</c:v>
                </c:pt>
                <c:pt idx="15">
                  <c:v>69.699415721805</c:v>
                </c:pt>
                <c:pt idx="18">
                  <c:v>68.64893374387044</c:v>
                </c:pt>
                <c:pt idx="21">
                  <c:v>61.32977687585195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46-4C74-811C-CE6232042CC0}"/>
            </c:ext>
          </c:extLst>
        </c:ser>
        <c:ser>
          <c:idx val="2"/>
          <c:order val="2"/>
          <c:tx>
            <c:v>TYP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Loc Avgd Across Transect'!$S$125:$S$145</c:f>
                <c:numCache>
                  <c:formatCode>General</c:formatCode>
                  <c:ptCount val="21"/>
                  <c:pt idx="0">
                    <c:v>6.02292030883339</c:v>
                  </c:pt>
                  <c:pt idx="3">
                    <c:v>1.993466780541357</c:v>
                  </c:pt>
                  <c:pt idx="6">
                    <c:v>6.824458638676108</c:v>
                  </c:pt>
                  <c:pt idx="9">
                    <c:v>3.112188962814645</c:v>
                  </c:pt>
                  <c:pt idx="12">
                    <c:v>6.802838929793259</c:v>
                  </c:pt>
                  <c:pt idx="15">
                    <c:v>6.099349657419376</c:v>
                  </c:pt>
                  <c:pt idx="18">
                    <c:v>6.488708027865977</c:v>
                  </c:pt>
                  <c:pt idx="20">
                    <c:v>0.0</c:v>
                  </c:pt>
                </c:numCache>
              </c:numRef>
            </c:plus>
            <c:minus>
              <c:numRef>
                <c:f>'(Mass) Loc Avgd Across Transect'!$S$125:$S$145</c:f>
                <c:numCache>
                  <c:formatCode>General</c:formatCode>
                  <c:ptCount val="21"/>
                  <c:pt idx="0">
                    <c:v>6.02292030883339</c:v>
                  </c:pt>
                  <c:pt idx="3">
                    <c:v>1.993466780541357</c:v>
                  </c:pt>
                  <c:pt idx="6">
                    <c:v>6.824458638676108</c:v>
                  </c:pt>
                  <c:pt idx="9">
                    <c:v>3.112188962814645</c:v>
                  </c:pt>
                  <c:pt idx="12">
                    <c:v>6.802838929793259</c:v>
                  </c:pt>
                  <c:pt idx="15">
                    <c:v>6.099349657419376</c:v>
                  </c:pt>
                  <c:pt idx="18">
                    <c:v>6.488708027865977</c:v>
                  </c:pt>
                  <c:pt idx="20">
                    <c:v>0.0</c:v>
                  </c:pt>
                </c:numCache>
              </c:numRef>
            </c:minus>
          </c:errBars>
          <c:xVal>
            <c:numRef>
              <c:f>'(Mass) Loc Avgd Across Transect'!$Q$125:$Q$145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Loc Avgd Across Transect'!$R$125:$R$145</c:f>
              <c:numCache>
                <c:formatCode>General</c:formatCode>
                <c:ptCount val="21"/>
                <c:pt idx="0">
                  <c:v>81.20021664929384</c:v>
                </c:pt>
                <c:pt idx="3">
                  <c:v>75.83131313131313</c:v>
                </c:pt>
                <c:pt idx="6">
                  <c:v>76.01956791042601</c:v>
                </c:pt>
                <c:pt idx="9">
                  <c:v>67.56282294455303</c:v>
                </c:pt>
                <c:pt idx="12">
                  <c:v>80.64846041890517</c:v>
                </c:pt>
                <c:pt idx="15">
                  <c:v>74.69364872812048</c:v>
                </c:pt>
                <c:pt idx="18">
                  <c:v>73.91573863997182</c:v>
                </c:pt>
                <c:pt idx="20">
                  <c:v>76.59574468085107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46-4C74-811C-CE623204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574840"/>
        <c:axId val="1736567976"/>
      </c:scatterChart>
      <c:valAx>
        <c:axId val="173657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67976"/>
        <c:crosses val="autoZero"/>
        <c:crossBetween val="midCat"/>
      </c:valAx>
      <c:valAx>
        <c:axId val="1736567976"/>
        <c:scaling>
          <c:orientation val="minMax"/>
          <c:max val="100.0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%mass remaining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7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M-4-S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16105912274593"/>
          <c:y val="0.041266080031603"/>
          <c:w val="0.93026244451595"/>
          <c:h val="0.916116005680314"/>
        </c:manualLayout>
      </c:layout>
      <c:scatterChart>
        <c:scatterStyle val="lineMarker"/>
        <c:varyColors val="0"/>
        <c:ser>
          <c:idx val="0"/>
          <c:order val="0"/>
          <c:tx>
            <c:v>SAM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Loc Avgd Across Transect'!$S$148:$S$168</c:f>
                <c:numCache>
                  <c:formatCode>General</c:formatCode>
                  <c:ptCount val="21"/>
                  <c:pt idx="0">
                    <c:v>3.779932580948627</c:v>
                  </c:pt>
                  <c:pt idx="3">
                    <c:v>1.253568460334381</c:v>
                  </c:pt>
                  <c:pt idx="6">
                    <c:v>3.095509410700194</c:v>
                  </c:pt>
                  <c:pt idx="9">
                    <c:v>0.292950805292128</c:v>
                  </c:pt>
                  <c:pt idx="12">
                    <c:v>2.473480505407132</c:v>
                  </c:pt>
                  <c:pt idx="15">
                    <c:v>2.804931101338764</c:v>
                  </c:pt>
                  <c:pt idx="18">
                    <c:v>1.329461711855943</c:v>
                  </c:pt>
                  <c:pt idx="20">
                    <c:v>0.0</c:v>
                  </c:pt>
                </c:numCache>
              </c:numRef>
            </c:plus>
            <c:minus>
              <c:numRef>
                <c:f>'(Mass) Loc Avgd Across Transect'!$S$148:$S$168</c:f>
                <c:numCache>
                  <c:formatCode>General</c:formatCode>
                  <c:ptCount val="21"/>
                  <c:pt idx="0">
                    <c:v>3.779932580948627</c:v>
                  </c:pt>
                  <c:pt idx="3">
                    <c:v>1.253568460334381</c:v>
                  </c:pt>
                  <c:pt idx="6">
                    <c:v>3.095509410700194</c:v>
                  </c:pt>
                  <c:pt idx="9">
                    <c:v>0.292950805292128</c:v>
                  </c:pt>
                  <c:pt idx="12">
                    <c:v>2.473480505407132</c:v>
                  </c:pt>
                  <c:pt idx="15">
                    <c:v>2.804931101338764</c:v>
                  </c:pt>
                  <c:pt idx="18">
                    <c:v>1.329461711855943</c:v>
                  </c:pt>
                  <c:pt idx="20">
                    <c:v>0.0</c:v>
                  </c:pt>
                </c:numCache>
              </c:numRef>
            </c:minus>
          </c:errBars>
          <c:xVal>
            <c:numRef>
              <c:f>'(Mass) Loc Avgd Across Transect'!$Q$148:$Q$168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Loc Avgd Across Transect'!$R$148:$R$168</c:f>
              <c:numCache>
                <c:formatCode>General</c:formatCode>
                <c:ptCount val="21"/>
                <c:pt idx="0">
                  <c:v>78.23550448062252</c:v>
                </c:pt>
                <c:pt idx="3">
                  <c:v>76.53928510213255</c:v>
                </c:pt>
                <c:pt idx="6">
                  <c:v>71.95804538278217</c:v>
                </c:pt>
                <c:pt idx="9">
                  <c:v>69.33184054118838</c:v>
                </c:pt>
                <c:pt idx="12">
                  <c:v>66.0020255454172</c:v>
                </c:pt>
                <c:pt idx="15">
                  <c:v>69.56436700183498</c:v>
                </c:pt>
                <c:pt idx="18">
                  <c:v>66.89853151072661</c:v>
                </c:pt>
                <c:pt idx="20">
                  <c:v>68.07228915662651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B1-463C-B7C2-45478471F1A0}"/>
            </c:ext>
          </c:extLst>
        </c:ser>
        <c:ser>
          <c:idx val="1"/>
          <c:order val="1"/>
          <c:tx>
            <c:v>SCH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Loc Avgd Across Transect'!$S$171:$S$190</c:f>
                <c:numCache>
                  <c:formatCode>General</c:formatCode>
                  <c:ptCount val="20"/>
                  <c:pt idx="0">
                    <c:v>6.043096872616323</c:v>
                  </c:pt>
                  <c:pt idx="2">
                    <c:v>3.814750450135996</c:v>
                  </c:pt>
                  <c:pt idx="5">
                    <c:v>3.92900271889745</c:v>
                  </c:pt>
                  <c:pt idx="8">
                    <c:v>4.157980442649171</c:v>
                  </c:pt>
                  <c:pt idx="11">
                    <c:v>5.416867618276211</c:v>
                  </c:pt>
                  <c:pt idx="14">
                    <c:v>6.249063490208088</c:v>
                  </c:pt>
                  <c:pt idx="17">
                    <c:v>5.574098486335884</c:v>
                  </c:pt>
                  <c:pt idx="19">
                    <c:v>5.402930402930405</c:v>
                  </c:pt>
                </c:numCache>
              </c:numRef>
            </c:plus>
            <c:minus>
              <c:numRef>
                <c:f>'(Mass) Loc Avgd Across Transect'!$S$171:$S$190</c:f>
                <c:numCache>
                  <c:formatCode>General</c:formatCode>
                  <c:ptCount val="20"/>
                  <c:pt idx="0">
                    <c:v>6.043096872616323</c:v>
                  </c:pt>
                  <c:pt idx="2">
                    <c:v>3.814750450135996</c:v>
                  </c:pt>
                  <c:pt idx="5">
                    <c:v>3.92900271889745</c:v>
                  </c:pt>
                  <c:pt idx="8">
                    <c:v>4.157980442649171</c:v>
                  </c:pt>
                  <c:pt idx="11">
                    <c:v>5.416867618276211</c:v>
                  </c:pt>
                  <c:pt idx="14">
                    <c:v>6.249063490208088</c:v>
                  </c:pt>
                  <c:pt idx="17">
                    <c:v>5.574098486335884</c:v>
                  </c:pt>
                  <c:pt idx="19">
                    <c:v>5.402930402930405</c:v>
                  </c:pt>
                </c:numCache>
              </c:numRef>
            </c:minus>
          </c:errBars>
          <c:xVal>
            <c:numRef>
              <c:f>'(Mass) Loc Avgd Across Transect'!$Q$171:$Q$190</c:f>
              <c:numCache>
                <c:formatCode>General</c:formatCode>
                <c:ptCount val="20"/>
                <c:pt idx="0">
                  <c:v>1.0</c:v>
                </c:pt>
                <c:pt idx="2">
                  <c:v>2.0</c:v>
                </c:pt>
                <c:pt idx="5">
                  <c:v>4.0</c:v>
                </c:pt>
                <c:pt idx="8">
                  <c:v>6.0</c:v>
                </c:pt>
                <c:pt idx="11">
                  <c:v>8.0</c:v>
                </c:pt>
                <c:pt idx="14">
                  <c:v>10.0</c:v>
                </c:pt>
                <c:pt idx="17">
                  <c:v>12.0</c:v>
                </c:pt>
                <c:pt idx="19">
                  <c:v>16.0</c:v>
                </c:pt>
              </c:numCache>
            </c:numRef>
          </c:xVal>
          <c:yVal>
            <c:numRef>
              <c:f>'(Mass) Loc Avgd Across Transect'!$R$171:$R$190</c:f>
              <c:numCache>
                <c:formatCode>General</c:formatCode>
                <c:ptCount val="20"/>
                <c:pt idx="0">
                  <c:v>79.46414950419526</c:v>
                </c:pt>
                <c:pt idx="2">
                  <c:v>77.97845356582287</c:v>
                </c:pt>
                <c:pt idx="5">
                  <c:v>71.3388542791921</c:v>
                </c:pt>
                <c:pt idx="8">
                  <c:v>70.43597262952102</c:v>
                </c:pt>
                <c:pt idx="11">
                  <c:v>67.86095255249428</c:v>
                </c:pt>
                <c:pt idx="14">
                  <c:v>72.1121673989354</c:v>
                </c:pt>
                <c:pt idx="17">
                  <c:v>57.13217214072682</c:v>
                </c:pt>
                <c:pt idx="19">
                  <c:v>61.35531135531136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B1-463C-B7C2-45478471F1A0}"/>
            </c:ext>
          </c:extLst>
        </c:ser>
        <c:ser>
          <c:idx val="2"/>
          <c:order val="2"/>
          <c:tx>
            <c:v>TYP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Loc Avgd Across Transect'!$S$197:$S$217</c:f>
                <c:numCache>
                  <c:formatCode>General</c:formatCode>
                  <c:ptCount val="21"/>
                  <c:pt idx="0">
                    <c:v>6.833964417310971</c:v>
                  </c:pt>
                  <c:pt idx="3">
                    <c:v>5.437330262691684</c:v>
                  </c:pt>
                  <c:pt idx="6">
                    <c:v>9.045481508682268</c:v>
                  </c:pt>
                  <c:pt idx="9">
                    <c:v>4.865302570929908</c:v>
                  </c:pt>
                  <c:pt idx="12">
                    <c:v>7.424871562219881</c:v>
                  </c:pt>
                  <c:pt idx="15">
                    <c:v>7.680508635418182</c:v>
                  </c:pt>
                  <c:pt idx="18">
                    <c:v>7.470285599895325</c:v>
                  </c:pt>
                  <c:pt idx="20">
                    <c:v>2.62166925243639</c:v>
                  </c:pt>
                </c:numCache>
              </c:numRef>
            </c:plus>
            <c:minus>
              <c:numRef>
                <c:f>'(Mass) Loc Avgd Across Transect'!$S$197:$S$217</c:f>
                <c:numCache>
                  <c:formatCode>General</c:formatCode>
                  <c:ptCount val="21"/>
                  <c:pt idx="0">
                    <c:v>6.833964417310971</c:v>
                  </c:pt>
                  <c:pt idx="3">
                    <c:v>5.437330262691684</c:v>
                  </c:pt>
                  <c:pt idx="6">
                    <c:v>9.045481508682268</c:v>
                  </c:pt>
                  <c:pt idx="9">
                    <c:v>4.865302570929908</c:v>
                  </c:pt>
                  <c:pt idx="12">
                    <c:v>7.424871562219881</c:v>
                  </c:pt>
                  <c:pt idx="15">
                    <c:v>7.680508635418182</c:v>
                  </c:pt>
                  <c:pt idx="18">
                    <c:v>7.470285599895325</c:v>
                  </c:pt>
                  <c:pt idx="20">
                    <c:v>2.62166925243639</c:v>
                  </c:pt>
                </c:numCache>
              </c:numRef>
            </c:minus>
          </c:errBars>
          <c:xVal>
            <c:numRef>
              <c:f>'(Mass) Loc Avgd Across Transect'!$Q$197:$Q$217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Loc Avgd Across Transect'!$R$197:$R$217</c:f>
              <c:numCache>
                <c:formatCode>General</c:formatCode>
                <c:ptCount val="21"/>
                <c:pt idx="0">
                  <c:v>73.32993007184891</c:v>
                </c:pt>
                <c:pt idx="3">
                  <c:v>76.19225747932004</c:v>
                </c:pt>
                <c:pt idx="6">
                  <c:v>78.89799075423163</c:v>
                </c:pt>
                <c:pt idx="9">
                  <c:v>72.94836237856906</c:v>
                </c:pt>
                <c:pt idx="12">
                  <c:v>73.30170864332355</c:v>
                </c:pt>
                <c:pt idx="15">
                  <c:v>73.31475501522416</c:v>
                </c:pt>
                <c:pt idx="18">
                  <c:v>68.7120674459661</c:v>
                </c:pt>
                <c:pt idx="20">
                  <c:v>59.05044510385756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B1-463C-B7C2-45478471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507448"/>
        <c:axId val="1736500584"/>
      </c:scatterChart>
      <c:valAx>
        <c:axId val="173650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00584"/>
        <c:crosses val="autoZero"/>
        <c:crossBetween val="midCat"/>
      </c:valAx>
      <c:valAx>
        <c:axId val="1736500584"/>
        <c:scaling>
          <c:orientation val="minMax"/>
          <c:min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%mass Remaining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07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M-1-E</c:v>
          </c:tx>
          <c:spPr>
            <a:ln w="47625">
              <a:noFill/>
            </a:ln>
          </c:spPr>
          <c:marker>
            <c:symbol val="diamond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Loc'!$T$3:$T$23</c:f>
                <c:numCache>
                  <c:formatCode>General</c:formatCode>
                  <c:ptCount val="21"/>
                  <c:pt idx="0">
                    <c:v>3.388216721637715</c:v>
                  </c:pt>
                  <c:pt idx="3">
                    <c:v>2.573333488047595</c:v>
                  </c:pt>
                  <c:pt idx="6">
                    <c:v>3.590660399612022</c:v>
                  </c:pt>
                  <c:pt idx="9">
                    <c:v>6.243695254535836</c:v>
                  </c:pt>
                  <c:pt idx="12">
                    <c:v>4.172062317570362</c:v>
                  </c:pt>
                  <c:pt idx="15">
                    <c:v>3.947515723777844</c:v>
                  </c:pt>
                  <c:pt idx="18">
                    <c:v>6.509133318521694</c:v>
                  </c:pt>
                  <c:pt idx="20">
                    <c:v>8.126293995859132</c:v>
                  </c:pt>
                </c:numCache>
              </c:numRef>
            </c:plus>
            <c:minus>
              <c:numRef>
                <c:f>'(Mass) Spp Avg Across Loc'!$T$3:$T$23</c:f>
                <c:numCache>
                  <c:formatCode>General</c:formatCode>
                  <c:ptCount val="21"/>
                  <c:pt idx="0">
                    <c:v>3.388216721637715</c:v>
                  </c:pt>
                  <c:pt idx="3">
                    <c:v>2.573333488047595</c:v>
                  </c:pt>
                  <c:pt idx="6">
                    <c:v>3.590660399612022</c:v>
                  </c:pt>
                  <c:pt idx="9">
                    <c:v>6.243695254535836</c:v>
                  </c:pt>
                  <c:pt idx="12">
                    <c:v>4.172062317570362</c:v>
                  </c:pt>
                  <c:pt idx="15">
                    <c:v>3.947515723777844</c:v>
                  </c:pt>
                  <c:pt idx="18">
                    <c:v>6.509133318521694</c:v>
                  </c:pt>
                  <c:pt idx="20">
                    <c:v>8.126293995859132</c:v>
                  </c:pt>
                </c:numCache>
              </c:numRef>
            </c:minus>
          </c:errBars>
          <c:xVal>
            <c:numRef>
              <c:f>'(Mass) Spp Avg Across Loc'!$R$3:$R$23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Spp Avg Across Loc'!$S$3:$S$23</c:f>
              <c:numCache>
                <c:formatCode>General</c:formatCode>
                <c:ptCount val="21"/>
                <c:pt idx="0">
                  <c:v>83.13343362634265</c:v>
                </c:pt>
                <c:pt idx="3">
                  <c:v>79.50921263113743</c:v>
                </c:pt>
                <c:pt idx="6">
                  <c:v>79.92828185746028</c:v>
                </c:pt>
                <c:pt idx="9">
                  <c:v>75.45036682534815</c:v>
                </c:pt>
                <c:pt idx="12">
                  <c:v>74.68579320972816</c:v>
                </c:pt>
                <c:pt idx="15">
                  <c:v>76.09938733832539</c:v>
                </c:pt>
                <c:pt idx="18">
                  <c:v>70.341653489948</c:v>
                </c:pt>
                <c:pt idx="20">
                  <c:v>75.20703933747413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A2-427F-A77C-050C3708D7CB}"/>
            </c:ext>
          </c:extLst>
        </c:ser>
        <c:ser>
          <c:idx val="1"/>
          <c:order val="1"/>
          <c:tx>
            <c:v>M-4-N</c:v>
          </c:tx>
          <c:spPr>
            <a:ln w="47625">
              <a:noFill/>
            </a:ln>
          </c:spPr>
          <c:marker>
            <c:symbol val="square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Loc'!$T$28:$T$48</c:f>
                <c:numCache>
                  <c:formatCode>General</c:formatCode>
                  <c:ptCount val="21"/>
                  <c:pt idx="0">
                    <c:v>3.98651133637411</c:v>
                  </c:pt>
                  <c:pt idx="3">
                    <c:v>0.525155361612609</c:v>
                  </c:pt>
                  <c:pt idx="6">
                    <c:v>2.209184122196313</c:v>
                  </c:pt>
                  <c:pt idx="9">
                    <c:v>3.86993805287897</c:v>
                  </c:pt>
                  <c:pt idx="12">
                    <c:v>9.33152239243063</c:v>
                  </c:pt>
                  <c:pt idx="15">
                    <c:v>2.246180582937363</c:v>
                  </c:pt>
                  <c:pt idx="18">
                    <c:v>3.534024084876146</c:v>
                  </c:pt>
                  <c:pt idx="20">
                    <c:v>6.522857280199939</c:v>
                  </c:pt>
                </c:numCache>
              </c:numRef>
            </c:plus>
            <c:minus>
              <c:numRef>
                <c:f>'(Mass) Spp Avg Across Loc'!$T$28:$T$48</c:f>
                <c:numCache>
                  <c:formatCode>General</c:formatCode>
                  <c:ptCount val="21"/>
                  <c:pt idx="0">
                    <c:v>3.98651133637411</c:v>
                  </c:pt>
                  <c:pt idx="3">
                    <c:v>0.525155361612609</c:v>
                  </c:pt>
                  <c:pt idx="6">
                    <c:v>2.209184122196313</c:v>
                  </c:pt>
                  <c:pt idx="9">
                    <c:v>3.86993805287897</c:v>
                  </c:pt>
                  <c:pt idx="12">
                    <c:v>9.33152239243063</c:v>
                  </c:pt>
                  <c:pt idx="15">
                    <c:v>2.246180582937363</c:v>
                  </c:pt>
                  <c:pt idx="18">
                    <c:v>3.534024084876146</c:v>
                  </c:pt>
                  <c:pt idx="20">
                    <c:v>6.522857280199939</c:v>
                  </c:pt>
                </c:numCache>
              </c:numRef>
            </c:minus>
          </c:errBars>
          <c:xVal>
            <c:numRef>
              <c:f>'(Mass) Spp Avg Across Loc'!$R$28:$R$48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Spp Avg Across Loc'!$S$28:$S$48</c:f>
              <c:numCache>
                <c:formatCode>General</c:formatCode>
                <c:ptCount val="21"/>
                <c:pt idx="0">
                  <c:v>75.1513487045198</c:v>
                </c:pt>
                <c:pt idx="3">
                  <c:v>78.34477086385482</c:v>
                </c:pt>
                <c:pt idx="6">
                  <c:v>78.87555332231926</c:v>
                </c:pt>
                <c:pt idx="9">
                  <c:v>71.00818222934911</c:v>
                </c:pt>
                <c:pt idx="12">
                  <c:v>75.24353400633702</c:v>
                </c:pt>
                <c:pt idx="15">
                  <c:v>72.03909563920024</c:v>
                </c:pt>
                <c:pt idx="18">
                  <c:v>71.85124231563715</c:v>
                </c:pt>
                <c:pt idx="20">
                  <c:v>47.36792770273519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A2-427F-A77C-050C3708D7CB}"/>
            </c:ext>
          </c:extLst>
        </c:ser>
        <c:ser>
          <c:idx val="2"/>
          <c:order val="2"/>
          <c:tx>
            <c:v>M-4-S</c:v>
          </c:tx>
          <c:spPr>
            <a:ln w="47625">
              <a:noFill/>
            </a:ln>
          </c:spPr>
          <c:marker>
            <c:symbol val="triangle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Loc'!$T$51:$T$71</c:f>
                <c:numCache>
                  <c:formatCode>General</c:formatCode>
                  <c:ptCount val="21"/>
                  <c:pt idx="0">
                    <c:v>0.101640905428169</c:v>
                  </c:pt>
                  <c:pt idx="3">
                    <c:v>2.89296397413966</c:v>
                  </c:pt>
                  <c:pt idx="6">
                    <c:v>6.913527937450805</c:v>
                  </c:pt>
                  <c:pt idx="9">
                    <c:v>2.05029298658196</c:v>
                  </c:pt>
                  <c:pt idx="12">
                    <c:v>4.628868729583103</c:v>
                  </c:pt>
                  <c:pt idx="15">
                    <c:v>3.468231120430671</c:v>
                  </c:pt>
                  <c:pt idx="18">
                    <c:v>3.627843733007496</c:v>
                  </c:pt>
                  <c:pt idx="20">
                    <c:v>0.657023699192372</c:v>
                  </c:pt>
                </c:numCache>
              </c:numRef>
            </c:plus>
            <c:minus>
              <c:numRef>
                <c:f>'(Mass) Spp Avg Across Loc'!$T$46:$T$71</c:f>
                <c:numCache>
                  <c:formatCode>General</c:formatCode>
                  <c:ptCount val="26"/>
                  <c:pt idx="0">
                    <c:v>3.534024084876146</c:v>
                  </c:pt>
                  <c:pt idx="2">
                    <c:v>6.522857280199939</c:v>
                  </c:pt>
                  <c:pt idx="5">
                    <c:v>0.101640905428169</c:v>
                  </c:pt>
                  <c:pt idx="8">
                    <c:v>2.89296397413966</c:v>
                  </c:pt>
                  <c:pt idx="11">
                    <c:v>6.913527937450805</c:v>
                  </c:pt>
                  <c:pt idx="14">
                    <c:v>2.05029298658196</c:v>
                  </c:pt>
                  <c:pt idx="17">
                    <c:v>4.628868729583103</c:v>
                  </c:pt>
                  <c:pt idx="20">
                    <c:v>3.468231120430671</c:v>
                  </c:pt>
                  <c:pt idx="23">
                    <c:v>3.627843733007496</c:v>
                  </c:pt>
                  <c:pt idx="25">
                    <c:v>0.657023699192372</c:v>
                  </c:pt>
                </c:numCache>
              </c:numRef>
            </c:minus>
          </c:errBars>
          <c:xVal>
            <c:numRef>
              <c:f>'(Mass) Spp Avg Across Loc'!$R$51:$R$71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Spp Avg Across Loc'!$S$51:$S$71</c:f>
              <c:numCache>
                <c:formatCode>General</c:formatCode>
                <c:ptCount val="21"/>
                <c:pt idx="0">
                  <c:v>83.32081898761996</c:v>
                </c:pt>
                <c:pt idx="3">
                  <c:v>79.76656862791014</c:v>
                </c:pt>
                <c:pt idx="6">
                  <c:v>79.1504430096353</c:v>
                </c:pt>
                <c:pt idx="9">
                  <c:v>73.65613293275472</c:v>
                </c:pt>
                <c:pt idx="12">
                  <c:v>75.64128607773011</c:v>
                </c:pt>
                <c:pt idx="15">
                  <c:v>76.65387648610948</c:v>
                </c:pt>
                <c:pt idx="18">
                  <c:v>68.92844973567959</c:v>
                </c:pt>
                <c:pt idx="20">
                  <c:v>67.41526545743414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5A2-427F-A77C-050C3708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49496"/>
        <c:axId val="1501355000"/>
      </c:scatterChart>
      <c:valAx>
        <c:axId val="150134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1355000"/>
        <c:crosses val="autoZero"/>
        <c:crossBetween val="midCat"/>
      </c:valAx>
      <c:valAx>
        <c:axId val="1501355000"/>
        <c:scaling>
          <c:orientation val="minMax"/>
          <c:min val="4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%Mass Remaining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1349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M-1-E</c:v>
          </c:tx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Loc'!$T$77:$T$97</c:f>
                <c:numCache>
                  <c:formatCode>General</c:formatCode>
                  <c:ptCount val="21"/>
                  <c:pt idx="0">
                    <c:v>1.05420643331296</c:v>
                  </c:pt>
                  <c:pt idx="3">
                    <c:v>3.162233918419183</c:v>
                  </c:pt>
                  <c:pt idx="6">
                    <c:v>3.16308694661605</c:v>
                  </c:pt>
                  <c:pt idx="9">
                    <c:v>5.691973258315495</c:v>
                  </c:pt>
                  <c:pt idx="12">
                    <c:v>4.853251508145938</c:v>
                  </c:pt>
                  <c:pt idx="15">
                    <c:v>0.326967541727975</c:v>
                  </c:pt>
                  <c:pt idx="18">
                    <c:v>2.233023656737856</c:v>
                  </c:pt>
                  <c:pt idx="20">
                    <c:v>0.0431162652393695</c:v>
                  </c:pt>
                </c:numCache>
              </c:numRef>
            </c:plus>
            <c:minus>
              <c:numRef>
                <c:f>'(Mass) Spp Avg Across Loc'!$T$77:$T$97</c:f>
                <c:numCache>
                  <c:formatCode>General</c:formatCode>
                  <c:ptCount val="21"/>
                  <c:pt idx="0">
                    <c:v>1.05420643331296</c:v>
                  </c:pt>
                  <c:pt idx="3">
                    <c:v>3.162233918419183</c:v>
                  </c:pt>
                  <c:pt idx="6">
                    <c:v>3.16308694661605</c:v>
                  </c:pt>
                  <c:pt idx="9">
                    <c:v>5.691973258315495</c:v>
                  </c:pt>
                  <c:pt idx="12">
                    <c:v>4.853251508145938</c:v>
                  </c:pt>
                  <c:pt idx="15">
                    <c:v>0.326967541727975</c:v>
                  </c:pt>
                  <c:pt idx="18">
                    <c:v>2.233023656737856</c:v>
                  </c:pt>
                  <c:pt idx="20">
                    <c:v>0.0431162652393695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xVal>
            <c:numRef>
              <c:f>'(Mass) Spp Avg Across Loc'!$R$77:$R$97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Spp Avg Across Loc'!$S$77:$S$97</c:f>
              <c:numCache>
                <c:formatCode>General</c:formatCode>
                <c:ptCount val="21"/>
                <c:pt idx="0">
                  <c:v>82.81558134782706</c:v>
                </c:pt>
                <c:pt idx="3">
                  <c:v>79.54145549062104</c:v>
                </c:pt>
                <c:pt idx="6">
                  <c:v>78.56822404648491</c:v>
                </c:pt>
                <c:pt idx="9">
                  <c:v>76.15572097279416</c:v>
                </c:pt>
                <c:pt idx="12">
                  <c:v>74.82212591607124</c:v>
                </c:pt>
                <c:pt idx="15">
                  <c:v>74.79397556123898</c:v>
                </c:pt>
                <c:pt idx="18">
                  <c:v>65.70098985611717</c:v>
                </c:pt>
                <c:pt idx="20">
                  <c:v>64.1674100505501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BE-4803-A832-DC2440D89C26}"/>
            </c:ext>
          </c:extLst>
        </c:ser>
        <c:ser>
          <c:idx val="1"/>
          <c:order val="1"/>
          <c:tx>
            <c:v>M-4-N</c:v>
          </c:tx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Loc'!$T$99:$T$120</c:f>
                <c:numCache>
                  <c:formatCode>General</c:formatCode>
                  <c:ptCount val="22"/>
                  <c:pt idx="0">
                    <c:v>4.290484411058425</c:v>
                  </c:pt>
                  <c:pt idx="3">
                    <c:v>1.826396621628299</c:v>
                  </c:pt>
                  <c:pt idx="6">
                    <c:v>4.070309882647472</c:v>
                  </c:pt>
                  <c:pt idx="9">
                    <c:v>1.324363103524676</c:v>
                  </c:pt>
                  <c:pt idx="12">
                    <c:v>4.30720054053936</c:v>
                  </c:pt>
                  <c:pt idx="15">
                    <c:v>4.508916632293233</c:v>
                  </c:pt>
                  <c:pt idx="18">
                    <c:v>4.018087587621786</c:v>
                  </c:pt>
                  <c:pt idx="21">
                    <c:v>4.642188681542299</c:v>
                  </c:pt>
                </c:numCache>
              </c:numRef>
            </c:plus>
            <c:minus>
              <c:numRef>
                <c:f>'(Mass) Spp Avg Across Loc'!$T$99:$T$120</c:f>
                <c:numCache>
                  <c:formatCode>General</c:formatCode>
                  <c:ptCount val="22"/>
                  <c:pt idx="0">
                    <c:v>4.290484411058425</c:v>
                  </c:pt>
                  <c:pt idx="3">
                    <c:v>1.826396621628299</c:v>
                  </c:pt>
                  <c:pt idx="6">
                    <c:v>4.070309882647472</c:v>
                  </c:pt>
                  <c:pt idx="9">
                    <c:v>1.324363103524676</c:v>
                  </c:pt>
                  <c:pt idx="12">
                    <c:v>4.30720054053936</c:v>
                  </c:pt>
                  <c:pt idx="15">
                    <c:v>4.508916632293233</c:v>
                  </c:pt>
                  <c:pt idx="18">
                    <c:v>4.018087587621786</c:v>
                  </c:pt>
                  <c:pt idx="21">
                    <c:v>4.642188681542299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xVal>
            <c:numRef>
              <c:f>'(Mass) Spp Avg Across Loc'!$R$99:$R$120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Spp Avg Across Loc'!$S$99:$S$120</c:f>
              <c:numCache>
                <c:formatCode>General</c:formatCode>
                <c:ptCount val="22"/>
                <c:pt idx="0">
                  <c:v>85.28481295520602</c:v>
                </c:pt>
                <c:pt idx="3">
                  <c:v>74.57383639196017</c:v>
                </c:pt>
                <c:pt idx="6">
                  <c:v>78.2396049648929</c:v>
                </c:pt>
                <c:pt idx="9">
                  <c:v>71.9189202699745</c:v>
                </c:pt>
                <c:pt idx="12">
                  <c:v>73.76243414805155</c:v>
                </c:pt>
                <c:pt idx="15">
                  <c:v>76.9087779929006</c:v>
                </c:pt>
                <c:pt idx="18">
                  <c:v>74.05236263931915</c:v>
                </c:pt>
                <c:pt idx="21">
                  <c:v>68.62703953855716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BE-4803-A832-DC2440D89C26}"/>
            </c:ext>
          </c:extLst>
        </c:ser>
        <c:ser>
          <c:idx val="2"/>
          <c:order val="2"/>
          <c:tx>
            <c:v>M-4-S</c:v>
          </c:tx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Loc'!$T$124:$T$142</c:f>
                <c:numCache>
                  <c:formatCode>General</c:formatCode>
                  <c:ptCount val="19"/>
                  <c:pt idx="0">
                    <c:v>7.722622570895012</c:v>
                  </c:pt>
                  <c:pt idx="3">
                    <c:v>2.257392011235617</c:v>
                  </c:pt>
                  <c:pt idx="6">
                    <c:v>2.416875751853591</c:v>
                  </c:pt>
                  <c:pt idx="9">
                    <c:v>3.342442822126804</c:v>
                  </c:pt>
                  <c:pt idx="12">
                    <c:v>2.305902303697738</c:v>
                  </c:pt>
                  <c:pt idx="15">
                    <c:v>1.817597125397713</c:v>
                  </c:pt>
                  <c:pt idx="18">
                    <c:v>4.755093398579027</c:v>
                  </c:pt>
                </c:numCache>
              </c:numRef>
            </c:plus>
            <c:minus>
              <c:numRef>
                <c:f>'(Mass) Spp Avg Across Loc'!$T$124:$T$142</c:f>
                <c:numCache>
                  <c:formatCode>General</c:formatCode>
                  <c:ptCount val="19"/>
                  <c:pt idx="0">
                    <c:v>7.722622570895012</c:v>
                  </c:pt>
                  <c:pt idx="3">
                    <c:v>2.257392011235617</c:v>
                  </c:pt>
                  <c:pt idx="6">
                    <c:v>2.416875751853591</c:v>
                  </c:pt>
                  <c:pt idx="9">
                    <c:v>3.342442822126804</c:v>
                  </c:pt>
                  <c:pt idx="12">
                    <c:v>2.305902303697738</c:v>
                  </c:pt>
                  <c:pt idx="15">
                    <c:v>1.817597125397713</c:v>
                  </c:pt>
                  <c:pt idx="18">
                    <c:v>4.755093398579027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xVal>
            <c:numRef>
              <c:f>'(Mass) Spp Avg Across Loc'!$R$124:$R$142</c:f>
              <c:numCache>
                <c:formatCode>General</c:formatCode>
                <c:ptCount val="19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</c:numCache>
            </c:numRef>
          </c:xVal>
          <c:yVal>
            <c:numRef>
              <c:f>'(Mass) Spp Avg Across Loc'!$S$124:$S$142</c:f>
              <c:numCache>
                <c:formatCode>General</c:formatCode>
                <c:ptCount val="19"/>
                <c:pt idx="0">
                  <c:v>75.4918068603889</c:v>
                </c:pt>
                <c:pt idx="3">
                  <c:v>79.85559714959471</c:v>
                </c:pt>
                <c:pt idx="6">
                  <c:v>78.37274012919008</c:v>
                </c:pt>
                <c:pt idx="9">
                  <c:v>73.98728359401964</c:v>
                </c:pt>
                <c:pt idx="12">
                  <c:v>72.42275867263686</c:v>
                </c:pt>
                <c:pt idx="15">
                  <c:v>77.64939351077965</c:v>
                </c:pt>
                <c:pt idx="18">
                  <c:v>72.30226320989976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BE-4803-A832-DC2440D89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29320"/>
        <c:axId val="1501436152"/>
      </c:scatterChart>
      <c:valAx>
        <c:axId val="150142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436152"/>
        <c:crosses val="autoZero"/>
        <c:crossBetween val="midCat"/>
      </c:valAx>
      <c:valAx>
        <c:axId val="1501436152"/>
        <c:scaling>
          <c:orientation val="minMax"/>
          <c:max val="100.0"/>
          <c:min val="5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%Mass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42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M-1-E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Loc'!$T$147:$T$168</c:f>
                <c:numCache>
                  <c:formatCode>General</c:formatCode>
                  <c:ptCount val="22"/>
                  <c:pt idx="0">
                    <c:v>3.291551448542952</c:v>
                  </c:pt>
                  <c:pt idx="3">
                    <c:v>4.06969270137421</c:v>
                  </c:pt>
                  <c:pt idx="6">
                    <c:v>5.81856509175817</c:v>
                  </c:pt>
                  <c:pt idx="9">
                    <c:v>3.815661368087416</c:v>
                  </c:pt>
                  <c:pt idx="12">
                    <c:v>5.18659546313539</c:v>
                  </c:pt>
                  <c:pt idx="15">
                    <c:v>5.299435028248581</c:v>
                  </c:pt>
                  <c:pt idx="18">
                    <c:v>5.059968172774501</c:v>
                  </c:pt>
                  <c:pt idx="21">
                    <c:v>7.306115157377579</c:v>
                  </c:pt>
                </c:numCache>
              </c:numRef>
            </c:plus>
            <c:minus>
              <c:numRef>
                <c:f>'(Mass) Spp Avg Across Loc'!$T$147:$T$168</c:f>
                <c:numCache>
                  <c:formatCode>General</c:formatCode>
                  <c:ptCount val="22"/>
                  <c:pt idx="0">
                    <c:v>3.291551448542952</c:v>
                  </c:pt>
                  <c:pt idx="3">
                    <c:v>4.06969270137421</c:v>
                  </c:pt>
                  <c:pt idx="6">
                    <c:v>5.81856509175817</c:v>
                  </c:pt>
                  <c:pt idx="9">
                    <c:v>3.815661368087416</c:v>
                  </c:pt>
                  <c:pt idx="12">
                    <c:v>5.18659546313539</c:v>
                  </c:pt>
                  <c:pt idx="15">
                    <c:v>5.299435028248581</c:v>
                  </c:pt>
                  <c:pt idx="18">
                    <c:v>5.059968172774501</c:v>
                  </c:pt>
                  <c:pt idx="21">
                    <c:v>7.306115157377579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Loc'!$R$147:$R$168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Spp Avg Across Loc'!$S$147:$S$168</c:f>
              <c:numCache>
                <c:formatCode>General</c:formatCode>
                <c:ptCount val="22"/>
                <c:pt idx="0">
                  <c:v>81.94299859247182</c:v>
                </c:pt>
                <c:pt idx="3">
                  <c:v>79.95553028314816</c:v>
                </c:pt>
                <c:pt idx="6">
                  <c:v>74.33555246398122</c:v>
                </c:pt>
                <c:pt idx="9">
                  <c:v>70.21895769084717</c:v>
                </c:pt>
                <c:pt idx="12">
                  <c:v>68.95589096878608</c:v>
                </c:pt>
                <c:pt idx="15">
                  <c:v>75.63276836158192</c:v>
                </c:pt>
                <c:pt idx="18">
                  <c:v>70.88810163697934</c:v>
                </c:pt>
                <c:pt idx="21">
                  <c:v>66.67164917734554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BD-42BC-910E-D6C34CD4ACF0}"/>
            </c:ext>
          </c:extLst>
        </c:ser>
        <c:ser>
          <c:idx val="1"/>
          <c:order val="1"/>
          <c:tx>
            <c:v>M-4-N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Loc'!$T$173:$T$191</c:f>
                <c:numCache>
                  <c:formatCode>General</c:formatCode>
                  <c:ptCount val="19"/>
                  <c:pt idx="0">
                    <c:v>2.53156200520661</c:v>
                  </c:pt>
                  <c:pt idx="3">
                    <c:v>1.743487750546287</c:v>
                  </c:pt>
                  <c:pt idx="6">
                    <c:v>1.383185399368801</c:v>
                  </c:pt>
                  <c:pt idx="9">
                    <c:v>2.221908981071283</c:v>
                  </c:pt>
                  <c:pt idx="12">
                    <c:v>8.392887405190117</c:v>
                  </c:pt>
                  <c:pt idx="15">
                    <c:v>1.119601731112083</c:v>
                  </c:pt>
                  <c:pt idx="18">
                    <c:v>1.771555683005419</c:v>
                  </c:pt>
                </c:numCache>
              </c:numRef>
            </c:plus>
            <c:minus>
              <c:numRef>
                <c:f>'(Mass) Spp Avg Across Loc'!$T$173:$T$191</c:f>
                <c:numCache>
                  <c:formatCode>General</c:formatCode>
                  <c:ptCount val="19"/>
                  <c:pt idx="0">
                    <c:v>2.53156200520661</c:v>
                  </c:pt>
                  <c:pt idx="3">
                    <c:v>1.743487750546287</c:v>
                  </c:pt>
                  <c:pt idx="6">
                    <c:v>1.383185399368801</c:v>
                  </c:pt>
                  <c:pt idx="9">
                    <c:v>2.221908981071283</c:v>
                  </c:pt>
                  <c:pt idx="12">
                    <c:v>8.392887405190117</c:v>
                  </c:pt>
                  <c:pt idx="15">
                    <c:v>1.119601731112083</c:v>
                  </c:pt>
                  <c:pt idx="18">
                    <c:v>1.771555683005419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Loc'!$R$173:$R$191</c:f>
              <c:numCache>
                <c:formatCode>General</c:formatCode>
                <c:ptCount val="19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</c:numCache>
            </c:numRef>
          </c:xVal>
          <c:yVal>
            <c:numRef>
              <c:f>'(Mass) Spp Avg Across Loc'!$S$173:$S$191</c:f>
              <c:numCache>
                <c:formatCode>General</c:formatCode>
                <c:ptCount val="19"/>
                <c:pt idx="0">
                  <c:v>78.76857500488624</c:v>
                </c:pt>
                <c:pt idx="3">
                  <c:v>74.94193476246765</c:v>
                </c:pt>
                <c:pt idx="6">
                  <c:v>63.90036730945821</c:v>
                </c:pt>
                <c:pt idx="9">
                  <c:v>61.91421667337897</c:v>
                </c:pt>
                <c:pt idx="12">
                  <c:v>54.87566418388186</c:v>
                </c:pt>
                <c:pt idx="15">
                  <c:v>61.48768434617074</c:v>
                </c:pt>
                <c:pt idx="18">
                  <c:v>61.66912616001104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BD-42BC-910E-D6C34CD4ACF0}"/>
            </c:ext>
          </c:extLst>
        </c:ser>
        <c:ser>
          <c:idx val="2"/>
          <c:order val="2"/>
          <c:tx>
            <c:v>M-4-S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Loc'!$T$196:$T$217</c:f>
                <c:numCache>
                  <c:formatCode>General</c:formatCode>
                  <c:ptCount val="22"/>
                  <c:pt idx="0">
                    <c:v>1.572408219122362</c:v>
                  </c:pt>
                  <c:pt idx="3">
                    <c:v>2.784466091115831</c:v>
                  </c:pt>
                  <c:pt idx="6">
                    <c:v>2.118993086439794</c:v>
                  </c:pt>
                  <c:pt idx="9">
                    <c:v>1.887622627134452</c:v>
                  </c:pt>
                  <c:pt idx="12">
                    <c:v>1.153703779125095</c:v>
                  </c:pt>
                  <c:pt idx="15">
                    <c:v>1.909328582301107</c:v>
                  </c:pt>
                  <c:pt idx="18">
                    <c:v>3.940024265672064</c:v>
                  </c:pt>
                  <c:pt idx="21">
                    <c:v>1.549032075738299</c:v>
                  </c:pt>
                </c:numCache>
              </c:numRef>
            </c:plus>
            <c:minus>
              <c:numRef>
                <c:f>'(Mass) Spp Avg Across Loc'!$T$196:$T$217</c:f>
                <c:numCache>
                  <c:formatCode>General</c:formatCode>
                  <c:ptCount val="22"/>
                  <c:pt idx="0">
                    <c:v>1.572408219122362</c:v>
                  </c:pt>
                  <c:pt idx="3">
                    <c:v>2.784466091115831</c:v>
                  </c:pt>
                  <c:pt idx="6">
                    <c:v>2.118993086439794</c:v>
                  </c:pt>
                  <c:pt idx="9">
                    <c:v>1.887622627134452</c:v>
                  </c:pt>
                  <c:pt idx="12">
                    <c:v>1.153703779125095</c:v>
                  </c:pt>
                  <c:pt idx="15">
                    <c:v>1.909328582301107</c:v>
                  </c:pt>
                  <c:pt idx="18">
                    <c:v>3.940024265672064</c:v>
                  </c:pt>
                  <c:pt idx="21">
                    <c:v>1.549032075738299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Loc'!$R$196:$R$217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Spp Avg Across Loc'!$S$196:$S$217</c:f>
              <c:numCache>
                <c:formatCode>General</c:formatCode>
                <c:ptCount val="22"/>
                <c:pt idx="0">
                  <c:v>73.50251470313273</c:v>
                </c:pt>
                <c:pt idx="3">
                  <c:v>71.08783036977061</c:v>
                </c:pt>
                <c:pt idx="6">
                  <c:v>64.67170727738055</c:v>
                </c:pt>
                <c:pt idx="9">
                  <c:v>65.07275902250407</c:v>
                </c:pt>
                <c:pt idx="12">
                  <c:v>59.10064199086806</c:v>
                </c:pt>
                <c:pt idx="15">
                  <c:v>60.68801941910541</c:v>
                </c:pt>
                <c:pt idx="18">
                  <c:v>56.56875517489785</c:v>
                </c:pt>
                <c:pt idx="21">
                  <c:v>57.50141302811926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BD-42BC-910E-D6C34CD4A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04008"/>
        <c:axId val="1501510840"/>
      </c:scatterChart>
      <c:valAx>
        <c:axId val="1501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10840"/>
        <c:crosses val="autoZero"/>
        <c:crossBetween val="midCat"/>
      </c:valAx>
      <c:valAx>
        <c:axId val="1501510840"/>
        <c:scaling>
          <c:orientation val="minMax"/>
          <c:max val="100.0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%Mass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0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M-1-E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MIDDLE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Transect'!$T$3:$T$23</c:f>
                <c:numCache>
                  <c:formatCode>General</c:formatCode>
                  <c:ptCount val="21"/>
                  <c:pt idx="0">
                    <c:v>3.388216721637715</c:v>
                  </c:pt>
                  <c:pt idx="3">
                    <c:v>2.573333488047595</c:v>
                  </c:pt>
                  <c:pt idx="6">
                    <c:v>3.590660399612022</c:v>
                  </c:pt>
                  <c:pt idx="9">
                    <c:v>6.243695254535836</c:v>
                  </c:pt>
                  <c:pt idx="12">
                    <c:v>4.172062317570362</c:v>
                  </c:pt>
                  <c:pt idx="15">
                    <c:v>3.947515723777844</c:v>
                  </c:pt>
                  <c:pt idx="18">
                    <c:v>6.509133318521694</c:v>
                  </c:pt>
                  <c:pt idx="20">
                    <c:v>8.126293995859132</c:v>
                  </c:pt>
                </c:numCache>
              </c:numRef>
            </c:plus>
            <c:minus>
              <c:numRef>
                <c:f>'(Mass) Spp Avg Across Transect'!$T$3:$T$23</c:f>
                <c:numCache>
                  <c:formatCode>General</c:formatCode>
                  <c:ptCount val="21"/>
                  <c:pt idx="0">
                    <c:v>3.388216721637715</c:v>
                  </c:pt>
                  <c:pt idx="3">
                    <c:v>2.573333488047595</c:v>
                  </c:pt>
                  <c:pt idx="6">
                    <c:v>3.590660399612022</c:v>
                  </c:pt>
                  <c:pt idx="9">
                    <c:v>6.243695254535836</c:v>
                  </c:pt>
                  <c:pt idx="12">
                    <c:v>4.172062317570362</c:v>
                  </c:pt>
                  <c:pt idx="15">
                    <c:v>3.947515723777844</c:v>
                  </c:pt>
                  <c:pt idx="18">
                    <c:v>6.509133318521694</c:v>
                  </c:pt>
                  <c:pt idx="20">
                    <c:v>8.126293995859132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Transect'!$R$3:$R$23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Spp Avg Across Transect'!$S$3:$S$23</c:f>
              <c:numCache>
                <c:formatCode>General</c:formatCode>
                <c:ptCount val="21"/>
                <c:pt idx="0">
                  <c:v>83.13343362634265</c:v>
                </c:pt>
                <c:pt idx="3">
                  <c:v>79.50921263113743</c:v>
                </c:pt>
                <c:pt idx="6">
                  <c:v>79.92828185746028</c:v>
                </c:pt>
                <c:pt idx="9">
                  <c:v>75.45036682534815</c:v>
                </c:pt>
                <c:pt idx="12">
                  <c:v>74.68579320972816</c:v>
                </c:pt>
                <c:pt idx="15">
                  <c:v>76.09938733832539</c:v>
                </c:pt>
                <c:pt idx="18">
                  <c:v>70.341653489948</c:v>
                </c:pt>
                <c:pt idx="20">
                  <c:v>75.20703933747413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E1-4312-8837-782CD67DCAD7}"/>
            </c:ext>
          </c:extLst>
        </c:ser>
        <c:ser>
          <c:idx val="1"/>
          <c:order val="1"/>
          <c:tx>
            <c:v>SHORE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Transect'!$T$29:$T$49</c:f>
                <c:numCache>
                  <c:formatCode>General</c:formatCode>
                  <c:ptCount val="21"/>
                  <c:pt idx="0">
                    <c:v>1.05420643331296</c:v>
                  </c:pt>
                  <c:pt idx="3">
                    <c:v>3.162233918419183</c:v>
                  </c:pt>
                  <c:pt idx="6">
                    <c:v>3.16308694661605</c:v>
                  </c:pt>
                  <c:pt idx="9">
                    <c:v>5.691973258315495</c:v>
                  </c:pt>
                  <c:pt idx="12">
                    <c:v>4.853251508145938</c:v>
                  </c:pt>
                  <c:pt idx="15">
                    <c:v>0.326967541727975</c:v>
                  </c:pt>
                  <c:pt idx="18">
                    <c:v>2.233023656737856</c:v>
                  </c:pt>
                  <c:pt idx="20">
                    <c:v>0.0431162652393695</c:v>
                  </c:pt>
                </c:numCache>
              </c:numRef>
            </c:plus>
            <c:minus>
              <c:numRef>
                <c:f>'(Mass) Spp Avg Across Transect'!$T$29:$T$49</c:f>
                <c:numCache>
                  <c:formatCode>General</c:formatCode>
                  <c:ptCount val="21"/>
                  <c:pt idx="0">
                    <c:v>1.05420643331296</c:v>
                  </c:pt>
                  <c:pt idx="3">
                    <c:v>3.162233918419183</c:v>
                  </c:pt>
                  <c:pt idx="6">
                    <c:v>3.16308694661605</c:v>
                  </c:pt>
                  <c:pt idx="9">
                    <c:v>5.691973258315495</c:v>
                  </c:pt>
                  <c:pt idx="12">
                    <c:v>4.853251508145938</c:v>
                  </c:pt>
                  <c:pt idx="15">
                    <c:v>0.326967541727975</c:v>
                  </c:pt>
                  <c:pt idx="18">
                    <c:v>2.233023656737856</c:v>
                  </c:pt>
                  <c:pt idx="20">
                    <c:v>0.0431162652393695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Transect'!$R$29:$R$49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Spp Avg Across Transect'!$S$29:$S$49</c:f>
              <c:numCache>
                <c:formatCode>General</c:formatCode>
                <c:ptCount val="21"/>
                <c:pt idx="0">
                  <c:v>82.81558134782706</c:v>
                </c:pt>
                <c:pt idx="3">
                  <c:v>79.54145549062104</c:v>
                </c:pt>
                <c:pt idx="6">
                  <c:v>78.56822404648491</c:v>
                </c:pt>
                <c:pt idx="9">
                  <c:v>76.15572097279416</c:v>
                </c:pt>
                <c:pt idx="12">
                  <c:v>74.82212591607124</c:v>
                </c:pt>
                <c:pt idx="15">
                  <c:v>74.79397556123898</c:v>
                </c:pt>
                <c:pt idx="18">
                  <c:v>66.446221626281</c:v>
                </c:pt>
                <c:pt idx="20">
                  <c:v>64.1674100505501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E1-4312-8837-782CD67DCAD7}"/>
            </c:ext>
          </c:extLst>
        </c:ser>
        <c:ser>
          <c:idx val="2"/>
          <c:order val="2"/>
          <c:tx>
            <c:v>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Transect'!$T$51:$T$72</c:f>
                <c:numCache>
                  <c:formatCode>General</c:formatCode>
                  <c:ptCount val="22"/>
                  <c:pt idx="0">
                    <c:v>3.291551448542952</c:v>
                  </c:pt>
                  <c:pt idx="3">
                    <c:v>4.06969270137421</c:v>
                  </c:pt>
                  <c:pt idx="6">
                    <c:v>5.81856509175817</c:v>
                  </c:pt>
                  <c:pt idx="9">
                    <c:v>3.815661368087416</c:v>
                  </c:pt>
                  <c:pt idx="12">
                    <c:v>5.18659546313539</c:v>
                  </c:pt>
                  <c:pt idx="15">
                    <c:v>5.299435028248581</c:v>
                  </c:pt>
                  <c:pt idx="18">
                    <c:v>5.059968172774501</c:v>
                  </c:pt>
                  <c:pt idx="21">
                    <c:v>7.306115157377579</c:v>
                  </c:pt>
                </c:numCache>
              </c:numRef>
            </c:plus>
            <c:minus>
              <c:numRef>
                <c:f>'(Mass) Spp Avg Across Transect'!$T$51:$T$72</c:f>
                <c:numCache>
                  <c:formatCode>General</c:formatCode>
                  <c:ptCount val="22"/>
                  <c:pt idx="0">
                    <c:v>3.291551448542952</c:v>
                  </c:pt>
                  <c:pt idx="3">
                    <c:v>4.06969270137421</c:v>
                  </c:pt>
                  <c:pt idx="6">
                    <c:v>5.81856509175817</c:v>
                  </c:pt>
                  <c:pt idx="9">
                    <c:v>3.815661368087416</c:v>
                  </c:pt>
                  <c:pt idx="12">
                    <c:v>5.18659546313539</c:v>
                  </c:pt>
                  <c:pt idx="15">
                    <c:v>5.299435028248581</c:v>
                  </c:pt>
                  <c:pt idx="18">
                    <c:v>5.059968172774501</c:v>
                  </c:pt>
                  <c:pt idx="21">
                    <c:v>7.306115157377579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Transect'!$R$51:$R$72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Spp Avg Across Transect'!$S$51:$S$72</c:f>
              <c:numCache>
                <c:formatCode>General</c:formatCode>
                <c:ptCount val="22"/>
                <c:pt idx="0">
                  <c:v>81.94299859247182</c:v>
                </c:pt>
                <c:pt idx="3">
                  <c:v>79.95553028314816</c:v>
                </c:pt>
                <c:pt idx="6">
                  <c:v>74.33555246398122</c:v>
                </c:pt>
                <c:pt idx="9">
                  <c:v>70.21895769084717</c:v>
                </c:pt>
                <c:pt idx="12">
                  <c:v>68.95589096878608</c:v>
                </c:pt>
                <c:pt idx="15">
                  <c:v>75.63276836158192</c:v>
                </c:pt>
                <c:pt idx="18">
                  <c:v>70.88810163697934</c:v>
                </c:pt>
                <c:pt idx="21">
                  <c:v>66.67164917734554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E1-4312-8837-782CD67DC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45720"/>
        <c:axId val="2039452552"/>
      </c:scatterChart>
      <c:valAx>
        <c:axId val="203944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52552"/>
        <c:crosses val="autoZero"/>
        <c:crossBetween val="midCat"/>
      </c:valAx>
      <c:valAx>
        <c:axId val="2039452552"/>
        <c:scaling>
          <c:orientation val="minMax"/>
          <c:max val="100.0"/>
          <c:min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%mass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4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</a:t>
            </a:r>
            <a:r>
              <a:rPr lang="en-US" baseline="0"/>
              <a:t> </a:t>
            </a:r>
            <a:r>
              <a:rPr lang="en-US"/>
              <a:t>Avg %N at M-1-E</a:t>
            </a:r>
          </a:p>
        </c:rich>
      </c:tx>
      <c:layout>
        <c:manualLayout>
          <c:xMode val="edge"/>
          <c:yMode val="edge"/>
          <c:x val="0.346381485458341"/>
          <c:y val="0.01927194535872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'(Nutr) Loc Avg Across Transects'!$T$1</c:f>
              <c:strCache>
                <c:ptCount val="1"/>
                <c:pt idx="0">
                  <c:v>Avg %N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'(Nutr) Loc Avg Across Transects'!$O$27:$O$48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'(Nutr) Loc Avg Across Transects'!$T$27:$T$48</c:f>
              <c:numCache>
                <c:formatCode>General</c:formatCode>
                <c:ptCount val="22"/>
                <c:pt idx="0" formatCode="0.000">
                  <c:v>0.984666666666667</c:v>
                </c:pt>
                <c:pt idx="3" formatCode="0.000">
                  <c:v>2.486333333333333</c:v>
                </c:pt>
                <c:pt idx="6" formatCode="0.000">
                  <c:v>2.423666666666667</c:v>
                </c:pt>
                <c:pt idx="9" formatCode="0.000">
                  <c:v>3.465333333333333</c:v>
                </c:pt>
                <c:pt idx="12" formatCode="0.000">
                  <c:v>2.304666666666666</c:v>
                </c:pt>
                <c:pt idx="15" formatCode="0.000">
                  <c:v>3.315</c:v>
                </c:pt>
                <c:pt idx="18" formatCode="0.000">
                  <c:v>2.692333333333333</c:v>
                </c:pt>
                <c:pt idx="21" formatCode="0.000">
                  <c:v>2.525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EA-4143-84A8-00EFE0DE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061880"/>
        <c:axId val="173706842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'(Nutr) Loc Avg Across Transects'!$P$1</c15:sqref>
                        </c15:formulaRef>
                      </c:ext>
                    </c:extLst>
                    <c:strCache>
                      <c:ptCount val="1"/>
                      <c:pt idx="0">
                        <c:v>Avg %C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'(Nutr) Loc Avg Across Transects'!$O$27:$O$48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9">
                        <c:v>6</c:v>
                      </c:pt>
                      <c:pt idx="12">
                        <c:v>8</c:v>
                      </c:pt>
                      <c:pt idx="15">
                        <c:v>10</c:v>
                      </c:pt>
                      <c:pt idx="18">
                        <c:v>12</c:v>
                      </c:pt>
                      <c:pt idx="21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'(Nutr) Loc Avg Across Transects'!$P$27:$P$48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 formatCode="0.000">
                        <c:v>45.24466666666666</c:v>
                      </c:pt>
                      <c:pt idx="3" formatCode="0.000">
                        <c:v>44.786666666666669</c:v>
                      </c:pt>
                      <c:pt idx="6" formatCode="0.000">
                        <c:v>46.044000000000004</c:v>
                      </c:pt>
                      <c:pt idx="9" formatCode="0.000">
                        <c:v>46.972333333333331</c:v>
                      </c:pt>
                      <c:pt idx="12" formatCode="0.000">
                        <c:v>46.717333333333336</c:v>
                      </c:pt>
                      <c:pt idx="15" formatCode="0.000">
                        <c:v>44.153999999999996</c:v>
                      </c:pt>
                      <c:pt idx="18" formatCode="0.000">
                        <c:v>46.948</c:v>
                      </c:pt>
                      <c:pt idx="21" formatCode="0.000">
                        <c:v>45.887999999999998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3EA-4143-84A8-00EFE0DECCB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Transects'!$Q$1</c15:sqref>
                        </c15:formulaRef>
                      </c:ext>
                    </c:extLst>
                    <c:strCache>
                      <c:ptCount val="1"/>
                      <c:pt idx="0">
                        <c:v>Standard Error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Transects'!$O$27:$O$48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9">
                        <c:v>6</c:v>
                      </c:pt>
                      <c:pt idx="12">
                        <c:v>8</c:v>
                      </c:pt>
                      <c:pt idx="15">
                        <c:v>10</c:v>
                      </c:pt>
                      <c:pt idx="18">
                        <c:v>12</c:v>
                      </c:pt>
                      <c:pt idx="21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Transects'!$Q$27:$Q$48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0.47713915976136068</c:v>
                      </c:pt>
                      <c:pt idx="3">
                        <c:v>0.69510103182519012</c:v>
                      </c:pt>
                      <c:pt idx="6">
                        <c:v>0.74186858674565781</c:v>
                      </c:pt>
                      <c:pt idx="9">
                        <c:v>0.44440084508370425</c:v>
                      </c:pt>
                      <c:pt idx="12">
                        <c:v>0.32724727314032481</c:v>
                      </c:pt>
                      <c:pt idx="15">
                        <c:v>0.35270998473722526</c:v>
                      </c:pt>
                      <c:pt idx="18">
                        <c:v>0.89972569894014587</c:v>
                      </c:pt>
                      <c:pt idx="21">
                        <c:v>0.52559902333749975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3EA-4143-84A8-00EFE0DECCB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Transects'!$R$1</c15:sqref>
                        </c15:formulaRef>
                      </c:ext>
                    </c:extLst>
                    <c:strCache>
                      <c:ptCount val="1"/>
                      <c:pt idx="0">
                        <c:v>Avg %H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Transects'!$O$27:$O$48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9">
                        <c:v>6</c:v>
                      </c:pt>
                      <c:pt idx="12">
                        <c:v>8</c:v>
                      </c:pt>
                      <c:pt idx="15">
                        <c:v>10</c:v>
                      </c:pt>
                      <c:pt idx="18">
                        <c:v>12</c:v>
                      </c:pt>
                      <c:pt idx="21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Transects'!$R$27:$R$48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 formatCode="0.000">
                        <c:v>5.9050000000000002</c:v>
                      </c:pt>
                      <c:pt idx="3" formatCode="0.000">
                        <c:v>5.8303333333333329</c:v>
                      </c:pt>
                      <c:pt idx="6" formatCode="0.000">
                        <c:v>5.7749999999999995</c:v>
                      </c:pt>
                      <c:pt idx="9" formatCode="0.000">
                        <c:v>6.0173333333333332</c:v>
                      </c:pt>
                      <c:pt idx="12" formatCode="0.000">
                        <c:v>5.6586666666666678</c:v>
                      </c:pt>
                      <c:pt idx="15" formatCode="0.000">
                        <c:v>5.5803333333333329</c:v>
                      </c:pt>
                      <c:pt idx="18" formatCode="0.000">
                        <c:v>5.8496666666666668</c:v>
                      </c:pt>
                      <c:pt idx="21" formatCode="0.000">
                        <c:v>5.5336666666666661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3EA-4143-84A8-00EFE0DECCB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Transects'!$S$1</c15:sqref>
                        </c15:formulaRef>
                      </c:ext>
                    </c:extLst>
                    <c:strCache>
                      <c:ptCount val="1"/>
                      <c:pt idx="0">
                        <c:v>Standard Error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Transects'!$O$27:$O$48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9">
                        <c:v>6</c:v>
                      </c:pt>
                      <c:pt idx="12">
                        <c:v>8</c:v>
                      </c:pt>
                      <c:pt idx="15">
                        <c:v>10</c:v>
                      </c:pt>
                      <c:pt idx="18">
                        <c:v>12</c:v>
                      </c:pt>
                      <c:pt idx="21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Transects'!$S$27:$S$48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3.3501243758006123E-2</c:v>
                      </c:pt>
                      <c:pt idx="3">
                        <c:v>9.3313688408745668E-2</c:v>
                      </c:pt>
                      <c:pt idx="6">
                        <c:v>0.20361974363995261</c:v>
                      </c:pt>
                      <c:pt idx="9">
                        <c:v>5.3744250338472757E-2</c:v>
                      </c:pt>
                      <c:pt idx="12">
                        <c:v>0.12707259517474431</c:v>
                      </c:pt>
                      <c:pt idx="15">
                        <c:v>5.795496335757426E-2</c:v>
                      </c:pt>
                      <c:pt idx="18">
                        <c:v>0.15219432023275731</c:v>
                      </c:pt>
                      <c:pt idx="21">
                        <c:v>0.10294388978683702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EA-4143-84A8-00EFE0DECCB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Transects'!$U$1</c15:sqref>
                        </c15:formulaRef>
                      </c:ext>
                    </c:extLst>
                    <c:strCache>
                      <c:ptCount val="1"/>
                      <c:pt idx="0">
                        <c:v>Standard Error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Transects'!$O$27:$O$48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9">
                        <c:v>6</c:v>
                      </c:pt>
                      <c:pt idx="12">
                        <c:v>8</c:v>
                      </c:pt>
                      <c:pt idx="15">
                        <c:v>10</c:v>
                      </c:pt>
                      <c:pt idx="18">
                        <c:v>12</c:v>
                      </c:pt>
                      <c:pt idx="21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Transects'!$U$27:$U$48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6.1259919831630365E-2</c:v>
                      </c:pt>
                      <c:pt idx="3">
                        <c:v>0.47186485824274366</c:v>
                      </c:pt>
                      <c:pt idx="6">
                        <c:v>0.76052007059496929</c:v>
                      </c:pt>
                      <c:pt idx="9">
                        <c:v>1.0936255199005638</c:v>
                      </c:pt>
                      <c:pt idx="12">
                        <c:v>0.18044512862486745</c:v>
                      </c:pt>
                      <c:pt idx="15">
                        <c:v>0.48763134982621231</c:v>
                      </c:pt>
                      <c:pt idx="18">
                        <c:v>0.40765767229107591</c:v>
                      </c:pt>
                      <c:pt idx="21">
                        <c:v>0.35571664753471011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3EA-4143-84A8-00EFE0DECCB2}"/>
                  </c:ext>
                </c:extLst>
              </c15:ser>
            </c15:filteredScatterSeries>
          </c:ext>
        </c:extLst>
      </c:scatterChart>
      <c:valAx>
        <c:axId val="173706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68424"/>
        <c:crosses val="autoZero"/>
        <c:crossBetween val="midCat"/>
      </c:valAx>
      <c:valAx>
        <c:axId val="173706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6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M-4-N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MIDDLE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Transect'!$T$76:$T$96</c:f>
                <c:numCache>
                  <c:formatCode>General</c:formatCode>
                  <c:ptCount val="21"/>
                  <c:pt idx="0">
                    <c:v>3.98651133637411</c:v>
                  </c:pt>
                  <c:pt idx="3">
                    <c:v>0.525155361612609</c:v>
                  </c:pt>
                  <c:pt idx="6">
                    <c:v>2.209184122196313</c:v>
                  </c:pt>
                  <c:pt idx="9">
                    <c:v>3.86993805287897</c:v>
                  </c:pt>
                  <c:pt idx="12">
                    <c:v>9.33152239243063</c:v>
                  </c:pt>
                  <c:pt idx="15">
                    <c:v>2.246180582937363</c:v>
                  </c:pt>
                  <c:pt idx="18">
                    <c:v>3.534024084876146</c:v>
                  </c:pt>
                  <c:pt idx="20">
                    <c:v>6.522857280199939</c:v>
                  </c:pt>
                </c:numCache>
              </c:numRef>
            </c:plus>
            <c:minus>
              <c:numRef>
                <c:f>'(Mass) Spp Avg Across Transect'!$T$76:$T$96</c:f>
                <c:numCache>
                  <c:formatCode>General</c:formatCode>
                  <c:ptCount val="21"/>
                  <c:pt idx="0">
                    <c:v>3.98651133637411</c:v>
                  </c:pt>
                  <c:pt idx="3">
                    <c:v>0.525155361612609</c:v>
                  </c:pt>
                  <c:pt idx="6">
                    <c:v>2.209184122196313</c:v>
                  </c:pt>
                  <c:pt idx="9">
                    <c:v>3.86993805287897</c:v>
                  </c:pt>
                  <c:pt idx="12">
                    <c:v>9.33152239243063</c:v>
                  </c:pt>
                  <c:pt idx="15">
                    <c:v>2.246180582937363</c:v>
                  </c:pt>
                  <c:pt idx="18">
                    <c:v>3.534024084876146</c:v>
                  </c:pt>
                  <c:pt idx="20">
                    <c:v>6.522857280199939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Transect'!$R$76:$R$96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Spp Avg Across Transect'!$S$76:$S$96</c:f>
              <c:numCache>
                <c:formatCode>General</c:formatCode>
                <c:ptCount val="21"/>
                <c:pt idx="0">
                  <c:v>75.1513487045198</c:v>
                </c:pt>
                <c:pt idx="3">
                  <c:v>78.34477086385482</c:v>
                </c:pt>
                <c:pt idx="6">
                  <c:v>78.87555332231926</c:v>
                </c:pt>
                <c:pt idx="9">
                  <c:v>71.00818222934911</c:v>
                </c:pt>
                <c:pt idx="12">
                  <c:v>75.24353400633702</c:v>
                </c:pt>
                <c:pt idx="15">
                  <c:v>72.03909563920024</c:v>
                </c:pt>
                <c:pt idx="18">
                  <c:v>71.85124231563715</c:v>
                </c:pt>
                <c:pt idx="20">
                  <c:v>47.36792770273519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5E-4D66-964A-AA980602BCD7}"/>
            </c:ext>
          </c:extLst>
        </c:ser>
        <c:ser>
          <c:idx val="1"/>
          <c:order val="1"/>
          <c:tx>
            <c:v>SHORE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Transect'!$T$99:$T$120</c:f>
                <c:numCache>
                  <c:formatCode>General</c:formatCode>
                  <c:ptCount val="22"/>
                  <c:pt idx="0">
                    <c:v>4.290484411058425</c:v>
                  </c:pt>
                  <c:pt idx="3">
                    <c:v>1.826396621628299</c:v>
                  </c:pt>
                  <c:pt idx="6">
                    <c:v>4.070309882647472</c:v>
                  </c:pt>
                  <c:pt idx="9">
                    <c:v>1.324363103524676</c:v>
                  </c:pt>
                  <c:pt idx="12">
                    <c:v>4.30720054053936</c:v>
                  </c:pt>
                  <c:pt idx="15">
                    <c:v>4.508916632293233</c:v>
                  </c:pt>
                  <c:pt idx="18">
                    <c:v>4.018087587621786</c:v>
                  </c:pt>
                  <c:pt idx="21">
                    <c:v>4.642188681542299</c:v>
                  </c:pt>
                </c:numCache>
              </c:numRef>
            </c:plus>
            <c:minus>
              <c:numRef>
                <c:f>'(Mass) Spp Avg Across Transect'!$T$99:$T$120</c:f>
                <c:numCache>
                  <c:formatCode>General</c:formatCode>
                  <c:ptCount val="22"/>
                  <c:pt idx="0">
                    <c:v>4.290484411058425</c:v>
                  </c:pt>
                  <c:pt idx="3">
                    <c:v>1.826396621628299</c:v>
                  </c:pt>
                  <c:pt idx="6">
                    <c:v>4.070309882647472</c:v>
                  </c:pt>
                  <c:pt idx="9">
                    <c:v>1.324363103524676</c:v>
                  </c:pt>
                  <c:pt idx="12">
                    <c:v>4.30720054053936</c:v>
                  </c:pt>
                  <c:pt idx="15">
                    <c:v>4.508916632293233</c:v>
                  </c:pt>
                  <c:pt idx="18">
                    <c:v>4.018087587621786</c:v>
                  </c:pt>
                  <c:pt idx="21">
                    <c:v>4.642188681542299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Transect'!$R$99:$R$120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Spp Avg Across Transect'!$S$99:$S$120</c:f>
              <c:numCache>
                <c:formatCode>General</c:formatCode>
                <c:ptCount val="22"/>
                <c:pt idx="0">
                  <c:v>85.28481295520602</c:v>
                </c:pt>
                <c:pt idx="3">
                  <c:v>74.57383639196017</c:v>
                </c:pt>
                <c:pt idx="6">
                  <c:v>78.2396049648929</c:v>
                </c:pt>
                <c:pt idx="9">
                  <c:v>71.9189202699745</c:v>
                </c:pt>
                <c:pt idx="12">
                  <c:v>73.76243414805155</c:v>
                </c:pt>
                <c:pt idx="15">
                  <c:v>76.9087779929006</c:v>
                </c:pt>
                <c:pt idx="18">
                  <c:v>74.05236263931915</c:v>
                </c:pt>
                <c:pt idx="21">
                  <c:v>68.62703953855716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5E-4D66-964A-AA980602BCD7}"/>
            </c:ext>
          </c:extLst>
        </c:ser>
        <c:ser>
          <c:idx val="2"/>
          <c:order val="2"/>
          <c:tx>
            <c:v>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Transect'!$T$125:$T$143</c:f>
                <c:numCache>
                  <c:formatCode>General</c:formatCode>
                  <c:ptCount val="19"/>
                  <c:pt idx="0">
                    <c:v>2.53156200520661</c:v>
                  </c:pt>
                  <c:pt idx="3">
                    <c:v>1.743487750546287</c:v>
                  </c:pt>
                  <c:pt idx="6">
                    <c:v>1.383185399368801</c:v>
                  </c:pt>
                  <c:pt idx="9">
                    <c:v>2.221908981071283</c:v>
                  </c:pt>
                  <c:pt idx="12">
                    <c:v>8.392887405190117</c:v>
                  </c:pt>
                  <c:pt idx="15">
                    <c:v>1.119601731112083</c:v>
                  </c:pt>
                  <c:pt idx="18">
                    <c:v>1.771555683005419</c:v>
                  </c:pt>
                </c:numCache>
              </c:numRef>
            </c:plus>
            <c:minus>
              <c:numRef>
                <c:f>'(Mass) Spp Avg Across Transect'!$T$125:$T$143</c:f>
                <c:numCache>
                  <c:formatCode>General</c:formatCode>
                  <c:ptCount val="19"/>
                  <c:pt idx="0">
                    <c:v>2.53156200520661</c:v>
                  </c:pt>
                  <c:pt idx="3">
                    <c:v>1.743487750546287</c:v>
                  </c:pt>
                  <c:pt idx="6">
                    <c:v>1.383185399368801</c:v>
                  </c:pt>
                  <c:pt idx="9">
                    <c:v>2.221908981071283</c:v>
                  </c:pt>
                  <c:pt idx="12">
                    <c:v>8.392887405190117</c:v>
                  </c:pt>
                  <c:pt idx="15">
                    <c:v>1.119601731112083</c:v>
                  </c:pt>
                  <c:pt idx="18">
                    <c:v>1.771555683005419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Transect'!$R$125:$R$143</c:f>
              <c:numCache>
                <c:formatCode>General</c:formatCode>
                <c:ptCount val="19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</c:numCache>
            </c:numRef>
          </c:xVal>
          <c:yVal>
            <c:numRef>
              <c:f>'(Mass) Spp Avg Across Transect'!$S$125:$S$143</c:f>
              <c:numCache>
                <c:formatCode>General</c:formatCode>
                <c:ptCount val="19"/>
                <c:pt idx="0">
                  <c:v>78.76857500488624</c:v>
                </c:pt>
                <c:pt idx="3">
                  <c:v>74.94193476246765</c:v>
                </c:pt>
                <c:pt idx="6">
                  <c:v>63.90036730945821</c:v>
                </c:pt>
                <c:pt idx="9">
                  <c:v>61.91421667337897</c:v>
                </c:pt>
                <c:pt idx="12">
                  <c:v>54.87566418388186</c:v>
                </c:pt>
                <c:pt idx="15">
                  <c:v>61.48768434617074</c:v>
                </c:pt>
                <c:pt idx="18">
                  <c:v>61.66912616001104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5E-4D66-964A-AA980602B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39672"/>
        <c:axId val="1500732776"/>
      </c:scatterChart>
      <c:valAx>
        <c:axId val="150153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32776"/>
        <c:crosses val="autoZero"/>
        <c:crossBetween val="midCat"/>
      </c:valAx>
      <c:valAx>
        <c:axId val="1500732776"/>
        <c:scaling>
          <c:orientation val="minMax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%Mass</a:t>
                </a:r>
                <a:r>
                  <a:rPr lang="en-US" baseline="0"/>
                  <a:t> Remaining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3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M-4-S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MIDDLE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Transect'!$T$147:$T$168</c:f>
                <c:numCache>
                  <c:formatCode>General</c:formatCode>
                  <c:ptCount val="22"/>
                  <c:pt idx="0">
                    <c:v>0.101640905428169</c:v>
                  </c:pt>
                  <c:pt idx="3">
                    <c:v>2.89296397413966</c:v>
                  </c:pt>
                  <c:pt idx="6">
                    <c:v>6.913527937450805</c:v>
                  </c:pt>
                  <c:pt idx="9">
                    <c:v>2.05029298658196</c:v>
                  </c:pt>
                  <c:pt idx="12">
                    <c:v>4.628868729583103</c:v>
                  </c:pt>
                  <c:pt idx="15">
                    <c:v>3.468231120430671</c:v>
                  </c:pt>
                  <c:pt idx="18">
                    <c:v>3.627843733007496</c:v>
                  </c:pt>
                  <c:pt idx="21">
                    <c:v>0.657023699192372</c:v>
                  </c:pt>
                </c:numCache>
              </c:numRef>
            </c:plus>
            <c:minus>
              <c:numRef>
                <c:f>'(Mass) Spp Avg Across Transect'!$T$147:$T$168</c:f>
                <c:numCache>
                  <c:formatCode>General</c:formatCode>
                  <c:ptCount val="22"/>
                  <c:pt idx="0">
                    <c:v>0.101640905428169</c:v>
                  </c:pt>
                  <c:pt idx="3">
                    <c:v>2.89296397413966</c:v>
                  </c:pt>
                  <c:pt idx="6">
                    <c:v>6.913527937450805</c:v>
                  </c:pt>
                  <c:pt idx="9">
                    <c:v>2.05029298658196</c:v>
                  </c:pt>
                  <c:pt idx="12">
                    <c:v>4.628868729583103</c:v>
                  </c:pt>
                  <c:pt idx="15">
                    <c:v>3.468231120430671</c:v>
                  </c:pt>
                  <c:pt idx="18">
                    <c:v>3.627843733007496</c:v>
                  </c:pt>
                  <c:pt idx="21">
                    <c:v>0.657023699192372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Transect'!$R$147:$R$168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Spp Avg Across Transect'!$S$147:$S$168</c:f>
              <c:numCache>
                <c:formatCode>General</c:formatCode>
                <c:ptCount val="22"/>
                <c:pt idx="0">
                  <c:v>83.32081898761996</c:v>
                </c:pt>
                <c:pt idx="3">
                  <c:v>79.76656862791014</c:v>
                </c:pt>
                <c:pt idx="6">
                  <c:v>79.1504430096353</c:v>
                </c:pt>
                <c:pt idx="9">
                  <c:v>73.65613293275472</c:v>
                </c:pt>
                <c:pt idx="12">
                  <c:v>75.64128607773011</c:v>
                </c:pt>
                <c:pt idx="15">
                  <c:v>76.65387648610948</c:v>
                </c:pt>
                <c:pt idx="18">
                  <c:v>68.92844973567959</c:v>
                </c:pt>
                <c:pt idx="21">
                  <c:v>67.41526545743414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C8-4A68-8F87-76BC6A501527}"/>
            </c:ext>
          </c:extLst>
        </c:ser>
        <c:ser>
          <c:idx val="1"/>
          <c:order val="1"/>
          <c:tx>
            <c:v>SHORE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Transect'!$T$172:$T$190</c:f>
                <c:numCache>
                  <c:formatCode>General</c:formatCode>
                  <c:ptCount val="19"/>
                  <c:pt idx="0">
                    <c:v>7.722622570895012</c:v>
                  </c:pt>
                  <c:pt idx="3">
                    <c:v>2.257392011235617</c:v>
                  </c:pt>
                  <c:pt idx="6">
                    <c:v>2.416875751853591</c:v>
                  </c:pt>
                  <c:pt idx="9">
                    <c:v>3.342442822126804</c:v>
                  </c:pt>
                  <c:pt idx="12">
                    <c:v>2.305902303697738</c:v>
                  </c:pt>
                  <c:pt idx="15">
                    <c:v>1.817597125397713</c:v>
                  </c:pt>
                  <c:pt idx="18">
                    <c:v>4.755093398579027</c:v>
                  </c:pt>
                </c:numCache>
              </c:numRef>
            </c:plus>
            <c:minus>
              <c:numRef>
                <c:f>'(Mass) Spp Avg Across Transect'!$T$172:$T$190</c:f>
                <c:numCache>
                  <c:formatCode>General</c:formatCode>
                  <c:ptCount val="19"/>
                  <c:pt idx="0">
                    <c:v>7.722622570895012</c:v>
                  </c:pt>
                  <c:pt idx="3">
                    <c:v>2.257392011235617</c:v>
                  </c:pt>
                  <c:pt idx="6">
                    <c:v>2.416875751853591</c:v>
                  </c:pt>
                  <c:pt idx="9">
                    <c:v>3.342442822126804</c:v>
                  </c:pt>
                  <c:pt idx="12">
                    <c:v>2.305902303697738</c:v>
                  </c:pt>
                  <c:pt idx="15">
                    <c:v>1.817597125397713</c:v>
                  </c:pt>
                  <c:pt idx="18">
                    <c:v>4.755093398579027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Transect'!$R$172:$R$190</c:f>
              <c:numCache>
                <c:formatCode>General</c:formatCode>
                <c:ptCount val="19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</c:numCache>
            </c:numRef>
          </c:xVal>
          <c:yVal>
            <c:numRef>
              <c:f>'(Mass) Spp Avg Across Transect'!$S$172:$S$190</c:f>
              <c:numCache>
                <c:formatCode>General</c:formatCode>
                <c:ptCount val="19"/>
                <c:pt idx="0">
                  <c:v>75.4918068603889</c:v>
                </c:pt>
                <c:pt idx="3">
                  <c:v>79.85559714959471</c:v>
                </c:pt>
                <c:pt idx="6">
                  <c:v>78.37274012919008</c:v>
                </c:pt>
                <c:pt idx="9">
                  <c:v>73.98728359401964</c:v>
                </c:pt>
                <c:pt idx="12">
                  <c:v>72.42275867263686</c:v>
                </c:pt>
                <c:pt idx="15">
                  <c:v>77.64939351077965</c:v>
                </c:pt>
                <c:pt idx="18">
                  <c:v>72.30226320989976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C8-4A68-8F87-76BC6A501527}"/>
            </c:ext>
          </c:extLst>
        </c:ser>
        <c:ser>
          <c:idx val="2"/>
          <c:order val="2"/>
          <c:tx>
            <c:v>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Transect'!$T$196:$T$217</c:f>
                <c:numCache>
                  <c:formatCode>General</c:formatCode>
                  <c:ptCount val="22"/>
                  <c:pt idx="0">
                    <c:v>1.572408219122362</c:v>
                  </c:pt>
                  <c:pt idx="3">
                    <c:v>2.784466091115831</c:v>
                  </c:pt>
                  <c:pt idx="6">
                    <c:v>2.118993086439794</c:v>
                  </c:pt>
                  <c:pt idx="9">
                    <c:v>1.887622627134452</c:v>
                  </c:pt>
                  <c:pt idx="12">
                    <c:v>1.153703779125095</c:v>
                  </c:pt>
                  <c:pt idx="15">
                    <c:v>1.909328582301107</c:v>
                  </c:pt>
                  <c:pt idx="18">
                    <c:v>3.940024265672064</c:v>
                  </c:pt>
                  <c:pt idx="21">
                    <c:v>1.549032075738299</c:v>
                  </c:pt>
                </c:numCache>
              </c:numRef>
            </c:plus>
            <c:minus>
              <c:numRef>
                <c:f>'(Mass) Spp Avg Across Transect'!$T$196:$T$217</c:f>
                <c:numCache>
                  <c:formatCode>General</c:formatCode>
                  <c:ptCount val="22"/>
                  <c:pt idx="0">
                    <c:v>1.572408219122362</c:v>
                  </c:pt>
                  <c:pt idx="3">
                    <c:v>2.784466091115831</c:v>
                  </c:pt>
                  <c:pt idx="6">
                    <c:v>2.118993086439794</c:v>
                  </c:pt>
                  <c:pt idx="9">
                    <c:v>1.887622627134452</c:v>
                  </c:pt>
                  <c:pt idx="12">
                    <c:v>1.153703779125095</c:v>
                  </c:pt>
                  <c:pt idx="15">
                    <c:v>1.909328582301107</c:v>
                  </c:pt>
                  <c:pt idx="18">
                    <c:v>3.940024265672064</c:v>
                  </c:pt>
                  <c:pt idx="21">
                    <c:v>1.549032075738299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Transect'!$R$196:$R$217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Spp Avg Across Transect'!$S$196:$S$217</c:f>
              <c:numCache>
                <c:formatCode>General</c:formatCode>
                <c:ptCount val="22"/>
                <c:pt idx="0">
                  <c:v>73.50251470313273</c:v>
                </c:pt>
                <c:pt idx="3">
                  <c:v>71.08783036977061</c:v>
                </c:pt>
                <c:pt idx="6">
                  <c:v>64.67170727738055</c:v>
                </c:pt>
                <c:pt idx="9">
                  <c:v>65.07275902250407</c:v>
                </c:pt>
                <c:pt idx="12">
                  <c:v>59.10064199086806</c:v>
                </c:pt>
                <c:pt idx="15">
                  <c:v>60.68801941910541</c:v>
                </c:pt>
                <c:pt idx="18">
                  <c:v>56.56875517489785</c:v>
                </c:pt>
                <c:pt idx="21">
                  <c:v>57.50141302811926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C8-4A68-8F87-76BC6A501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642712"/>
        <c:axId val="1500635864"/>
      </c:scatterChart>
      <c:valAx>
        <c:axId val="150064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35864"/>
        <c:crosses val="autoZero"/>
        <c:crossBetween val="midCat"/>
      </c:valAx>
      <c:valAx>
        <c:axId val="1500635864"/>
        <c:scaling>
          <c:orientation val="minMax"/>
          <c:max val="100.0"/>
          <c:min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%Mass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4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54845702219761"/>
          <c:y val="0.409475324052764"/>
          <c:w val="0.0346681477550832"/>
          <c:h val="0.321769780010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TYP </a:t>
            </a:r>
            <a:r>
              <a:rPr lang="en-US"/>
              <a:t>Avg %N at M-1-E</a:t>
            </a:r>
          </a:p>
        </c:rich>
      </c:tx>
      <c:layout>
        <c:manualLayout>
          <c:xMode val="edge"/>
          <c:yMode val="edge"/>
          <c:x val="0.346381485458341"/>
          <c:y val="0.01927194535872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'(Nutr) Loc Avg Across Transects'!$T$1</c:f>
              <c:strCache>
                <c:ptCount val="1"/>
                <c:pt idx="0">
                  <c:v>Avg %N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'(Nutr) Loc Avg Across Transects'!$O$53:$O$73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'(Nutr) Loc Avg Across Transects'!$T$53:$T$73</c:f>
              <c:numCache>
                <c:formatCode>General</c:formatCode>
                <c:ptCount val="21"/>
                <c:pt idx="0" formatCode="0.000">
                  <c:v>0.884333333333333</c:v>
                </c:pt>
                <c:pt idx="3" formatCode="0.000">
                  <c:v>1.209</c:v>
                </c:pt>
                <c:pt idx="6" formatCode="0.000">
                  <c:v>2.516666666666667</c:v>
                </c:pt>
                <c:pt idx="9" formatCode="0.000">
                  <c:v>1.763666666666667</c:v>
                </c:pt>
                <c:pt idx="12" formatCode="0.000">
                  <c:v>1.649333333333333</c:v>
                </c:pt>
                <c:pt idx="15" formatCode="0.000">
                  <c:v>2.155333333333333</c:v>
                </c:pt>
                <c:pt idx="18" formatCode="0.000">
                  <c:v>1.605</c:v>
                </c:pt>
                <c:pt idx="20" formatCode="0.000">
                  <c:v>3.121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FF-4E92-AE83-D85FA9D5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117688"/>
        <c:axId val="173712423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'(Nutr) Loc Avg Across Transects'!$P$1</c15:sqref>
                        </c15:formulaRef>
                      </c:ext>
                    </c:extLst>
                    <c:strCache>
                      <c:ptCount val="1"/>
                      <c:pt idx="0">
                        <c:v>Avg %C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'(Nutr) Loc Avg Across Transects'!$O$53:$O$73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9">
                        <c:v>6</c:v>
                      </c:pt>
                      <c:pt idx="12">
                        <c:v>8</c:v>
                      </c:pt>
                      <c:pt idx="15">
                        <c:v>10</c:v>
                      </c:pt>
                      <c:pt idx="18">
                        <c:v>12</c:v>
                      </c:pt>
                      <c:pt idx="20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'(Nutr) Loc Avg Across Transects'!$P$53:$P$73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 formatCode="0.000">
                        <c:v>46.568333333333335</c:v>
                      </c:pt>
                      <c:pt idx="3" formatCode="0.000">
                        <c:v>44.830999999999996</c:v>
                      </c:pt>
                      <c:pt idx="6" formatCode="0.000">
                        <c:v>48.848999999999997</c:v>
                      </c:pt>
                      <c:pt idx="9" formatCode="0.000">
                        <c:v>47.348000000000006</c:v>
                      </c:pt>
                      <c:pt idx="12" formatCode="0.000">
                        <c:v>47.154333333333341</c:v>
                      </c:pt>
                      <c:pt idx="15" formatCode="0.000">
                        <c:v>45.223333333333336</c:v>
                      </c:pt>
                      <c:pt idx="18" formatCode="0.000">
                        <c:v>46.747</c:v>
                      </c:pt>
                      <c:pt idx="20" formatCode="0.000">
                        <c:v>47.986000000000004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8FF-4E92-AE83-D85FA9D5BDE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Transects'!$Q$1</c15:sqref>
                        </c15:formulaRef>
                      </c:ext>
                    </c:extLst>
                    <c:strCache>
                      <c:ptCount val="1"/>
                      <c:pt idx="0">
                        <c:v>Standard Error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Transects'!$O$53:$O$73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9">
                        <c:v>6</c:v>
                      </c:pt>
                      <c:pt idx="12">
                        <c:v>8</c:v>
                      </c:pt>
                      <c:pt idx="15">
                        <c:v>10</c:v>
                      </c:pt>
                      <c:pt idx="18">
                        <c:v>12</c:v>
                      </c:pt>
                      <c:pt idx="20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Transects'!$Q$53:$Q$73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0.18467478923171157</c:v>
                      </c:pt>
                      <c:pt idx="3">
                        <c:v>0.41502570201534805</c:v>
                      </c:pt>
                      <c:pt idx="6">
                        <c:v>2.9944158584494143</c:v>
                      </c:pt>
                      <c:pt idx="9">
                        <c:v>0.50042515257861886</c:v>
                      </c:pt>
                      <c:pt idx="12">
                        <c:v>0.53109143385212998</c:v>
                      </c:pt>
                      <c:pt idx="15">
                        <c:v>0.92694018745068507</c:v>
                      </c:pt>
                      <c:pt idx="18">
                        <c:v>1.3230000000000004</c:v>
                      </c:pt>
                      <c:pt idx="20">
                        <c:v>1.0509999999999984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FF-4E92-AE83-D85FA9D5BDE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Transects'!$R$1</c15:sqref>
                        </c15:formulaRef>
                      </c:ext>
                    </c:extLst>
                    <c:strCache>
                      <c:ptCount val="1"/>
                      <c:pt idx="0">
                        <c:v>Avg %H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Transects'!$O$53:$O$73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9">
                        <c:v>6</c:v>
                      </c:pt>
                      <c:pt idx="12">
                        <c:v>8</c:v>
                      </c:pt>
                      <c:pt idx="15">
                        <c:v>10</c:v>
                      </c:pt>
                      <c:pt idx="18">
                        <c:v>12</c:v>
                      </c:pt>
                      <c:pt idx="20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Transects'!$R$53:$R$73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 formatCode="0.000">
                        <c:v>6.1840000000000002</c:v>
                      </c:pt>
                      <c:pt idx="3" formatCode="0.000">
                        <c:v>4.9313333333333338</c:v>
                      </c:pt>
                      <c:pt idx="6" formatCode="0.000">
                        <c:v>6.0383333333333331</c:v>
                      </c:pt>
                      <c:pt idx="9" formatCode="0.000">
                        <c:v>5.7339999999999991</c:v>
                      </c:pt>
                      <c:pt idx="12" formatCode="0.000">
                        <c:v>6.2343333333333328</c:v>
                      </c:pt>
                      <c:pt idx="15" formatCode="0.000">
                        <c:v>5.6566666666666663</c:v>
                      </c:pt>
                      <c:pt idx="18" formatCode="0.000">
                        <c:v>6.218</c:v>
                      </c:pt>
                      <c:pt idx="20" formatCode="0.000">
                        <c:v>5.5495000000000001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FF-4E92-AE83-D85FA9D5BDE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Transects'!$S$1</c15:sqref>
                        </c15:formulaRef>
                      </c:ext>
                    </c:extLst>
                    <c:strCache>
                      <c:ptCount val="1"/>
                      <c:pt idx="0">
                        <c:v>Standard Error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Transects'!$O$53:$O$73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9">
                        <c:v>6</c:v>
                      </c:pt>
                      <c:pt idx="12">
                        <c:v>8</c:v>
                      </c:pt>
                      <c:pt idx="15">
                        <c:v>10</c:v>
                      </c:pt>
                      <c:pt idx="18">
                        <c:v>12</c:v>
                      </c:pt>
                      <c:pt idx="20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Transects'!$S$53:$S$73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0.10965552121682412</c:v>
                      </c:pt>
                      <c:pt idx="3">
                        <c:v>9.9387010105838319E-3</c:v>
                      </c:pt>
                      <c:pt idx="6">
                        <c:v>0.36759140964451886</c:v>
                      </c:pt>
                      <c:pt idx="9">
                        <c:v>0.40321375637908646</c:v>
                      </c:pt>
                      <c:pt idx="12">
                        <c:v>0.126394004780466</c:v>
                      </c:pt>
                      <c:pt idx="15">
                        <c:v>0.24789401857335014</c:v>
                      </c:pt>
                      <c:pt idx="18">
                        <c:v>0.18400000000000016</c:v>
                      </c:pt>
                      <c:pt idx="20">
                        <c:v>0.16250000000000009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FF-4E92-AE83-D85FA9D5BDE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Transects'!$U$1</c15:sqref>
                        </c15:formulaRef>
                      </c:ext>
                    </c:extLst>
                    <c:strCache>
                      <c:ptCount val="1"/>
                      <c:pt idx="0">
                        <c:v>Standard Error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Transects'!$O$53:$O$73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9">
                        <c:v>6</c:v>
                      </c:pt>
                      <c:pt idx="12">
                        <c:v>8</c:v>
                      </c:pt>
                      <c:pt idx="15">
                        <c:v>10</c:v>
                      </c:pt>
                      <c:pt idx="18">
                        <c:v>12</c:v>
                      </c:pt>
                      <c:pt idx="20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Transects'!$U$53:$U$73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0.22266666666666671</c:v>
                      </c:pt>
                      <c:pt idx="3">
                        <c:v>0.19957204213015439</c:v>
                      </c:pt>
                      <c:pt idx="6">
                        <c:v>0.5482387963084856</c:v>
                      </c:pt>
                      <c:pt idx="9">
                        <c:v>0.18990992016684563</c:v>
                      </c:pt>
                      <c:pt idx="12">
                        <c:v>4.5123287902269618E-2</c:v>
                      </c:pt>
                      <c:pt idx="15">
                        <c:v>0.85312256511659035</c:v>
                      </c:pt>
                      <c:pt idx="18">
                        <c:v>6.0000000000000046E-2</c:v>
                      </c:pt>
                      <c:pt idx="20">
                        <c:v>1.0750000000000008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FF-4E92-AE83-D85FA9D5BDE8}"/>
                  </c:ext>
                </c:extLst>
              </c15:ser>
            </c15:filteredScatterSeries>
          </c:ext>
        </c:extLst>
      </c:scatterChart>
      <c:valAx>
        <c:axId val="173711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24232"/>
        <c:crosses val="autoZero"/>
        <c:crossBetween val="midCat"/>
      </c:valAx>
      <c:valAx>
        <c:axId val="173712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1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 ACROSS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'(Mass) Slope (k) and R^2 values'!$E$3:$E$5</c:f>
                <c:numCache>
                  <c:formatCode>General</c:formatCode>
                  <c:ptCount val="3"/>
                  <c:pt idx="0">
                    <c:v>0.004027</c:v>
                  </c:pt>
                  <c:pt idx="1">
                    <c:v>0.004989</c:v>
                  </c:pt>
                  <c:pt idx="2">
                    <c:v>0.004316</c:v>
                  </c:pt>
                </c:numCache>
              </c:numRef>
            </c:plus>
            <c:minus>
              <c:numRef>
                <c:f>'(Mass) Slope (k) and R^2 values'!$E$3:$E$5</c:f>
                <c:numCache>
                  <c:formatCode>General</c:formatCode>
                  <c:ptCount val="3"/>
                  <c:pt idx="0">
                    <c:v>0.004027</c:v>
                  </c:pt>
                  <c:pt idx="1">
                    <c:v>0.004989</c:v>
                  </c:pt>
                  <c:pt idx="2">
                    <c:v>0.004316</c:v>
                  </c:pt>
                </c:numCache>
              </c:numRef>
            </c:minus>
          </c:errBars>
          <c:cat>
            <c:strRef>
              <c:f>'(Mass) Slope (k) and R^2 values'!$C$3:$C$5</c:f>
              <c:strCache>
                <c:ptCount val="3"/>
                <c:pt idx="0">
                  <c:v>M-1-E</c:v>
                </c:pt>
                <c:pt idx="1">
                  <c:v>M-4-N</c:v>
                </c:pt>
                <c:pt idx="2">
                  <c:v>M-4-S</c:v>
                </c:pt>
              </c:strCache>
            </c:strRef>
          </c:cat>
          <c:val>
            <c:numRef>
              <c:f>'(Mass) Slope (k) and R^2 values'!$D$3:$D$5</c:f>
              <c:numCache>
                <c:formatCode>General</c:formatCode>
                <c:ptCount val="3"/>
                <c:pt idx="0">
                  <c:v>-0.022013</c:v>
                </c:pt>
                <c:pt idx="1">
                  <c:v>-0.028992</c:v>
                </c:pt>
                <c:pt idx="2">
                  <c:v>-0.020717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68-4C6C-949A-C60EAABD540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gapWidth val="150"/>
        <c:axId val="1501185096"/>
        <c:axId val="1501188072"/>
      </c:barChart>
      <c:catAx>
        <c:axId val="150118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01188072"/>
        <c:crosses val="autoZero"/>
        <c:auto val="1"/>
        <c:lblAlgn val="ctr"/>
        <c:lblOffset val="100"/>
        <c:noMultiLvlLbl val="0"/>
      </c:catAx>
      <c:valAx>
        <c:axId val="1501188072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5011850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 ACROSS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'(Mass) Slope (k) and R^2 values'!$E$7:$E$9</c:f>
                <c:numCache>
                  <c:formatCode>General</c:formatCode>
                  <c:ptCount val="3"/>
                  <c:pt idx="0">
                    <c:v>0.003232</c:v>
                  </c:pt>
                  <c:pt idx="1">
                    <c:v>0.006312</c:v>
                  </c:pt>
                  <c:pt idx="2">
                    <c:v>0.005423</c:v>
                  </c:pt>
                </c:numCache>
              </c:numRef>
            </c:plus>
            <c:minus>
              <c:numRef>
                <c:f>'(Mass) Slope (k) and R^2 values'!$E$7:$E$9</c:f>
                <c:numCache>
                  <c:formatCode>General</c:formatCode>
                  <c:ptCount val="3"/>
                  <c:pt idx="0">
                    <c:v>0.003232</c:v>
                  </c:pt>
                  <c:pt idx="1">
                    <c:v>0.006312</c:v>
                  </c:pt>
                  <c:pt idx="2">
                    <c:v>0.005423</c:v>
                  </c:pt>
                </c:numCache>
              </c:numRef>
            </c:minus>
          </c:errBars>
          <c:cat>
            <c:multiLvlStrRef>
              <c:f>'(Mass) Slope (k) and R^2 values'!$B$7:$C$9</c:f>
              <c:multiLvlStrCache>
                <c:ptCount val="3"/>
                <c:lvl>
                  <c:pt idx="0">
                    <c:v>M-1-E</c:v>
                  </c:pt>
                  <c:pt idx="1">
                    <c:v>M-4-N</c:v>
                  </c:pt>
                  <c:pt idx="2">
                    <c:v>M-4-S</c:v>
                  </c:pt>
                </c:lvl>
                <c:lvl>
                  <c:pt idx="0">
                    <c:v>SCH</c:v>
                  </c:pt>
                  <c:pt idx="1">
                    <c:v>SCH</c:v>
                  </c:pt>
                  <c:pt idx="2">
                    <c:v>SCH</c:v>
                  </c:pt>
                </c:lvl>
              </c:multiLvlStrCache>
            </c:multiLvlStrRef>
          </c:cat>
          <c:val>
            <c:numRef>
              <c:f>'(Mass) Slope (k) and R^2 values'!$D$7:$D$9</c:f>
              <c:numCache>
                <c:formatCode>General</c:formatCode>
                <c:ptCount val="3"/>
                <c:pt idx="0">
                  <c:v>-0.020981</c:v>
                </c:pt>
                <c:pt idx="1">
                  <c:v>-0.025015</c:v>
                </c:pt>
                <c:pt idx="2">
                  <c:v>-0.026133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F3-494E-869A-1C0FA5F90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219080"/>
        <c:axId val="1501222056"/>
      </c:barChart>
      <c:catAx>
        <c:axId val="150121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01222056"/>
        <c:crosses val="autoZero"/>
        <c:auto val="1"/>
        <c:lblAlgn val="ctr"/>
        <c:lblOffset val="100"/>
        <c:noMultiLvlLbl val="0"/>
      </c:catAx>
      <c:valAx>
        <c:axId val="150122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121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TYP ACROSS</c:v>
          </c:tx>
          <c:invertIfNegative val="0"/>
          <c:errBars>
            <c:errBarType val="both"/>
            <c:errValType val="cust"/>
            <c:noEndCap val="0"/>
            <c:plus>
              <c:numRef>
                <c:f>'(Mass) Slope (k) and R^2 values'!$E$11:$E$13</c:f>
                <c:numCache>
                  <c:formatCode>General</c:formatCode>
                  <c:ptCount val="3"/>
                  <c:pt idx="0">
                    <c:v>0.0024</c:v>
                  </c:pt>
                  <c:pt idx="1">
                    <c:v>0.006155</c:v>
                  </c:pt>
                  <c:pt idx="2">
                    <c:v>0.007079</c:v>
                  </c:pt>
                </c:numCache>
              </c:numRef>
            </c:plus>
            <c:minus>
              <c:numRef>
                <c:f>'(Mass) Slope (k) and R^2 values'!$E$11:$E$13</c:f>
                <c:numCache>
                  <c:formatCode>General</c:formatCode>
                  <c:ptCount val="3"/>
                  <c:pt idx="0">
                    <c:v>0.0024</c:v>
                  </c:pt>
                  <c:pt idx="1">
                    <c:v>0.006155</c:v>
                  </c:pt>
                  <c:pt idx="2">
                    <c:v>0.007079</c:v>
                  </c:pt>
                </c:numCache>
              </c:numRef>
            </c:minus>
          </c:errBars>
          <c:cat>
            <c:multiLvlStrRef>
              <c:f>'(Mass) Slope (k) and R^2 values'!$B$11:$C$13</c:f>
              <c:multiLvlStrCache>
                <c:ptCount val="3"/>
                <c:lvl>
                  <c:pt idx="0">
                    <c:v>M-1-E</c:v>
                  </c:pt>
                  <c:pt idx="1">
                    <c:v>M-4-N</c:v>
                  </c:pt>
                  <c:pt idx="2">
                    <c:v>M-4-S</c:v>
                  </c:pt>
                </c:lvl>
                <c:lvl>
                  <c:pt idx="0">
                    <c:v>TYP</c:v>
                  </c:pt>
                  <c:pt idx="1">
                    <c:v>TYP</c:v>
                  </c:pt>
                  <c:pt idx="2">
                    <c:v>TYP</c:v>
                  </c:pt>
                </c:lvl>
              </c:multiLvlStrCache>
            </c:multiLvlStrRef>
          </c:cat>
          <c:val>
            <c:numRef>
              <c:f>'(Mass) Slope (k) and R^2 values'!$D$11:$D$13</c:f>
              <c:numCache>
                <c:formatCode>General</c:formatCode>
                <c:ptCount val="3"/>
                <c:pt idx="0">
                  <c:v>-0.009949</c:v>
                </c:pt>
                <c:pt idx="1">
                  <c:v>-0.012141</c:v>
                </c:pt>
                <c:pt idx="2">
                  <c:v>-0.01932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3B-4D2F-AC21-43BB09319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252376"/>
        <c:axId val="1501255352"/>
      </c:barChart>
      <c:catAx>
        <c:axId val="150125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01255352"/>
        <c:crosses val="autoZero"/>
        <c:auto val="1"/>
        <c:lblAlgn val="ctr"/>
        <c:lblOffset val="100"/>
        <c:noMultiLvlLbl val="0"/>
      </c:catAx>
      <c:valAx>
        <c:axId val="150125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125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</a:t>
            </a:r>
            <a:r>
              <a:rPr lang="en-US" baseline="0"/>
              <a:t> WITHIN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errBars>
            <c:errBarType val="both"/>
            <c:errValType val="cust"/>
            <c:noEndCap val="0"/>
            <c:plus>
              <c:numRef>
                <c:f>'(Mass) Slope (k) and R^2 values'!$E$15:$E$17</c:f>
                <c:numCache>
                  <c:formatCode>General</c:formatCode>
                  <c:ptCount val="3"/>
                  <c:pt idx="0">
                    <c:v>0.003489</c:v>
                  </c:pt>
                  <c:pt idx="1">
                    <c:v>0.004832</c:v>
                  </c:pt>
                  <c:pt idx="2">
                    <c:v>0.005059</c:v>
                  </c:pt>
                </c:numCache>
              </c:numRef>
            </c:plus>
            <c:minus>
              <c:numRef>
                <c:f>'(Mass) Slope (k) and R^2 values'!$E$15:$E$17</c:f>
                <c:numCache>
                  <c:formatCode>General</c:formatCode>
                  <c:ptCount val="3"/>
                  <c:pt idx="0">
                    <c:v>0.003489</c:v>
                  </c:pt>
                  <c:pt idx="1">
                    <c:v>0.004832</c:v>
                  </c:pt>
                  <c:pt idx="2">
                    <c:v>0.005059</c:v>
                  </c:pt>
                </c:numCache>
              </c:numRef>
            </c:minus>
          </c:errBars>
          <c:cat>
            <c:multiLvlStrRef>
              <c:f>'(Mass) Slope (k) and R^2 values'!$B$15:$C$17</c:f>
              <c:multiLvlStrCache>
                <c:ptCount val="3"/>
                <c:lvl>
                  <c:pt idx="0">
                    <c:v>SHORE</c:v>
                  </c:pt>
                  <c:pt idx="1">
                    <c:v>MIDDLE</c:v>
                  </c:pt>
                  <c:pt idx="2">
                    <c:v>WATER</c:v>
                  </c:pt>
                </c:lvl>
                <c:lvl>
                  <c:pt idx="0">
                    <c:v>SAM</c:v>
                  </c:pt>
                  <c:pt idx="1">
                    <c:v>SAM</c:v>
                  </c:pt>
                  <c:pt idx="2">
                    <c:v>SAM</c:v>
                  </c:pt>
                </c:lvl>
              </c:multiLvlStrCache>
            </c:multiLvlStrRef>
          </c:cat>
          <c:val>
            <c:numRef>
              <c:f>'(Mass) Slope (k) and R^2 values'!$D$15:$D$17</c:f>
              <c:numCache>
                <c:formatCode>General</c:formatCode>
                <c:ptCount val="3"/>
                <c:pt idx="0">
                  <c:v>-0.020649</c:v>
                </c:pt>
                <c:pt idx="1">
                  <c:v>-0.026076</c:v>
                </c:pt>
                <c:pt idx="2">
                  <c:v>-0.027498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18-4838-9A24-49336F2A8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286520"/>
        <c:axId val="1501289496"/>
      </c:barChart>
      <c:catAx>
        <c:axId val="150128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01289496"/>
        <c:crosses val="autoZero"/>
        <c:auto val="1"/>
        <c:lblAlgn val="ctr"/>
        <c:lblOffset val="100"/>
        <c:noMultiLvlLbl val="0"/>
      </c:catAx>
      <c:valAx>
        <c:axId val="150128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128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SCH WITHIN</c:v>
          </c:tx>
          <c:invertIfNegative val="0"/>
          <c:errBars>
            <c:errBarType val="both"/>
            <c:errValType val="cust"/>
            <c:noEndCap val="0"/>
            <c:plus>
              <c:numRef>
                <c:f>'(Mass) Slope (k) and R^2 values'!$E$19:$E$21</c:f>
                <c:numCache>
                  <c:formatCode>General</c:formatCode>
                  <c:ptCount val="3"/>
                  <c:pt idx="0">
                    <c:v>0.003296</c:v>
                  </c:pt>
                  <c:pt idx="1">
                    <c:v>0.002736</c:v>
                  </c:pt>
                  <c:pt idx="2">
                    <c:v>0.00624</c:v>
                  </c:pt>
                </c:numCache>
              </c:numRef>
            </c:plus>
            <c:minus>
              <c:numRef>
                <c:f>'(Mass) Slope (k) and R^2 values'!$E$19:$E$21</c:f>
                <c:numCache>
                  <c:formatCode>General</c:formatCode>
                  <c:ptCount val="3"/>
                  <c:pt idx="0">
                    <c:v>0.003296</c:v>
                  </c:pt>
                  <c:pt idx="1">
                    <c:v>0.002736</c:v>
                  </c:pt>
                  <c:pt idx="2">
                    <c:v>0.00624</c:v>
                  </c:pt>
                </c:numCache>
              </c:numRef>
            </c:minus>
          </c:errBars>
          <c:cat>
            <c:multiLvlStrRef>
              <c:f>'(Mass) Slope (k) and R^2 values'!$B$19:$C$21</c:f>
              <c:multiLvlStrCache>
                <c:ptCount val="3"/>
                <c:lvl>
                  <c:pt idx="0">
                    <c:v>SHORE</c:v>
                  </c:pt>
                  <c:pt idx="1">
                    <c:v>MIDDLE</c:v>
                  </c:pt>
                  <c:pt idx="2">
                    <c:v>WATER</c:v>
                  </c:pt>
                </c:lvl>
                <c:lvl>
                  <c:pt idx="0">
                    <c:v>SCH</c:v>
                  </c:pt>
                  <c:pt idx="1">
                    <c:v>SCH</c:v>
                  </c:pt>
                  <c:pt idx="2">
                    <c:v>SCH</c:v>
                  </c:pt>
                </c:lvl>
              </c:multiLvlStrCache>
            </c:multiLvlStrRef>
          </c:cat>
          <c:val>
            <c:numRef>
              <c:f>'(Mass) Slope (k) and R^2 values'!$D$19:$D$21</c:f>
              <c:numCache>
                <c:formatCode>General</c:formatCode>
                <c:ptCount val="3"/>
                <c:pt idx="0">
                  <c:v>-0.019027</c:v>
                </c:pt>
                <c:pt idx="1">
                  <c:v>-0.024261</c:v>
                </c:pt>
                <c:pt idx="2">
                  <c:v>-0.028289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4C-4C9A-B370-5E86C22CB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158600"/>
        <c:axId val="1737161576"/>
      </c:barChart>
      <c:catAx>
        <c:axId val="173715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7161576"/>
        <c:crosses val="autoZero"/>
        <c:auto val="1"/>
        <c:lblAlgn val="ctr"/>
        <c:lblOffset val="100"/>
        <c:noMultiLvlLbl val="0"/>
      </c:catAx>
      <c:valAx>
        <c:axId val="1737161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715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TYP WITHIN</c:v>
          </c:tx>
          <c:invertIfNegative val="0"/>
          <c:errBars>
            <c:errBarType val="both"/>
            <c:errValType val="cust"/>
            <c:noEndCap val="0"/>
            <c:plus>
              <c:numRef>
                <c:f>'(Mass) Slope (k) and R^2 values'!$E$23:$E$25</c:f>
                <c:numCache>
                  <c:formatCode>General</c:formatCode>
                  <c:ptCount val="3"/>
                  <c:pt idx="0">
                    <c:v>0.004777</c:v>
                  </c:pt>
                  <c:pt idx="1">
                    <c:v>0.00447</c:v>
                  </c:pt>
                  <c:pt idx="2">
                    <c:v>0.006273</c:v>
                  </c:pt>
                </c:numCache>
              </c:numRef>
            </c:plus>
            <c:minus>
              <c:numRef>
                <c:f>'(Mass) Slope (k) and R^2 values'!$E$23:$E$25</c:f>
                <c:numCache>
                  <c:formatCode>General</c:formatCode>
                  <c:ptCount val="3"/>
                  <c:pt idx="0">
                    <c:v>0.004777</c:v>
                  </c:pt>
                  <c:pt idx="1">
                    <c:v>0.00447</c:v>
                  </c:pt>
                  <c:pt idx="2">
                    <c:v>0.006273</c:v>
                  </c:pt>
                </c:numCache>
              </c:numRef>
            </c:minus>
          </c:errBars>
          <c:cat>
            <c:multiLvlStrRef>
              <c:f>'(Mass) Slope (k) and R^2 values'!$B$23:$C$25</c:f>
              <c:multiLvlStrCache>
                <c:ptCount val="3"/>
                <c:lvl>
                  <c:pt idx="0">
                    <c:v>SHORE</c:v>
                  </c:pt>
                  <c:pt idx="1">
                    <c:v>MIDDLE</c:v>
                  </c:pt>
                  <c:pt idx="2">
                    <c:v>WATER</c:v>
                  </c:pt>
                </c:lvl>
                <c:lvl>
                  <c:pt idx="0">
                    <c:v>TYP</c:v>
                  </c:pt>
                  <c:pt idx="1">
                    <c:v>TYP</c:v>
                  </c:pt>
                  <c:pt idx="2">
                    <c:v>TYP</c:v>
                  </c:pt>
                </c:lvl>
              </c:multiLvlStrCache>
            </c:multiLvlStrRef>
          </c:cat>
          <c:val>
            <c:numRef>
              <c:f>'(Mass) Slope (k) and R^2 values'!$D$23:$D$25</c:f>
              <c:numCache>
                <c:formatCode>General</c:formatCode>
                <c:ptCount val="3"/>
                <c:pt idx="0">
                  <c:v>-0.008911</c:v>
                </c:pt>
                <c:pt idx="1">
                  <c:v>-0.007438</c:v>
                </c:pt>
                <c:pt idx="2">
                  <c:v>-0.020362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0C-4635-BBA4-5C6806F76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191928"/>
        <c:axId val="1737194904"/>
      </c:barChart>
      <c:catAx>
        <c:axId val="173719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7194904"/>
        <c:crosses val="autoZero"/>
        <c:auto val="1"/>
        <c:lblAlgn val="ctr"/>
        <c:lblOffset val="100"/>
        <c:noMultiLvlLbl val="0"/>
      </c:catAx>
      <c:valAx>
        <c:axId val="173719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719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373945</xdr:colOff>
      <xdr:row>0</xdr:row>
      <xdr:rowOff>1121833</xdr:rowOff>
    </xdr:from>
    <xdr:to>
      <xdr:col>30</xdr:col>
      <xdr:colOff>303389</xdr:colOff>
      <xdr:row>18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B882DDB-2F24-4F60-AD0B-CD5E07EF4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21166</xdr:colOff>
      <xdr:row>26</xdr:row>
      <xdr:rowOff>0</xdr:rowOff>
    </xdr:from>
    <xdr:to>
      <xdr:col>31</xdr:col>
      <xdr:colOff>557388</xdr:colOff>
      <xdr:row>43</xdr:row>
      <xdr:rowOff>91723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5778D31-CDCB-482A-AB0B-404C7181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176389</xdr:colOff>
      <xdr:row>51</xdr:row>
      <xdr:rowOff>14111</xdr:rowOff>
    </xdr:from>
    <xdr:to>
      <xdr:col>32</xdr:col>
      <xdr:colOff>105833</xdr:colOff>
      <xdr:row>68</xdr:row>
      <xdr:rowOff>148167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5BDDF74-C91E-422B-9461-6F89809A8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1460500</xdr:colOff>
      <xdr:row>28</xdr:row>
      <xdr:rowOff>31750</xdr:rowOff>
    </xdr:from>
    <xdr:to>
      <xdr:col>4</xdr:col>
      <xdr:colOff>203200</xdr:colOff>
      <xdr:row>48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0A682FF-E02E-477F-AFB0-EAD34054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27</xdr:row>
      <xdr:rowOff>133350</xdr:rowOff>
    </xdr:from>
    <xdr:to>
      <xdr:col>7</xdr:col>
      <xdr:colOff>1739900</xdr:colOff>
      <xdr:row>48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2D832B8-B4DC-4205-8C34-5085BBB36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1968500</xdr:colOff>
      <xdr:row>27</xdr:row>
      <xdr:rowOff>6350</xdr:rowOff>
    </xdr:from>
    <xdr:to>
      <xdr:col>13</xdr:col>
      <xdr:colOff>774700</xdr:colOff>
      <xdr:row>48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311C73E-BA45-4B9C-B34D-BE09EE008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1295400</xdr:colOff>
      <xdr:row>50</xdr:row>
      <xdr:rowOff>57150</xdr:rowOff>
    </xdr:from>
    <xdr:to>
      <xdr:col>4</xdr:col>
      <xdr:colOff>127000</xdr:colOff>
      <xdr:row>72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31D90DCC-45F2-4CA3-B65D-B04FE0576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419100</xdr:colOff>
      <xdr:row>50</xdr:row>
      <xdr:rowOff>12700</xdr:rowOff>
    </xdr:from>
    <xdr:to>
      <xdr:col>7</xdr:col>
      <xdr:colOff>1778000</xdr:colOff>
      <xdr:row>73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61716ECE-6F40-4FF0-922D-A6DD19DB2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1993900</xdr:colOff>
      <xdr:row>50</xdr:row>
      <xdr:rowOff>0</xdr:rowOff>
    </xdr:from>
    <xdr:to>
      <xdr:col>13</xdr:col>
      <xdr:colOff>812800</xdr:colOff>
      <xdr:row>72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A8255ED-1488-44B4-847B-6735DF8B2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770466</xdr:colOff>
      <xdr:row>1</xdr:row>
      <xdr:rowOff>116416</xdr:rowOff>
    </xdr:from>
    <xdr:to>
      <xdr:col>42</xdr:col>
      <xdr:colOff>753534</xdr:colOff>
      <xdr:row>48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B7E0CB7-0CDE-4449-BEFB-EB9CE9B45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44450</xdr:colOff>
      <xdr:row>73</xdr:row>
      <xdr:rowOff>146049</xdr:rowOff>
    </xdr:from>
    <xdr:to>
      <xdr:col>42</xdr:col>
      <xdr:colOff>668866</xdr:colOff>
      <xdr:row>119</xdr:row>
      <xdr:rowOff>194733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9C6CE24-981D-4669-BB82-584EBA373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692150</xdr:colOff>
      <xdr:row>145</xdr:row>
      <xdr:rowOff>120649</xdr:rowOff>
    </xdr:from>
    <xdr:to>
      <xdr:col>43</xdr:col>
      <xdr:colOff>16933</xdr:colOff>
      <xdr:row>191</xdr:row>
      <xdr:rowOff>186266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19FFC43-5816-4D69-9504-9341B0CC5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785284</xdr:colOff>
      <xdr:row>0</xdr:row>
      <xdr:rowOff>766232</xdr:rowOff>
    </xdr:from>
    <xdr:to>
      <xdr:col>43</xdr:col>
      <xdr:colOff>33867</xdr:colOff>
      <xdr:row>44</xdr:row>
      <xdr:rowOff>169334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5B627B3-55B4-4866-9A81-F6AB97F68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16932</xdr:colOff>
      <xdr:row>66</xdr:row>
      <xdr:rowOff>16933</xdr:rowOff>
    </xdr:from>
    <xdr:to>
      <xdr:col>44</xdr:col>
      <xdr:colOff>16933</xdr:colOff>
      <xdr:row>112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37A8B57-7988-4656-9107-78F6A1D98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75139</xdr:colOff>
      <xdr:row>143</xdr:row>
      <xdr:rowOff>57149</xdr:rowOff>
    </xdr:from>
    <xdr:to>
      <xdr:col>44</xdr:col>
      <xdr:colOff>745066</xdr:colOff>
      <xdr:row>189</xdr:row>
      <xdr:rowOff>186266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B372587E-D03A-4133-AA03-2BCC161A9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25400</xdr:colOff>
      <xdr:row>1</xdr:row>
      <xdr:rowOff>21168</xdr:rowOff>
    </xdr:from>
    <xdr:to>
      <xdr:col>41</xdr:col>
      <xdr:colOff>778934</xdr:colOff>
      <xdr:row>48</xdr:row>
      <xdr:rowOff>160867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9582376-6FD4-4F0B-A968-DF14D049B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24870</xdr:colOff>
      <xdr:row>69</xdr:row>
      <xdr:rowOff>32808</xdr:rowOff>
    </xdr:from>
    <xdr:to>
      <xdr:col>41</xdr:col>
      <xdr:colOff>16933</xdr:colOff>
      <xdr:row>114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01F9460-D786-4656-8BFB-858516F7F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39688</xdr:colOff>
      <xdr:row>145</xdr:row>
      <xdr:rowOff>41274</xdr:rowOff>
    </xdr:from>
    <xdr:to>
      <xdr:col>34</xdr:col>
      <xdr:colOff>333375</xdr:colOff>
      <xdr:row>178</xdr:row>
      <xdr:rowOff>79374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8114652C-8CD2-4A21-A349-1D221F570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62971</xdr:colOff>
      <xdr:row>0</xdr:row>
      <xdr:rowOff>83607</xdr:rowOff>
    </xdr:from>
    <xdr:to>
      <xdr:col>45</xdr:col>
      <xdr:colOff>203200</xdr:colOff>
      <xdr:row>44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A8B2DCD-E639-4F61-AC8E-1D65DCB3E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7938</xdr:colOff>
      <xdr:row>74</xdr:row>
      <xdr:rowOff>104773</xdr:rowOff>
    </xdr:from>
    <xdr:to>
      <xdr:col>46</xdr:col>
      <xdr:colOff>668867</xdr:colOff>
      <xdr:row>122</xdr:row>
      <xdr:rowOff>8466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A69C7EC-CF1F-4F4C-A11D-D685CC883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87313</xdr:colOff>
      <xdr:row>145</xdr:row>
      <xdr:rowOff>120649</xdr:rowOff>
    </xdr:from>
    <xdr:to>
      <xdr:col>47</xdr:col>
      <xdr:colOff>643467</xdr:colOff>
      <xdr:row>193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9E94A0A-1B82-4B75-9A43-743FADD75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17"/>
  <sheetViews>
    <sheetView tabSelected="1" zoomScale="80" zoomScaleNormal="80" zoomScalePageLayoutView="80" workbookViewId="0">
      <pane ySplit="1" topLeftCell="A3" activePane="bottomLeft" state="frozen"/>
      <selection pane="bottomLeft" activeCell="A217" sqref="A217"/>
    </sheetView>
  </sheetViews>
  <sheetFormatPr baseColWidth="10" defaultColWidth="10.6640625" defaultRowHeight="15" x14ac:dyDescent="0"/>
  <cols>
    <col min="1" max="1" width="10.1640625" customWidth="1"/>
    <col min="2" max="2" width="15" customWidth="1"/>
    <col min="6" max="6" width="17" customWidth="1"/>
    <col min="17" max="17" width="18.33203125" customWidth="1"/>
    <col min="18" max="18" width="19.33203125" customWidth="1"/>
    <col min="19" max="19" width="20.5" customWidth="1"/>
  </cols>
  <sheetData>
    <row r="1" spans="1:20" s="1" customFormat="1" ht="60">
      <c r="A1" s="1" t="s">
        <v>12</v>
      </c>
      <c r="B1" s="1" t="s">
        <v>13</v>
      </c>
      <c r="C1" s="1" t="s">
        <v>5</v>
      </c>
      <c r="D1" s="1" t="s">
        <v>6</v>
      </c>
      <c r="E1" s="1" t="s">
        <v>0</v>
      </c>
      <c r="F1" s="1" t="s">
        <v>2</v>
      </c>
      <c r="G1" s="1" t="s">
        <v>3</v>
      </c>
      <c r="H1" s="1" t="s">
        <v>4</v>
      </c>
      <c r="I1" s="1" t="s">
        <v>7</v>
      </c>
      <c r="J1" s="1" t="s">
        <v>19</v>
      </c>
      <c r="K1" s="1" t="s">
        <v>22</v>
      </c>
      <c r="L1" s="1" t="s">
        <v>103</v>
      </c>
      <c r="M1" s="1" t="s">
        <v>21</v>
      </c>
      <c r="N1" s="13" t="s">
        <v>26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  <c r="T1" s="1" t="s">
        <v>8</v>
      </c>
    </row>
    <row r="2" spans="1:20">
      <c r="A2" t="s">
        <v>11</v>
      </c>
      <c r="B2" t="s">
        <v>14</v>
      </c>
      <c r="C2" s="2">
        <v>41114</v>
      </c>
      <c r="D2" s="2">
        <v>41145</v>
      </c>
      <c r="E2">
        <v>1</v>
      </c>
      <c r="F2" t="s">
        <v>10</v>
      </c>
      <c r="G2">
        <v>18.7</v>
      </c>
      <c r="H2">
        <v>24.3</v>
      </c>
      <c r="I2">
        <v>20.6</v>
      </c>
      <c r="J2">
        <f t="shared" ref="J2:J22" si="0">(H2-I2)/H2*100</f>
        <v>15.226337448559669</v>
      </c>
      <c r="K2">
        <f t="shared" ref="K2:K22" si="1">100-J2</f>
        <v>84.773662551440339</v>
      </c>
      <c r="L2">
        <v>1</v>
      </c>
      <c r="M2">
        <f t="shared" ref="M2:M22" si="2">J2/L2</f>
        <v>15.226337448559669</v>
      </c>
      <c r="N2" s="10">
        <v>44.118000000000002</v>
      </c>
      <c r="O2" s="10">
        <v>6.016</v>
      </c>
      <c r="P2" s="10">
        <v>2.4790000000000001</v>
      </c>
      <c r="Q2" s="10">
        <f t="shared" ref="Q2:Q65" si="3">0.01*N2*I2</f>
        <v>9.0883080000000014</v>
      </c>
      <c r="R2" s="10">
        <f t="shared" ref="R2:R65" si="4">0.01*O2*I2</f>
        <v>1.239296</v>
      </c>
      <c r="S2" s="10">
        <f t="shared" ref="S2:S65" si="5">0.01*P2*I2</f>
        <v>0.51067400000000007</v>
      </c>
    </row>
    <row r="3" spans="1:20">
      <c r="A3" t="s">
        <v>11</v>
      </c>
      <c r="B3" t="s">
        <v>14</v>
      </c>
      <c r="C3" s="2">
        <v>41114</v>
      </c>
      <c r="D3" s="4">
        <v>41180</v>
      </c>
      <c r="E3">
        <v>2</v>
      </c>
      <c r="F3" t="s">
        <v>10</v>
      </c>
      <c r="G3">
        <v>17.600000000000001</v>
      </c>
      <c r="H3">
        <v>26.2</v>
      </c>
      <c r="I3">
        <v>20</v>
      </c>
      <c r="J3">
        <f t="shared" si="0"/>
        <v>23.664122137404579</v>
      </c>
      <c r="K3">
        <f t="shared" si="1"/>
        <v>76.335877862595424</v>
      </c>
      <c r="L3">
        <v>2</v>
      </c>
      <c r="M3">
        <f t="shared" si="2"/>
        <v>11.83206106870229</v>
      </c>
      <c r="N3" s="10">
        <v>40.712000000000003</v>
      </c>
      <c r="O3" s="10">
        <v>5.9619999999999997</v>
      </c>
      <c r="P3" s="10">
        <v>2.0230000000000001</v>
      </c>
      <c r="Q3" s="10">
        <f t="shared" si="3"/>
        <v>8.1424000000000003</v>
      </c>
      <c r="R3" s="10">
        <f t="shared" si="4"/>
        <v>1.1923999999999999</v>
      </c>
      <c r="S3" s="10">
        <f t="shared" si="5"/>
        <v>0.40460000000000002</v>
      </c>
    </row>
    <row r="4" spans="1:20">
      <c r="A4" t="s">
        <v>11</v>
      </c>
      <c r="B4" t="s">
        <v>14</v>
      </c>
      <c r="C4" s="2">
        <v>41114</v>
      </c>
      <c r="D4" s="2">
        <v>41221</v>
      </c>
      <c r="E4">
        <v>3</v>
      </c>
      <c r="F4" t="s">
        <v>10</v>
      </c>
      <c r="G4">
        <v>18.100000000000001</v>
      </c>
      <c r="H4">
        <v>27.6</v>
      </c>
      <c r="I4">
        <v>21</v>
      </c>
      <c r="J4">
        <f t="shared" si="0"/>
        <v>23.913043478260875</v>
      </c>
      <c r="K4">
        <f t="shared" si="1"/>
        <v>76.086956521739125</v>
      </c>
      <c r="L4">
        <v>4</v>
      </c>
      <c r="M4">
        <f t="shared" si="2"/>
        <v>5.9782608695652186</v>
      </c>
      <c r="N4" s="10">
        <v>41.073</v>
      </c>
      <c r="O4" s="10">
        <v>5.2370000000000001</v>
      </c>
      <c r="P4" s="10">
        <v>2.2970000000000002</v>
      </c>
      <c r="Q4" s="10">
        <f t="shared" si="3"/>
        <v>8.6253300000000017</v>
      </c>
      <c r="R4" s="10">
        <f t="shared" si="4"/>
        <v>1.0997699999999999</v>
      </c>
      <c r="S4" s="10">
        <f t="shared" si="5"/>
        <v>0.48237000000000002</v>
      </c>
    </row>
    <row r="5" spans="1:20">
      <c r="A5" t="s">
        <v>11</v>
      </c>
      <c r="B5" t="s">
        <v>14</v>
      </c>
      <c r="C5" s="2">
        <v>41114</v>
      </c>
      <c r="D5" s="4">
        <v>41299</v>
      </c>
      <c r="E5">
        <v>4</v>
      </c>
      <c r="F5" t="s">
        <v>10</v>
      </c>
      <c r="G5">
        <v>17.7</v>
      </c>
      <c r="H5">
        <v>28</v>
      </c>
      <c r="I5">
        <v>18.5</v>
      </c>
      <c r="J5">
        <f t="shared" si="0"/>
        <v>33.928571428571431</v>
      </c>
      <c r="K5">
        <f t="shared" si="1"/>
        <v>66.071428571428569</v>
      </c>
      <c r="L5">
        <v>1</v>
      </c>
      <c r="M5">
        <f t="shared" si="2"/>
        <v>33.928571428571431</v>
      </c>
      <c r="N5" s="10">
        <v>47.356999999999999</v>
      </c>
      <c r="O5" s="10">
        <v>6.6470000000000002</v>
      </c>
      <c r="P5" s="10">
        <v>2.2770000000000001</v>
      </c>
      <c r="Q5" s="10">
        <f t="shared" si="3"/>
        <v>8.7610449999999993</v>
      </c>
      <c r="R5" s="10">
        <f t="shared" si="4"/>
        <v>1.229695</v>
      </c>
      <c r="S5" s="10">
        <f t="shared" si="5"/>
        <v>0.42124500000000004</v>
      </c>
    </row>
    <row r="6" spans="1:20">
      <c r="A6" t="s">
        <v>11</v>
      </c>
      <c r="B6" t="s">
        <v>14</v>
      </c>
      <c r="C6" s="2">
        <v>41114</v>
      </c>
      <c r="D6" s="2">
        <v>41596</v>
      </c>
      <c r="E6">
        <v>5</v>
      </c>
      <c r="F6" t="s">
        <v>10</v>
      </c>
      <c r="G6">
        <v>17.8</v>
      </c>
      <c r="H6">
        <v>28.5</v>
      </c>
      <c r="I6">
        <v>18.3</v>
      </c>
      <c r="J6">
        <f t="shared" si="0"/>
        <v>35.789473684210527</v>
      </c>
      <c r="K6">
        <f t="shared" si="1"/>
        <v>64.21052631578948</v>
      </c>
      <c r="L6">
        <v>1</v>
      </c>
      <c r="M6">
        <f t="shared" si="2"/>
        <v>35.789473684210527</v>
      </c>
      <c r="N6" s="10">
        <v>45.542999999999999</v>
      </c>
      <c r="O6" s="10">
        <v>6.173</v>
      </c>
      <c r="P6" s="10">
        <v>2.5070000000000001</v>
      </c>
      <c r="Q6" s="10">
        <f t="shared" si="3"/>
        <v>8.3343690000000006</v>
      </c>
      <c r="R6" s="10">
        <f t="shared" si="4"/>
        <v>1.129659</v>
      </c>
      <c r="S6" s="10">
        <f t="shared" si="5"/>
        <v>0.45878100000000005</v>
      </c>
    </row>
    <row r="7" spans="1:20">
      <c r="A7" t="s">
        <v>11</v>
      </c>
      <c r="B7" t="s">
        <v>14</v>
      </c>
      <c r="C7" s="2">
        <v>41114</v>
      </c>
      <c r="D7" s="2">
        <v>41458</v>
      </c>
      <c r="E7">
        <v>6</v>
      </c>
      <c r="F7" t="s">
        <v>10</v>
      </c>
      <c r="G7">
        <v>17.3</v>
      </c>
      <c r="H7">
        <v>26.5</v>
      </c>
      <c r="I7">
        <v>18.2</v>
      </c>
      <c r="J7">
        <f t="shared" si="0"/>
        <v>31.320754716981135</v>
      </c>
      <c r="K7">
        <f t="shared" si="1"/>
        <v>68.679245283018872</v>
      </c>
      <c r="L7">
        <v>1</v>
      </c>
      <c r="M7">
        <f t="shared" si="2"/>
        <v>31.320754716981135</v>
      </c>
      <c r="N7" s="10">
        <v>46.423000000000002</v>
      </c>
      <c r="O7" s="10">
        <v>6.3360000000000003</v>
      </c>
      <c r="P7" s="10">
        <v>2.9049999999999998</v>
      </c>
      <c r="Q7" s="10">
        <f t="shared" si="3"/>
        <v>8.4489859999999997</v>
      </c>
      <c r="R7" s="10">
        <f t="shared" si="4"/>
        <v>1.153152</v>
      </c>
      <c r="S7" s="10">
        <f t="shared" si="5"/>
        <v>0.52871000000000001</v>
      </c>
    </row>
    <row r="8" spans="1:20">
      <c r="A8" t="s">
        <v>11</v>
      </c>
      <c r="B8" t="s">
        <v>14</v>
      </c>
      <c r="C8" s="2">
        <v>41114</v>
      </c>
      <c r="D8" s="2">
        <v>41408</v>
      </c>
      <c r="E8">
        <v>7</v>
      </c>
      <c r="F8" t="s">
        <v>10</v>
      </c>
      <c r="G8">
        <v>18.5</v>
      </c>
      <c r="H8">
        <v>27.6</v>
      </c>
      <c r="I8">
        <v>20.8</v>
      </c>
      <c r="J8">
        <f t="shared" si="0"/>
        <v>24.637681159420293</v>
      </c>
      <c r="K8">
        <f t="shared" si="1"/>
        <v>75.362318840579704</v>
      </c>
      <c r="L8">
        <v>1</v>
      </c>
      <c r="M8">
        <f t="shared" si="2"/>
        <v>24.637681159420293</v>
      </c>
      <c r="N8" s="10">
        <v>40.064</v>
      </c>
      <c r="O8" s="10">
        <v>5.3840000000000003</v>
      </c>
      <c r="P8" s="10">
        <v>2.944</v>
      </c>
      <c r="Q8" s="10">
        <f t="shared" si="3"/>
        <v>8.3333119999999994</v>
      </c>
      <c r="R8" s="10">
        <f t="shared" si="4"/>
        <v>1.1198720000000002</v>
      </c>
      <c r="S8" s="10">
        <f t="shared" si="5"/>
        <v>0.61235200000000001</v>
      </c>
    </row>
    <row r="9" spans="1:20">
      <c r="A9" t="s">
        <v>11</v>
      </c>
      <c r="B9" t="s">
        <v>14</v>
      </c>
      <c r="C9" s="2">
        <v>41114</v>
      </c>
      <c r="D9" s="2">
        <v>41362</v>
      </c>
      <c r="E9">
        <v>8</v>
      </c>
      <c r="F9" t="s">
        <v>10</v>
      </c>
      <c r="G9">
        <v>17.8</v>
      </c>
      <c r="H9">
        <v>25.6</v>
      </c>
      <c r="I9">
        <v>18.399999999999999</v>
      </c>
      <c r="J9">
        <f t="shared" si="0"/>
        <v>28.125000000000011</v>
      </c>
      <c r="K9">
        <f t="shared" si="1"/>
        <v>71.874999999999986</v>
      </c>
      <c r="L9">
        <v>1</v>
      </c>
      <c r="M9">
        <f t="shared" si="2"/>
        <v>28.125000000000011</v>
      </c>
      <c r="N9" s="10">
        <v>45.341999999999999</v>
      </c>
      <c r="O9" s="10">
        <v>6.09</v>
      </c>
      <c r="P9" s="10">
        <v>3.5089999999999999</v>
      </c>
      <c r="Q9" s="10">
        <f t="shared" si="3"/>
        <v>8.3429279999999988</v>
      </c>
      <c r="R9" s="10">
        <f t="shared" si="4"/>
        <v>1.12056</v>
      </c>
      <c r="S9" s="10">
        <f t="shared" si="5"/>
        <v>0.64565600000000001</v>
      </c>
    </row>
    <row r="10" spans="1:20">
      <c r="A10" t="s">
        <v>11</v>
      </c>
      <c r="B10" t="s">
        <v>15</v>
      </c>
      <c r="C10" s="2">
        <v>41114</v>
      </c>
      <c r="D10" s="2">
        <v>41145</v>
      </c>
      <c r="E10">
        <v>9</v>
      </c>
      <c r="F10" t="s">
        <v>10</v>
      </c>
      <c r="G10">
        <v>17.7</v>
      </c>
      <c r="H10">
        <v>27.9</v>
      </c>
      <c r="I10">
        <v>21.7</v>
      </c>
      <c r="J10">
        <f t="shared" si="0"/>
        <v>22.222222222222221</v>
      </c>
      <c r="K10">
        <f t="shared" si="1"/>
        <v>77.777777777777771</v>
      </c>
      <c r="L10">
        <v>1</v>
      </c>
      <c r="M10">
        <f t="shared" si="2"/>
        <v>22.222222222222221</v>
      </c>
      <c r="N10" s="10">
        <v>45.5</v>
      </c>
      <c r="O10" s="10">
        <v>6.22</v>
      </c>
      <c r="P10" s="10">
        <v>1.462</v>
      </c>
      <c r="Q10" s="10">
        <f t="shared" si="3"/>
        <v>9.8734999999999999</v>
      </c>
      <c r="R10" s="10">
        <f t="shared" si="4"/>
        <v>1.3497399999999999</v>
      </c>
      <c r="S10" s="10">
        <f t="shared" si="5"/>
        <v>0.31725399999999998</v>
      </c>
    </row>
    <row r="11" spans="1:20">
      <c r="A11" t="s">
        <v>11</v>
      </c>
      <c r="B11" t="s">
        <v>15</v>
      </c>
      <c r="C11" s="2">
        <v>41114</v>
      </c>
      <c r="D11" s="4">
        <v>41180</v>
      </c>
      <c r="E11">
        <v>10</v>
      </c>
      <c r="F11" t="s">
        <v>10</v>
      </c>
      <c r="G11">
        <v>19.3</v>
      </c>
      <c r="H11">
        <v>30.7</v>
      </c>
      <c r="I11">
        <v>23.3</v>
      </c>
      <c r="J11">
        <f t="shared" si="0"/>
        <v>24.104234527687293</v>
      </c>
      <c r="K11">
        <f t="shared" si="1"/>
        <v>75.895765472312704</v>
      </c>
      <c r="L11">
        <v>2</v>
      </c>
      <c r="M11">
        <f t="shared" si="2"/>
        <v>12.052117263843646</v>
      </c>
      <c r="N11" s="10">
        <v>41.561999999999998</v>
      </c>
      <c r="O11" s="10">
        <v>5.6529999999999996</v>
      </c>
      <c r="P11" s="10">
        <v>2.153</v>
      </c>
      <c r="Q11" s="10">
        <f t="shared" si="3"/>
        <v>9.6839460000000006</v>
      </c>
      <c r="R11" s="10">
        <f t="shared" si="4"/>
        <v>1.3171489999999999</v>
      </c>
      <c r="S11" s="10">
        <f t="shared" si="5"/>
        <v>0.50164900000000001</v>
      </c>
    </row>
    <row r="12" spans="1:20">
      <c r="A12" t="s">
        <v>11</v>
      </c>
      <c r="B12" t="s">
        <v>15</v>
      </c>
      <c r="C12" s="2">
        <v>41114</v>
      </c>
      <c r="D12" s="2">
        <v>41221</v>
      </c>
      <c r="E12">
        <v>11</v>
      </c>
      <c r="F12" t="s">
        <v>10</v>
      </c>
      <c r="G12">
        <v>18</v>
      </c>
      <c r="H12">
        <v>29.9</v>
      </c>
      <c r="I12">
        <v>22</v>
      </c>
      <c r="J12">
        <f t="shared" si="0"/>
        <v>26.421404682274247</v>
      </c>
      <c r="K12">
        <f t="shared" si="1"/>
        <v>73.578595317725757</v>
      </c>
      <c r="L12">
        <v>4</v>
      </c>
      <c r="M12">
        <f t="shared" si="2"/>
        <v>6.6053511705685617</v>
      </c>
      <c r="N12" s="10">
        <v>44.581000000000003</v>
      </c>
      <c r="O12" s="10">
        <v>6.13</v>
      </c>
      <c r="P12" s="10">
        <v>2.25</v>
      </c>
      <c r="Q12" s="10">
        <f t="shared" si="3"/>
        <v>9.8078200000000013</v>
      </c>
      <c r="R12" s="10">
        <f t="shared" si="4"/>
        <v>1.3486</v>
      </c>
      <c r="S12" s="10">
        <f t="shared" si="5"/>
        <v>0.495</v>
      </c>
    </row>
    <row r="13" spans="1:20">
      <c r="A13" t="s">
        <v>11</v>
      </c>
      <c r="B13" t="s">
        <v>15</v>
      </c>
      <c r="C13" s="2">
        <v>41114</v>
      </c>
      <c r="D13" s="4">
        <v>41299</v>
      </c>
      <c r="E13">
        <v>12</v>
      </c>
      <c r="F13" t="s">
        <v>10</v>
      </c>
      <c r="G13">
        <v>17.8</v>
      </c>
      <c r="H13">
        <v>31.3</v>
      </c>
      <c r="I13">
        <v>20.5</v>
      </c>
      <c r="J13">
        <f t="shared" si="0"/>
        <v>34.504792332268373</v>
      </c>
      <c r="K13">
        <f t="shared" si="1"/>
        <v>65.49520766773162</v>
      </c>
      <c r="L13">
        <v>1</v>
      </c>
      <c r="M13">
        <f t="shared" si="2"/>
        <v>34.504792332268373</v>
      </c>
      <c r="N13" s="10">
        <v>47.231999999999999</v>
      </c>
      <c r="O13" s="10">
        <v>6.6139999999999999</v>
      </c>
      <c r="P13" s="10">
        <v>2.1989999999999998</v>
      </c>
      <c r="Q13" s="10">
        <f t="shared" si="3"/>
        <v>9.6825600000000005</v>
      </c>
      <c r="R13" s="10">
        <f t="shared" si="4"/>
        <v>1.3558700000000001</v>
      </c>
      <c r="S13" s="10">
        <f t="shared" si="5"/>
        <v>0.450795</v>
      </c>
    </row>
    <row r="14" spans="1:20">
      <c r="A14" t="s">
        <v>11</v>
      </c>
      <c r="B14" t="s">
        <v>15</v>
      </c>
      <c r="C14" s="2">
        <v>41114</v>
      </c>
      <c r="D14" s="2">
        <v>41408</v>
      </c>
      <c r="E14">
        <v>13</v>
      </c>
      <c r="F14" t="s">
        <v>10</v>
      </c>
      <c r="G14">
        <v>15.1</v>
      </c>
      <c r="H14">
        <v>22.6</v>
      </c>
      <c r="I14">
        <v>17</v>
      </c>
      <c r="J14">
        <f t="shared" si="0"/>
        <v>24.778761061946909</v>
      </c>
      <c r="K14">
        <f t="shared" si="1"/>
        <v>75.221238938053091</v>
      </c>
      <c r="L14">
        <v>1</v>
      </c>
      <c r="M14">
        <f t="shared" si="2"/>
        <v>24.778761061946909</v>
      </c>
      <c r="N14" s="10">
        <v>44.878999999999998</v>
      </c>
      <c r="O14" s="10">
        <v>6.1050000000000004</v>
      </c>
      <c r="P14" s="10">
        <v>2.2559999999999998</v>
      </c>
      <c r="Q14" s="10">
        <f t="shared" si="3"/>
        <v>7.6294299999999993</v>
      </c>
      <c r="R14" s="10">
        <f t="shared" si="4"/>
        <v>1.0378500000000002</v>
      </c>
      <c r="S14" s="10">
        <f t="shared" si="5"/>
        <v>0.38351999999999997</v>
      </c>
    </row>
    <row r="15" spans="1:20">
      <c r="A15" t="s">
        <v>11</v>
      </c>
      <c r="B15" t="s">
        <v>15</v>
      </c>
      <c r="C15" s="2">
        <v>41114</v>
      </c>
      <c r="D15" s="2">
        <v>41458</v>
      </c>
      <c r="E15">
        <v>14</v>
      </c>
      <c r="F15" t="s">
        <v>10</v>
      </c>
      <c r="G15">
        <v>16.3</v>
      </c>
      <c r="H15">
        <v>28.5</v>
      </c>
      <c r="I15">
        <v>18.600000000000001</v>
      </c>
      <c r="J15">
        <f t="shared" si="0"/>
        <v>34.736842105263158</v>
      </c>
      <c r="K15">
        <f t="shared" si="1"/>
        <v>65.26315789473685</v>
      </c>
      <c r="L15">
        <v>1</v>
      </c>
      <c r="M15">
        <f t="shared" si="2"/>
        <v>34.736842105263158</v>
      </c>
      <c r="N15" s="10">
        <v>43.860999999999997</v>
      </c>
      <c r="O15" s="10">
        <v>5.7779999999999996</v>
      </c>
      <c r="P15" s="10">
        <v>2.7330000000000001</v>
      </c>
      <c r="Q15" s="10">
        <f t="shared" si="3"/>
        <v>8.1581460000000003</v>
      </c>
      <c r="R15" s="10">
        <f t="shared" si="4"/>
        <v>1.074708</v>
      </c>
      <c r="S15" s="10">
        <f t="shared" si="5"/>
        <v>0.50833800000000007</v>
      </c>
    </row>
    <row r="16" spans="1:20">
      <c r="A16" t="s">
        <v>11</v>
      </c>
      <c r="B16" t="s">
        <v>15</v>
      </c>
      <c r="C16" s="2">
        <v>41114</v>
      </c>
      <c r="D16" s="2">
        <v>41362</v>
      </c>
      <c r="E16">
        <v>15</v>
      </c>
      <c r="F16" t="s">
        <v>10</v>
      </c>
      <c r="G16">
        <v>15.2</v>
      </c>
      <c r="H16">
        <v>23.3</v>
      </c>
      <c r="I16">
        <v>16.3</v>
      </c>
      <c r="J16">
        <f t="shared" si="0"/>
        <v>30.04291845493562</v>
      </c>
      <c r="K16">
        <f t="shared" si="1"/>
        <v>69.957081545064383</v>
      </c>
      <c r="L16">
        <v>1</v>
      </c>
      <c r="M16">
        <f t="shared" si="2"/>
        <v>30.04291845493562</v>
      </c>
      <c r="N16" s="10">
        <v>46.503999999999998</v>
      </c>
      <c r="O16" s="10">
        <v>6.1130000000000004</v>
      </c>
      <c r="P16" s="10">
        <v>2.367</v>
      </c>
      <c r="Q16" s="10">
        <f t="shared" si="3"/>
        <v>7.5801520000000009</v>
      </c>
      <c r="R16" s="10">
        <f t="shared" si="4"/>
        <v>0.99641900000000005</v>
      </c>
      <c r="S16" s="10">
        <f t="shared" si="5"/>
        <v>0.38582100000000003</v>
      </c>
    </row>
    <row r="17" spans="1:21">
      <c r="A17" t="s">
        <v>11</v>
      </c>
      <c r="B17" t="s">
        <v>15</v>
      </c>
      <c r="C17" s="2">
        <v>41114</v>
      </c>
      <c r="E17">
        <v>16</v>
      </c>
      <c r="F17" t="s">
        <v>10</v>
      </c>
      <c r="G17">
        <v>16.8</v>
      </c>
      <c r="H17">
        <v>24.4</v>
      </c>
      <c r="I17">
        <v>0.74</v>
      </c>
      <c r="J17">
        <f t="shared" si="0"/>
        <v>96.967213114754102</v>
      </c>
      <c r="K17">
        <f t="shared" si="1"/>
        <v>3.0327868852458977</v>
      </c>
      <c r="L17">
        <v>1</v>
      </c>
      <c r="M17">
        <f t="shared" si="2"/>
        <v>96.967213114754102</v>
      </c>
      <c r="N17" s="10">
        <v>46.747999999999998</v>
      </c>
      <c r="O17" s="10">
        <v>6.3159999999999998</v>
      </c>
      <c r="P17" s="10">
        <v>1.94</v>
      </c>
      <c r="Q17" s="10">
        <f t="shared" si="3"/>
        <v>0.3459352</v>
      </c>
      <c r="R17" s="10">
        <f t="shared" si="4"/>
        <v>4.6738399999999992E-2</v>
      </c>
      <c r="S17" s="10">
        <f t="shared" si="5"/>
        <v>1.4356000000000001E-2</v>
      </c>
      <c r="T17" t="s">
        <v>24</v>
      </c>
    </row>
    <row r="18" spans="1:21">
      <c r="A18" t="s">
        <v>11</v>
      </c>
      <c r="B18" t="s">
        <v>16</v>
      </c>
      <c r="C18" s="2">
        <v>41114</v>
      </c>
      <c r="D18" s="2">
        <v>41145</v>
      </c>
      <c r="E18">
        <v>17</v>
      </c>
      <c r="F18" t="s">
        <v>10</v>
      </c>
      <c r="G18">
        <v>17</v>
      </c>
      <c r="H18">
        <v>27.2</v>
      </c>
      <c r="I18">
        <v>20.9</v>
      </c>
      <c r="J18">
        <f t="shared" si="0"/>
        <v>23.161764705882355</v>
      </c>
      <c r="K18">
        <f t="shared" si="1"/>
        <v>76.838235294117652</v>
      </c>
      <c r="L18">
        <v>1</v>
      </c>
      <c r="M18">
        <f t="shared" si="2"/>
        <v>23.161764705882355</v>
      </c>
      <c r="N18" s="10">
        <v>46.588000000000001</v>
      </c>
      <c r="O18" s="10">
        <v>6.2649999999999997</v>
      </c>
      <c r="P18" s="10">
        <v>1.637</v>
      </c>
      <c r="Q18" s="10">
        <f t="shared" si="3"/>
        <v>9.7368919999999992</v>
      </c>
      <c r="R18" s="10">
        <f t="shared" si="4"/>
        <v>1.3093849999999998</v>
      </c>
      <c r="S18" s="10">
        <f t="shared" si="5"/>
        <v>0.34213299999999996</v>
      </c>
    </row>
    <row r="19" spans="1:21">
      <c r="A19" t="s">
        <v>11</v>
      </c>
      <c r="B19" t="s">
        <v>16</v>
      </c>
      <c r="C19" s="2">
        <v>41114</v>
      </c>
      <c r="D19" s="4">
        <v>41180</v>
      </c>
      <c r="E19">
        <v>18</v>
      </c>
      <c r="F19" t="s">
        <v>10</v>
      </c>
      <c r="G19">
        <v>17.5</v>
      </c>
      <c r="H19">
        <v>28.4</v>
      </c>
      <c r="I19">
        <v>22.1</v>
      </c>
      <c r="J19">
        <f t="shared" si="0"/>
        <v>22.183098591549285</v>
      </c>
      <c r="K19">
        <f t="shared" si="1"/>
        <v>77.816901408450718</v>
      </c>
      <c r="L19">
        <v>2</v>
      </c>
      <c r="M19">
        <f t="shared" si="2"/>
        <v>11.091549295774643</v>
      </c>
      <c r="N19" s="10">
        <v>44.145000000000003</v>
      </c>
      <c r="O19" s="10">
        <v>5.6609999999999996</v>
      </c>
      <c r="P19" s="10">
        <v>2.4249999999999998</v>
      </c>
      <c r="Q19" s="10">
        <f t="shared" si="3"/>
        <v>9.7560450000000021</v>
      </c>
      <c r="R19" s="10">
        <f t="shared" si="4"/>
        <v>1.2510809999999999</v>
      </c>
      <c r="S19" s="10">
        <f t="shared" si="5"/>
        <v>0.53592499999999998</v>
      </c>
    </row>
    <row r="20" spans="1:21">
      <c r="A20" t="s">
        <v>11</v>
      </c>
      <c r="B20" t="s">
        <v>16</v>
      </c>
      <c r="C20" s="2">
        <v>41114</v>
      </c>
      <c r="D20" s="2">
        <v>41221</v>
      </c>
      <c r="E20">
        <v>19</v>
      </c>
      <c r="F20" t="s">
        <v>10</v>
      </c>
      <c r="G20">
        <v>17.7</v>
      </c>
      <c r="H20">
        <v>31.1</v>
      </c>
      <c r="I20">
        <v>21.8</v>
      </c>
      <c r="J20">
        <f t="shared" si="0"/>
        <v>29.903536977491964</v>
      </c>
      <c r="K20">
        <f t="shared" si="1"/>
        <v>70.096463022508033</v>
      </c>
      <c r="L20">
        <v>4</v>
      </c>
      <c r="M20">
        <f t="shared" si="2"/>
        <v>7.4758842443729909</v>
      </c>
      <c r="N20" s="10">
        <v>44.795999999999999</v>
      </c>
      <c r="O20" s="10">
        <v>6.1710000000000003</v>
      </c>
      <c r="P20" s="10">
        <v>2.0750000000000002</v>
      </c>
      <c r="Q20" s="10">
        <f t="shared" si="3"/>
        <v>9.7655280000000015</v>
      </c>
      <c r="R20" s="10">
        <f t="shared" si="4"/>
        <v>1.345278</v>
      </c>
      <c r="S20" s="10">
        <f t="shared" si="5"/>
        <v>0.45235000000000003</v>
      </c>
    </row>
    <row r="21" spans="1:21">
      <c r="A21" t="s">
        <v>11</v>
      </c>
      <c r="B21" t="s">
        <v>16</v>
      </c>
      <c r="C21" s="2">
        <v>41114</v>
      </c>
      <c r="D21" s="4">
        <v>41299</v>
      </c>
      <c r="E21">
        <v>20</v>
      </c>
      <c r="F21" t="s">
        <v>10</v>
      </c>
      <c r="G21">
        <v>18.100000000000001</v>
      </c>
      <c r="H21">
        <v>28.7</v>
      </c>
      <c r="I21">
        <v>20.2</v>
      </c>
      <c r="J21">
        <f t="shared" si="0"/>
        <v>29.616724738675959</v>
      </c>
      <c r="K21">
        <f t="shared" si="1"/>
        <v>70.383275261324044</v>
      </c>
      <c r="L21">
        <v>1</v>
      </c>
      <c r="M21">
        <f t="shared" si="2"/>
        <v>29.616724738675959</v>
      </c>
      <c r="N21" s="10">
        <v>46.25</v>
      </c>
      <c r="O21" s="10">
        <v>6.1689999999999996</v>
      </c>
      <c r="P21" s="10">
        <v>2.294</v>
      </c>
      <c r="Q21" s="10">
        <f t="shared" si="3"/>
        <v>9.3424999999999994</v>
      </c>
      <c r="R21" s="10">
        <f t="shared" si="4"/>
        <v>1.2461379999999997</v>
      </c>
      <c r="S21" s="10">
        <f t="shared" si="5"/>
        <v>0.46338800000000002</v>
      </c>
    </row>
    <row r="22" spans="1:21">
      <c r="A22" t="s">
        <v>11</v>
      </c>
      <c r="B22" t="s">
        <v>16</v>
      </c>
      <c r="C22" s="2">
        <v>41114</v>
      </c>
      <c r="D22" s="2">
        <v>41362</v>
      </c>
      <c r="E22">
        <v>21</v>
      </c>
      <c r="F22" t="s">
        <v>10</v>
      </c>
      <c r="G22">
        <v>18</v>
      </c>
      <c r="H22">
        <v>31</v>
      </c>
      <c r="I22">
        <v>18.5</v>
      </c>
      <c r="J22">
        <f t="shared" si="0"/>
        <v>40.322580645161288</v>
      </c>
      <c r="K22">
        <f t="shared" si="1"/>
        <v>59.677419354838712</v>
      </c>
      <c r="L22">
        <v>1</v>
      </c>
      <c r="M22">
        <f t="shared" si="2"/>
        <v>40.322580645161288</v>
      </c>
      <c r="N22" s="10">
        <v>45.691000000000003</v>
      </c>
      <c r="O22" s="10">
        <v>6.1639999999999997</v>
      </c>
      <c r="P22" s="10">
        <v>1.9650000000000001</v>
      </c>
      <c r="Q22" s="10">
        <f t="shared" si="3"/>
        <v>8.4528350000000003</v>
      </c>
      <c r="R22" s="10">
        <f t="shared" si="4"/>
        <v>1.1403399999999999</v>
      </c>
      <c r="S22" s="10">
        <f t="shared" si="5"/>
        <v>0.36352499999999999</v>
      </c>
    </row>
    <row r="23" spans="1:21">
      <c r="A23" s="5" t="s">
        <v>11</v>
      </c>
      <c r="B23" s="5" t="s">
        <v>16</v>
      </c>
      <c r="C23" s="6">
        <v>41114</v>
      </c>
      <c r="D23" s="6">
        <v>41408</v>
      </c>
      <c r="E23" s="5">
        <v>22</v>
      </c>
      <c r="F23" s="5" t="s">
        <v>10</v>
      </c>
      <c r="G23" s="5">
        <v>17.899999999999999</v>
      </c>
      <c r="H23" s="5">
        <v>33.200000000000003</v>
      </c>
      <c r="I23" s="5"/>
      <c r="J23" s="5"/>
      <c r="K23" s="5"/>
      <c r="L23" s="5"/>
      <c r="M23" s="5"/>
      <c r="N23" s="10">
        <v>44.21</v>
      </c>
      <c r="O23" s="10">
        <v>5.7240000000000002</v>
      </c>
      <c r="P23">
        <v>2.8149999999999999</v>
      </c>
      <c r="Q23" s="10">
        <f t="shared" si="3"/>
        <v>0</v>
      </c>
      <c r="R23" s="10">
        <f t="shared" si="4"/>
        <v>0</v>
      </c>
      <c r="S23" s="10">
        <f t="shared" si="5"/>
        <v>0</v>
      </c>
      <c r="T23" s="5"/>
    </row>
    <row r="24" spans="1:21">
      <c r="A24" t="s">
        <v>11</v>
      </c>
      <c r="B24" t="s">
        <v>16</v>
      </c>
      <c r="C24" s="2">
        <v>41114</v>
      </c>
      <c r="D24" s="2">
        <v>41458</v>
      </c>
      <c r="E24">
        <v>23</v>
      </c>
      <c r="F24" t="s">
        <v>10</v>
      </c>
      <c r="G24">
        <v>17.3</v>
      </c>
      <c r="H24">
        <v>26.2</v>
      </c>
      <c r="I24">
        <v>18.7</v>
      </c>
      <c r="J24">
        <f t="shared" ref="J24:J55" si="6">(H24-I24)/H24*100</f>
        <v>28.625954198473284</v>
      </c>
      <c r="K24">
        <f t="shared" ref="K24:K55" si="7">100-J24</f>
        <v>71.374045801526719</v>
      </c>
      <c r="L24">
        <v>1</v>
      </c>
      <c r="M24">
        <f t="shared" ref="M24:M55" si="8">J24/L24</f>
        <v>28.625954198473284</v>
      </c>
      <c r="N24" s="10">
        <v>27.33</v>
      </c>
      <c r="O24" s="10">
        <v>2.9550000000000001</v>
      </c>
      <c r="P24" s="10">
        <v>1.742</v>
      </c>
      <c r="Q24" s="10">
        <f t="shared" si="3"/>
        <v>5.1107099999999992</v>
      </c>
      <c r="R24" s="10">
        <f t="shared" si="4"/>
        <v>0.55258499999999999</v>
      </c>
      <c r="S24" s="10">
        <f t="shared" si="5"/>
        <v>0.32575399999999999</v>
      </c>
    </row>
    <row r="25" spans="1:21">
      <c r="A25" t="s">
        <v>11</v>
      </c>
      <c r="B25" t="s">
        <v>16</v>
      </c>
      <c r="C25" s="2">
        <v>41114</v>
      </c>
      <c r="D25" s="2">
        <v>41596</v>
      </c>
      <c r="E25">
        <v>24</v>
      </c>
      <c r="F25" t="s">
        <v>10</v>
      </c>
      <c r="G25">
        <v>18</v>
      </c>
      <c r="H25">
        <v>35.799999999999997</v>
      </c>
      <c r="I25">
        <v>19.826000000000001</v>
      </c>
      <c r="J25">
        <f t="shared" si="6"/>
        <v>44.620111731843572</v>
      </c>
      <c r="K25">
        <f t="shared" si="7"/>
        <v>55.379888268156428</v>
      </c>
      <c r="L25">
        <v>1</v>
      </c>
      <c r="M25">
        <f t="shared" si="8"/>
        <v>44.620111731843572</v>
      </c>
      <c r="N25" s="10">
        <v>47.027999999999999</v>
      </c>
      <c r="O25" s="10">
        <v>6.6820000000000004</v>
      </c>
      <c r="P25" s="10">
        <v>2.157</v>
      </c>
      <c r="Q25" s="10">
        <f t="shared" si="3"/>
        <v>9.323771279999999</v>
      </c>
      <c r="R25" s="10">
        <f t="shared" si="4"/>
        <v>1.32477332</v>
      </c>
      <c r="S25" s="10">
        <f t="shared" si="5"/>
        <v>0.42764682000000004</v>
      </c>
    </row>
    <row r="26" spans="1:21">
      <c r="A26" t="s">
        <v>17</v>
      </c>
      <c r="B26" t="s">
        <v>14</v>
      </c>
      <c r="C26" s="2">
        <v>41114</v>
      </c>
      <c r="D26" s="2">
        <v>41145</v>
      </c>
      <c r="E26">
        <v>25</v>
      </c>
      <c r="F26" t="s">
        <v>10</v>
      </c>
      <c r="G26">
        <v>18.600000000000001</v>
      </c>
      <c r="H26">
        <v>31.2</v>
      </c>
      <c r="I26">
        <v>24</v>
      </c>
      <c r="J26">
        <f t="shared" si="6"/>
        <v>23.076923076923077</v>
      </c>
      <c r="K26">
        <f t="shared" si="7"/>
        <v>76.92307692307692</v>
      </c>
      <c r="L26">
        <v>1</v>
      </c>
      <c r="M26">
        <f t="shared" si="8"/>
        <v>23.076923076923077</v>
      </c>
      <c r="N26" s="10">
        <v>41.110999999999997</v>
      </c>
      <c r="O26" s="10">
        <v>5.7140000000000004</v>
      </c>
      <c r="P26" s="10">
        <v>1.591</v>
      </c>
      <c r="Q26" s="10">
        <f t="shared" si="3"/>
        <v>9.8666400000000003</v>
      </c>
      <c r="R26" s="10">
        <f t="shared" si="4"/>
        <v>1.3713600000000001</v>
      </c>
      <c r="S26" s="10">
        <f t="shared" si="5"/>
        <v>0.38184000000000001</v>
      </c>
    </row>
    <row r="27" spans="1:21">
      <c r="A27" t="s">
        <v>17</v>
      </c>
      <c r="B27" t="s">
        <v>14</v>
      </c>
      <c r="C27" s="2">
        <v>41114</v>
      </c>
      <c r="D27" s="4">
        <v>41180</v>
      </c>
      <c r="E27">
        <v>26</v>
      </c>
      <c r="F27" t="s">
        <v>10</v>
      </c>
      <c r="G27">
        <v>17.399999999999999</v>
      </c>
      <c r="H27">
        <v>28.3</v>
      </c>
      <c r="I27">
        <v>20.100000000000001</v>
      </c>
      <c r="J27">
        <f t="shared" si="6"/>
        <v>28.975265017667841</v>
      </c>
      <c r="K27">
        <f t="shared" si="7"/>
        <v>71.024734982332163</v>
      </c>
      <c r="L27">
        <v>2</v>
      </c>
      <c r="M27">
        <f t="shared" si="8"/>
        <v>14.48763250883392</v>
      </c>
      <c r="N27" s="10">
        <v>41.247999999999998</v>
      </c>
      <c r="O27" s="10">
        <v>5.085</v>
      </c>
      <c r="P27" s="10">
        <v>2.3879999999999999</v>
      </c>
      <c r="Q27" s="10">
        <f t="shared" si="3"/>
        <v>8.2908480000000004</v>
      </c>
      <c r="R27" s="10">
        <f t="shared" si="4"/>
        <v>1.0220850000000001</v>
      </c>
      <c r="S27" s="10">
        <f t="shared" si="5"/>
        <v>0.47998800000000003</v>
      </c>
    </row>
    <row r="28" spans="1:21">
      <c r="A28" t="s">
        <v>17</v>
      </c>
      <c r="B28" t="s">
        <v>14</v>
      </c>
      <c r="C28" s="2">
        <v>41114</v>
      </c>
      <c r="D28" s="2">
        <v>41221</v>
      </c>
      <c r="E28">
        <v>27</v>
      </c>
      <c r="F28" t="s">
        <v>10</v>
      </c>
      <c r="G28">
        <v>16.399999999999999</v>
      </c>
      <c r="H28">
        <v>27.6</v>
      </c>
      <c r="I28">
        <v>19.5</v>
      </c>
      <c r="J28">
        <f t="shared" si="6"/>
        <v>29.347826086956523</v>
      </c>
      <c r="K28">
        <f t="shared" si="7"/>
        <v>70.65217391304347</v>
      </c>
      <c r="L28">
        <v>4</v>
      </c>
      <c r="M28">
        <f t="shared" si="8"/>
        <v>7.3369565217391308</v>
      </c>
      <c r="N28" s="10">
        <v>41.54</v>
      </c>
      <c r="O28" s="10">
        <v>5.34</v>
      </c>
      <c r="P28" s="10">
        <v>2.3730000000000002</v>
      </c>
      <c r="Q28" s="10">
        <f t="shared" si="3"/>
        <v>8.1003000000000007</v>
      </c>
      <c r="R28" s="10">
        <f t="shared" si="4"/>
        <v>1.0413000000000001</v>
      </c>
      <c r="S28" s="10">
        <f t="shared" si="5"/>
        <v>0.46273500000000001</v>
      </c>
    </row>
    <row r="29" spans="1:21">
      <c r="A29" t="s">
        <v>17</v>
      </c>
      <c r="B29" t="s">
        <v>14</v>
      </c>
      <c r="C29" s="2">
        <v>41114</v>
      </c>
      <c r="D29" s="4">
        <v>41299</v>
      </c>
      <c r="E29">
        <v>28</v>
      </c>
      <c r="F29" t="s">
        <v>10</v>
      </c>
      <c r="G29">
        <v>15.4</v>
      </c>
      <c r="H29">
        <v>24.8</v>
      </c>
      <c r="I29">
        <v>17.2</v>
      </c>
      <c r="J29">
        <f t="shared" si="6"/>
        <v>30.645161290322587</v>
      </c>
      <c r="K29">
        <f t="shared" si="7"/>
        <v>69.354838709677409</v>
      </c>
      <c r="L29">
        <v>1</v>
      </c>
      <c r="M29">
        <f t="shared" si="8"/>
        <v>30.645161290322587</v>
      </c>
      <c r="N29" s="10">
        <v>44.34</v>
      </c>
      <c r="O29" s="10">
        <v>5.7530000000000001</v>
      </c>
      <c r="P29" s="10">
        <v>2.6469999999999998</v>
      </c>
      <c r="Q29" s="10">
        <f t="shared" si="3"/>
        <v>7.6264799999999999</v>
      </c>
      <c r="R29" s="10">
        <f t="shared" si="4"/>
        <v>0.98951600000000006</v>
      </c>
      <c r="S29" s="10">
        <f t="shared" si="5"/>
        <v>0.45528399999999991</v>
      </c>
      <c r="U29" s="9"/>
    </row>
    <row r="30" spans="1:21">
      <c r="A30" t="s">
        <v>17</v>
      </c>
      <c r="B30" t="s">
        <v>14</v>
      </c>
      <c r="C30" s="2">
        <v>41114</v>
      </c>
      <c r="D30" s="2">
        <v>41362</v>
      </c>
      <c r="E30">
        <v>29</v>
      </c>
      <c r="F30" t="s">
        <v>10</v>
      </c>
      <c r="G30">
        <v>17.2</v>
      </c>
      <c r="H30">
        <v>27.4</v>
      </c>
      <c r="I30">
        <v>18.100000000000001</v>
      </c>
      <c r="J30">
        <f t="shared" si="6"/>
        <v>33.941605839416049</v>
      </c>
      <c r="K30">
        <f t="shared" si="7"/>
        <v>66.058394160583958</v>
      </c>
      <c r="L30">
        <v>1</v>
      </c>
      <c r="M30">
        <f t="shared" si="8"/>
        <v>33.941605839416049</v>
      </c>
      <c r="N30" s="10">
        <v>46.029000000000003</v>
      </c>
      <c r="O30" s="10">
        <v>6.0890000000000004</v>
      </c>
      <c r="P30">
        <v>1.9359999999999999</v>
      </c>
      <c r="Q30" s="10">
        <f t="shared" si="3"/>
        <v>8.3312490000000015</v>
      </c>
      <c r="R30" s="10">
        <f t="shared" si="4"/>
        <v>1.1021090000000002</v>
      </c>
      <c r="S30" s="10">
        <f t="shared" si="5"/>
        <v>0.35041600000000001</v>
      </c>
    </row>
    <row r="31" spans="1:21">
      <c r="A31" t="s">
        <v>17</v>
      </c>
      <c r="B31" t="s">
        <v>14</v>
      </c>
      <c r="C31" s="2">
        <v>41114</v>
      </c>
      <c r="D31" s="2">
        <v>41408</v>
      </c>
      <c r="E31">
        <v>30</v>
      </c>
      <c r="F31" t="s">
        <v>10</v>
      </c>
      <c r="G31">
        <v>16.5</v>
      </c>
      <c r="H31">
        <v>26.8</v>
      </c>
      <c r="I31">
        <v>18.5</v>
      </c>
      <c r="J31">
        <f t="shared" si="6"/>
        <v>30.970149253731343</v>
      </c>
      <c r="K31">
        <f t="shared" si="7"/>
        <v>69.029850746268664</v>
      </c>
      <c r="L31">
        <v>1</v>
      </c>
      <c r="M31">
        <f t="shared" si="8"/>
        <v>30.970149253731343</v>
      </c>
      <c r="N31" s="10">
        <v>42.509</v>
      </c>
      <c r="O31" s="10">
        <v>5.5419999999999998</v>
      </c>
      <c r="P31">
        <v>1.85</v>
      </c>
      <c r="Q31" s="10">
        <f t="shared" si="3"/>
        <v>7.8641650000000007</v>
      </c>
      <c r="R31" s="10">
        <f t="shared" si="4"/>
        <v>1.0252699999999999</v>
      </c>
      <c r="S31" s="10">
        <f t="shared" si="5"/>
        <v>0.34225000000000005</v>
      </c>
    </row>
    <row r="32" spans="1:21">
      <c r="A32" t="s">
        <v>17</v>
      </c>
      <c r="B32" t="s">
        <v>14</v>
      </c>
      <c r="C32" s="2">
        <v>41114</v>
      </c>
      <c r="D32" s="2">
        <v>41458</v>
      </c>
      <c r="E32">
        <v>31</v>
      </c>
      <c r="F32" t="s">
        <v>10</v>
      </c>
      <c r="G32">
        <v>16.399999999999999</v>
      </c>
      <c r="H32">
        <v>25.3</v>
      </c>
      <c r="I32">
        <v>17.3</v>
      </c>
      <c r="J32">
        <f t="shared" si="6"/>
        <v>31.620553359683797</v>
      </c>
      <c r="K32">
        <f t="shared" si="7"/>
        <v>68.379446640316203</v>
      </c>
      <c r="L32">
        <v>1</v>
      </c>
      <c r="M32">
        <f t="shared" si="8"/>
        <v>31.620553359683797</v>
      </c>
      <c r="N32" s="10">
        <v>45.09</v>
      </c>
      <c r="O32" s="10">
        <v>5.7990000000000004</v>
      </c>
      <c r="P32">
        <v>2.19</v>
      </c>
      <c r="Q32" s="10">
        <f t="shared" si="3"/>
        <v>7.8005700000000004</v>
      </c>
      <c r="R32" s="10">
        <f t="shared" si="4"/>
        <v>1.0032270000000001</v>
      </c>
      <c r="S32" s="10">
        <f t="shared" si="5"/>
        <v>0.37886999999999998</v>
      </c>
    </row>
    <row r="33" spans="1:20">
      <c r="A33" t="s">
        <v>17</v>
      </c>
      <c r="B33" t="s">
        <v>14</v>
      </c>
      <c r="C33" s="2">
        <v>41114</v>
      </c>
      <c r="D33" s="2">
        <v>41596</v>
      </c>
      <c r="E33">
        <v>32</v>
      </c>
      <c r="F33" t="s">
        <v>10</v>
      </c>
      <c r="G33">
        <v>16.600000000000001</v>
      </c>
      <c r="H33">
        <v>27.1</v>
      </c>
      <c r="I33">
        <v>16.399999999999999</v>
      </c>
      <c r="J33">
        <f t="shared" si="6"/>
        <v>39.483394833948346</v>
      </c>
      <c r="K33">
        <f t="shared" si="7"/>
        <v>60.516605166051654</v>
      </c>
      <c r="L33">
        <v>1</v>
      </c>
      <c r="M33">
        <f t="shared" si="8"/>
        <v>39.483394833948346</v>
      </c>
      <c r="N33" s="10">
        <v>46.27</v>
      </c>
      <c r="O33" s="10">
        <v>6.11</v>
      </c>
      <c r="P33">
        <v>2.93</v>
      </c>
      <c r="Q33" s="10">
        <f t="shared" si="3"/>
        <v>7.5882800000000001</v>
      </c>
      <c r="R33" s="10">
        <f t="shared" si="4"/>
        <v>1.00204</v>
      </c>
      <c r="S33" s="10">
        <f t="shared" si="5"/>
        <v>0.48052</v>
      </c>
    </row>
    <row r="34" spans="1:20">
      <c r="A34" t="s">
        <v>17</v>
      </c>
      <c r="B34" t="s">
        <v>15</v>
      </c>
      <c r="C34" s="2">
        <v>41114</v>
      </c>
      <c r="D34" s="2">
        <v>41145</v>
      </c>
      <c r="E34">
        <v>33</v>
      </c>
      <c r="F34" t="s">
        <v>10</v>
      </c>
      <c r="G34">
        <v>16.100000000000001</v>
      </c>
      <c r="H34">
        <v>27.2</v>
      </c>
      <c r="I34">
        <v>19.600000000000001</v>
      </c>
      <c r="J34">
        <f t="shared" si="6"/>
        <v>27.941176470588232</v>
      </c>
      <c r="K34">
        <f t="shared" si="7"/>
        <v>72.058823529411768</v>
      </c>
      <c r="L34">
        <v>1</v>
      </c>
      <c r="M34">
        <f t="shared" si="8"/>
        <v>27.941176470588232</v>
      </c>
      <c r="N34" s="13"/>
      <c r="O34" s="13"/>
      <c r="Q34" s="10">
        <f t="shared" si="3"/>
        <v>0</v>
      </c>
      <c r="R34" s="10">
        <f t="shared" si="4"/>
        <v>0</v>
      </c>
      <c r="S34" s="10">
        <f t="shared" si="5"/>
        <v>0</v>
      </c>
    </row>
    <row r="35" spans="1:20">
      <c r="A35" t="s">
        <v>17</v>
      </c>
      <c r="B35" t="s">
        <v>15</v>
      </c>
      <c r="C35" s="2">
        <v>41114</v>
      </c>
      <c r="D35" s="4">
        <v>41180</v>
      </c>
      <c r="E35">
        <v>34</v>
      </c>
      <c r="F35" t="s">
        <v>10</v>
      </c>
      <c r="G35">
        <v>16.399999999999999</v>
      </c>
      <c r="H35">
        <v>26.2</v>
      </c>
      <c r="I35">
        <v>20.399999999999999</v>
      </c>
      <c r="J35">
        <f t="shared" si="6"/>
        <v>22.137404580152676</v>
      </c>
      <c r="K35">
        <f t="shared" si="7"/>
        <v>77.862595419847324</v>
      </c>
      <c r="L35">
        <v>2</v>
      </c>
      <c r="M35">
        <f t="shared" si="8"/>
        <v>11.068702290076338</v>
      </c>
      <c r="N35" s="10">
        <v>44.323</v>
      </c>
      <c r="O35" s="10">
        <v>6.1520000000000001</v>
      </c>
      <c r="P35">
        <v>1.581</v>
      </c>
      <c r="Q35" s="10">
        <f t="shared" si="3"/>
        <v>9.0418919999999989</v>
      </c>
      <c r="R35" s="10">
        <f t="shared" si="4"/>
        <v>1.2550080000000001</v>
      </c>
      <c r="S35" s="10">
        <f t="shared" si="5"/>
        <v>0.32252399999999998</v>
      </c>
    </row>
    <row r="36" spans="1:20">
      <c r="A36" t="s">
        <v>17</v>
      </c>
      <c r="B36" t="s">
        <v>15</v>
      </c>
      <c r="C36" s="2">
        <v>41114</v>
      </c>
      <c r="D36" s="2">
        <v>41221</v>
      </c>
      <c r="E36">
        <v>35</v>
      </c>
      <c r="F36" t="s">
        <v>10</v>
      </c>
      <c r="G36">
        <v>17.2</v>
      </c>
      <c r="H36">
        <v>27.8</v>
      </c>
      <c r="I36">
        <v>20.7</v>
      </c>
      <c r="J36">
        <f t="shared" si="6"/>
        <v>25.539568345323744</v>
      </c>
      <c r="K36">
        <f t="shared" si="7"/>
        <v>74.460431654676256</v>
      </c>
      <c r="L36">
        <v>4</v>
      </c>
      <c r="M36">
        <f t="shared" si="8"/>
        <v>6.384892086330936</v>
      </c>
      <c r="N36" s="10">
        <v>44.271999999999998</v>
      </c>
      <c r="O36" s="10">
        <v>6.0419999999999998</v>
      </c>
      <c r="P36">
        <v>2.0920000000000001</v>
      </c>
      <c r="Q36" s="10">
        <f t="shared" si="3"/>
        <v>9.1643039999999996</v>
      </c>
      <c r="R36" s="10">
        <f t="shared" si="4"/>
        <v>1.250694</v>
      </c>
      <c r="S36" s="10">
        <f t="shared" si="5"/>
        <v>0.43304399999999998</v>
      </c>
    </row>
    <row r="37" spans="1:20">
      <c r="A37" t="s">
        <v>17</v>
      </c>
      <c r="B37" t="s">
        <v>15</v>
      </c>
      <c r="C37" s="2">
        <v>41114</v>
      </c>
      <c r="D37" s="4">
        <v>41299</v>
      </c>
      <c r="E37">
        <v>36</v>
      </c>
      <c r="F37" t="s">
        <v>10</v>
      </c>
      <c r="G37">
        <v>16.3</v>
      </c>
      <c r="H37">
        <v>26.8</v>
      </c>
      <c r="I37">
        <v>18.8</v>
      </c>
      <c r="J37">
        <f t="shared" si="6"/>
        <v>29.850746268656714</v>
      </c>
      <c r="K37">
        <f t="shared" si="7"/>
        <v>70.149253731343293</v>
      </c>
      <c r="L37">
        <v>1</v>
      </c>
      <c r="M37">
        <f t="shared" si="8"/>
        <v>29.850746268656714</v>
      </c>
      <c r="N37" s="10">
        <v>46.633000000000003</v>
      </c>
      <c r="O37" s="10">
        <v>6.3689999999999998</v>
      </c>
      <c r="P37">
        <v>1.8480000000000001</v>
      </c>
      <c r="Q37" s="10">
        <f t="shared" si="3"/>
        <v>8.767004</v>
      </c>
      <c r="R37" s="10">
        <f t="shared" si="4"/>
        <v>1.1973719999999999</v>
      </c>
      <c r="S37" s="10">
        <f t="shared" si="5"/>
        <v>0.34742400000000001</v>
      </c>
    </row>
    <row r="38" spans="1:20">
      <c r="A38" t="s">
        <v>17</v>
      </c>
      <c r="B38" t="s">
        <v>15</v>
      </c>
      <c r="C38" s="2">
        <v>41114</v>
      </c>
      <c r="D38" s="2">
        <v>41362</v>
      </c>
      <c r="E38">
        <v>37</v>
      </c>
      <c r="F38" t="s">
        <v>10</v>
      </c>
      <c r="G38">
        <v>18.399999999999999</v>
      </c>
      <c r="H38">
        <v>33.1</v>
      </c>
      <c r="I38">
        <v>19.899999999999999</v>
      </c>
      <c r="J38">
        <f t="shared" si="6"/>
        <v>39.879154078549853</v>
      </c>
      <c r="K38">
        <f t="shared" si="7"/>
        <v>60.120845921450147</v>
      </c>
      <c r="L38">
        <v>1</v>
      </c>
      <c r="M38">
        <f t="shared" si="8"/>
        <v>39.879154078549853</v>
      </c>
      <c r="N38" s="10">
        <v>46.838000000000001</v>
      </c>
      <c r="O38" s="10">
        <v>6.319</v>
      </c>
      <c r="P38">
        <v>1.7330000000000001</v>
      </c>
      <c r="Q38" s="10">
        <f t="shared" si="3"/>
        <v>9.3207620000000002</v>
      </c>
      <c r="R38" s="10">
        <f t="shared" si="4"/>
        <v>1.2574809999999998</v>
      </c>
      <c r="S38" s="10">
        <f t="shared" si="5"/>
        <v>0.34486700000000003</v>
      </c>
    </row>
    <row r="39" spans="1:20">
      <c r="A39" t="s">
        <v>17</v>
      </c>
      <c r="B39" t="s">
        <v>15</v>
      </c>
      <c r="C39" s="2">
        <v>41114</v>
      </c>
      <c r="D39" s="2">
        <v>41408</v>
      </c>
      <c r="E39">
        <v>38</v>
      </c>
      <c r="F39" t="s">
        <v>10</v>
      </c>
      <c r="G39">
        <v>17.8</v>
      </c>
      <c r="H39">
        <v>31.3</v>
      </c>
      <c r="I39">
        <v>21.3</v>
      </c>
      <c r="J39">
        <f t="shared" si="6"/>
        <v>31.948881789137378</v>
      </c>
      <c r="K39">
        <f t="shared" si="7"/>
        <v>68.051118210862626</v>
      </c>
      <c r="L39">
        <v>1</v>
      </c>
      <c r="M39">
        <f t="shared" si="8"/>
        <v>31.948881789137378</v>
      </c>
      <c r="N39" s="10">
        <v>44.787999999999997</v>
      </c>
      <c r="O39" s="10">
        <v>6.0179999999999998</v>
      </c>
      <c r="P39">
        <v>2.5910000000000002</v>
      </c>
      <c r="Q39" s="10">
        <f t="shared" si="3"/>
        <v>9.5398440000000004</v>
      </c>
      <c r="R39" s="10">
        <f t="shared" si="4"/>
        <v>1.2818339999999999</v>
      </c>
      <c r="S39" s="10">
        <f t="shared" si="5"/>
        <v>0.55188300000000012</v>
      </c>
    </row>
    <row r="40" spans="1:20">
      <c r="A40" t="s">
        <v>17</v>
      </c>
      <c r="B40" t="s">
        <v>15</v>
      </c>
      <c r="C40" s="2">
        <v>41114</v>
      </c>
      <c r="D40" s="2">
        <v>41458</v>
      </c>
      <c r="E40">
        <v>39</v>
      </c>
      <c r="F40" t="s">
        <v>10</v>
      </c>
      <c r="G40">
        <v>17.5</v>
      </c>
      <c r="H40">
        <v>29.4</v>
      </c>
      <c r="I40">
        <v>19.899999999999999</v>
      </c>
      <c r="J40">
        <f t="shared" si="6"/>
        <v>32.312925170068027</v>
      </c>
      <c r="K40">
        <f t="shared" si="7"/>
        <v>67.687074829931973</v>
      </c>
      <c r="L40">
        <v>1</v>
      </c>
      <c r="M40">
        <f t="shared" si="8"/>
        <v>32.312925170068027</v>
      </c>
      <c r="N40" s="10">
        <v>44.569000000000003</v>
      </c>
      <c r="O40" s="10">
        <v>5.9059999999999997</v>
      </c>
      <c r="P40">
        <v>2.1789999999999998</v>
      </c>
      <c r="Q40" s="10">
        <f t="shared" si="3"/>
        <v>8.8692309999999992</v>
      </c>
      <c r="R40" s="10">
        <f t="shared" si="4"/>
        <v>1.1752939999999998</v>
      </c>
      <c r="S40" s="10">
        <f t="shared" si="5"/>
        <v>0.43362099999999998</v>
      </c>
    </row>
    <row r="41" spans="1:20">
      <c r="A41" t="s">
        <v>17</v>
      </c>
      <c r="B41" t="s">
        <v>15</v>
      </c>
      <c r="C41" s="2">
        <v>41114</v>
      </c>
      <c r="D41" s="2">
        <v>41596</v>
      </c>
      <c r="E41">
        <v>40</v>
      </c>
      <c r="F41" t="s">
        <v>10</v>
      </c>
      <c r="G41">
        <v>17.399999999999999</v>
      </c>
      <c r="H41">
        <v>28.4</v>
      </c>
      <c r="I41">
        <v>11.6</v>
      </c>
      <c r="J41">
        <f t="shared" si="6"/>
        <v>59.154929577464777</v>
      </c>
      <c r="K41">
        <f t="shared" si="7"/>
        <v>40.845070422535223</v>
      </c>
      <c r="L41">
        <v>1</v>
      </c>
      <c r="M41">
        <f t="shared" si="8"/>
        <v>59.154929577464777</v>
      </c>
      <c r="N41" s="10">
        <v>46.563000000000002</v>
      </c>
      <c r="O41" s="10">
        <v>5.7560000000000002</v>
      </c>
      <c r="P41">
        <v>1.9379999999999999</v>
      </c>
      <c r="Q41" s="10">
        <f t="shared" si="3"/>
        <v>5.4013080000000002</v>
      </c>
      <c r="R41" s="10">
        <f t="shared" si="4"/>
        <v>0.66769599999999996</v>
      </c>
      <c r="S41" s="10">
        <f t="shared" si="5"/>
        <v>0.22480800000000001</v>
      </c>
    </row>
    <row r="42" spans="1:20">
      <c r="A42" t="s">
        <v>17</v>
      </c>
      <c r="B42" t="s">
        <v>16</v>
      </c>
      <c r="C42" s="2">
        <v>41114</v>
      </c>
      <c r="D42" s="2">
        <v>41145</v>
      </c>
      <c r="E42">
        <v>41</v>
      </c>
      <c r="F42" t="s">
        <v>10</v>
      </c>
      <c r="G42">
        <v>17.5</v>
      </c>
      <c r="H42">
        <v>29.4</v>
      </c>
      <c r="I42">
        <v>21.7</v>
      </c>
      <c r="J42">
        <f t="shared" si="6"/>
        <v>26.190476190476193</v>
      </c>
      <c r="K42">
        <f t="shared" si="7"/>
        <v>73.80952380952381</v>
      </c>
      <c r="L42">
        <v>1</v>
      </c>
      <c r="M42">
        <f t="shared" si="8"/>
        <v>26.190476190476193</v>
      </c>
      <c r="N42" s="10">
        <v>43.264000000000003</v>
      </c>
      <c r="O42" s="10">
        <v>5.8479999999999999</v>
      </c>
      <c r="P42">
        <v>1.641</v>
      </c>
      <c r="Q42" s="10">
        <f t="shared" si="3"/>
        <v>9.3882880000000011</v>
      </c>
      <c r="R42" s="10">
        <f t="shared" si="4"/>
        <v>1.2690159999999999</v>
      </c>
      <c r="S42" s="10">
        <f t="shared" si="5"/>
        <v>0.356097</v>
      </c>
    </row>
    <row r="43" spans="1:20">
      <c r="A43" t="s">
        <v>17</v>
      </c>
      <c r="B43" t="s">
        <v>16</v>
      </c>
      <c r="C43" s="2">
        <v>41114</v>
      </c>
      <c r="E43">
        <v>42</v>
      </c>
      <c r="F43" t="s">
        <v>10</v>
      </c>
      <c r="G43">
        <v>17.899999999999999</v>
      </c>
      <c r="H43">
        <v>32.9</v>
      </c>
      <c r="J43">
        <f t="shared" si="6"/>
        <v>100</v>
      </c>
      <c r="K43">
        <f t="shared" si="7"/>
        <v>0</v>
      </c>
      <c r="L43">
        <v>1</v>
      </c>
      <c r="M43">
        <f t="shared" si="8"/>
        <v>100</v>
      </c>
      <c r="N43" s="11"/>
      <c r="O43" s="11"/>
      <c r="P43" s="12"/>
      <c r="Q43" s="10">
        <f t="shared" si="3"/>
        <v>0</v>
      </c>
      <c r="R43" s="10">
        <f t="shared" si="4"/>
        <v>0</v>
      </c>
      <c r="S43" s="10">
        <f t="shared" si="5"/>
        <v>0</v>
      </c>
    </row>
    <row r="44" spans="1:20">
      <c r="A44" t="s">
        <v>17</v>
      </c>
      <c r="B44" t="s">
        <v>16</v>
      </c>
      <c r="C44" s="2">
        <v>41114</v>
      </c>
      <c r="D44" s="2">
        <v>41458</v>
      </c>
      <c r="E44">
        <v>43</v>
      </c>
      <c r="F44" t="s">
        <v>10</v>
      </c>
      <c r="G44">
        <v>17.7</v>
      </c>
      <c r="H44">
        <v>30.7</v>
      </c>
      <c r="I44">
        <v>18.100000000000001</v>
      </c>
      <c r="J44">
        <f t="shared" si="6"/>
        <v>41.042345276872958</v>
      </c>
      <c r="K44">
        <f t="shared" si="7"/>
        <v>58.957654723127042</v>
      </c>
      <c r="L44">
        <v>1</v>
      </c>
      <c r="M44">
        <f t="shared" si="8"/>
        <v>41.042345276872958</v>
      </c>
      <c r="N44" s="10">
        <v>42.658999999999999</v>
      </c>
      <c r="O44" s="10">
        <v>5.569</v>
      </c>
      <c r="P44">
        <v>1.897</v>
      </c>
      <c r="Q44" s="10">
        <f t="shared" si="3"/>
        <v>7.7212790000000009</v>
      </c>
      <c r="R44" s="10">
        <f t="shared" si="4"/>
        <v>1.0079890000000002</v>
      </c>
      <c r="S44" s="10">
        <f t="shared" si="5"/>
        <v>0.34335700000000002</v>
      </c>
    </row>
    <row r="45" spans="1:20">
      <c r="A45" t="s">
        <v>17</v>
      </c>
      <c r="B45" t="s">
        <v>16</v>
      </c>
      <c r="C45" s="2">
        <v>41114</v>
      </c>
      <c r="D45" s="2">
        <v>41408</v>
      </c>
      <c r="E45">
        <v>44</v>
      </c>
      <c r="F45" t="s">
        <v>10</v>
      </c>
      <c r="G45">
        <v>20.7</v>
      </c>
      <c r="H45">
        <v>34.4</v>
      </c>
      <c r="I45">
        <v>21</v>
      </c>
      <c r="J45">
        <f t="shared" si="6"/>
        <v>38.95348837209302</v>
      </c>
      <c r="K45">
        <f t="shared" si="7"/>
        <v>61.04651162790698</v>
      </c>
      <c r="L45">
        <v>1</v>
      </c>
      <c r="M45">
        <f t="shared" si="8"/>
        <v>38.95348837209302</v>
      </c>
      <c r="N45" s="10">
        <v>41.661999999999999</v>
      </c>
      <c r="O45" s="10">
        <v>5.5730000000000004</v>
      </c>
      <c r="P45">
        <v>2.7320000000000002</v>
      </c>
      <c r="Q45" s="10">
        <f t="shared" si="3"/>
        <v>8.7490199999999998</v>
      </c>
      <c r="R45" s="10">
        <f t="shared" si="4"/>
        <v>1.1703300000000001</v>
      </c>
      <c r="S45" s="10">
        <f t="shared" si="5"/>
        <v>0.57372000000000012</v>
      </c>
    </row>
    <row r="46" spans="1:20">
      <c r="A46" t="s">
        <v>17</v>
      </c>
      <c r="B46" t="s">
        <v>16</v>
      </c>
      <c r="C46" s="2">
        <v>41114</v>
      </c>
      <c r="D46" s="2">
        <v>41221</v>
      </c>
      <c r="E46">
        <v>45</v>
      </c>
      <c r="F46" t="s">
        <v>10</v>
      </c>
      <c r="G46">
        <v>18.3</v>
      </c>
      <c r="H46">
        <v>30.4</v>
      </c>
      <c r="I46">
        <v>19</v>
      </c>
      <c r="J46">
        <f t="shared" si="6"/>
        <v>37.499999999999993</v>
      </c>
      <c r="K46">
        <f t="shared" si="7"/>
        <v>62.500000000000007</v>
      </c>
      <c r="L46">
        <v>4</v>
      </c>
      <c r="M46">
        <f t="shared" si="8"/>
        <v>9.3749999999999982</v>
      </c>
      <c r="N46" s="10">
        <v>45.139000000000003</v>
      </c>
      <c r="O46" s="10">
        <v>6.1550000000000002</v>
      </c>
      <c r="P46">
        <v>1.58</v>
      </c>
      <c r="Q46" s="10">
        <f t="shared" si="3"/>
        <v>8.576410000000001</v>
      </c>
      <c r="R46" s="10">
        <f t="shared" si="4"/>
        <v>1.1694500000000001</v>
      </c>
      <c r="S46" s="10">
        <f t="shared" si="5"/>
        <v>0.30020000000000002</v>
      </c>
    </row>
    <row r="47" spans="1:20">
      <c r="A47" t="s">
        <v>17</v>
      </c>
      <c r="B47" t="s">
        <v>16</v>
      </c>
      <c r="C47" s="2">
        <v>41114</v>
      </c>
      <c r="D47" s="2">
        <v>41362</v>
      </c>
      <c r="E47">
        <v>46</v>
      </c>
      <c r="F47" t="s">
        <v>10</v>
      </c>
      <c r="G47">
        <v>19.2</v>
      </c>
      <c r="H47">
        <v>35.6</v>
      </c>
      <c r="I47">
        <v>20</v>
      </c>
      <c r="J47">
        <f t="shared" si="6"/>
        <v>43.820224719101127</v>
      </c>
      <c r="K47">
        <f t="shared" si="7"/>
        <v>56.179775280898873</v>
      </c>
      <c r="L47">
        <v>1</v>
      </c>
      <c r="M47">
        <f t="shared" si="8"/>
        <v>43.820224719101127</v>
      </c>
      <c r="N47" s="10">
        <v>42.2</v>
      </c>
      <c r="O47" s="10">
        <v>5.7610000000000001</v>
      </c>
      <c r="P47">
        <v>1.266</v>
      </c>
      <c r="Q47" s="10">
        <f t="shared" si="3"/>
        <v>8.4400000000000013</v>
      </c>
      <c r="R47" s="10">
        <f t="shared" si="4"/>
        <v>1.1522000000000001</v>
      </c>
      <c r="S47" s="10">
        <f t="shared" si="5"/>
        <v>0.25320000000000004</v>
      </c>
    </row>
    <row r="48" spans="1:20">
      <c r="A48" t="s">
        <v>17</v>
      </c>
      <c r="B48" t="s">
        <v>16</v>
      </c>
      <c r="C48" s="2">
        <v>41114</v>
      </c>
      <c r="D48" s="4">
        <v>41299</v>
      </c>
      <c r="E48">
        <v>47</v>
      </c>
      <c r="F48" t="s">
        <v>10</v>
      </c>
      <c r="G48">
        <v>18.899999999999999</v>
      </c>
      <c r="H48">
        <v>31.5</v>
      </c>
      <c r="I48" s="7">
        <v>0.2</v>
      </c>
      <c r="J48">
        <f t="shared" si="6"/>
        <v>99.365079365079367</v>
      </c>
      <c r="K48">
        <f t="shared" si="7"/>
        <v>0.63492063492063266</v>
      </c>
      <c r="L48">
        <v>1</v>
      </c>
      <c r="M48">
        <f t="shared" si="8"/>
        <v>99.365079365079367</v>
      </c>
      <c r="N48" s="10">
        <v>43.36</v>
      </c>
      <c r="O48" s="10">
        <v>5.6189999999999998</v>
      </c>
      <c r="P48">
        <v>1.468</v>
      </c>
      <c r="Q48" s="10">
        <f t="shared" si="3"/>
        <v>8.6720000000000005E-2</v>
      </c>
      <c r="R48" s="10">
        <f t="shared" si="4"/>
        <v>1.1238E-2</v>
      </c>
      <c r="S48" s="10">
        <f t="shared" si="5"/>
        <v>2.9360000000000002E-3</v>
      </c>
      <c r="T48" t="s">
        <v>25</v>
      </c>
    </row>
    <row r="49" spans="1:19">
      <c r="A49" t="s">
        <v>17</v>
      </c>
      <c r="B49" t="s">
        <v>16</v>
      </c>
      <c r="C49" s="2">
        <v>41114</v>
      </c>
      <c r="D49" s="4">
        <v>41180</v>
      </c>
      <c r="E49">
        <v>48</v>
      </c>
      <c r="F49" t="s">
        <v>10</v>
      </c>
      <c r="G49">
        <v>18.2</v>
      </c>
      <c r="H49">
        <v>27.7</v>
      </c>
      <c r="I49">
        <v>20.5</v>
      </c>
      <c r="J49">
        <f t="shared" si="6"/>
        <v>25.992779783393498</v>
      </c>
      <c r="K49">
        <f t="shared" si="7"/>
        <v>74.007220216606498</v>
      </c>
      <c r="L49">
        <v>2</v>
      </c>
      <c r="M49">
        <f t="shared" si="8"/>
        <v>12.996389891696749</v>
      </c>
      <c r="Q49" s="10">
        <f t="shared" si="3"/>
        <v>0</v>
      </c>
      <c r="R49" s="10">
        <f t="shared" si="4"/>
        <v>0</v>
      </c>
      <c r="S49" s="10">
        <f t="shared" si="5"/>
        <v>0</v>
      </c>
    </row>
    <row r="50" spans="1:19">
      <c r="A50" t="s">
        <v>18</v>
      </c>
      <c r="B50" t="s">
        <v>14</v>
      </c>
      <c r="C50" s="2">
        <v>41114</v>
      </c>
      <c r="D50" s="2">
        <v>41145</v>
      </c>
      <c r="E50">
        <v>49</v>
      </c>
      <c r="F50" t="s">
        <v>10</v>
      </c>
      <c r="G50">
        <v>18.3</v>
      </c>
      <c r="H50">
        <v>30</v>
      </c>
      <c r="I50">
        <v>24.2</v>
      </c>
      <c r="J50">
        <f t="shared" si="6"/>
        <v>19.333333333333336</v>
      </c>
      <c r="K50">
        <f t="shared" si="7"/>
        <v>80.666666666666657</v>
      </c>
      <c r="L50">
        <v>1</v>
      </c>
      <c r="M50">
        <f t="shared" si="8"/>
        <v>19.333333333333336</v>
      </c>
      <c r="Q50" s="10">
        <f t="shared" si="3"/>
        <v>0</v>
      </c>
      <c r="R50" s="10">
        <f t="shared" si="4"/>
        <v>0</v>
      </c>
      <c r="S50" s="10">
        <f t="shared" si="5"/>
        <v>0</v>
      </c>
    </row>
    <row r="51" spans="1:19">
      <c r="A51" t="s">
        <v>18</v>
      </c>
      <c r="B51" t="s">
        <v>14</v>
      </c>
      <c r="C51" s="2">
        <v>41114</v>
      </c>
      <c r="D51" s="4">
        <v>41180</v>
      </c>
      <c r="E51">
        <v>50</v>
      </c>
      <c r="F51" t="s">
        <v>10</v>
      </c>
      <c r="G51">
        <v>17.100000000000001</v>
      </c>
      <c r="H51">
        <v>27.2</v>
      </c>
      <c r="I51">
        <v>21.5</v>
      </c>
      <c r="J51">
        <f t="shared" si="6"/>
        <v>20.955882352941174</v>
      </c>
      <c r="K51">
        <f t="shared" si="7"/>
        <v>79.044117647058826</v>
      </c>
      <c r="L51">
        <v>2</v>
      </c>
      <c r="M51">
        <f t="shared" si="8"/>
        <v>10.477941176470587</v>
      </c>
      <c r="Q51" s="10">
        <f t="shared" si="3"/>
        <v>0</v>
      </c>
      <c r="R51" s="10">
        <f t="shared" si="4"/>
        <v>0</v>
      </c>
      <c r="S51" s="10">
        <f t="shared" si="5"/>
        <v>0</v>
      </c>
    </row>
    <row r="52" spans="1:19">
      <c r="A52" t="s">
        <v>18</v>
      </c>
      <c r="B52" t="s">
        <v>14</v>
      </c>
      <c r="C52" s="2">
        <v>41114</v>
      </c>
      <c r="D52" s="2">
        <v>41221</v>
      </c>
      <c r="E52">
        <v>51</v>
      </c>
      <c r="F52" t="s">
        <v>10</v>
      </c>
      <c r="G52">
        <v>17.399999999999999</v>
      </c>
      <c r="H52">
        <v>27</v>
      </c>
      <c r="I52">
        <v>21.1</v>
      </c>
      <c r="J52">
        <f t="shared" si="6"/>
        <v>21.851851851851848</v>
      </c>
      <c r="K52">
        <f t="shared" si="7"/>
        <v>78.148148148148152</v>
      </c>
      <c r="L52">
        <v>4</v>
      </c>
      <c r="M52">
        <f t="shared" si="8"/>
        <v>5.4629629629629619</v>
      </c>
      <c r="Q52" s="10">
        <f t="shared" si="3"/>
        <v>0</v>
      </c>
      <c r="R52" s="10">
        <f t="shared" si="4"/>
        <v>0</v>
      </c>
      <c r="S52" s="10">
        <f t="shared" si="5"/>
        <v>0</v>
      </c>
    </row>
    <row r="53" spans="1:19">
      <c r="A53" t="s">
        <v>18</v>
      </c>
      <c r="B53" t="s">
        <v>14</v>
      </c>
      <c r="C53" s="2">
        <v>41114</v>
      </c>
      <c r="D53" s="4">
        <v>41299</v>
      </c>
      <c r="E53">
        <v>52</v>
      </c>
      <c r="F53" t="s">
        <v>10</v>
      </c>
      <c r="G53">
        <v>18.100000000000001</v>
      </c>
      <c r="H53">
        <v>31.1</v>
      </c>
      <c r="I53">
        <v>21.6</v>
      </c>
      <c r="J53">
        <f t="shared" si="6"/>
        <v>30.54662379421222</v>
      </c>
      <c r="K53">
        <f t="shared" si="7"/>
        <v>69.453376205787777</v>
      </c>
      <c r="L53">
        <v>1</v>
      </c>
      <c r="M53">
        <f t="shared" si="8"/>
        <v>30.54662379421222</v>
      </c>
      <c r="Q53" s="10">
        <f t="shared" si="3"/>
        <v>0</v>
      </c>
      <c r="R53" s="10">
        <f t="shared" si="4"/>
        <v>0</v>
      </c>
      <c r="S53" s="10">
        <f t="shared" si="5"/>
        <v>0</v>
      </c>
    </row>
    <row r="54" spans="1:19">
      <c r="A54" t="s">
        <v>18</v>
      </c>
      <c r="B54" t="s">
        <v>14</v>
      </c>
      <c r="C54" s="2">
        <v>41114</v>
      </c>
      <c r="D54" s="2">
        <v>41362</v>
      </c>
      <c r="E54">
        <v>53</v>
      </c>
      <c r="F54" t="s">
        <v>10</v>
      </c>
      <c r="G54">
        <v>19</v>
      </c>
      <c r="H54">
        <v>31</v>
      </c>
      <c r="I54">
        <v>21.2</v>
      </c>
      <c r="J54">
        <f t="shared" si="6"/>
        <v>31.612903225806456</v>
      </c>
      <c r="K54">
        <f t="shared" si="7"/>
        <v>68.387096774193537</v>
      </c>
      <c r="L54">
        <v>1</v>
      </c>
      <c r="M54">
        <f t="shared" si="8"/>
        <v>31.612903225806456</v>
      </c>
      <c r="Q54" s="10">
        <f t="shared" si="3"/>
        <v>0</v>
      </c>
      <c r="R54" s="10">
        <f t="shared" si="4"/>
        <v>0</v>
      </c>
      <c r="S54" s="10">
        <f t="shared" si="5"/>
        <v>0</v>
      </c>
    </row>
    <row r="55" spans="1:19">
      <c r="A55" t="s">
        <v>18</v>
      </c>
      <c r="B55" t="s">
        <v>14</v>
      </c>
      <c r="C55" s="2">
        <v>41114</v>
      </c>
      <c r="D55" s="2">
        <v>41408</v>
      </c>
      <c r="E55">
        <v>54</v>
      </c>
      <c r="F55" t="s">
        <v>10</v>
      </c>
      <c r="G55">
        <v>18.8</v>
      </c>
      <c r="H55">
        <v>30.8</v>
      </c>
      <c r="I55">
        <v>22.8</v>
      </c>
      <c r="J55">
        <f t="shared" si="6"/>
        <v>25.97402597402597</v>
      </c>
      <c r="K55">
        <f t="shared" si="7"/>
        <v>74.025974025974023</v>
      </c>
      <c r="L55">
        <v>1</v>
      </c>
      <c r="M55">
        <f t="shared" si="8"/>
        <v>25.97402597402597</v>
      </c>
      <c r="Q55" s="10">
        <f t="shared" si="3"/>
        <v>0</v>
      </c>
      <c r="R55" s="10">
        <f t="shared" si="4"/>
        <v>0</v>
      </c>
      <c r="S55" s="10">
        <f t="shared" si="5"/>
        <v>0</v>
      </c>
    </row>
    <row r="56" spans="1:19">
      <c r="A56" t="s">
        <v>18</v>
      </c>
      <c r="B56" t="s">
        <v>14</v>
      </c>
      <c r="C56" s="2">
        <v>41114</v>
      </c>
      <c r="D56" s="2">
        <v>41458</v>
      </c>
      <c r="E56">
        <v>55</v>
      </c>
      <c r="F56" t="s">
        <v>10</v>
      </c>
      <c r="G56">
        <v>15.8</v>
      </c>
      <c r="H56">
        <v>26.5</v>
      </c>
      <c r="I56">
        <v>17.899999999999999</v>
      </c>
      <c r="J56">
        <f t="shared" ref="J56:J87" si="9">(H56-I56)/H56*100</f>
        <v>32.452830188679251</v>
      </c>
      <c r="K56">
        <f t="shared" ref="K56:K87" si="10">100-J56</f>
        <v>67.547169811320742</v>
      </c>
      <c r="L56">
        <v>1</v>
      </c>
      <c r="M56">
        <f t="shared" ref="M56:M87" si="11">J56/L56</f>
        <v>32.452830188679251</v>
      </c>
      <c r="Q56" s="10">
        <f t="shared" si="3"/>
        <v>0</v>
      </c>
      <c r="R56" s="10">
        <f t="shared" si="4"/>
        <v>0</v>
      </c>
      <c r="S56" s="10">
        <f t="shared" si="5"/>
        <v>0</v>
      </c>
    </row>
    <row r="57" spans="1:19">
      <c r="A57" t="s">
        <v>18</v>
      </c>
      <c r="B57" t="s">
        <v>14</v>
      </c>
      <c r="C57" s="2">
        <v>41114</v>
      </c>
      <c r="E57">
        <v>56</v>
      </c>
      <c r="F57" t="s">
        <v>10</v>
      </c>
      <c r="G57">
        <v>15.6</v>
      </c>
      <c r="H57">
        <v>23.9</v>
      </c>
      <c r="J57">
        <f t="shared" si="9"/>
        <v>100</v>
      </c>
      <c r="K57">
        <f t="shared" si="10"/>
        <v>0</v>
      </c>
      <c r="L57">
        <v>1</v>
      </c>
      <c r="M57">
        <f t="shared" si="11"/>
        <v>100</v>
      </c>
      <c r="Q57" s="10">
        <f t="shared" si="3"/>
        <v>0</v>
      </c>
      <c r="R57" s="10">
        <f t="shared" si="4"/>
        <v>0</v>
      </c>
      <c r="S57" s="10">
        <f t="shared" si="5"/>
        <v>0</v>
      </c>
    </row>
    <row r="58" spans="1:19">
      <c r="A58" t="s">
        <v>18</v>
      </c>
      <c r="B58" t="s">
        <v>15</v>
      </c>
      <c r="C58" s="2">
        <v>41114</v>
      </c>
      <c r="D58" s="2">
        <v>41145</v>
      </c>
      <c r="E58">
        <v>57</v>
      </c>
      <c r="F58" t="s">
        <v>10</v>
      </c>
      <c r="G58">
        <v>18.2</v>
      </c>
      <c r="H58">
        <v>29.2</v>
      </c>
      <c r="I58">
        <v>24.3</v>
      </c>
      <c r="J58">
        <f t="shared" si="9"/>
        <v>16.780821917808215</v>
      </c>
      <c r="K58">
        <f t="shared" si="10"/>
        <v>83.219178082191789</v>
      </c>
      <c r="L58">
        <v>1</v>
      </c>
      <c r="M58">
        <f t="shared" si="11"/>
        <v>16.780821917808215</v>
      </c>
      <c r="Q58" s="10">
        <f t="shared" si="3"/>
        <v>0</v>
      </c>
      <c r="R58" s="10">
        <f t="shared" si="4"/>
        <v>0</v>
      </c>
      <c r="S58" s="10">
        <f t="shared" si="5"/>
        <v>0</v>
      </c>
    </row>
    <row r="59" spans="1:19">
      <c r="A59" t="s">
        <v>18</v>
      </c>
      <c r="B59" t="s">
        <v>15</v>
      </c>
      <c r="C59" s="2">
        <v>41114</v>
      </c>
      <c r="D59" s="4">
        <v>41180</v>
      </c>
      <c r="E59">
        <v>58</v>
      </c>
      <c r="F59" t="s">
        <v>10</v>
      </c>
      <c r="G59">
        <v>18.100000000000001</v>
      </c>
      <c r="H59">
        <v>32.9</v>
      </c>
      <c r="I59">
        <v>24.8</v>
      </c>
      <c r="J59">
        <f t="shared" si="9"/>
        <v>24.620060790273552</v>
      </c>
      <c r="K59">
        <f t="shared" si="10"/>
        <v>75.379939209726444</v>
      </c>
      <c r="L59">
        <v>2</v>
      </c>
      <c r="M59">
        <f t="shared" si="11"/>
        <v>12.310030395136776</v>
      </c>
      <c r="Q59" s="10">
        <f t="shared" si="3"/>
        <v>0</v>
      </c>
      <c r="R59" s="10">
        <f t="shared" si="4"/>
        <v>0</v>
      </c>
      <c r="S59" s="10">
        <f t="shared" si="5"/>
        <v>0</v>
      </c>
    </row>
    <row r="60" spans="1:19">
      <c r="A60" t="s">
        <v>18</v>
      </c>
      <c r="B60" t="s">
        <v>15</v>
      </c>
      <c r="C60" s="2">
        <v>41114</v>
      </c>
      <c r="D60" s="2">
        <v>41221</v>
      </c>
      <c r="E60">
        <v>59</v>
      </c>
      <c r="F60" t="s">
        <v>10</v>
      </c>
      <c r="G60">
        <v>21.2</v>
      </c>
      <c r="H60">
        <v>33.5</v>
      </c>
      <c r="I60">
        <v>23.1</v>
      </c>
      <c r="J60">
        <f t="shared" si="9"/>
        <v>31.044776119402979</v>
      </c>
      <c r="K60">
        <f t="shared" si="10"/>
        <v>68.955223880597018</v>
      </c>
      <c r="L60">
        <v>4</v>
      </c>
      <c r="M60">
        <f t="shared" si="11"/>
        <v>7.7611940298507447</v>
      </c>
      <c r="Q60" s="10">
        <f t="shared" si="3"/>
        <v>0</v>
      </c>
      <c r="R60" s="10">
        <f t="shared" si="4"/>
        <v>0</v>
      </c>
      <c r="S60" s="10">
        <f t="shared" si="5"/>
        <v>0</v>
      </c>
    </row>
    <row r="61" spans="1:19">
      <c r="A61" t="s">
        <v>18</v>
      </c>
      <c r="B61" t="s">
        <v>15</v>
      </c>
      <c r="C61" s="2">
        <v>41114</v>
      </c>
      <c r="D61" s="4">
        <v>41299</v>
      </c>
      <c r="E61">
        <v>60</v>
      </c>
      <c r="F61" t="s">
        <v>10</v>
      </c>
      <c r="G61">
        <v>17.7</v>
      </c>
      <c r="H61">
        <v>30.1</v>
      </c>
      <c r="I61">
        <v>21</v>
      </c>
      <c r="J61">
        <f t="shared" si="9"/>
        <v>30.232558139534888</v>
      </c>
      <c r="K61">
        <f t="shared" si="10"/>
        <v>69.767441860465112</v>
      </c>
      <c r="L61">
        <v>1</v>
      </c>
      <c r="M61">
        <f t="shared" si="11"/>
        <v>30.232558139534888</v>
      </c>
      <c r="Q61" s="10">
        <f t="shared" si="3"/>
        <v>0</v>
      </c>
      <c r="R61" s="10">
        <f t="shared" si="4"/>
        <v>0</v>
      </c>
      <c r="S61" s="10">
        <f t="shared" si="5"/>
        <v>0</v>
      </c>
    </row>
    <row r="62" spans="1:19">
      <c r="A62" t="s">
        <v>18</v>
      </c>
      <c r="B62" t="s">
        <v>15</v>
      </c>
      <c r="C62" s="2">
        <v>41114</v>
      </c>
      <c r="D62" s="2">
        <v>41362</v>
      </c>
      <c r="E62">
        <v>61</v>
      </c>
      <c r="F62" t="s">
        <v>10</v>
      </c>
      <c r="G62">
        <v>19.100000000000001</v>
      </c>
      <c r="H62">
        <v>33.4</v>
      </c>
      <c r="I62">
        <v>22.9</v>
      </c>
      <c r="J62">
        <f t="shared" si="9"/>
        <v>31.437125748502996</v>
      </c>
      <c r="K62">
        <f t="shared" si="10"/>
        <v>68.562874251497007</v>
      </c>
      <c r="L62">
        <v>1</v>
      </c>
      <c r="M62">
        <f t="shared" si="11"/>
        <v>31.437125748502996</v>
      </c>
      <c r="Q62" s="10">
        <f t="shared" si="3"/>
        <v>0</v>
      </c>
      <c r="R62" s="10">
        <f t="shared" si="4"/>
        <v>0</v>
      </c>
      <c r="S62" s="10">
        <f t="shared" si="5"/>
        <v>0</v>
      </c>
    </row>
    <row r="63" spans="1:19">
      <c r="A63" t="s">
        <v>18</v>
      </c>
      <c r="B63" t="s">
        <v>15</v>
      </c>
      <c r="C63" s="2">
        <v>41114</v>
      </c>
      <c r="D63" s="8">
        <v>41408</v>
      </c>
      <c r="E63">
        <v>62</v>
      </c>
      <c r="F63" t="s">
        <v>10</v>
      </c>
      <c r="G63">
        <v>18.600000000000001</v>
      </c>
      <c r="H63">
        <v>32.299999999999997</v>
      </c>
      <c r="I63">
        <v>22.7</v>
      </c>
      <c r="J63">
        <f t="shared" si="9"/>
        <v>29.721362229102162</v>
      </c>
      <c r="K63">
        <f t="shared" si="10"/>
        <v>70.278637770897831</v>
      </c>
      <c r="L63">
        <v>1</v>
      </c>
      <c r="M63">
        <f t="shared" si="11"/>
        <v>29.721362229102162</v>
      </c>
      <c r="Q63" s="10">
        <f t="shared" si="3"/>
        <v>0</v>
      </c>
      <c r="R63" s="10">
        <f t="shared" si="4"/>
        <v>0</v>
      </c>
      <c r="S63" s="10">
        <f t="shared" si="5"/>
        <v>0</v>
      </c>
    </row>
    <row r="64" spans="1:19">
      <c r="A64" t="s">
        <v>18</v>
      </c>
      <c r="B64" t="s">
        <v>15</v>
      </c>
      <c r="C64" s="2">
        <v>41114</v>
      </c>
      <c r="D64" s="2">
        <v>41458</v>
      </c>
      <c r="E64">
        <v>63</v>
      </c>
      <c r="F64" t="s">
        <v>10</v>
      </c>
      <c r="G64">
        <v>18.600000000000001</v>
      </c>
      <c r="H64">
        <v>32.700000000000003</v>
      </c>
      <c r="I64">
        <v>22.5</v>
      </c>
      <c r="J64">
        <f t="shared" si="9"/>
        <v>31.192660550458722</v>
      </c>
      <c r="K64">
        <f t="shared" si="10"/>
        <v>68.807339449541274</v>
      </c>
      <c r="L64">
        <v>1</v>
      </c>
      <c r="M64">
        <f t="shared" si="11"/>
        <v>31.192660550458722</v>
      </c>
      <c r="Q64" s="10">
        <f t="shared" si="3"/>
        <v>0</v>
      </c>
      <c r="R64" s="10">
        <f t="shared" si="4"/>
        <v>0</v>
      </c>
      <c r="S64" s="10">
        <f t="shared" si="5"/>
        <v>0</v>
      </c>
    </row>
    <row r="65" spans="1:19">
      <c r="A65" t="s">
        <v>18</v>
      </c>
      <c r="B65" t="s">
        <v>15</v>
      </c>
      <c r="C65" s="2">
        <v>41114</v>
      </c>
      <c r="D65" s="2">
        <v>41596</v>
      </c>
      <c r="E65">
        <v>64</v>
      </c>
      <c r="F65" t="s">
        <v>10</v>
      </c>
      <c r="G65">
        <v>19.7</v>
      </c>
      <c r="H65">
        <v>33.200000000000003</v>
      </c>
      <c r="I65">
        <v>22.6</v>
      </c>
      <c r="J65">
        <f t="shared" si="9"/>
        <v>31.927710843373497</v>
      </c>
      <c r="K65">
        <f t="shared" si="10"/>
        <v>68.07228915662651</v>
      </c>
      <c r="L65">
        <v>1</v>
      </c>
      <c r="M65">
        <f t="shared" si="11"/>
        <v>31.927710843373497</v>
      </c>
      <c r="Q65" s="10">
        <f t="shared" si="3"/>
        <v>0</v>
      </c>
      <c r="R65" s="10">
        <f t="shared" si="4"/>
        <v>0</v>
      </c>
      <c r="S65" s="10">
        <f t="shared" si="5"/>
        <v>0</v>
      </c>
    </row>
    <row r="66" spans="1:19">
      <c r="A66" t="s">
        <v>18</v>
      </c>
      <c r="B66" t="s">
        <v>16</v>
      </c>
      <c r="C66" s="2">
        <v>41114</v>
      </c>
      <c r="D66" s="2">
        <v>41145</v>
      </c>
      <c r="E66">
        <v>65</v>
      </c>
      <c r="F66" t="s">
        <v>10</v>
      </c>
      <c r="G66">
        <v>18.7</v>
      </c>
      <c r="H66">
        <v>32.9</v>
      </c>
      <c r="I66">
        <v>23.3</v>
      </c>
      <c r="J66">
        <f t="shared" si="9"/>
        <v>29.179331306990875</v>
      </c>
      <c r="K66">
        <f t="shared" si="10"/>
        <v>70.820668693009125</v>
      </c>
      <c r="L66">
        <v>1</v>
      </c>
      <c r="M66">
        <f t="shared" si="11"/>
        <v>29.179331306990875</v>
      </c>
      <c r="Q66" s="10">
        <f t="shared" ref="Q66:Q129" si="12">0.01*N66*I66</f>
        <v>0</v>
      </c>
      <c r="R66" s="10">
        <f t="shared" ref="R66:R129" si="13">0.01*O66*I66</f>
        <v>0</v>
      </c>
      <c r="S66" s="10">
        <f t="shared" ref="S66:S129" si="14">0.01*P66*I66</f>
        <v>0</v>
      </c>
    </row>
    <row r="67" spans="1:19">
      <c r="A67" t="s">
        <v>18</v>
      </c>
      <c r="B67" t="s">
        <v>16</v>
      </c>
      <c r="C67" s="2">
        <v>41114</v>
      </c>
      <c r="D67" s="4">
        <v>41180</v>
      </c>
      <c r="E67">
        <v>66</v>
      </c>
      <c r="F67" t="s">
        <v>10</v>
      </c>
      <c r="G67">
        <v>16.600000000000001</v>
      </c>
      <c r="H67">
        <v>25.8</v>
      </c>
      <c r="I67">
        <v>19.399999999999999</v>
      </c>
      <c r="J67">
        <f t="shared" si="9"/>
        <v>24.806201550387605</v>
      </c>
      <c r="K67">
        <f t="shared" si="10"/>
        <v>75.193798449612387</v>
      </c>
      <c r="L67">
        <v>2</v>
      </c>
      <c r="M67">
        <f t="shared" si="11"/>
        <v>12.403100775193803</v>
      </c>
      <c r="Q67" s="10">
        <f t="shared" si="12"/>
        <v>0</v>
      </c>
      <c r="R67" s="10">
        <f t="shared" si="13"/>
        <v>0</v>
      </c>
      <c r="S67" s="10">
        <f t="shared" si="14"/>
        <v>0</v>
      </c>
    </row>
    <row r="68" spans="1:19">
      <c r="A68" t="s">
        <v>18</v>
      </c>
      <c r="B68" t="s">
        <v>16</v>
      </c>
      <c r="C68" s="2">
        <v>41114</v>
      </c>
      <c r="D68" s="2">
        <v>41221</v>
      </c>
      <c r="E68">
        <v>67</v>
      </c>
      <c r="F68" t="s">
        <v>10</v>
      </c>
      <c r="G68">
        <v>18.899999999999999</v>
      </c>
      <c r="H68">
        <v>30.1</v>
      </c>
      <c r="I68">
        <v>20.7</v>
      </c>
      <c r="J68">
        <f t="shared" si="9"/>
        <v>31.229235880398676</v>
      </c>
      <c r="K68">
        <f t="shared" si="10"/>
        <v>68.770764119601324</v>
      </c>
      <c r="L68">
        <v>4</v>
      </c>
      <c r="M68">
        <f t="shared" si="11"/>
        <v>7.807308970099669</v>
      </c>
      <c r="Q68" s="10">
        <f t="shared" si="12"/>
        <v>0</v>
      </c>
      <c r="R68" s="10">
        <f t="shared" si="13"/>
        <v>0</v>
      </c>
      <c r="S68" s="10">
        <f t="shared" si="14"/>
        <v>0</v>
      </c>
    </row>
    <row r="69" spans="1:19">
      <c r="A69" t="s">
        <v>18</v>
      </c>
      <c r="B69" t="s">
        <v>16</v>
      </c>
      <c r="C69" s="2">
        <v>41114</v>
      </c>
      <c r="D69" s="4">
        <v>41299</v>
      </c>
      <c r="E69">
        <v>68</v>
      </c>
      <c r="F69" t="s">
        <v>10</v>
      </c>
      <c r="G69">
        <v>17</v>
      </c>
      <c r="H69">
        <v>25.3</v>
      </c>
      <c r="I69">
        <v>17.399999999999999</v>
      </c>
      <c r="J69">
        <f t="shared" si="9"/>
        <v>31.225296442687757</v>
      </c>
      <c r="K69">
        <f t="shared" si="10"/>
        <v>68.77470355731225</v>
      </c>
      <c r="L69">
        <v>1</v>
      </c>
      <c r="M69">
        <f t="shared" si="11"/>
        <v>31.225296442687757</v>
      </c>
      <c r="Q69" s="10">
        <f t="shared" si="12"/>
        <v>0</v>
      </c>
      <c r="R69" s="10">
        <f t="shared" si="13"/>
        <v>0</v>
      </c>
      <c r="S69" s="10">
        <f t="shared" si="14"/>
        <v>0</v>
      </c>
    </row>
    <row r="70" spans="1:19">
      <c r="A70" t="s">
        <v>18</v>
      </c>
      <c r="B70" t="s">
        <v>16</v>
      </c>
      <c r="C70" s="2">
        <v>41114</v>
      </c>
      <c r="D70" s="2">
        <v>41362</v>
      </c>
      <c r="E70">
        <v>69</v>
      </c>
      <c r="F70" t="s">
        <v>10</v>
      </c>
      <c r="G70">
        <v>18</v>
      </c>
      <c r="H70">
        <v>30.3</v>
      </c>
      <c r="I70">
        <v>18.5</v>
      </c>
      <c r="J70">
        <f t="shared" si="9"/>
        <v>38.943894389438945</v>
      </c>
      <c r="K70">
        <f t="shared" si="10"/>
        <v>61.056105610561055</v>
      </c>
      <c r="L70">
        <v>1</v>
      </c>
      <c r="M70">
        <f t="shared" si="11"/>
        <v>38.943894389438945</v>
      </c>
      <c r="Q70" s="10">
        <f t="shared" si="12"/>
        <v>0</v>
      </c>
      <c r="R70" s="10">
        <f t="shared" si="13"/>
        <v>0</v>
      </c>
      <c r="S70" s="10">
        <f t="shared" si="14"/>
        <v>0</v>
      </c>
    </row>
    <row r="71" spans="1:19">
      <c r="A71" t="s">
        <v>18</v>
      </c>
      <c r="B71" t="s">
        <v>16</v>
      </c>
      <c r="C71" s="2">
        <v>41114</v>
      </c>
      <c r="E71">
        <v>70</v>
      </c>
      <c r="F71" t="s">
        <v>10</v>
      </c>
      <c r="G71">
        <v>17.899999999999999</v>
      </c>
      <c r="H71">
        <v>26.6</v>
      </c>
      <c r="J71">
        <f t="shared" si="9"/>
        <v>100</v>
      </c>
      <c r="K71">
        <f t="shared" si="10"/>
        <v>0</v>
      </c>
      <c r="L71">
        <v>1</v>
      </c>
      <c r="M71">
        <f t="shared" si="11"/>
        <v>100</v>
      </c>
      <c r="Q71" s="10">
        <f t="shared" si="12"/>
        <v>0</v>
      </c>
      <c r="R71" s="10">
        <f t="shared" si="13"/>
        <v>0</v>
      </c>
      <c r="S71" s="10">
        <f t="shared" si="14"/>
        <v>0</v>
      </c>
    </row>
    <row r="72" spans="1:19">
      <c r="A72" t="s">
        <v>18</v>
      </c>
      <c r="B72" t="s">
        <v>16</v>
      </c>
      <c r="C72" s="2">
        <v>41114</v>
      </c>
      <c r="D72" s="2">
        <v>41408</v>
      </c>
      <c r="E72">
        <v>71</v>
      </c>
      <c r="F72" t="s">
        <v>10</v>
      </c>
      <c r="G72">
        <v>16.899999999999999</v>
      </c>
      <c r="H72">
        <v>27.8</v>
      </c>
      <c r="I72">
        <v>17.899999999999999</v>
      </c>
      <c r="J72">
        <f t="shared" si="9"/>
        <v>35.611510791366911</v>
      </c>
      <c r="K72">
        <f t="shared" si="10"/>
        <v>64.388489208633089</v>
      </c>
      <c r="L72">
        <v>1</v>
      </c>
      <c r="M72">
        <f t="shared" si="11"/>
        <v>35.611510791366911</v>
      </c>
      <c r="Q72" s="10">
        <f t="shared" si="12"/>
        <v>0</v>
      </c>
      <c r="R72" s="10">
        <f t="shared" si="13"/>
        <v>0</v>
      </c>
      <c r="S72" s="10">
        <f t="shared" si="14"/>
        <v>0</v>
      </c>
    </row>
    <row r="73" spans="1:19">
      <c r="A73" t="s">
        <v>18</v>
      </c>
      <c r="B73" t="s">
        <v>16</v>
      </c>
      <c r="C73" s="2">
        <v>41114</v>
      </c>
      <c r="D73" s="2">
        <v>41458</v>
      </c>
      <c r="E73">
        <v>72</v>
      </c>
      <c r="F73" t="s">
        <v>10</v>
      </c>
      <c r="G73">
        <v>16.100000000000001</v>
      </c>
      <c r="H73">
        <v>25.8</v>
      </c>
      <c r="I73">
        <v>16.600000000000001</v>
      </c>
      <c r="J73">
        <f t="shared" si="9"/>
        <v>35.65891472868217</v>
      </c>
      <c r="K73">
        <f t="shared" si="10"/>
        <v>64.341085271317837</v>
      </c>
      <c r="L73">
        <v>1</v>
      </c>
      <c r="M73">
        <f t="shared" si="11"/>
        <v>35.65891472868217</v>
      </c>
      <c r="Q73" s="10">
        <f t="shared" si="12"/>
        <v>0</v>
      </c>
      <c r="R73" s="10">
        <f t="shared" si="13"/>
        <v>0</v>
      </c>
      <c r="S73" s="10">
        <f t="shared" si="14"/>
        <v>0</v>
      </c>
    </row>
    <row r="74" spans="1:19">
      <c r="A74" t="s">
        <v>11</v>
      </c>
      <c r="B74" t="s">
        <v>14</v>
      </c>
      <c r="C74" s="2">
        <v>41114</v>
      </c>
      <c r="D74" s="2">
        <v>41145</v>
      </c>
      <c r="E74">
        <v>1</v>
      </c>
      <c r="F74" t="s">
        <v>9</v>
      </c>
      <c r="G74">
        <v>17.3</v>
      </c>
      <c r="H74">
        <v>34.5</v>
      </c>
      <c r="I74">
        <v>28</v>
      </c>
      <c r="J74">
        <f t="shared" si="9"/>
        <v>18.840579710144929</v>
      </c>
      <c r="K74">
        <f t="shared" si="10"/>
        <v>81.159420289855063</v>
      </c>
      <c r="L74">
        <v>1</v>
      </c>
      <c r="M74">
        <f t="shared" si="11"/>
        <v>18.840579710144929</v>
      </c>
      <c r="N74" s="14">
        <v>44.585999999999999</v>
      </c>
      <c r="O74" s="14">
        <v>5.9640000000000004</v>
      </c>
      <c r="P74" s="14">
        <v>1.0329999999999999</v>
      </c>
      <c r="Q74" s="10">
        <f t="shared" si="12"/>
        <v>12.484079999999999</v>
      </c>
      <c r="R74" s="10">
        <f t="shared" si="13"/>
        <v>1.6699200000000001</v>
      </c>
      <c r="S74" s="10">
        <f t="shared" si="14"/>
        <v>0.28923999999999994</v>
      </c>
    </row>
    <row r="75" spans="1:19">
      <c r="A75" t="s">
        <v>11</v>
      </c>
      <c r="B75" t="s">
        <v>14</v>
      </c>
      <c r="C75" s="2">
        <v>41114</v>
      </c>
      <c r="D75" s="4">
        <v>41180</v>
      </c>
      <c r="E75">
        <v>2</v>
      </c>
      <c r="F75" t="s">
        <v>9</v>
      </c>
      <c r="G75">
        <v>18.600000000000001</v>
      </c>
      <c r="H75">
        <v>36.9</v>
      </c>
      <c r="I75">
        <v>28.2</v>
      </c>
      <c r="J75">
        <f t="shared" si="9"/>
        <v>23.577235772357721</v>
      </c>
      <c r="K75">
        <f t="shared" si="10"/>
        <v>76.422764227642276</v>
      </c>
      <c r="L75">
        <v>2</v>
      </c>
      <c r="M75">
        <f t="shared" si="11"/>
        <v>11.78861788617886</v>
      </c>
      <c r="N75" s="10">
        <v>45.823</v>
      </c>
      <c r="O75" s="10">
        <v>5.9039999999999999</v>
      </c>
      <c r="P75" s="10">
        <v>1.5629999999999999</v>
      </c>
      <c r="Q75" s="10">
        <f t="shared" si="12"/>
        <v>12.922086</v>
      </c>
      <c r="R75" s="10">
        <f t="shared" si="13"/>
        <v>1.664928</v>
      </c>
      <c r="S75" s="10">
        <f t="shared" si="14"/>
        <v>0.44076599999999994</v>
      </c>
    </row>
    <row r="76" spans="1:19">
      <c r="A76" t="s">
        <v>11</v>
      </c>
      <c r="B76" t="s">
        <v>14</v>
      </c>
      <c r="C76" s="2">
        <v>41114</v>
      </c>
      <c r="D76" s="2">
        <v>41221</v>
      </c>
      <c r="E76">
        <v>3</v>
      </c>
      <c r="F76" t="s">
        <v>9</v>
      </c>
      <c r="G76">
        <v>16.899999999999999</v>
      </c>
      <c r="H76">
        <v>32.5</v>
      </c>
      <c r="I76">
        <v>24.3</v>
      </c>
      <c r="J76">
        <f t="shared" si="9"/>
        <v>25.23076923076923</v>
      </c>
      <c r="K76">
        <f t="shared" si="10"/>
        <v>74.769230769230774</v>
      </c>
      <c r="L76">
        <v>4</v>
      </c>
      <c r="M76">
        <f t="shared" si="11"/>
        <v>6.3076923076923075</v>
      </c>
      <c r="N76" s="14">
        <v>46.826000000000001</v>
      </c>
      <c r="O76" s="14">
        <v>6.0369999999999999</v>
      </c>
      <c r="P76" s="14">
        <v>3.9390000000000001</v>
      </c>
      <c r="Q76" s="10">
        <f t="shared" si="12"/>
        <v>11.378718000000001</v>
      </c>
      <c r="R76" s="10">
        <f t="shared" si="13"/>
        <v>1.4669909999999999</v>
      </c>
      <c r="S76" s="10">
        <f t="shared" si="14"/>
        <v>0.95717700000000006</v>
      </c>
    </row>
    <row r="77" spans="1:19">
      <c r="A77" t="s">
        <v>11</v>
      </c>
      <c r="B77" t="s">
        <v>14</v>
      </c>
      <c r="C77" s="2">
        <v>41114</v>
      </c>
      <c r="D77" s="2">
        <v>41596</v>
      </c>
      <c r="E77">
        <v>4</v>
      </c>
      <c r="F77" t="s">
        <v>9</v>
      </c>
      <c r="G77">
        <v>18.5</v>
      </c>
      <c r="H77">
        <v>35.4</v>
      </c>
      <c r="I77">
        <v>22.7</v>
      </c>
      <c r="J77">
        <f t="shared" si="9"/>
        <v>35.875706214689259</v>
      </c>
      <c r="K77">
        <f t="shared" si="10"/>
        <v>64.124293785310741</v>
      </c>
      <c r="L77">
        <v>1</v>
      </c>
      <c r="M77">
        <f t="shared" si="11"/>
        <v>35.875706214689259</v>
      </c>
      <c r="N77" s="10">
        <v>46.890999999999998</v>
      </c>
      <c r="O77" s="10">
        <v>5.59</v>
      </c>
      <c r="P77" s="10">
        <v>1.8360000000000001</v>
      </c>
      <c r="Q77" s="10">
        <f t="shared" si="12"/>
        <v>10.644257</v>
      </c>
      <c r="R77" s="10">
        <f t="shared" si="13"/>
        <v>1.2689299999999999</v>
      </c>
      <c r="S77" s="10">
        <f t="shared" si="14"/>
        <v>0.41677200000000003</v>
      </c>
    </row>
    <row r="78" spans="1:19">
      <c r="A78" t="s">
        <v>11</v>
      </c>
      <c r="B78" t="s">
        <v>14</v>
      </c>
      <c r="C78" s="2">
        <v>41114</v>
      </c>
      <c r="D78" s="2">
        <v>41458</v>
      </c>
      <c r="E78">
        <v>5</v>
      </c>
      <c r="F78" t="s">
        <v>9</v>
      </c>
      <c r="G78">
        <v>18.600000000000001</v>
      </c>
      <c r="H78">
        <v>39.4</v>
      </c>
      <c r="I78">
        <v>25.3</v>
      </c>
      <c r="J78">
        <f t="shared" si="9"/>
        <v>35.786802030456847</v>
      </c>
      <c r="K78">
        <f t="shared" si="10"/>
        <v>64.21319796954316</v>
      </c>
      <c r="L78">
        <v>1</v>
      </c>
      <c r="M78">
        <f t="shared" si="11"/>
        <v>35.786802030456847</v>
      </c>
      <c r="N78" s="10">
        <v>46.405999999999999</v>
      </c>
      <c r="O78" s="10">
        <v>5.7930000000000001</v>
      </c>
      <c r="P78" s="10">
        <v>2.0430000000000001</v>
      </c>
      <c r="Q78" s="10">
        <f t="shared" si="12"/>
        <v>11.740717999999999</v>
      </c>
      <c r="R78" s="10">
        <f t="shared" si="13"/>
        <v>1.4656290000000001</v>
      </c>
      <c r="S78" s="10">
        <f t="shared" si="14"/>
        <v>0.51687899999999998</v>
      </c>
    </row>
    <row r="79" spans="1:19">
      <c r="A79" t="s">
        <v>11</v>
      </c>
      <c r="B79" t="s">
        <v>14</v>
      </c>
      <c r="C79" s="2">
        <v>41114</v>
      </c>
      <c r="D79" s="2">
        <v>41408</v>
      </c>
      <c r="E79">
        <v>6</v>
      </c>
      <c r="F79" t="s">
        <v>9</v>
      </c>
      <c r="G79">
        <v>18.5</v>
      </c>
      <c r="H79">
        <v>35.700000000000003</v>
      </c>
      <c r="I79">
        <v>26.5</v>
      </c>
      <c r="J79">
        <f t="shared" si="9"/>
        <v>25.770308123249308</v>
      </c>
      <c r="K79">
        <f t="shared" si="10"/>
        <v>74.229691876750692</v>
      </c>
      <c r="L79">
        <v>1</v>
      </c>
      <c r="M79">
        <f t="shared" si="11"/>
        <v>25.770308123249308</v>
      </c>
      <c r="N79" s="14">
        <v>44.006999999999998</v>
      </c>
      <c r="O79" s="14">
        <v>5.6539999999999999</v>
      </c>
      <c r="P79" s="14">
        <v>3.859</v>
      </c>
      <c r="Q79" s="10">
        <f t="shared" si="12"/>
        <v>11.661854999999999</v>
      </c>
      <c r="R79" s="10">
        <f t="shared" si="13"/>
        <v>1.49831</v>
      </c>
      <c r="S79" s="10">
        <f t="shared" si="14"/>
        <v>1.022635</v>
      </c>
    </row>
    <row r="80" spans="1:19">
      <c r="A80" t="s">
        <v>11</v>
      </c>
      <c r="B80" t="s">
        <v>14</v>
      </c>
      <c r="C80" s="2">
        <v>41114</v>
      </c>
      <c r="D80" s="2">
        <v>41362</v>
      </c>
      <c r="E80">
        <v>7</v>
      </c>
      <c r="F80" t="s">
        <v>9</v>
      </c>
      <c r="G80">
        <v>18.899999999999999</v>
      </c>
      <c r="H80">
        <v>39.1</v>
      </c>
      <c r="I80">
        <v>26.7</v>
      </c>
      <c r="J80">
        <f t="shared" si="9"/>
        <v>31.713554987212277</v>
      </c>
      <c r="K80">
        <f t="shared" si="10"/>
        <v>68.286445012787723</v>
      </c>
      <c r="L80">
        <v>1</v>
      </c>
      <c r="M80">
        <f t="shared" si="11"/>
        <v>31.713554987212277</v>
      </c>
      <c r="N80" s="10">
        <v>46.362000000000002</v>
      </c>
      <c r="O80">
        <v>5.7720000000000002</v>
      </c>
      <c r="P80" s="10">
        <v>1.944</v>
      </c>
      <c r="Q80" s="10">
        <f t="shared" si="12"/>
        <v>12.378654000000001</v>
      </c>
      <c r="R80" s="10">
        <f t="shared" si="13"/>
        <v>1.5411239999999999</v>
      </c>
      <c r="S80" s="10">
        <f t="shared" si="14"/>
        <v>0.51904799999999995</v>
      </c>
    </row>
    <row r="81" spans="1:19">
      <c r="A81" t="s">
        <v>11</v>
      </c>
      <c r="B81" t="s">
        <v>14</v>
      </c>
      <c r="C81" s="2">
        <v>41114</v>
      </c>
      <c r="D81" s="4">
        <v>41299</v>
      </c>
      <c r="E81">
        <v>8</v>
      </c>
      <c r="F81" t="s">
        <v>9</v>
      </c>
      <c r="G81">
        <v>18.100000000000001</v>
      </c>
      <c r="H81">
        <v>30.8</v>
      </c>
      <c r="I81">
        <v>23.6</v>
      </c>
      <c r="J81">
        <f t="shared" si="9"/>
        <v>23.376623376623375</v>
      </c>
      <c r="K81">
        <f t="shared" si="10"/>
        <v>76.623376623376629</v>
      </c>
      <c r="L81">
        <v>1</v>
      </c>
      <c r="M81">
        <f t="shared" si="11"/>
        <v>23.376623376623375</v>
      </c>
      <c r="N81" s="10">
        <v>46.682000000000002</v>
      </c>
      <c r="O81" s="10">
        <v>6.0659999999999998</v>
      </c>
      <c r="P81" s="10">
        <v>2.0449999999999999</v>
      </c>
      <c r="Q81" s="10">
        <f t="shared" si="12"/>
        <v>11.016952000000002</v>
      </c>
      <c r="R81" s="10">
        <f t="shared" si="13"/>
        <v>1.431576</v>
      </c>
      <c r="S81" s="10">
        <f t="shared" si="14"/>
        <v>0.48261999999999999</v>
      </c>
    </row>
    <row r="82" spans="1:19">
      <c r="A82" t="s">
        <v>11</v>
      </c>
      <c r="B82" t="s">
        <v>15</v>
      </c>
      <c r="C82" s="2">
        <v>41114</v>
      </c>
      <c r="D82" s="2">
        <v>41145</v>
      </c>
      <c r="E82">
        <v>9</v>
      </c>
      <c r="F82" t="s">
        <v>9</v>
      </c>
      <c r="G82">
        <v>18.3</v>
      </c>
      <c r="H82">
        <v>34.299999999999997</v>
      </c>
      <c r="I82">
        <v>28.2</v>
      </c>
      <c r="J82">
        <f t="shared" si="9"/>
        <v>17.78425655976676</v>
      </c>
      <c r="K82">
        <f t="shared" si="10"/>
        <v>82.21574344023324</v>
      </c>
      <c r="L82">
        <v>1</v>
      </c>
      <c r="M82">
        <f t="shared" si="11"/>
        <v>17.78425655976676</v>
      </c>
      <c r="N82" s="10">
        <v>44.975999999999999</v>
      </c>
      <c r="O82" s="10">
        <v>5.8479999999999999</v>
      </c>
      <c r="P82" s="10">
        <v>1.0580000000000001</v>
      </c>
      <c r="Q82" s="10">
        <f t="shared" si="12"/>
        <v>12.683232</v>
      </c>
      <c r="R82" s="10">
        <f t="shared" si="13"/>
        <v>1.6491359999999999</v>
      </c>
      <c r="S82" s="10">
        <f t="shared" si="14"/>
        <v>0.29835600000000001</v>
      </c>
    </row>
    <row r="83" spans="1:19">
      <c r="A83" t="s">
        <v>11</v>
      </c>
      <c r="B83" t="s">
        <v>15</v>
      </c>
      <c r="C83" s="2">
        <v>41114</v>
      </c>
      <c r="D83" s="4">
        <v>41180</v>
      </c>
      <c r="E83">
        <v>10</v>
      </c>
      <c r="F83" t="s">
        <v>9</v>
      </c>
      <c r="G83">
        <v>19.100000000000001</v>
      </c>
      <c r="H83">
        <v>36.6</v>
      </c>
      <c r="I83">
        <v>28.6</v>
      </c>
      <c r="J83">
        <f t="shared" si="9"/>
        <v>21.857923497267759</v>
      </c>
      <c r="K83">
        <f t="shared" si="10"/>
        <v>78.142076502732237</v>
      </c>
      <c r="L83">
        <v>2</v>
      </c>
      <c r="M83">
        <f t="shared" si="11"/>
        <v>10.928961748633879</v>
      </c>
      <c r="N83" s="14">
        <v>45.070999999999998</v>
      </c>
      <c r="O83" s="14">
        <v>5.9420000000000002</v>
      </c>
      <c r="P83" s="14">
        <v>3.117</v>
      </c>
      <c r="Q83" s="10">
        <f t="shared" si="12"/>
        <v>12.890306000000001</v>
      </c>
      <c r="R83" s="10">
        <f t="shared" si="13"/>
        <v>1.6994120000000001</v>
      </c>
      <c r="S83" s="10">
        <f t="shared" si="14"/>
        <v>0.89146200000000009</v>
      </c>
    </row>
    <row r="84" spans="1:19">
      <c r="A84" t="s">
        <v>11</v>
      </c>
      <c r="B84" t="s">
        <v>15</v>
      </c>
      <c r="C84" s="2">
        <v>41114</v>
      </c>
      <c r="D84" s="2">
        <v>41221</v>
      </c>
      <c r="E84">
        <v>11</v>
      </c>
      <c r="F84" t="s">
        <v>9</v>
      </c>
      <c r="G84">
        <v>17.399999999999999</v>
      </c>
      <c r="H84">
        <v>30.3</v>
      </c>
      <c r="I84">
        <v>24.3</v>
      </c>
      <c r="J84">
        <f t="shared" si="9"/>
        <v>19.801980198019802</v>
      </c>
      <c r="K84">
        <f t="shared" si="10"/>
        <v>80.198019801980195</v>
      </c>
      <c r="L84">
        <v>4</v>
      </c>
      <c r="M84">
        <f t="shared" si="11"/>
        <v>4.9504950495049505</v>
      </c>
      <c r="N84" s="14">
        <v>44.561</v>
      </c>
      <c r="O84" s="10">
        <v>5.3739999999999997</v>
      </c>
      <c r="P84" s="10">
        <v>1.78</v>
      </c>
      <c r="Q84" s="10">
        <f t="shared" si="12"/>
        <v>10.828323000000001</v>
      </c>
      <c r="R84" s="10">
        <f t="shared" si="13"/>
        <v>1.305882</v>
      </c>
      <c r="S84" s="10">
        <f t="shared" si="14"/>
        <v>0.43254000000000004</v>
      </c>
    </row>
    <row r="85" spans="1:19">
      <c r="A85" t="s">
        <v>11</v>
      </c>
      <c r="B85" t="s">
        <v>15</v>
      </c>
      <c r="C85" s="2">
        <v>41114</v>
      </c>
      <c r="D85" s="4">
        <v>41299</v>
      </c>
      <c r="E85">
        <v>12</v>
      </c>
      <c r="F85" t="s">
        <v>9</v>
      </c>
      <c r="G85">
        <v>18.899999999999999</v>
      </c>
      <c r="H85">
        <v>31.8</v>
      </c>
      <c r="I85">
        <v>23.5</v>
      </c>
      <c r="J85">
        <f t="shared" si="9"/>
        <v>26.10062893081761</v>
      </c>
      <c r="K85">
        <f t="shared" si="10"/>
        <v>73.899371069182394</v>
      </c>
      <c r="L85">
        <v>1</v>
      </c>
      <c r="M85">
        <f t="shared" si="11"/>
        <v>26.10062893081761</v>
      </c>
      <c r="N85" s="14">
        <v>46.39</v>
      </c>
      <c r="O85" s="14">
        <v>5.91</v>
      </c>
      <c r="P85" s="14">
        <v>5.6159999999999997</v>
      </c>
      <c r="Q85" s="10">
        <f t="shared" si="12"/>
        <v>10.90165</v>
      </c>
      <c r="R85" s="10">
        <f t="shared" si="13"/>
        <v>1.3888499999999999</v>
      </c>
      <c r="S85" s="10">
        <f t="shared" si="14"/>
        <v>1.3197599999999998</v>
      </c>
    </row>
    <row r="86" spans="1:19">
      <c r="A86" t="s">
        <v>11</v>
      </c>
      <c r="B86" t="s">
        <v>15</v>
      </c>
      <c r="C86" s="2">
        <v>41114</v>
      </c>
      <c r="D86" s="2">
        <v>41362</v>
      </c>
      <c r="E86">
        <v>13</v>
      </c>
      <c r="F86" t="s">
        <v>9</v>
      </c>
      <c r="G86">
        <v>17.399999999999999</v>
      </c>
      <c r="H86">
        <v>30.1</v>
      </c>
      <c r="I86">
        <v>21.4</v>
      </c>
      <c r="J86">
        <f t="shared" si="9"/>
        <v>28.903654485049842</v>
      </c>
      <c r="K86">
        <f t="shared" si="10"/>
        <v>71.096345514950158</v>
      </c>
      <c r="L86">
        <v>1</v>
      </c>
      <c r="M86">
        <f t="shared" si="11"/>
        <v>28.903654485049842</v>
      </c>
      <c r="N86" s="10">
        <v>46.418999999999997</v>
      </c>
      <c r="O86" s="10">
        <v>5.7990000000000004</v>
      </c>
      <c r="P86" s="10">
        <v>2.496</v>
      </c>
      <c r="Q86" s="10">
        <f t="shared" si="12"/>
        <v>9.9336659999999988</v>
      </c>
      <c r="R86" s="10">
        <f t="shared" si="13"/>
        <v>1.2409860000000001</v>
      </c>
      <c r="S86" s="10">
        <f t="shared" si="14"/>
        <v>0.53414399999999995</v>
      </c>
    </row>
    <row r="87" spans="1:19">
      <c r="A87" t="s">
        <v>11</v>
      </c>
      <c r="B87" t="s">
        <v>15</v>
      </c>
      <c r="C87" s="2">
        <v>41114</v>
      </c>
      <c r="D87" s="2">
        <v>41408</v>
      </c>
      <c r="E87">
        <v>14</v>
      </c>
      <c r="F87" t="s">
        <v>9</v>
      </c>
      <c r="G87">
        <v>21.8</v>
      </c>
      <c r="H87">
        <v>39</v>
      </c>
      <c r="I87">
        <v>27.2</v>
      </c>
      <c r="J87">
        <f t="shared" si="9"/>
        <v>30.256410256410259</v>
      </c>
      <c r="K87">
        <f t="shared" si="10"/>
        <v>69.743589743589737</v>
      </c>
      <c r="L87">
        <v>1</v>
      </c>
      <c r="M87">
        <f t="shared" si="11"/>
        <v>30.256410256410259</v>
      </c>
      <c r="N87" s="10">
        <v>43.63</v>
      </c>
      <c r="O87" s="10">
        <v>5.4660000000000002</v>
      </c>
      <c r="P87" s="10">
        <v>3.7440000000000002</v>
      </c>
      <c r="Q87" s="10">
        <f t="shared" si="12"/>
        <v>11.86736</v>
      </c>
      <c r="R87" s="10">
        <f t="shared" si="13"/>
        <v>1.4867520000000001</v>
      </c>
      <c r="S87" s="10">
        <f t="shared" si="14"/>
        <v>1.0183679999999999</v>
      </c>
    </row>
    <row r="88" spans="1:19">
      <c r="A88" t="s">
        <v>11</v>
      </c>
      <c r="B88" t="s">
        <v>15</v>
      </c>
      <c r="C88" s="2">
        <v>41114</v>
      </c>
      <c r="D88" s="2">
        <v>41458</v>
      </c>
      <c r="E88">
        <v>15</v>
      </c>
      <c r="F88" t="s">
        <v>9</v>
      </c>
      <c r="G88">
        <v>19.7</v>
      </c>
      <c r="H88">
        <v>37.6</v>
      </c>
      <c r="I88">
        <v>23.5</v>
      </c>
      <c r="J88">
        <f t="shared" ref="J88:J119" si="15">(H88-I88)/H88*100</f>
        <v>37.5</v>
      </c>
      <c r="K88">
        <f t="shared" ref="K88:K119" si="16">100-J88</f>
        <v>62.5</v>
      </c>
      <c r="L88">
        <v>1</v>
      </c>
      <c r="M88">
        <f t="shared" ref="M88:M119" si="17">J88/L88</f>
        <v>37.5</v>
      </c>
      <c r="N88" s="10">
        <v>45.732999999999997</v>
      </c>
      <c r="O88" s="10">
        <v>5.6189999999999998</v>
      </c>
      <c r="P88" s="10">
        <v>2.59</v>
      </c>
      <c r="Q88" s="10">
        <f t="shared" si="12"/>
        <v>10.747254999999999</v>
      </c>
      <c r="R88" s="10">
        <f t="shared" si="13"/>
        <v>1.320465</v>
      </c>
      <c r="S88" s="10">
        <f t="shared" si="14"/>
        <v>0.60865000000000002</v>
      </c>
    </row>
    <row r="89" spans="1:19">
      <c r="A89" t="s">
        <v>11</v>
      </c>
      <c r="B89" t="s">
        <v>15</v>
      </c>
      <c r="C89" s="2">
        <v>41114</v>
      </c>
      <c r="D89" s="2">
        <v>41596</v>
      </c>
      <c r="E89">
        <v>16</v>
      </c>
      <c r="F89" t="s">
        <v>9</v>
      </c>
      <c r="G89">
        <v>19.600000000000001</v>
      </c>
      <c r="H89">
        <v>32.200000000000003</v>
      </c>
      <c r="I89">
        <v>21.6</v>
      </c>
      <c r="J89">
        <f t="shared" si="15"/>
        <v>32.919254658385093</v>
      </c>
      <c r="K89">
        <f t="shared" si="16"/>
        <v>67.080745341614914</v>
      </c>
      <c r="L89">
        <v>1</v>
      </c>
      <c r="M89">
        <f t="shared" si="17"/>
        <v>32.919254658385093</v>
      </c>
      <c r="N89" s="10">
        <v>45.113999999999997</v>
      </c>
      <c r="O89" s="10">
        <v>5.3339999999999996</v>
      </c>
      <c r="P89" s="10">
        <v>2.7160000000000002</v>
      </c>
      <c r="Q89" s="10">
        <f t="shared" si="12"/>
        <v>9.744624</v>
      </c>
      <c r="R89" s="10">
        <f t="shared" si="13"/>
        <v>1.1521440000000001</v>
      </c>
      <c r="S89" s="10">
        <f t="shared" si="14"/>
        <v>0.58665600000000007</v>
      </c>
    </row>
    <row r="90" spans="1:19">
      <c r="A90" t="s">
        <v>11</v>
      </c>
      <c r="B90" t="s">
        <v>16</v>
      </c>
      <c r="C90" s="2">
        <v>41114</v>
      </c>
      <c r="D90" s="2">
        <v>41145</v>
      </c>
      <c r="E90">
        <v>17</v>
      </c>
      <c r="F90" t="s">
        <v>9</v>
      </c>
      <c r="G90">
        <v>19.899999999999999</v>
      </c>
      <c r="H90">
        <v>33.5</v>
      </c>
      <c r="I90">
        <v>27.1</v>
      </c>
      <c r="J90">
        <f t="shared" si="15"/>
        <v>19.104477611940293</v>
      </c>
      <c r="K90">
        <f t="shared" si="16"/>
        <v>80.895522388059703</v>
      </c>
      <c r="L90">
        <v>1</v>
      </c>
      <c r="M90">
        <f t="shared" si="17"/>
        <v>19.104477611940293</v>
      </c>
      <c r="N90" s="10">
        <v>46.171999999999997</v>
      </c>
      <c r="O90" s="10">
        <v>5.9029999999999996</v>
      </c>
      <c r="P90" s="10">
        <v>0.86299999999999999</v>
      </c>
      <c r="Q90" s="10">
        <f t="shared" si="12"/>
        <v>12.512611999999999</v>
      </c>
      <c r="R90" s="10">
        <f t="shared" si="13"/>
        <v>1.5997130000000002</v>
      </c>
      <c r="S90" s="10">
        <f t="shared" si="14"/>
        <v>0.23387300000000003</v>
      </c>
    </row>
    <row r="91" spans="1:19">
      <c r="A91" t="s">
        <v>11</v>
      </c>
      <c r="B91" t="s">
        <v>16</v>
      </c>
      <c r="C91" s="2">
        <v>41114</v>
      </c>
      <c r="D91" s="4">
        <v>41180</v>
      </c>
      <c r="E91">
        <v>18</v>
      </c>
      <c r="F91" t="s">
        <v>9</v>
      </c>
      <c r="G91">
        <v>17.899999999999999</v>
      </c>
      <c r="H91">
        <v>32.200000000000003</v>
      </c>
      <c r="I91">
        <v>23.9</v>
      </c>
      <c r="J91">
        <f t="shared" si="15"/>
        <v>25.776397515527961</v>
      </c>
      <c r="K91">
        <f t="shared" si="16"/>
        <v>74.223602484472039</v>
      </c>
      <c r="L91">
        <v>2</v>
      </c>
      <c r="M91">
        <f t="shared" si="17"/>
        <v>12.88819875776398</v>
      </c>
      <c r="N91" s="10">
        <v>43.466000000000001</v>
      </c>
      <c r="O91" s="10">
        <v>5.6449999999999996</v>
      </c>
      <c r="P91" s="10">
        <v>2.7789999999999999</v>
      </c>
      <c r="Q91" s="10">
        <f t="shared" si="12"/>
        <v>10.388374000000001</v>
      </c>
      <c r="R91" s="10">
        <f t="shared" si="13"/>
        <v>1.3491549999999999</v>
      </c>
      <c r="S91" s="10">
        <f t="shared" si="14"/>
        <v>0.66418099999999991</v>
      </c>
    </row>
    <row r="92" spans="1:19">
      <c r="A92" t="s">
        <v>11</v>
      </c>
      <c r="B92" t="s">
        <v>16</v>
      </c>
      <c r="C92" s="2">
        <v>41114</v>
      </c>
      <c r="D92" s="2">
        <v>41221</v>
      </c>
      <c r="E92">
        <v>19</v>
      </c>
      <c r="F92" t="s">
        <v>9</v>
      </c>
      <c r="G92">
        <v>17.8</v>
      </c>
      <c r="H92">
        <v>33.1</v>
      </c>
      <c r="I92">
        <v>22.2</v>
      </c>
      <c r="J92">
        <f t="shared" si="15"/>
        <v>32.930513595166168</v>
      </c>
      <c r="K92">
        <f t="shared" si="16"/>
        <v>67.069486404833839</v>
      </c>
      <c r="L92">
        <v>4</v>
      </c>
      <c r="M92">
        <f t="shared" si="17"/>
        <v>8.2326283987915421</v>
      </c>
      <c r="N92" s="10">
        <v>46.744999999999997</v>
      </c>
      <c r="O92" s="10">
        <v>5.9139999999999997</v>
      </c>
      <c r="P92" s="10">
        <v>1.552</v>
      </c>
      <c r="Q92" s="10">
        <f t="shared" si="12"/>
        <v>10.377389999999998</v>
      </c>
      <c r="R92" s="10">
        <f t="shared" si="13"/>
        <v>1.312908</v>
      </c>
      <c r="S92" s="10">
        <f t="shared" si="14"/>
        <v>0.34454400000000002</v>
      </c>
    </row>
    <row r="93" spans="1:19">
      <c r="A93" t="s">
        <v>11</v>
      </c>
      <c r="B93" t="s">
        <v>16</v>
      </c>
      <c r="C93" s="2">
        <v>41114</v>
      </c>
      <c r="D93" s="4">
        <v>41299</v>
      </c>
      <c r="E93">
        <v>20</v>
      </c>
      <c r="F93" t="s">
        <v>9</v>
      </c>
      <c r="G93">
        <v>18.100000000000001</v>
      </c>
      <c r="H93">
        <v>34</v>
      </c>
      <c r="I93">
        <v>21.6</v>
      </c>
      <c r="J93">
        <f t="shared" si="15"/>
        <v>36.470588235294116</v>
      </c>
      <c r="K93">
        <f t="shared" si="16"/>
        <v>63.529411764705884</v>
      </c>
      <c r="L93">
        <v>1</v>
      </c>
      <c r="M93">
        <f t="shared" si="17"/>
        <v>36.470588235294116</v>
      </c>
      <c r="N93" s="14">
        <v>47.844999999999999</v>
      </c>
      <c r="O93" s="14">
        <v>6.0759999999999996</v>
      </c>
      <c r="P93" s="14">
        <v>2.7349999999999999</v>
      </c>
      <c r="Q93" s="10">
        <f t="shared" si="12"/>
        <v>10.334520000000001</v>
      </c>
      <c r="R93" s="10">
        <f t="shared" si="13"/>
        <v>1.312416</v>
      </c>
      <c r="S93" s="10">
        <f t="shared" si="14"/>
        <v>0.59076000000000006</v>
      </c>
    </row>
    <row r="94" spans="1:19">
      <c r="A94" t="s">
        <v>11</v>
      </c>
      <c r="B94" t="s">
        <v>16</v>
      </c>
      <c r="C94" s="2">
        <v>41114</v>
      </c>
      <c r="D94" s="2">
        <v>41362</v>
      </c>
      <c r="E94">
        <v>21</v>
      </c>
      <c r="F94" t="s">
        <v>9</v>
      </c>
      <c r="G94">
        <v>19.600000000000001</v>
      </c>
      <c r="H94">
        <v>33.200000000000003</v>
      </c>
      <c r="I94">
        <v>23.1</v>
      </c>
      <c r="J94">
        <f t="shared" si="15"/>
        <v>30.421686746987952</v>
      </c>
      <c r="K94">
        <f t="shared" si="16"/>
        <v>69.578313253012055</v>
      </c>
      <c r="L94">
        <v>1</v>
      </c>
      <c r="M94">
        <f t="shared" si="17"/>
        <v>30.421686746987952</v>
      </c>
      <c r="N94">
        <v>47.371000000000002</v>
      </c>
      <c r="O94" s="10">
        <v>5.4050000000000002</v>
      </c>
      <c r="P94" s="10">
        <v>2.4740000000000002</v>
      </c>
      <c r="Q94" s="10">
        <f t="shared" si="12"/>
        <v>10.942701000000001</v>
      </c>
      <c r="R94" s="10">
        <f t="shared" si="13"/>
        <v>1.2485550000000001</v>
      </c>
      <c r="S94" s="10">
        <f t="shared" si="14"/>
        <v>0.57149400000000006</v>
      </c>
    </row>
    <row r="95" spans="1:19">
      <c r="A95" t="s">
        <v>11</v>
      </c>
      <c r="B95" t="s">
        <v>16</v>
      </c>
      <c r="C95" s="2">
        <v>41114</v>
      </c>
      <c r="D95" s="2">
        <v>41408</v>
      </c>
      <c r="E95">
        <v>22</v>
      </c>
      <c r="F95" t="s">
        <v>9</v>
      </c>
      <c r="G95">
        <v>18.5</v>
      </c>
      <c r="H95">
        <v>30</v>
      </c>
      <c r="I95">
        <v>21.1</v>
      </c>
      <c r="J95">
        <f t="shared" si="15"/>
        <v>29.666666666666664</v>
      </c>
      <c r="K95">
        <f t="shared" si="16"/>
        <v>70.333333333333343</v>
      </c>
      <c r="L95">
        <v>1</v>
      </c>
      <c r="M95">
        <f t="shared" si="17"/>
        <v>29.666666666666664</v>
      </c>
      <c r="N95" s="10">
        <v>44.825000000000003</v>
      </c>
      <c r="O95" s="10">
        <v>5.6210000000000004</v>
      </c>
      <c r="P95" s="10">
        <v>2.3420000000000001</v>
      </c>
      <c r="Q95" s="10">
        <f t="shared" si="12"/>
        <v>9.4580750000000009</v>
      </c>
      <c r="R95" s="10">
        <f t="shared" si="13"/>
        <v>1.1860310000000001</v>
      </c>
      <c r="S95" s="10">
        <f t="shared" si="14"/>
        <v>0.49416200000000005</v>
      </c>
    </row>
    <row r="96" spans="1:19">
      <c r="A96" t="s">
        <v>11</v>
      </c>
      <c r="B96" t="s">
        <v>16</v>
      </c>
      <c r="C96" s="2">
        <v>41114</v>
      </c>
      <c r="D96" s="2">
        <v>41458</v>
      </c>
      <c r="E96">
        <v>23</v>
      </c>
      <c r="F96" t="s">
        <v>9</v>
      </c>
      <c r="G96">
        <v>18.899999999999999</v>
      </c>
      <c r="H96">
        <v>34.9</v>
      </c>
      <c r="I96">
        <v>21.6</v>
      </c>
      <c r="J96">
        <f t="shared" si="15"/>
        <v>38.108882521489967</v>
      </c>
      <c r="K96">
        <f t="shared" si="16"/>
        <v>61.891117478510033</v>
      </c>
      <c r="L96">
        <v>1</v>
      </c>
      <c r="M96">
        <f t="shared" si="17"/>
        <v>38.108882521489967</v>
      </c>
      <c r="N96" s="14">
        <v>48.704999999999998</v>
      </c>
      <c r="O96" s="14">
        <v>6.1369999999999996</v>
      </c>
      <c r="P96" s="14">
        <v>3.444</v>
      </c>
      <c r="Q96" s="10">
        <f t="shared" si="12"/>
        <v>10.52028</v>
      </c>
      <c r="R96" s="10">
        <f t="shared" si="13"/>
        <v>1.3255919999999999</v>
      </c>
      <c r="S96" s="10">
        <f t="shared" si="14"/>
        <v>0.74390400000000001</v>
      </c>
    </row>
    <row r="97" spans="1:19">
      <c r="A97" t="s">
        <v>11</v>
      </c>
      <c r="B97" t="s">
        <v>16</v>
      </c>
      <c r="C97" s="2">
        <v>41114</v>
      </c>
      <c r="D97" s="2">
        <v>41596</v>
      </c>
      <c r="E97">
        <v>24</v>
      </c>
      <c r="F97" t="s">
        <v>9</v>
      </c>
      <c r="G97">
        <v>18.3</v>
      </c>
      <c r="H97">
        <v>32.200000000000003</v>
      </c>
      <c r="I97">
        <v>20.7</v>
      </c>
      <c r="J97">
        <f t="shared" si="15"/>
        <v>35.714285714285722</v>
      </c>
      <c r="K97">
        <f t="shared" si="16"/>
        <v>64.285714285714278</v>
      </c>
      <c r="L97">
        <v>1</v>
      </c>
      <c r="M97">
        <f t="shared" si="17"/>
        <v>35.714285714285722</v>
      </c>
      <c r="N97" s="10">
        <v>45.658999999999999</v>
      </c>
      <c r="O97" s="10">
        <v>5.6769999999999996</v>
      </c>
      <c r="P97" s="10">
        <v>3.0230000000000001</v>
      </c>
      <c r="Q97" s="10">
        <f t="shared" si="12"/>
        <v>9.4514129999999987</v>
      </c>
      <c r="R97" s="10">
        <f t="shared" si="13"/>
        <v>1.1751389999999999</v>
      </c>
      <c r="S97" s="10">
        <f t="shared" si="14"/>
        <v>0.62576100000000001</v>
      </c>
    </row>
    <row r="98" spans="1:19">
      <c r="A98" t="s">
        <v>17</v>
      </c>
      <c r="B98" t="s">
        <v>14</v>
      </c>
      <c r="C98" s="2">
        <v>41114</v>
      </c>
      <c r="D98" s="2">
        <v>41145</v>
      </c>
      <c r="E98">
        <v>25</v>
      </c>
      <c r="F98" t="s">
        <v>9</v>
      </c>
      <c r="G98">
        <v>17.899999999999999</v>
      </c>
      <c r="H98">
        <v>29.5</v>
      </c>
      <c r="I98">
        <v>25.9</v>
      </c>
      <c r="J98">
        <f t="shared" si="15"/>
        <v>12.203389830508479</v>
      </c>
      <c r="K98">
        <f t="shared" si="16"/>
        <v>87.796610169491515</v>
      </c>
      <c r="L98">
        <v>1</v>
      </c>
      <c r="M98">
        <f t="shared" si="17"/>
        <v>12.203389830508479</v>
      </c>
      <c r="N98">
        <v>45.048999999999999</v>
      </c>
      <c r="O98" s="10">
        <v>5.6070000000000002</v>
      </c>
      <c r="P98" s="10">
        <v>1.383</v>
      </c>
      <c r="Q98" s="10">
        <f t="shared" si="12"/>
        <v>11.667691</v>
      </c>
      <c r="R98" s="10">
        <f t="shared" si="13"/>
        <v>1.452213</v>
      </c>
      <c r="S98" s="10">
        <f t="shared" si="14"/>
        <v>0.35819699999999999</v>
      </c>
    </row>
    <row r="99" spans="1:19">
      <c r="A99" t="s">
        <v>17</v>
      </c>
      <c r="B99" t="s">
        <v>14</v>
      </c>
      <c r="C99" s="2">
        <v>41114</v>
      </c>
      <c r="D99" s="4">
        <v>41180</v>
      </c>
      <c r="E99">
        <v>26</v>
      </c>
      <c r="F99" t="s">
        <v>9</v>
      </c>
      <c r="G99">
        <v>17.2</v>
      </c>
      <c r="H99">
        <v>31</v>
      </c>
      <c r="I99">
        <v>23.9</v>
      </c>
      <c r="J99">
        <f t="shared" si="15"/>
        <v>22.903225806451619</v>
      </c>
      <c r="K99">
        <f t="shared" si="16"/>
        <v>77.096774193548384</v>
      </c>
      <c r="L99">
        <v>2</v>
      </c>
      <c r="M99">
        <f t="shared" si="17"/>
        <v>11.45161290322581</v>
      </c>
      <c r="N99" s="13"/>
      <c r="O99" s="13"/>
      <c r="Q99" s="10">
        <f t="shared" si="12"/>
        <v>0</v>
      </c>
      <c r="R99" s="10">
        <f t="shared" si="13"/>
        <v>0</v>
      </c>
      <c r="S99" s="10">
        <f t="shared" si="14"/>
        <v>0</v>
      </c>
    </row>
    <row r="100" spans="1:19">
      <c r="A100" t="s">
        <v>17</v>
      </c>
      <c r="B100" t="s">
        <v>14</v>
      </c>
      <c r="C100" s="2">
        <v>41114</v>
      </c>
      <c r="D100" s="2">
        <v>41221</v>
      </c>
      <c r="E100">
        <v>27</v>
      </c>
      <c r="F100" t="s">
        <v>9</v>
      </c>
      <c r="G100">
        <v>17.399999999999999</v>
      </c>
      <c r="H100">
        <v>30.7</v>
      </c>
      <c r="I100">
        <v>24.4</v>
      </c>
      <c r="J100">
        <f t="shared" si="15"/>
        <v>20.521172638436486</v>
      </c>
      <c r="K100">
        <f t="shared" si="16"/>
        <v>79.478827361563518</v>
      </c>
      <c r="L100">
        <v>4</v>
      </c>
      <c r="M100">
        <f t="shared" si="17"/>
        <v>5.1302931596091215</v>
      </c>
      <c r="N100">
        <v>45.042000000000002</v>
      </c>
      <c r="O100" s="10">
        <v>5.56</v>
      </c>
      <c r="P100" s="10">
        <v>2.1819999999999999</v>
      </c>
      <c r="Q100" s="10">
        <f t="shared" si="12"/>
        <v>10.990248000000001</v>
      </c>
      <c r="R100" s="10">
        <f t="shared" si="13"/>
        <v>1.3566399999999998</v>
      </c>
      <c r="S100" s="10">
        <f t="shared" si="14"/>
        <v>0.53240799999999999</v>
      </c>
    </row>
    <row r="101" spans="1:19">
      <c r="A101" t="s">
        <v>17</v>
      </c>
      <c r="B101" t="s">
        <v>14</v>
      </c>
      <c r="C101" s="2">
        <v>41114</v>
      </c>
      <c r="D101" s="4">
        <v>41299</v>
      </c>
      <c r="E101">
        <v>28</v>
      </c>
      <c r="F101" t="s">
        <v>9</v>
      </c>
      <c r="G101">
        <v>20.3</v>
      </c>
      <c r="H101">
        <v>35.799999999999997</v>
      </c>
      <c r="I101">
        <v>26</v>
      </c>
      <c r="J101">
        <f t="shared" si="15"/>
        <v>27.374301675977648</v>
      </c>
      <c r="K101">
        <f t="shared" si="16"/>
        <v>72.625698324022352</v>
      </c>
      <c r="L101">
        <v>1</v>
      </c>
      <c r="M101">
        <f t="shared" si="17"/>
        <v>27.374301675977648</v>
      </c>
      <c r="N101" s="13"/>
      <c r="O101" s="13"/>
      <c r="Q101" s="10">
        <f t="shared" si="12"/>
        <v>0</v>
      </c>
      <c r="R101" s="10">
        <f t="shared" si="13"/>
        <v>0</v>
      </c>
      <c r="S101" s="10">
        <f t="shared" si="14"/>
        <v>0</v>
      </c>
    </row>
    <row r="102" spans="1:19">
      <c r="A102" t="s">
        <v>17</v>
      </c>
      <c r="B102" t="s">
        <v>14</v>
      </c>
      <c r="C102" s="2">
        <v>41114</v>
      </c>
      <c r="D102" s="2">
        <v>41362</v>
      </c>
      <c r="E102">
        <v>29</v>
      </c>
      <c r="F102" t="s">
        <v>9</v>
      </c>
      <c r="G102">
        <v>18.100000000000001</v>
      </c>
      <c r="H102">
        <v>31.1</v>
      </c>
      <c r="I102">
        <v>23.1</v>
      </c>
      <c r="J102">
        <f t="shared" si="15"/>
        <v>25.723472668810288</v>
      </c>
      <c r="K102">
        <f t="shared" si="16"/>
        <v>74.276527331189712</v>
      </c>
      <c r="L102">
        <v>1</v>
      </c>
      <c r="M102">
        <f t="shared" si="17"/>
        <v>25.723472668810288</v>
      </c>
      <c r="N102">
        <v>45.9</v>
      </c>
      <c r="O102" s="10">
        <v>5.6280000000000001</v>
      </c>
      <c r="P102" s="10">
        <v>1.752</v>
      </c>
      <c r="Q102" s="10">
        <f t="shared" si="12"/>
        <v>10.602900000000002</v>
      </c>
      <c r="R102" s="10">
        <f t="shared" si="13"/>
        <v>1.3000680000000002</v>
      </c>
      <c r="S102" s="10">
        <f t="shared" si="14"/>
        <v>0.40471200000000007</v>
      </c>
    </row>
    <row r="103" spans="1:19">
      <c r="A103" t="s">
        <v>17</v>
      </c>
      <c r="B103" t="s">
        <v>14</v>
      </c>
      <c r="C103" s="2">
        <v>41114</v>
      </c>
      <c r="D103" s="2">
        <v>41408</v>
      </c>
      <c r="E103">
        <v>30</v>
      </c>
      <c r="F103" t="s">
        <v>9</v>
      </c>
      <c r="G103">
        <v>18.2</v>
      </c>
      <c r="H103">
        <v>30.5</v>
      </c>
      <c r="I103">
        <v>23.5</v>
      </c>
      <c r="J103">
        <f t="shared" si="15"/>
        <v>22.950819672131146</v>
      </c>
      <c r="K103">
        <f t="shared" si="16"/>
        <v>77.049180327868854</v>
      </c>
      <c r="L103">
        <v>1</v>
      </c>
      <c r="M103">
        <f t="shared" si="17"/>
        <v>22.950819672131146</v>
      </c>
      <c r="N103" s="13"/>
      <c r="O103" s="13"/>
      <c r="Q103" s="10">
        <f t="shared" si="12"/>
        <v>0</v>
      </c>
      <c r="R103" s="10">
        <f t="shared" si="13"/>
        <v>0</v>
      </c>
      <c r="S103" s="10">
        <f t="shared" si="14"/>
        <v>0</v>
      </c>
    </row>
    <row r="104" spans="1:19">
      <c r="A104" t="s">
        <v>17</v>
      </c>
      <c r="B104" t="s">
        <v>14</v>
      </c>
      <c r="C104" s="2">
        <v>41114</v>
      </c>
      <c r="D104" s="2">
        <v>41458</v>
      </c>
      <c r="E104">
        <v>31</v>
      </c>
      <c r="F104" t="s">
        <v>9</v>
      </c>
      <c r="G104">
        <v>17.5</v>
      </c>
      <c r="H104">
        <v>29.6</v>
      </c>
      <c r="I104">
        <v>21.3</v>
      </c>
      <c r="J104">
        <f t="shared" si="15"/>
        <v>28.040540540540544</v>
      </c>
      <c r="K104">
        <f t="shared" si="16"/>
        <v>71.959459459459453</v>
      </c>
      <c r="L104">
        <v>1</v>
      </c>
      <c r="M104">
        <f t="shared" si="17"/>
        <v>28.040540540540544</v>
      </c>
      <c r="N104" s="13"/>
      <c r="O104" s="13"/>
      <c r="Q104" s="10">
        <f t="shared" si="12"/>
        <v>0</v>
      </c>
      <c r="R104" s="10">
        <f t="shared" si="13"/>
        <v>0</v>
      </c>
      <c r="S104" s="10">
        <f t="shared" si="14"/>
        <v>0</v>
      </c>
    </row>
    <row r="105" spans="1:19">
      <c r="A105" t="s">
        <v>17</v>
      </c>
      <c r="B105" t="s">
        <v>14</v>
      </c>
      <c r="C105" s="2">
        <v>41114</v>
      </c>
      <c r="D105" s="2">
        <v>41596</v>
      </c>
      <c r="E105">
        <v>32</v>
      </c>
      <c r="F105" t="s">
        <v>9</v>
      </c>
      <c r="G105">
        <v>18.8</v>
      </c>
      <c r="H105">
        <v>33.299999999999997</v>
      </c>
      <c r="I105">
        <v>22.9</v>
      </c>
      <c r="J105">
        <f t="shared" si="15"/>
        <v>31.231231231231231</v>
      </c>
      <c r="K105">
        <f t="shared" si="16"/>
        <v>68.768768768768766</v>
      </c>
      <c r="L105">
        <v>1</v>
      </c>
      <c r="M105">
        <f t="shared" si="17"/>
        <v>31.231231231231231</v>
      </c>
      <c r="N105">
        <v>46.496000000000002</v>
      </c>
      <c r="O105" s="10">
        <v>5.609</v>
      </c>
      <c r="P105" s="10">
        <v>2.351</v>
      </c>
      <c r="Q105" s="10">
        <f t="shared" si="12"/>
        <v>10.647584</v>
      </c>
      <c r="R105" s="10">
        <f t="shared" si="13"/>
        <v>1.2844609999999999</v>
      </c>
      <c r="S105" s="10">
        <f t="shared" si="14"/>
        <v>0.53837899999999994</v>
      </c>
    </row>
    <row r="106" spans="1:19">
      <c r="A106" t="s">
        <v>17</v>
      </c>
      <c r="B106" t="s">
        <v>15</v>
      </c>
      <c r="C106" s="2">
        <v>41114</v>
      </c>
      <c r="D106" s="2">
        <v>41145</v>
      </c>
      <c r="E106">
        <v>33</v>
      </c>
      <c r="F106" t="s">
        <v>9</v>
      </c>
      <c r="G106">
        <v>16.399999999999999</v>
      </c>
      <c r="H106">
        <v>30.7</v>
      </c>
      <c r="I106">
        <v>25.5</v>
      </c>
      <c r="J106">
        <f t="shared" si="15"/>
        <v>16.938110749185668</v>
      </c>
      <c r="K106">
        <f t="shared" si="16"/>
        <v>83.061889250814332</v>
      </c>
      <c r="L106">
        <v>1</v>
      </c>
      <c r="M106">
        <f t="shared" si="17"/>
        <v>16.938110749185668</v>
      </c>
      <c r="N106">
        <v>44.43</v>
      </c>
      <c r="O106" s="10">
        <v>5.4589999999999996</v>
      </c>
      <c r="P106" s="10">
        <v>1.464</v>
      </c>
      <c r="Q106" s="10">
        <f t="shared" si="12"/>
        <v>11.329650000000001</v>
      </c>
      <c r="R106" s="10">
        <f t="shared" si="13"/>
        <v>1.392045</v>
      </c>
      <c r="S106" s="10">
        <f t="shared" si="14"/>
        <v>0.37331999999999999</v>
      </c>
    </row>
    <row r="107" spans="1:19">
      <c r="A107" t="s">
        <v>17</v>
      </c>
      <c r="B107" t="s">
        <v>15</v>
      </c>
      <c r="C107" s="2">
        <v>41114</v>
      </c>
      <c r="D107" s="4">
        <v>41180</v>
      </c>
      <c r="E107">
        <v>34</v>
      </c>
      <c r="F107" t="s">
        <v>9</v>
      </c>
      <c r="G107">
        <v>15.9</v>
      </c>
      <c r="H107">
        <v>27</v>
      </c>
      <c r="I107">
        <v>21</v>
      </c>
      <c r="J107">
        <f t="shared" si="15"/>
        <v>22.222222222222221</v>
      </c>
      <c r="K107">
        <f t="shared" si="16"/>
        <v>77.777777777777771</v>
      </c>
      <c r="L107">
        <v>2</v>
      </c>
      <c r="M107">
        <f t="shared" si="17"/>
        <v>11.111111111111111</v>
      </c>
      <c r="N107" s="13"/>
      <c r="O107" s="13"/>
      <c r="Q107" s="10">
        <f t="shared" si="12"/>
        <v>0</v>
      </c>
      <c r="R107" s="10">
        <f t="shared" si="13"/>
        <v>0</v>
      </c>
      <c r="S107" s="10">
        <f t="shared" si="14"/>
        <v>0</v>
      </c>
    </row>
    <row r="108" spans="1:19">
      <c r="A108" t="s">
        <v>17</v>
      </c>
      <c r="B108" t="s">
        <v>15</v>
      </c>
      <c r="C108" s="2">
        <v>41114</v>
      </c>
      <c r="D108" s="2">
        <v>41221</v>
      </c>
      <c r="E108">
        <v>35</v>
      </c>
      <c r="F108" t="s">
        <v>9</v>
      </c>
      <c r="G108">
        <v>16.899999999999999</v>
      </c>
      <c r="H108">
        <v>30.9</v>
      </c>
      <c r="I108">
        <v>25.1</v>
      </c>
      <c r="J108">
        <f t="shared" si="15"/>
        <v>18.770226537216818</v>
      </c>
      <c r="K108">
        <f t="shared" si="16"/>
        <v>81.229773462783186</v>
      </c>
      <c r="L108">
        <v>4</v>
      </c>
      <c r="M108">
        <f t="shared" si="17"/>
        <v>4.6925566343042044</v>
      </c>
      <c r="N108" s="10">
        <v>44.124000000000002</v>
      </c>
      <c r="O108" s="10">
        <v>5.5410000000000004</v>
      </c>
      <c r="P108" s="10">
        <v>1.212</v>
      </c>
      <c r="Q108" s="10">
        <f t="shared" si="12"/>
        <v>11.075124000000001</v>
      </c>
      <c r="R108" s="10">
        <f t="shared" si="13"/>
        <v>1.3907910000000003</v>
      </c>
      <c r="S108" s="10">
        <f t="shared" si="14"/>
        <v>0.30421200000000004</v>
      </c>
    </row>
    <row r="109" spans="1:19">
      <c r="A109" t="s">
        <v>17</v>
      </c>
      <c r="B109" t="s">
        <v>15</v>
      </c>
      <c r="C109" s="2">
        <v>41114</v>
      </c>
      <c r="D109" s="4">
        <v>41299</v>
      </c>
      <c r="E109">
        <v>36</v>
      </c>
      <c r="F109" t="s">
        <v>9</v>
      </c>
      <c r="G109">
        <v>15.4</v>
      </c>
      <c r="H109">
        <v>24.2</v>
      </c>
      <c r="I109">
        <v>18.899999999999999</v>
      </c>
      <c r="J109">
        <f t="shared" si="15"/>
        <v>21.900826446280995</v>
      </c>
      <c r="K109">
        <f t="shared" si="16"/>
        <v>78.099173553718998</v>
      </c>
      <c r="L109">
        <v>1</v>
      </c>
      <c r="M109">
        <f t="shared" si="17"/>
        <v>21.900826446280995</v>
      </c>
      <c r="N109" s="13"/>
      <c r="O109" s="13"/>
      <c r="Q109" s="10">
        <f t="shared" si="12"/>
        <v>0</v>
      </c>
      <c r="R109" s="10">
        <f t="shared" si="13"/>
        <v>0</v>
      </c>
      <c r="S109" s="10">
        <f t="shared" si="14"/>
        <v>0</v>
      </c>
    </row>
    <row r="110" spans="1:19">
      <c r="A110" t="s">
        <v>17</v>
      </c>
      <c r="B110" t="s">
        <v>15</v>
      </c>
      <c r="C110" s="2">
        <v>41114</v>
      </c>
      <c r="D110" s="2">
        <v>41362</v>
      </c>
      <c r="E110">
        <v>37</v>
      </c>
      <c r="F110" t="s">
        <v>9</v>
      </c>
      <c r="G110">
        <v>14.4</v>
      </c>
      <c r="H110">
        <v>25.5</v>
      </c>
      <c r="I110">
        <v>18.7</v>
      </c>
      <c r="J110">
        <f t="shared" si="15"/>
        <v>26.666666666666671</v>
      </c>
      <c r="K110">
        <f t="shared" si="16"/>
        <v>73.333333333333329</v>
      </c>
      <c r="L110">
        <v>1</v>
      </c>
      <c r="M110">
        <f t="shared" si="17"/>
        <v>26.666666666666671</v>
      </c>
      <c r="N110" s="13"/>
      <c r="O110" s="13"/>
      <c r="Q110" s="10">
        <f t="shared" si="12"/>
        <v>0</v>
      </c>
      <c r="R110" s="10">
        <f t="shared" si="13"/>
        <v>0</v>
      </c>
      <c r="S110" s="10">
        <f t="shared" si="14"/>
        <v>0</v>
      </c>
    </row>
    <row r="111" spans="1:19">
      <c r="A111" t="s">
        <v>17</v>
      </c>
      <c r="B111" t="s">
        <v>15</v>
      </c>
      <c r="C111" s="2">
        <v>41114</v>
      </c>
      <c r="D111" s="2">
        <v>41596</v>
      </c>
      <c r="E111">
        <v>38</v>
      </c>
      <c r="F111" t="s">
        <v>9</v>
      </c>
      <c r="G111">
        <v>16.399999999999999</v>
      </c>
      <c r="H111">
        <v>29.3</v>
      </c>
      <c r="I111">
        <v>15.79</v>
      </c>
      <c r="J111">
        <f t="shared" si="15"/>
        <v>46.109215017064855</v>
      </c>
      <c r="K111">
        <f t="shared" si="16"/>
        <v>53.890784982935145</v>
      </c>
      <c r="L111">
        <v>1</v>
      </c>
      <c r="M111">
        <f t="shared" si="17"/>
        <v>46.109215017064855</v>
      </c>
      <c r="N111" s="13"/>
      <c r="O111" s="13"/>
      <c r="Q111" s="10">
        <f t="shared" si="12"/>
        <v>0</v>
      </c>
      <c r="R111" s="10">
        <f t="shared" si="13"/>
        <v>0</v>
      </c>
      <c r="S111" s="10">
        <f t="shared" si="14"/>
        <v>0</v>
      </c>
    </row>
    <row r="112" spans="1:19">
      <c r="A112" t="s">
        <v>17</v>
      </c>
      <c r="B112" t="s">
        <v>15</v>
      </c>
      <c r="C112" s="2">
        <v>41114</v>
      </c>
      <c r="D112" s="2">
        <v>41458</v>
      </c>
      <c r="E112">
        <v>39</v>
      </c>
      <c r="F112" t="s">
        <v>9</v>
      </c>
      <c r="G112">
        <v>17.399999999999999</v>
      </c>
      <c r="H112">
        <v>31.6</v>
      </c>
      <c r="I112">
        <v>21.8</v>
      </c>
      <c r="J112">
        <f t="shared" si="15"/>
        <v>31.0126582278481</v>
      </c>
      <c r="K112">
        <f t="shared" si="16"/>
        <v>68.987341772151893</v>
      </c>
      <c r="L112">
        <v>1</v>
      </c>
      <c r="M112">
        <f t="shared" si="17"/>
        <v>31.0126582278481</v>
      </c>
      <c r="N112" s="13"/>
      <c r="O112" s="13"/>
      <c r="Q112" s="10">
        <f t="shared" si="12"/>
        <v>0</v>
      </c>
      <c r="R112" s="10">
        <f t="shared" si="13"/>
        <v>0</v>
      </c>
      <c r="S112" s="10">
        <f t="shared" si="14"/>
        <v>0</v>
      </c>
    </row>
    <row r="113" spans="1:19">
      <c r="A113" t="s">
        <v>17</v>
      </c>
      <c r="B113" t="s">
        <v>15</v>
      </c>
      <c r="C113" s="2">
        <v>41114</v>
      </c>
      <c r="D113" s="2">
        <v>41408</v>
      </c>
      <c r="E113">
        <v>40</v>
      </c>
      <c r="F113" t="s">
        <v>9</v>
      </c>
      <c r="G113">
        <v>16.3</v>
      </c>
      <c r="H113">
        <v>28.1</v>
      </c>
      <c r="I113">
        <v>20.3</v>
      </c>
      <c r="J113">
        <f t="shared" si="15"/>
        <v>27.758007117437721</v>
      </c>
      <c r="K113">
        <f t="shared" si="16"/>
        <v>72.241992882562272</v>
      </c>
      <c r="L113">
        <v>1</v>
      </c>
      <c r="M113">
        <f t="shared" si="17"/>
        <v>27.758007117437721</v>
      </c>
      <c r="N113" s="10">
        <v>45.991</v>
      </c>
      <c r="O113" s="10">
        <v>5.9409999999999998</v>
      </c>
      <c r="P113">
        <v>2.6059999999999999</v>
      </c>
      <c r="Q113" s="10">
        <f t="shared" si="12"/>
        <v>9.3361730000000005</v>
      </c>
      <c r="R113" s="10">
        <f t="shared" si="13"/>
        <v>1.2060230000000001</v>
      </c>
      <c r="S113" s="10">
        <f t="shared" si="14"/>
        <v>0.52901799999999999</v>
      </c>
    </row>
    <row r="114" spans="1:19">
      <c r="A114" t="s">
        <v>17</v>
      </c>
      <c r="B114" t="s">
        <v>16</v>
      </c>
      <c r="C114" s="2">
        <v>41114</v>
      </c>
      <c r="D114" s="2">
        <v>41145</v>
      </c>
      <c r="E114">
        <v>41</v>
      </c>
      <c r="F114" t="s">
        <v>9</v>
      </c>
      <c r="G114">
        <v>16.2</v>
      </c>
      <c r="H114">
        <v>27.5</v>
      </c>
      <c r="I114">
        <v>22.1</v>
      </c>
      <c r="J114">
        <f t="shared" si="15"/>
        <v>19.636363636363633</v>
      </c>
      <c r="K114">
        <f t="shared" si="16"/>
        <v>80.363636363636374</v>
      </c>
      <c r="L114">
        <v>1</v>
      </c>
      <c r="M114">
        <f t="shared" si="17"/>
        <v>19.636363636363633</v>
      </c>
      <c r="N114" s="10">
        <v>44.747</v>
      </c>
      <c r="O114" s="10">
        <v>5.9509999999999996</v>
      </c>
      <c r="P114">
        <v>1.3420000000000001</v>
      </c>
      <c r="Q114" s="10">
        <f t="shared" si="12"/>
        <v>9.8890870000000017</v>
      </c>
      <c r="R114" s="10">
        <f t="shared" si="13"/>
        <v>1.3151710000000001</v>
      </c>
      <c r="S114" s="10">
        <f t="shared" si="14"/>
        <v>0.29658200000000007</v>
      </c>
    </row>
    <row r="115" spans="1:19">
      <c r="A115" t="s">
        <v>17</v>
      </c>
      <c r="B115" t="s">
        <v>16</v>
      </c>
      <c r="C115" s="2">
        <v>41114</v>
      </c>
      <c r="D115" s="4">
        <v>41180</v>
      </c>
      <c r="E115">
        <v>42</v>
      </c>
      <c r="F115" t="s">
        <v>9</v>
      </c>
      <c r="G115">
        <v>14.7</v>
      </c>
      <c r="H115">
        <v>22.6</v>
      </c>
      <c r="I115">
        <v>17.7</v>
      </c>
      <c r="J115">
        <f t="shared" si="15"/>
        <v>21.681415929203549</v>
      </c>
      <c r="K115">
        <f t="shared" si="16"/>
        <v>78.318584070796447</v>
      </c>
      <c r="L115">
        <v>2</v>
      </c>
      <c r="M115">
        <f t="shared" si="17"/>
        <v>10.840707964601775</v>
      </c>
      <c r="N115" s="10">
        <v>45.906999999999996</v>
      </c>
      <c r="O115" s="10">
        <v>6.0359999999999996</v>
      </c>
      <c r="P115">
        <v>2.0529999999999999</v>
      </c>
      <c r="Q115" s="10">
        <f t="shared" si="12"/>
        <v>8.1255389999999998</v>
      </c>
      <c r="R115" s="10">
        <f t="shared" si="13"/>
        <v>1.0683719999999999</v>
      </c>
      <c r="S115" s="10">
        <f t="shared" si="14"/>
        <v>0.36338099999999995</v>
      </c>
    </row>
    <row r="116" spans="1:19">
      <c r="A116" t="s">
        <v>17</v>
      </c>
      <c r="B116" t="s">
        <v>16</v>
      </c>
      <c r="C116" s="2">
        <v>41114</v>
      </c>
      <c r="D116" s="2">
        <v>41221</v>
      </c>
      <c r="E116">
        <v>43</v>
      </c>
      <c r="F116" t="s">
        <v>9</v>
      </c>
      <c r="G116">
        <v>18</v>
      </c>
      <c r="H116">
        <v>30.3</v>
      </c>
      <c r="I116">
        <v>20.2</v>
      </c>
      <c r="J116">
        <f t="shared" si="15"/>
        <v>33.333333333333336</v>
      </c>
      <c r="K116">
        <f t="shared" si="16"/>
        <v>66.666666666666657</v>
      </c>
      <c r="L116">
        <v>4</v>
      </c>
      <c r="M116">
        <f t="shared" si="17"/>
        <v>8.3333333333333339</v>
      </c>
      <c r="N116" s="10">
        <v>42.546999999999997</v>
      </c>
      <c r="O116" s="10">
        <v>5.4829999999999997</v>
      </c>
      <c r="P116">
        <v>2.3969999999999998</v>
      </c>
      <c r="Q116" s="10">
        <f t="shared" si="12"/>
        <v>8.5944939999999992</v>
      </c>
      <c r="R116" s="10">
        <f t="shared" si="13"/>
        <v>1.1075659999999998</v>
      </c>
      <c r="S116" s="10">
        <f t="shared" si="14"/>
        <v>0.48419399999999996</v>
      </c>
    </row>
    <row r="117" spans="1:19">
      <c r="A117" t="s">
        <v>17</v>
      </c>
      <c r="B117" t="s">
        <v>16</v>
      </c>
      <c r="C117" s="2">
        <v>41114</v>
      </c>
      <c r="D117" s="4">
        <v>41299</v>
      </c>
      <c r="E117">
        <v>44</v>
      </c>
      <c r="F117" t="s">
        <v>9</v>
      </c>
      <c r="G117">
        <v>16.600000000000001</v>
      </c>
      <c r="H117">
        <v>32.5</v>
      </c>
      <c r="I117">
        <v>19.399999999999999</v>
      </c>
      <c r="J117">
        <f t="shared" si="15"/>
        <v>40.307692307692314</v>
      </c>
      <c r="K117">
        <f t="shared" si="16"/>
        <v>59.692307692307686</v>
      </c>
      <c r="L117">
        <v>1</v>
      </c>
      <c r="M117">
        <f t="shared" si="17"/>
        <v>40.307692307692314</v>
      </c>
      <c r="N117" s="10">
        <v>45.585999999999999</v>
      </c>
      <c r="O117" s="10">
        <v>5.7850000000000001</v>
      </c>
      <c r="P117">
        <v>2.0840000000000001</v>
      </c>
      <c r="Q117" s="10">
        <f t="shared" si="12"/>
        <v>8.8436839999999997</v>
      </c>
      <c r="R117" s="10">
        <f t="shared" si="13"/>
        <v>1.12229</v>
      </c>
      <c r="S117" s="10">
        <f t="shared" si="14"/>
        <v>0.40429599999999999</v>
      </c>
    </row>
    <row r="118" spans="1:19">
      <c r="A118" t="s">
        <v>17</v>
      </c>
      <c r="B118" t="s">
        <v>16</v>
      </c>
      <c r="C118" s="2">
        <v>41114</v>
      </c>
      <c r="D118" s="2">
        <v>41362</v>
      </c>
      <c r="E118">
        <v>45</v>
      </c>
      <c r="F118" t="s">
        <v>9</v>
      </c>
      <c r="G118">
        <v>16.3</v>
      </c>
      <c r="H118">
        <v>29.7</v>
      </c>
      <c r="I118">
        <v>11.8</v>
      </c>
      <c r="J118">
        <f t="shared" si="15"/>
        <v>60.269360269360263</v>
      </c>
      <c r="K118">
        <f t="shared" si="16"/>
        <v>39.730639730639737</v>
      </c>
      <c r="L118">
        <v>1</v>
      </c>
      <c r="M118">
        <f t="shared" si="17"/>
        <v>60.269360269360263</v>
      </c>
      <c r="N118" s="10">
        <v>44.295000000000002</v>
      </c>
      <c r="O118" s="10">
        <v>5.5979999999999999</v>
      </c>
      <c r="P118">
        <v>1.982</v>
      </c>
      <c r="Q118" s="10">
        <f t="shared" si="12"/>
        <v>5.2268100000000004</v>
      </c>
      <c r="R118" s="10">
        <f t="shared" si="13"/>
        <v>0.66056400000000004</v>
      </c>
      <c r="S118" s="10">
        <f t="shared" si="14"/>
        <v>0.23387600000000003</v>
      </c>
    </row>
    <row r="119" spans="1:19">
      <c r="A119" t="s">
        <v>17</v>
      </c>
      <c r="B119" t="s">
        <v>16</v>
      </c>
      <c r="C119" s="2">
        <v>41114</v>
      </c>
      <c r="D119" s="2">
        <v>41408</v>
      </c>
      <c r="E119">
        <v>46</v>
      </c>
      <c r="F119" t="s">
        <v>9</v>
      </c>
      <c r="G119">
        <v>17.399999999999999</v>
      </c>
      <c r="H119">
        <v>31.1</v>
      </c>
      <c r="I119">
        <v>18.600000000000001</v>
      </c>
      <c r="J119">
        <f t="shared" si="15"/>
        <v>40.192926045016073</v>
      </c>
      <c r="K119">
        <f t="shared" si="16"/>
        <v>59.807073954983927</v>
      </c>
      <c r="L119">
        <v>1</v>
      </c>
      <c r="M119">
        <f t="shared" si="17"/>
        <v>40.192926045016073</v>
      </c>
      <c r="N119" s="10">
        <v>40.701999999999998</v>
      </c>
      <c r="O119" s="10">
        <v>4.9130000000000003</v>
      </c>
      <c r="P119">
        <v>2.7879999999999998</v>
      </c>
      <c r="Q119" s="10">
        <f t="shared" si="12"/>
        <v>7.5705720000000003</v>
      </c>
      <c r="R119" s="10">
        <f t="shared" si="13"/>
        <v>0.91381800000000024</v>
      </c>
      <c r="S119" s="10">
        <f t="shared" si="14"/>
        <v>0.51856800000000003</v>
      </c>
    </row>
    <row r="120" spans="1:19">
      <c r="A120" t="s">
        <v>17</v>
      </c>
      <c r="B120" t="s">
        <v>16</v>
      </c>
      <c r="C120" s="2">
        <v>41114</v>
      </c>
      <c r="D120" s="2">
        <v>41458</v>
      </c>
      <c r="E120">
        <v>47</v>
      </c>
      <c r="F120" t="s">
        <v>9</v>
      </c>
      <c r="G120">
        <v>16.5</v>
      </c>
      <c r="H120">
        <v>28</v>
      </c>
      <c r="I120">
        <v>18.2</v>
      </c>
      <c r="J120">
        <f t="shared" ref="J120:J151" si="18">(H120-I120)/H120*100</f>
        <v>35</v>
      </c>
      <c r="K120">
        <f t="shared" ref="K120:K129" si="19">100-J120</f>
        <v>65</v>
      </c>
      <c r="L120">
        <v>1</v>
      </c>
      <c r="M120">
        <f t="shared" ref="M120:M129" si="20">J120/L120</f>
        <v>35</v>
      </c>
      <c r="N120" s="10">
        <v>42.319000000000003</v>
      </c>
      <c r="O120" s="10">
        <v>5.3719999999999999</v>
      </c>
      <c r="P120">
        <v>2.4950000000000001</v>
      </c>
      <c r="Q120" s="10">
        <f t="shared" si="12"/>
        <v>7.7020580000000001</v>
      </c>
      <c r="R120" s="10">
        <f t="shared" si="13"/>
        <v>0.97770399999999991</v>
      </c>
      <c r="S120" s="10">
        <f t="shared" si="14"/>
        <v>0.45408999999999999</v>
      </c>
    </row>
    <row r="121" spans="1:19">
      <c r="A121" t="s">
        <v>17</v>
      </c>
      <c r="B121" t="s">
        <v>16</v>
      </c>
      <c r="C121" s="2">
        <v>41114</v>
      </c>
      <c r="E121">
        <v>48</v>
      </c>
      <c r="F121" t="s">
        <v>9</v>
      </c>
      <c r="G121">
        <v>16.5</v>
      </c>
      <c r="H121">
        <v>28.1</v>
      </c>
      <c r="J121">
        <f t="shared" si="18"/>
        <v>100</v>
      </c>
      <c r="K121">
        <f t="shared" si="19"/>
        <v>0</v>
      </c>
      <c r="L121">
        <v>1</v>
      </c>
      <c r="M121">
        <f t="shared" si="20"/>
        <v>100</v>
      </c>
      <c r="Q121" s="10">
        <f t="shared" si="12"/>
        <v>0</v>
      </c>
      <c r="R121" s="10">
        <f t="shared" si="13"/>
        <v>0</v>
      </c>
      <c r="S121" s="10">
        <f t="shared" si="14"/>
        <v>0</v>
      </c>
    </row>
    <row r="122" spans="1:19">
      <c r="A122" t="s">
        <v>18</v>
      </c>
      <c r="B122" t="s">
        <v>14</v>
      </c>
      <c r="C122" s="2">
        <v>41114</v>
      </c>
      <c r="D122" s="2">
        <v>41145</v>
      </c>
      <c r="E122">
        <v>49</v>
      </c>
      <c r="F122" t="s">
        <v>9</v>
      </c>
      <c r="G122">
        <v>10.5</v>
      </c>
      <c r="H122">
        <v>27.6</v>
      </c>
      <c r="I122">
        <v>23.6</v>
      </c>
      <c r="J122">
        <f t="shared" si="18"/>
        <v>14.492753623188406</v>
      </c>
      <c r="K122">
        <f t="shared" si="19"/>
        <v>85.507246376811594</v>
      </c>
      <c r="L122">
        <v>1</v>
      </c>
      <c r="M122">
        <f t="shared" si="20"/>
        <v>14.492753623188406</v>
      </c>
      <c r="Q122" s="10">
        <f t="shared" si="12"/>
        <v>0</v>
      </c>
      <c r="R122" s="10">
        <f t="shared" si="13"/>
        <v>0</v>
      </c>
      <c r="S122" s="10">
        <f t="shared" si="14"/>
        <v>0</v>
      </c>
    </row>
    <row r="123" spans="1:19">
      <c r="A123" t="s">
        <v>18</v>
      </c>
      <c r="B123" t="s">
        <v>14</v>
      </c>
      <c r="C123" s="2">
        <v>41114</v>
      </c>
      <c r="D123" s="4">
        <v>41180</v>
      </c>
      <c r="E123">
        <v>50</v>
      </c>
      <c r="F123" t="s">
        <v>9</v>
      </c>
      <c r="G123">
        <v>17.399999999999999</v>
      </c>
      <c r="H123">
        <v>31.8</v>
      </c>
      <c r="I123">
        <v>24.3</v>
      </c>
      <c r="J123">
        <f t="shared" si="18"/>
        <v>23.584905660377359</v>
      </c>
      <c r="K123">
        <f t="shared" si="19"/>
        <v>76.415094339622641</v>
      </c>
      <c r="L123">
        <v>2</v>
      </c>
      <c r="M123">
        <f t="shared" si="20"/>
        <v>11.79245283018868</v>
      </c>
      <c r="Q123" s="10">
        <f t="shared" si="12"/>
        <v>0</v>
      </c>
      <c r="R123" s="10">
        <f t="shared" si="13"/>
        <v>0</v>
      </c>
      <c r="S123" s="10">
        <f t="shared" si="14"/>
        <v>0</v>
      </c>
    </row>
    <row r="124" spans="1:19">
      <c r="A124" t="s">
        <v>18</v>
      </c>
      <c r="B124" t="s">
        <v>14</v>
      </c>
      <c r="C124" s="2">
        <v>41114</v>
      </c>
      <c r="D124" s="2">
        <v>41221</v>
      </c>
      <c r="E124">
        <v>51</v>
      </c>
      <c r="F124" t="s">
        <v>9</v>
      </c>
      <c r="G124">
        <v>16.8</v>
      </c>
      <c r="H124">
        <v>32.299999999999997</v>
      </c>
      <c r="I124">
        <v>24</v>
      </c>
      <c r="J124">
        <f t="shared" si="18"/>
        <v>25.696594427244573</v>
      </c>
      <c r="K124">
        <f t="shared" si="19"/>
        <v>74.303405572755423</v>
      </c>
      <c r="L124">
        <v>4</v>
      </c>
      <c r="M124">
        <f t="shared" si="20"/>
        <v>6.4241486068111433</v>
      </c>
      <c r="Q124" s="10">
        <f t="shared" si="12"/>
        <v>0</v>
      </c>
      <c r="R124" s="10">
        <f t="shared" si="13"/>
        <v>0</v>
      </c>
      <c r="S124" s="10">
        <f t="shared" si="14"/>
        <v>0</v>
      </c>
    </row>
    <row r="125" spans="1:19">
      <c r="A125" t="s">
        <v>18</v>
      </c>
      <c r="B125" t="s">
        <v>14</v>
      </c>
      <c r="C125" s="2">
        <v>41114</v>
      </c>
      <c r="D125" s="4">
        <v>41299</v>
      </c>
      <c r="E125">
        <v>52</v>
      </c>
      <c r="F125" t="s">
        <v>9</v>
      </c>
      <c r="G125">
        <v>17.600000000000001</v>
      </c>
      <c r="H125">
        <v>32.5</v>
      </c>
      <c r="I125">
        <v>23.4</v>
      </c>
      <c r="J125">
        <f t="shared" si="18"/>
        <v>28.000000000000004</v>
      </c>
      <c r="K125">
        <f t="shared" si="19"/>
        <v>72</v>
      </c>
      <c r="L125">
        <v>1</v>
      </c>
      <c r="M125">
        <f t="shared" si="20"/>
        <v>28.000000000000004</v>
      </c>
      <c r="Q125" s="10">
        <f t="shared" si="12"/>
        <v>0</v>
      </c>
      <c r="R125" s="10">
        <f t="shared" si="13"/>
        <v>0</v>
      </c>
      <c r="S125" s="10">
        <f t="shared" si="14"/>
        <v>0</v>
      </c>
    </row>
    <row r="126" spans="1:19">
      <c r="A126" t="s">
        <v>18</v>
      </c>
      <c r="B126" t="s">
        <v>14</v>
      </c>
      <c r="C126" s="2">
        <v>41114</v>
      </c>
      <c r="D126" s="2">
        <v>41362</v>
      </c>
      <c r="E126">
        <v>53</v>
      </c>
      <c r="F126" t="s">
        <v>9</v>
      </c>
      <c r="G126">
        <v>18.100000000000001</v>
      </c>
      <c r="H126">
        <v>33.1</v>
      </c>
      <c r="I126">
        <v>24</v>
      </c>
      <c r="J126">
        <f t="shared" si="18"/>
        <v>27.492447129909369</v>
      </c>
      <c r="K126">
        <f t="shared" si="19"/>
        <v>72.507552870090635</v>
      </c>
      <c r="L126">
        <v>1</v>
      </c>
      <c r="M126">
        <f t="shared" si="20"/>
        <v>27.492447129909369</v>
      </c>
      <c r="Q126" s="10">
        <f t="shared" si="12"/>
        <v>0</v>
      </c>
      <c r="R126" s="10">
        <f t="shared" si="13"/>
        <v>0</v>
      </c>
      <c r="S126" s="10">
        <f t="shared" si="14"/>
        <v>0</v>
      </c>
    </row>
    <row r="127" spans="1:19">
      <c r="A127" t="s">
        <v>18</v>
      </c>
      <c r="B127" t="s">
        <v>14</v>
      </c>
      <c r="C127" s="2">
        <v>41114</v>
      </c>
      <c r="D127" s="2">
        <v>41408</v>
      </c>
      <c r="E127">
        <v>54</v>
      </c>
      <c r="F127" t="s">
        <v>9</v>
      </c>
      <c r="G127">
        <v>18.399999999999999</v>
      </c>
      <c r="H127">
        <v>30.3</v>
      </c>
      <c r="I127">
        <v>24</v>
      </c>
      <c r="J127">
        <f t="shared" si="18"/>
        <v>20.792079207920793</v>
      </c>
      <c r="K127">
        <f t="shared" si="19"/>
        <v>79.207920792079207</v>
      </c>
      <c r="L127">
        <v>1</v>
      </c>
      <c r="M127">
        <f t="shared" si="20"/>
        <v>20.792079207920793</v>
      </c>
      <c r="Q127" s="10">
        <f t="shared" si="12"/>
        <v>0</v>
      </c>
      <c r="R127" s="10">
        <f t="shared" si="13"/>
        <v>0</v>
      </c>
      <c r="S127" s="10">
        <f t="shared" si="14"/>
        <v>0</v>
      </c>
    </row>
    <row r="128" spans="1:19">
      <c r="A128" t="s">
        <v>18</v>
      </c>
      <c r="B128" t="s">
        <v>14</v>
      </c>
      <c r="C128" s="2">
        <v>41114</v>
      </c>
      <c r="E128">
        <v>55</v>
      </c>
      <c r="F128" t="s">
        <v>9</v>
      </c>
      <c r="G128">
        <v>18.7</v>
      </c>
      <c r="H128">
        <v>36.700000000000003</v>
      </c>
      <c r="J128">
        <f t="shared" si="18"/>
        <v>100</v>
      </c>
      <c r="K128">
        <f t="shared" si="19"/>
        <v>0</v>
      </c>
      <c r="L128">
        <v>1</v>
      </c>
      <c r="M128">
        <f t="shared" si="20"/>
        <v>100</v>
      </c>
      <c r="Q128" s="10">
        <f t="shared" si="12"/>
        <v>0</v>
      </c>
      <c r="R128" s="10">
        <f t="shared" si="13"/>
        <v>0</v>
      </c>
      <c r="S128" s="10">
        <f t="shared" si="14"/>
        <v>0</v>
      </c>
    </row>
    <row r="129" spans="1:19">
      <c r="A129" t="s">
        <v>18</v>
      </c>
      <c r="B129" t="s">
        <v>14</v>
      </c>
      <c r="C129" s="2">
        <v>41114</v>
      </c>
      <c r="E129">
        <v>56</v>
      </c>
      <c r="F129" t="s">
        <v>9</v>
      </c>
      <c r="G129">
        <v>18.7</v>
      </c>
      <c r="H129">
        <v>28.6</v>
      </c>
      <c r="J129">
        <f t="shared" si="18"/>
        <v>100</v>
      </c>
      <c r="K129">
        <f t="shared" si="19"/>
        <v>0</v>
      </c>
      <c r="L129">
        <v>1</v>
      </c>
      <c r="M129">
        <f t="shared" si="20"/>
        <v>100</v>
      </c>
      <c r="Q129" s="10">
        <f t="shared" si="12"/>
        <v>0</v>
      </c>
      <c r="R129" s="10">
        <f t="shared" si="13"/>
        <v>0</v>
      </c>
      <c r="S129" s="10">
        <f t="shared" si="14"/>
        <v>0</v>
      </c>
    </row>
    <row r="130" spans="1:19">
      <c r="A130" s="5" t="s">
        <v>18</v>
      </c>
      <c r="B130" s="5" t="s">
        <v>15</v>
      </c>
      <c r="C130" s="6">
        <v>41114</v>
      </c>
      <c r="D130" s="5"/>
      <c r="E130" s="5">
        <v>57</v>
      </c>
      <c r="F130" s="5" t="s">
        <v>9</v>
      </c>
      <c r="G130" s="5">
        <v>17.3</v>
      </c>
      <c r="H130" s="5">
        <v>29.1</v>
      </c>
      <c r="I130" s="5"/>
      <c r="J130" s="5"/>
      <c r="K130" s="5"/>
      <c r="L130" s="5"/>
      <c r="M130" s="5"/>
      <c r="N130" s="5"/>
      <c r="O130" s="5"/>
      <c r="P130" s="5"/>
      <c r="Q130" s="10">
        <f t="shared" ref="Q130:Q193" si="21">0.01*N130*I130</f>
        <v>0</v>
      </c>
      <c r="R130" s="10">
        <f t="shared" ref="R130:R193" si="22">0.01*O130*I130</f>
        <v>0</v>
      </c>
      <c r="S130" s="10">
        <f t="shared" ref="S130:S193" si="23">0.01*P130*I130</f>
        <v>0</v>
      </c>
    </row>
    <row r="131" spans="1:19">
      <c r="A131" t="s">
        <v>18</v>
      </c>
      <c r="B131" t="s">
        <v>15</v>
      </c>
      <c r="C131" s="2">
        <v>41114</v>
      </c>
      <c r="D131" s="4">
        <v>41180</v>
      </c>
      <c r="E131">
        <v>58</v>
      </c>
      <c r="F131" t="s">
        <v>9</v>
      </c>
      <c r="G131">
        <v>16.600000000000001</v>
      </c>
      <c r="H131">
        <v>26.4</v>
      </c>
      <c r="I131">
        <v>22.5</v>
      </c>
      <c r="J131">
        <f t="shared" ref="J131:J162" si="24">(H131-I131)/H131*100</f>
        <v>14.772727272727268</v>
      </c>
      <c r="K131">
        <f t="shared" ref="K131:K162" si="25">100-J131</f>
        <v>85.227272727272734</v>
      </c>
      <c r="L131">
        <v>2</v>
      </c>
      <c r="M131">
        <f t="shared" ref="M131:M162" si="26">J131/L131</f>
        <v>7.386363636363634</v>
      </c>
      <c r="Q131" s="10">
        <f t="shared" si="21"/>
        <v>0</v>
      </c>
      <c r="R131" s="10">
        <f t="shared" si="22"/>
        <v>0</v>
      </c>
      <c r="S131" s="10">
        <f t="shared" si="23"/>
        <v>0</v>
      </c>
    </row>
    <row r="132" spans="1:19">
      <c r="A132" t="s">
        <v>18</v>
      </c>
      <c r="B132" t="s">
        <v>15</v>
      </c>
      <c r="C132" s="2">
        <v>41114</v>
      </c>
      <c r="D132" s="2">
        <v>41221</v>
      </c>
      <c r="E132">
        <v>59</v>
      </c>
      <c r="F132" t="s">
        <v>9</v>
      </c>
      <c r="G132">
        <v>16.5</v>
      </c>
      <c r="H132">
        <v>30.2</v>
      </c>
      <c r="I132">
        <v>23</v>
      </c>
      <c r="J132">
        <f t="shared" si="24"/>
        <v>23.841059602649004</v>
      </c>
      <c r="K132">
        <f t="shared" si="25"/>
        <v>76.158940397350989</v>
      </c>
      <c r="L132">
        <v>4</v>
      </c>
      <c r="M132">
        <f t="shared" si="26"/>
        <v>5.960264900662251</v>
      </c>
      <c r="Q132" s="10">
        <f t="shared" si="21"/>
        <v>0</v>
      </c>
      <c r="R132" s="10">
        <f t="shared" si="22"/>
        <v>0</v>
      </c>
      <c r="S132" s="10">
        <f t="shared" si="23"/>
        <v>0</v>
      </c>
    </row>
    <row r="133" spans="1:19">
      <c r="A133" t="s">
        <v>18</v>
      </c>
      <c r="B133" t="s">
        <v>15</v>
      </c>
      <c r="C133" s="2">
        <v>41114</v>
      </c>
      <c r="D133" s="4">
        <v>41299</v>
      </c>
      <c r="E133">
        <v>60</v>
      </c>
      <c r="F133" t="s">
        <v>9</v>
      </c>
      <c r="G133">
        <v>17</v>
      </c>
      <c r="H133">
        <v>27.5</v>
      </c>
      <c r="I133">
        <v>21.1</v>
      </c>
      <c r="J133">
        <f t="shared" si="24"/>
        <v>23.272727272727266</v>
      </c>
      <c r="K133">
        <f t="shared" si="25"/>
        <v>76.727272727272734</v>
      </c>
      <c r="L133">
        <v>1</v>
      </c>
      <c r="M133">
        <f t="shared" si="26"/>
        <v>23.272727272727266</v>
      </c>
      <c r="Q133" s="10">
        <f t="shared" si="21"/>
        <v>0</v>
      </c>
      <c r="R133" s="10">
        <f t="shared" si="22"/>
        <v>0</v>
      </c>
      <c r="S133" s="10">
        <f t="shared" si="23"/>
        <v>0</v>
      </c>
    </row>
    <row r="134" spans="1:19">
      <c r="A134" t="s">
        <v>18</v>
      </c>
      <c r="B134" t="s">
        <v>15</v>
      </c>
      <c r="C134" s="2">
        <v>41114</v>
      </c>
      <c r="D134" s="2">
        <v>41362</v>
      </c>
      <c r="E134">
        <v>61</v>
      </c>
      <c r="F134" t="s">
        <v>9</v>
      </c>
      <c r="G134">
        <v>17.2</v>
      </c>
      <c r="H134">
        <v>30.4</v>
      </c>
      <c r="I134">
        <v>22.5</v>
      </c>
      <c r="J134">
        <f t="shared" si="24"/>
        <v>25.986842105263154</v>
      </c>
      <c r="K134">
        <f t="shared" si="25"/>
        <v>74.01315789473685</v>
      </c>
      <c r="L134">
        <v>1</v>
      </c>
      <c r="M134">
        <f t="shared" si="26"/>
        <v>25.986842105263154</v>
      </c>
      <c r="Q134" s="10">
        <f t="shared" si="21"/>
        <v>0</v>
      </c>
      <c r="R134" s="10">
        <f t="shared" si="22"/>
        <v>0</v>
      </c>
      <c r="S134" s="10">
        <f t="shared" si="23"/>
        <v>0</v>
      </c>
    </row>
    <row r="135" spans="1:19">
      <c r="A135" t="s">
        <v>18</v>
      </c>
      <c r="B135" t="s">
        <v>15</v>
      </c>
      <c r="C135" s="2">
        <v>41114</v>
      </c>
      <c r="D135" s="2">
        <v>41408</v>
      </c>
      <c r="E135">
        <v>62</v>
      </c>
      <c r="F135" t="s">
        <v>9</v>
      </c>
      <c r="G135">
        <v>16.899999999999999</v>
      </c>
      <c r="H135">
        <v>29.3</v>
      </c>
      <c r="I135">
        <v>22.7</v>
      </c>
      <c r="J135">
        <f t="shared" si="24"/>
        <v>22.52559726962458</v>
      </c>
      <c r="K135">
        <f t="shared" si="25"/>
        <v>77.474402730375417</v>
      </c>
      <c r="L135">
        <v>1</v>
      </c>
      <c r="M135">
        <f t="shared" si="26"/>
        <v>22.52559726962458</v>
      </c>
      <c r="Q135" s="10">
        <f t="shared" si="21"/>
        <v>0</v>
      </c>
      <c r="R135" s="10">
        <f t="shared" si="22"/>
        <v>0</v>
      </c>
      <c r="S135" s="10">
        <f t="shared" si="23"/>
        <v>0</v>
      </c>
    </row>
    <row r="136" spans="1:19">
      <c r="A136" t="s">
        <v>18</v>
      </c>
      <c r="B136" t="s">
        <v>15</v>
      </c>
      <c r="C136" s="2">
        <v>41114</v>
      </c>
      <c r="D136" s="2">
        <v>41458</v>
      </c>
      <c r="E136">
        <v>63</v>
      </c>
      <c r="F136" t="s">
        <v>9</v>
      </c>
      <c r="G136">
        <v>15.6</v>
      </c>
      <c r="H136">
        <v>30.3</v>
      </c>
      <c r="I136">
        <v>19</v>
      </c>
      <c r="J136">
        <f t="shared" si="24"/>
        <v>37.293729372937293</v>
      </c>
      <c r="K136">
        <f t="shared" si="25"/>
        <v>62.706270627062707</v>
      </c>
      <c r="L136">
        <v>1</v>
      </c>
      <c r="M136">
        <f t="shared" si="26"/>
        <v>37.293729372937293</v>
      </c>
      <c r="Q136" s="10">
        <f t="shared" si="21"/>
        <v>0</v>
      </c>
      <c r="R136" s="10">
        <f t="shared" si="22"/>
        <v>0</v>
      </c>
      <c r="S136" s="10">
        <f t="shared" si="23"/>
        <v>0</v>
      </c>
    </row>
    <row r="137" spans="1:19">
      <c r="A137" t="s">
        <v>18</v>
      </c>
      <c r="B137" t="s">
        <v>15</v>
      </c>
      <c r="C137" s="2">
        <v>41114</v>
      </c>
      <c r="D137" s="2">
        <v>41596</v>
      </c>
      <c r="E137">
        <v>64</v>
      </c>
      <c r="F137" t="s">
        <v>9</v>
      </c>
      <c r="G137">
        <v>17.600000000000001</v>
      </c>
      <c r="H137">
        <v>36.4</v>
      </c>
      <c r="I137">
        <v>24.3</v>
      </c>
      <c r="J137">
        <f t="shared" si="24"/>
        <v>33.241758241758234</v>
      </c>
      <c r="K137">
        <f t="shared" si="25"/>
        <v>66.758241758241766</v>
      </c>
      <c r="L137">
        <v>1</v>
      </c>
      <c r="M137">
        <f t="shared" si="26"/>
        <v>33.241758241758234</v>
      </c>
      <c r="Q137" s="10">
        <f t="shared" si="21"/>
        <v>0</v>
      </c>
      <c r="R137" s="10">
        <f t="shared" si="22"/>
        <v>0</v>
      </c>
      <c r="S137" s="10">
        <f t="shared" si="23"/>
        <v>0</v>
      </c>
    </row>
    <row r="138" spans="1:19">
      <c r="A138" t="s">
        <v>18</v>
      </c>
      <c r="B138" t="s">
        <v>16</v>
      </c>
      <c r="C138" s="2">
        <v>41114</v>
      </c>
      <c r="D138" s="2">
        <v>41145</v>
      </c>
      <c r="E138">
        <v>65</v>
      </c>
      <c r="F138" t="s">
        <v>9</v>
      </c>
      <c r="G138">
        <v>18.399999999999999</v>
      </c>
      <c r="H138">
        <v>38</v>
      </c>
      <c r="I138">
        <v>27.9</v>
      </c>
      <c r="J138">
        <f t="shared" si="24"/>
        <v>26.578947368421058</v>
      </c>
      <c r="K138">
        <f t="shared" si="25"/>
        <v>73.421052631578945</v>
      </c>
      <c r="L138">
        <v>1</v>
      </c>
      <c r="M138">
        <f t="shared" si="26"/>
        <v>26.578947368421058</v>
      </c>
      <c r="Q138" s="10">
        <f t="shared" si="21"/>
        <v>0</v>
      </c>
      <c r="R138" s="10">
        <f t="shared" si="22"/>
        <v>0</v>
      </c>
      <c r="S138" s="10">
        <f t="shared" si="23"/>
        <v>0</v>
      </c>
    </row>
    <row r="139" spans="1:19">
      <c r="A139" t="s">
        <v>18</v>
      </c>
      <c r="B139" t="s">
        <v>16</v>
      </c>
      <c r="C139" s="2">
        <v>41114</v>
      </c>
      <c r="D139" s="4">
        <v>41180</v>
      </c>
      <c r="E139">
        <v>66</v>
      </c>
      <c r="F139" t="s">
        <v>9</v>
      </c>
      <c r="G139">
        <v>17.7</v>
      </c>
      <c r="H139">
        <v>31.4</v>
      </c>
      <c r="I139">
        <v>22.7</v>
      </c>
      <c r="J139">
        <f t="shared" si="24"/>
        <v>27.70700636942675</v>
      </c>
      <c r="K139">
        <f t="shared" si="25"/>
        <v>72.29299363057325</v>
      </c>
      <c r="L139">
        <v>2</v>
      </c>
      <c r="M139">
        <f t="shared" si="26"/>
        <v>13.853503184713375</v>
      </c>
      <c r="Q139" s="10">
        <f t="shared" si="21"/>
        <v>0</v>
      </c>
      <c r="R139" s="10">
        <f t="shared" si="22"/>
        <v>0</v>
      </c>
      <c r="S139" s="10">
        <f t="shared" si="23"/>
        <v>0</v>
      </c>
    </row>
    <row r="140" spans="1:19">
      <c r="A140" t="s">
        <v>18</v>
      </c>
      <c r="B140" t="s">
        <v>16</v>
      </c>
      <c r="C140" s="2">
        <v>41114</v>
      </c>
      <c r="D140" s="2">
        <v>41221</v>
      </c>
      <c r="E140">
        <v>67</v>
      </c>
      <c r="F140" t="s">
        <v>9</v>
      </c>
      <c r="G140">
        <v>17.600000000000001</v>
      </c>
      <c r="H140">
        <v>33.200000000000003</v>
      </c>
      <c r="I140">
        <v>21.1</v>
      </c>
      <c r="J140">
        <f t="shared" si="24"/>
        <v>36.445783132530124</v>
      </c>
      <c r="K140">
        <f t="shared" si="25"/>
        <v>63.554216867469876</v>
      </c>
      <c r="L140">
        <v>4</v>
      </c>
      <c r="M140">
        <f t="shared" si="26"/>
        <v>9.1114457831325311</v>
      </c>
      <c r="Q140" s="10">
        <f t="shared" si="21"/>
        <v>0</v>
      </c>
      <c r="R140" s="10">
        <f t="shared" si="22"/>
        <v>0</v>
      </c>
      <c r="S140" s="10">
        <f t="shared" si="23"/>
        <v>0</v>
      </c>
    </row>
    <row r="141" spans="1:19">
      <c r="A141" t="s">
        <v>18</v>
      </c>
      <c r="B141" t="s">
        <v>16</v>
      </c>
      <c r="C141" s="2">
        <v>41114</v>
      </c>
      <c r="D141" s="4">
        <v>41299</v>
      </c>
      <c r="E141">
        <v>68</v>
      </c>
      <c r="F141" t="s">
        <v>9</v>
      </c>
      <c r="G141">
        <v>18</v>
      </c>
      <c r="H141">
        <v>31</v>
      </c>
      <c r="I141">
        <v>19.399999999999999</v>
      </c>
      <c r="J141">
        <f t="shared" si="24"/>
        <v>37.419354838709687</v>
      </c>
      <c r="K141">
        <f t="shared" si="25"/>
        <v>62.580645161290313</v>
      </c>
      <c r="L141">
        <v>1</v>
      </c>
      <c r="M141">
        <f t="shared" si="26"/>
        <v>37.419354838709687</v>
      </c>
      <c r="Q141" s="10">
        <f t="shared" si="21"/>
        <v>0</v>
      </c>
      <c r="R141" s="10">
        <f t="shared" si="22"/>
        <v>0</v>
      </c>
      <c r="S141" s="10">
        <f t="shared" si="23"/>
        <v>0</v>
      </c>
    </row>
    <row r="142" spans="1:19">
      <c r="A142" t="s">
        <v>18</v>
      </c>
      <c r="B142" t="s">
        <v>16</v>
      </c>
      <c r="C142" s="2">
        <v>41114</v>
      </c>
      <c r="D142" s="2">
        <v>41362</v>
      </c>
      <c r="E142">
        <v>69</v>
      </c>
      <c r="F142" t="s">
        <v>9</v>
      </c>
      <c r="G142">
        <v>17.8</v>
      </c>
      <c r="H142">
        <v>35.4</v>
      </c>
      <c r="I142">
        <v>20.2</v>
      </c>
      <c r="J142">
        <f t="shared" si="24"/>
        <v>42.93785310734463</v>
      </c>
      <c r="K142">
        <f t="shared" si="25"/>
        <v>57.06214689265537</v>
      </c>
      <c r="L142">
        <v>1</v>
      </c>
      <c r="M142">
        <f t="shared" si="26"/>
        <v>42.93785310734463</v>
      </c>
      <c r="Q142" s="10">
        <f t="shared" si="21"/>
        <v>0</v>
      </c>
      <c r="R142" s="10">
        <f t="shared" si="22"/>
        <v>0</v>
      </c>
      <c r="S142" s="10">
        <f t="shared" si="23"/>
        <v>0</v>
      </c>
    </row>
    <row r="143" spans="1:19">
      <c r="A143" t="s">
        <v>18</v>
      </c>
      <c r="B143" t="s">
        <v>16</v>
      </c>
      <c r="C143" s="2">
        <v>41114</v>
      </c>
      <c r="D143" s="2">
        <v>41408</v>
      </c>
      <c r="E143">
        <v>70</v>
      </c>
      <c r="F143" t="s">
        <v>9</v>
      </c>
      <c r="G143">
        <v>17.8</v>
      </c>
      <c r="H143">
        <v>34.700000000000003</v>
      </c>
      <c r="I143">
        <v>20.7</v>
      </c>
      <c r="J143">
        <f t="shared" si="24"/>
        <v>40.345821325648423</v>
      </c>
      <c r="K143">
        <f t="shared" si="25"/>
        <v>59.654178674351577</v>
      </c>
      <c r="L143">
        <v>1</v>
      </c>
      <c r="M143">
        <f t="shared" si="26"/>
        <v>40.345821325648423</v>
      </c>
      <c r="Q143" s="10">
        <f t="shared" si="21"/>
        <v>0</v>
      </c>
      <c r="R143" s="10">
        <f t="shared" si="22"/>
        <v>0</v>
      </c>
      <c r="S143" s="10">
        <f t="shared" si="23"/>
        <v>0</v>
      </c>
    </row>
    <row r="144" spans="1:19">
      <c r="A144" t="s">
        <v>18</v>
      </c>
      <c r="B144" t="s">
        <v>16</v>
      </c>
      <c r="C144" s="2">
        <v>41114</v>
      </c>
      <c r="D144" s="2">
        <v>41458</v>
      </c>
      <c r="E144">
        <v>71</v>
      </c>
      <c r="F144" t="s">
        <v>9</v>
      </c>
      <c r="G144">
        <v>17.399999999999999</v>
      </c>
      <c r="H144">
        <v>35.299999999999997</v>
      </c>
      <c r="I144">
        <v>18.2</v>
      </c>
      <c r="J144">
        <f t="shared" si="24"/>
        <v>48.441926345609062</v>
      </c>
      <c r="K144">
        <f t="shared" si="25"/>
        <v>51.558073654390938</v>
      </c>
      <c r="L144">
        <v>1</v>
      </c>
      <c r="M144">
        <f t="shared" si="26"/>
        <v>48.441926345609062</v>
      </c>
      <c r="Q144" s="10">
        <f t="shared" si="21"/>
        <v>0</v>
      </c>
      <c r="R144" s="10">
        <f t="shared" si="22"/>
        <v>0</v>
      </c>
      <c r="S144" s="10">
        <f t="shared" si="23"/>
        <v>0</v>
      </c>
    </row>
    <row r="145" spans="1:20">
      <c r="A145" t="s">
        <v>18</v>
      </c>
      <c r="B145" t="s">
        <v>16</v>
      </c>
      <c r="C145" s="2">
        <v>41114</v>
      </c>
      <c r="D145" s="2">
        <v>41596</v>
      </c>
      <c r="E145">
        <v>72</v>
      </c>
      <c r="F145" t="s">
        <v>9</v>
      </c>
      <c r="G145">
        <v>17.899999999999999</v>
      </c>
      <c r="H145">
        <v>33.6</v>
      </c>
      <c r="I145">
        <v>18.8</v>
      </c>
      <c r="J145">
        <f t="shared" si="24"/>
        <v>44.047619047619044</v>
      </c>
      <c r="K145">
        <f t="shared" si="25"/>
        <v>55.952380952380956</v>
      </c>
      <c r="L145">
        <v>1</v>
      </c>
      <c r="M145">
        <f t="shared" si="26"/>
        <v>44.047619047619044</v>
      </c>
      <c r="Q145" s="10">
        <f t="shared" si="21"/>
        <v>0</v>
      </c>
      <c r="R145" s="10">
        <f t="shared" si="22"/>
        <v>0</v>
      </c>
      <c r="S145" s="10">
        <f t="shared" si="23"/>
        <v>0</v>
      </c>
      <c r="T145" t="s">
        <v>23</v>
      </c>
    </row>
    <row r="146" spans="1:20">
      <c r="A146" t="s">
        <v>11</v>
      </c>
      <c r="B146" t="s">
        <v>14</v>
      </c>
      <c r="C146" s="2">
        <v>41114</v>
      </c>
      <c r="D146" s="2">
        <v>41145</v>
      </c>
      <c r="E146">
        <v>1</v>
      </c>
      <c r="F146" t="s">
        <v>1</v>
      </c>
      <c r="G146">
        <v>16.899999999999999</v>
      </c>
      <c r="H146">
        <v>36.6</v>
      </c>
      <c r="I146">
        <v>30.2</v>
      </c>
      <c r="J146">
        <f t="shared" si="24"/>
        <v>17.486338797814213</v>
      </c>
      <c r="K146">
        <f t="shared" si="25"/>
        <v>82.513661202185787</v>
      </c>
      <c r="L146">
        <v>1</v>
      </c>
      <c r="M146">
        <f t="shared" si="26"/>
        <v>17.486338797814213</v>
      </c>
      <c r="N146" s="10">
        <v>46.518999999999998</v>
      </c>
      <c r="O146" s="10">
        <v>6.32</v>
      </c>
      <c r="P146" s="10">
        <v>0.439</v>
      </c>
      <c r="Q146" s="10">
        <f t="shared" si="21"/>
        <v>14.048738</v>
      </c>
      <c r="R146" s="10">
        <f t="shared" si="22"/>
        <v>1.9086400000000001</v>
      </c>
      <c r="S146" s="10">
        <f t="shared" si="23"/>
        <v>0.132578</v>
      </c>
    </row>
    <row r="147" spans="1:20">
      <c r="A147" t="s">
        <v>11</v>
      </c>
      <c r="B147" t="s">
        <v>14</v>
      </c>
      <c r="C147" s="2">
        <v>41114</v>
      </c>
      <c r="D147" s="2">
        <v>41180</v>
      </c>
      <c r="E147">
        <v>2</v>
      </c>
      <c r="F147" t="s">
        <v>1</v>
      </c>
      <c r="G147">
        <v>16.8</v>
      </c>
      <c r="H147">
        <v>28.3</v>
      </c>
      <c r="I147">
        <v>24.3</v>
      </c>
      <c r="J147">
        <f t="shared" si="24"/>
        <v>14.134275618374559</v>
      </c>
      <c r="K147">
        <f t="shared" si="25"/>
        <v>85.865724381625441</v>
      </c>
      <c r="L147">
        <v>2</v>
      </c>
      <c r="M147">
        <f t="shared" si="26"/>
        <v>7.0671378091872796</v>
      </c>
      <c r="N147" s="10">
        <v>45.335999999999999</v>
      </c>
      <c r="O147" s="10">
        <v>4.9370000000000003</v>
      </c>
      <c r="P147" s="10">
        <v>0.83799999999999997</v>
      </c>
      <c r="Q147" s="10">
        <f t="shared" si="21"/>
        <v>11.016648</v>
      </c>
      <c r="R147" s="10">
        <f t="shared" si="22"/>
        <v>1.1996910000000001</v>
      </c>
      <c r="S147" s="10">
        <f t="shared" si="23"/>
        <v>0.20363400000000001</v>
      </c>
    </row>
    <row r="148" spans="1:20">
      <c r="A148" t="s">
        <v>11</v>
      </c>
      <c r="B148" t="s">
        <v>14</v>
      </c>
      <c r="C148" s="2">
        <v>41114</v>
      </c>
      <c r="D148" s="2">
        <v>41221</v>
      </c>
      <c r="E148">
        <v>3</v>
      </c>
      <c r="F148" t="s">
        <v>1</v>
      </c>
      <c r="G148">
        <v>17.3</v>
      </c>
      <c r="H148">
        <v>29.7</v>
      </c>
      <c r="I148">
        <v>25.2</v>
      </c>
      <c r="J148">
        <f t="shared" si="24"/>
        <v>15.151515151515152</v>
      </c>
      <c r="K148">
        <f t="shared" si="25"/>
        <v>84.848484848484844</v>
      </c>
      <c r="L148">
        <v>4</v>
      </c>
      <c r="M148">
        <f t="shared" si="26"/>
        <v>3.7878787878787881</v>
      </c>
      <c r="N148" s="10">
        <v>54.834000000000003</v>
      </c>
      <c r="O148" s="10">
        <v>6.5519999999999996</v>
      </c>
      <c r="P148" s="10">
        <v>3.52</v>
      </c>
      <c r="Q148" s="10">
        <f t="shared" si="21"/>
        <v>13.818168</v>
      </c>
      <c r="R148" s="10">
        <f t="shared" si="22"/>
        <v>1.6511039999999999</v>
      </c>
      <c r="S148" s="10">
        <f t="shared" si="23"/>
        <v>0.88704000000000005</v>
      </c>
    </row>
    <row r="149" spans="1:20">
      <c r="A149" t="s">
        <v>11</v>
      </c>
      <c r="B149" t="s">
        <v>14</v>
      </c>
      <c r="C149" s="2">
        <v>41114</v>
      </c>
      <c r="D149" s="2">
        <v>41299</v>
      </c>
      <c r="E149">
        <v>4</v>
      </c>
      <c r="F149" t="s">
        <v>1</v>
      </c>
      <c r="G149">
        <v>17.600000000000001</v>
      </c>
      <c r="H149">
        <v>24.6</v>
      </c>
      <c r="I149">
        <v>21.1</v>
      </c>
      <c r="J149">
        <f t="shared" si="24"/>
        <v>14.227642276422763</v>
      </c>
      <c r="K149">
        <f t="shared" si="25"/>
        <v>85.772357723577244</v>
      </c>
      <c r="L149">
        <v>1</v>
      </c>
      <c r="M149">
        <f t="shared" si="26"/>
        <v>14.227642276422763</v>
      </c>
      <c r="N149" s="10">
        <v>46.682000000000002</v>
      </c>
      <c r="O149" s="10">
        <v>5.2460000000000004</v>
      </c>
      <c r="P149" s="10">
        <v>1.897</v>
      </c>
      <c r="Q149" s="10">
        <f t="shared" si="21"/>
        <v>9.8499020000000002</v>
      </c>
      <c r="R149" s="10">
        <f t="shared" si="22"/>
        <v>1.1069060000000002</v>
      </c>
      <c r="S149" s="10">
        <f t="shared" si="23"/>
        <v>0.40026700000000004</v>
      </c>
    </row>
    <row r="150" spans="1:20">
      <c r="A150" t="s">
        <v>11</v>
      </c>
      <c r="B150" t="s">
        <v>14</v>
      </c>
      <c r="C150" s="2">
        <v>41114</v>
      </c>
      <c r="E150">
        <v>5</v>
      </c>
      <c r="F150" t="s">
        <v>1</v>
      </c>
      <c r="G150">
        <v>17.7</v>
      </c>
      <c r="H150">
        <v>24.8</v>
      </c>
      <c r="J150">
        <f t="shared" si="24"/>
        <v>100</v>
      </c>
      <c r="K150">
        <f t="shared" si="25"/>
        <v>0</v>
      </c>
      <c r="L150">
        <v>1</v>
      </c>
      <c r="M150">
        <f t="shared" si="26"/>
        <v>100</v>
      </c>
      <c r="N150" s="11"/>
      <c r="O150" s="11"/>
      <c r="P150" s="12"/>
      <c r="Q150" s="10">
        <f t="shared" si="21"/>
        <v>0</v>
      </c>
      <c r="R150" s="10">
        <f t="shared" si="22"/>
        <v>0</v>
      </c>
      <c r="S150" s="10">
        <f t="shared" si="23"/>
        <v>0</v>
      </c>
    </row>
    <row r="151" spans="1:20">
      <c r="A151" t="s">
        <v>11</v>
      </c>
      <c r="B151" t="s">
        <v>14</v>
      </c>
      <c r="C151" s="2">
        <v>41114</v>
      </c>
      <c r="E151">
        <v>6</v>
      </c>
      <c r="F151" t="s">
        <v>1</v>
      </c>
      <c r="G151">
        <v>17.3</v>
      </c>
      <c r="H151">
        <v>26.5</v>
      </c>
      <c r="J151">
        <f t="shared" si="24"/>
        <v>100</v>
      </c>
      <c r="K151">
        <f t="shared" si="25"/>
        <v>0</v>
      </c>
      <c r="L151">
        <v>1</v>
      </c>
      <c r="M151">
        <f t="shared" si="26"/>
        <v>100</v>
      </c>
      <c r="N151" s="11"/>
      <c r="O151" s="11"/>
      <c r="P151" s="12"/>
      <c r="Q151" s="10">
        <f t="shared" si="21"/>
        <v>0</v>
      </c>
      <c r="R151" s="10">
        <f t="shared" si="22"/>
        <v>0</v>
      </c>
      <c r="S151" s="10">
        <f t="shared" si="23"/>
        <v>0</v>
      </c>
    </row>
    <row r="152" spans="1:20">
      <c r="A152" t="s">
        <v>11</v>
      </c>
      <c r="B152" t="s">
        <v>14</v>
      </c>
      <c r="C152" s="2">
        <v>41114</v>
      </c>
      <c r="D152" s="2">
        <v>41362</v>
      </c>
      <c r="E152">
        <v>7</v>
      </c>
      <c r="F152" t="s">
        <v>1</v>
      </c>
      <c r="G152">
        <v>16.8</v>
      </c>
      <c r="H152">
        <v>22.3</v>
      </c>
      <c r="I152">
        <v>18.8</v>
      </c>
      <c r="J152">
        <f t="shared" si="24"/>
        <v>15.695067264573989</v>
      </c>
      <c r="K152">
        <f t="shared" si="25"/>
        <v>84.304932735426007</v>
      </c>
      <c r="L152">
        <v>1</v>
      </c>
      <c r="M152">
        <f t="shared" si="26"/>
        <v>15.695067264573989</v>
      </c>
      <c r="N152" s="10">
        <v>46.125</v>
      </c>
      <c r="O152" s="10">
        <v>6.25</v>
      </c>
      <c r="P152" s="10">
        <v>1.661</v>
      </c>
      <c r="Q152" s="10">
        <f t="shared" si="21"/>
        <v>8.6715</v>
      </c>
      <c r="R152" s="10">
        <f t="shared" si="22"/>
        <v>1.175</v>
      </c>
      <c r="S152" s="10">
        <f t="shared" si="23"/>
        <v>0.31226799999999999</v>
      </c>
    </row>
    <row r="153" spans="1:20">
      <c r="A153" t="s">
        <v>11</v>
      </c>
      <c r="B153" t="s">
        <v>14</v>
      </c>
      <c r="C153" s="2">
        <v>41114</v>
      </c>
      <c r="D153" s="2">
        <v>41408</v>
      </c>
      <c r="E153">
        <v>8</v>
      </c>
      <c r="F153" t="s">
        <v>1</v>
      </c>
      <c r="G153">
        <v>16.7</v>
      </c>
      <c r="H153">
        <v>35.700000000000003</v>
      </c>
      <c r="I153">
        <v>26.7</v>
      </c>
      <c r="J153">
        <f t="shared" si="24"/>
        <v>25.210084033613455</v>
      </c>
      <c r="K153">
        <f t="shared" si="25"/>
        <v>74.789915966386545</v>
      </c>
      <c r="L153">
        <v>1</v>
      </c>
      <c r="M153">
        <f t="shared" si="26"/>
        <v>25.210084033613455</v>
      </c>
      <c r="N153" s="10">
        <v>46.981000000000002</v>
      </c>
      <c r="O153" s="10">
        <v>5.8949999999999996</v>
      </c>
      <c r="P153" s="10">
        <v>0.60099999999999998</v>
      </c>
      <c r="Q153" s="10">
        <f t="shared" si="21"/>
        <v>12.543927</v>
      </c>
      <c r="R153" s="10">
        <f t="shared" si="22"/>
        <v>1.5739649999999998</v>
      </c>
      <c r="S153" s="10">
        <f t="shared" si="23"/>
        <v>0.160467</v>
      </c>
    </row>
    <row r="154" spans="1:20">
      <c r="A154" t="s">
        <v>11</v>
      </c>
      <c r="B154" t="s">
        <v>15</v>
      </c>
      <c r="C154" s="2">
        <v>41114</v>
      </c>
      <c r="D154" s="2">
        <v>41145</v>
      </c>
      <c r="E154">
        <v>9</v>
      </c>
      <c r="F154" t="s">
        <v>1</v>
      </c>
      <c r="G154">
        <v>16.399999999999999</v>
      </c>
      <c r="H154">
        <v>23.6</v>
      </c>
      <c r="I154">
        <v>21.1</v>
      </c>
      <c r="J154">
        <f t="shared" si="24"/>
        <v>10.59322033898305</v>
      </c>
      <c r="K154">
        <f t="shared" si="25"/>
        <v>89.406779661016955</v>
      </c>
      <c r="L154">
        <v>1</v>
      </c>
      <c r="M154">
        <f t="shared" si="26"/>
        <v>10.59322033898305</v>
      </c>
      <c r="N154" s="10">
        <v>46.91</v>
      </c>
      <c r="O154" s="10">
        <v>6.2649999999999997</v>
      </c>
      <c r="P154" s="10">
        <v>1.107</v>
      </c>
      <c r="Q154" s="10">
        <f t="shared" si="21"/>
        <v>9.8980099999999993</v>
      </c>
      <c r="R154" s="10">
        <f t="shared" si="22"/>
        <v>1.321915</v>
      </c>
      <c r="S154" s="10">
        <f t="shared" si="23"/>
        <v>0.23357700000000001</v>
      </c>
    </row>
    <row r="155" spans="1:20">
      <c r="A155" t="s">
        <v>11</v>
      </c>
      <c r="B155" t="s">
        <v>15</v>
      </c>
      <c r="C155" s="2">
        <v>41114</v>
      </c>
      <c r="D155" s="2">
        <v>41180</v>
      </c>
      <c r="E155">
        <v>10</v>
      </c>
      <c r="F155" t="s">
        <v>1</v>
      </c>
      <c r="G155">
        <v>16.399999999999999</v>
      </c>
      <c r="H155">
        <v>24.5</v>
      </c>
      <c r="I155">
        <v>20.7</v>
      </c>
      <c r="J155">
        <f t="shared" si="24"/>
        <v>15.510204081632656</v>
      </c>
      <c r="K155">
        <f t="shared" si="25"/>
        <v>84.489795918367349</v>
      </c>
      <c r="L155">
        <v>2</v>
      </c>
      <c r="M155">
        <f t="shared" si="26"/>
        <v>7.755102040816328</v>
      </c>
      <c r="N155" s="10">
        <v>45.149000000000001</v>
      </c>
      <c r="O155" s="10">
        <v>4.9119999999999999</v>
      </c>
      <c r="P155" s="10">
        <v>1.2669999999999999</v>
      </c>
      <c r="Q155" s="10">
        <f t="shared" si="21"/>
        <v>9.3458430000000003</v>
      </c>
      <c r="R155" s="10">
        <f t="shared" si="22"/>
        <v>1.0167839999999999</v>
      </c>
      <c r="S155" s="10">
        <f t="shared" si="23"/>
        <v>0.26226899999999997</v>
      </c>
    </row>
    <row r="156" spans="1:20">
      <c r="A156" t="s">
        <v>11</v>
      </c>
      <c r="B156" t="s">
        <v>15</v>
      </c>
      <c r="C156" s="2">
        <v>41114</v>
      </c>
      <c r="D156" s="2">
        <v>41221</v>
      </c>
      <c r="E156">
        <v>11</v>
      </c>
      <c r="F156" t="s">
        <v>1</v>
      </c>
      <c r="G156">
        <v>17</v>
      </c>
      <c r="H156">
        <v>24.3</v>
      </c>
      <c r="I156">
        <v>20.9</v>
      </c>
      <c r="J156">
        <f t="shared" si="24"/>
        <v>13.991769547325111</v>
      </c>
      <c r="K156">
        <f t="shared" si="25"/>
        <v>86.008230452674894</v>
      </c>
      <c r="L156">
        <v>4</v>
      </c>
      <c r="M156">
        <f t="shared" si="26"/>
        <v>3.4979423868312778</v>
      </c>
      <c r="N156" s="10">
        <v>46.042000000000002</v>
      </c>
      <c r="O156" s="10">
        <v>6.2370000000000001</v>
      </c>
      <c r="P156" s="10">
        <v>1.6319999999999999</v>
      </c>
      <c r="Q156" s="10">
        <f t="shared" si="21"/>
        <v>9.6227780000000003</v>
      </c>
      <c r="R156" s="10">
        <f t="shared" si="22"/>
        <v>1.3035330000000001</v>
      </c>
      <c r="S156" s="10">
        <f t="shared" si="23"/>
        <v>0.34108799999999995</v>
      </c>
    </row>
    <row r="157" spans="1:20">
      <c r="A157" t="s">
        <v>11</v>
      </c>
      <c r="B157" t="s">
        <v>15</v>
      </c>
      <c r="C157" s="2">
        <v>41114</v>
      </c>
      <c r="D157" s="4">
        <v>41299</v>
      </c>
      <c r="E157">
        <v>12</v>
      </c>
      <c r="F157" t="s">
        <v>1</v>
      </c>
      <c r="G157">
        <v>17.399999999999999</v>
      </c>
      <c r="H157">
        <v>23</v>
      </c>
      <c r="I157">
        <v>20</v>
      </c>
      <c r="J157">
        <f t="shared" si="24"/>
        <v>13.043478260869565</v>
      </c>
      <c r="K157">
        <f t="shared" si="25"/>
        <v>86.956521739130437</v>
      </c>
      <c r="L157">
        <v>1</v>
      </c>
      <c r="M157">
        <f t="shared" si="26"/>
        <v>13.043478260869565</v>
      </c>
      <c r="N157" s="10">
        <v>47.033999999999999</v>
      </c>
      <c r="O157" s="10">
        <v>5.4219999999999997</v>
      </c>
      <c r="P157" s="10">
        <v>2.0049999999999999</v>
      </c>
      <c r="Q157" s="10">
        <f t="shared" si="21"/>
        <v>9.4068000000000005</v>
      </c>
      <c r="R157" s="10">
        <f t="shared" si="22"/>
        <v>1.0844</v>
      </c>
      <c r="S157" s="10">
        <f t="shared" si="23"/>
        <v>0.40099999999999997</v>
      </c>
    </row>
    <row r="158" spans="1:20">
      <c r="A158" t="s">
        <v>11</v>
      </c>
      <c r="B158" t="s">
        <v>15</v>
      </c>
      <c r="C158" s="2">
        <v>41114</v>
      </c>
      <c r="D158" s="2">
        <v>41362</v>
      </c>
      <c r="E158">
        <v>13</v>
      </c>
      <c r="F158" t="s">
        <v>1</v>
      </c>
      <c r="G158">
        <v>17.600000000000001</v>
      </c>
      <c r="H158">
        <v>25.3</v>
      </c>
      <c r="I158">
        <v>21</v>
      </c>
      <c r="J158">
        <f t="shared" si="24"/>
        <v>16.996047430830043</v>
      </c>
      <c r="K158">
        <f t="shared" si="25"/>
        <v>83.003952569169954</v>
      </c>
      <c r="L158">
        <v>1</v>
      </c>
      <c r="M158">
        <f t="shared" si="26"/>
        <v>16.996047430830043</v>
      </c>
      <c r="N158" s="10">
        <v>47.442</v>
      </c>
      <c r="O158" s="10">
        <v>6.008</v>
      </c>
      <c r="P158" s="10">
        <v>1.5660000000000001</v>
      </c>
      <c r="Q158" s="10">
        <f t="shared" si="21"/>
        <v>9.9628200000000007</v>
      </c>
      <c r="R158" s="10">
        <f t="shared" si="22"/>
        <v>1.2616800000000001</v>
      </c>
      <c r="S158" s="10">
        <f t="shared" si="23"/>
        <v>0.32885999999999999</v>
      </c>
    </row>
    <row r="159" spans="1:20">
      <c r="A159" t="s">
        <v>11</v>
      </c>
      <c r="B159" t="s">
        <v>15</v>
      </c>
      <c r="C159" s="2">
        <v>41114</v>
      </c>
      <c r="D159" s="2">
        <v>41408</v>
      </c>
      <c r="E159">
        <v>14</v>
      </c>
      <c r="F159" t="s">
        <v>1</v>
      </c>
      <c r="G159">
        <v>14.7</v>
      </c>
      <c r="H159">
        <v>21</v>
      </c>
      <c r="I159">
        <v>17.5</v>
      </c>
      <c r="J159">
        <f t="shared" si="24"/>
        <v>16.666666666666664</v>
      </c>
      <c r="K159">
        <f t="shared" si="25"/>
        <v>83.333333333333343</v>
      </c>
      <c r="L159">
        <v>1</v>
      </c>
      <c r="M159">
        <f t="shared" si="26"/>
        <v>16.666666666666664</v>
      </c>
      <c r="N159" s="10">
        <v>44.854999999999997</v>
      </c>
      <c r="O159" s="10">
        <v>5.1609999999999996</v>
      </c>
      <c r="P159" s="10">
        <v>3.5419999999999998</v>
      </c>
      <c r="Q159" s="10">
        <f t="shared" si="21"/>
        <v>7.8496249999999996</v>
      </c>
      <c r="R159" s="10">
        <f t="shared" si="22"/>
        <v>0.90317499999999995</v>
      </c>
      <c r="S159" s="10">
        <f t="shared" si="23"/>
        <v>0.61985000000000001</v>
      </c>
    </row>
    <row r="160" spans="1:20">
      <c r="A160" t="s">
        <v>11</v>
      </c>
      <c r="B160" t="s">
        <v>15</v>
      </c>
      <c r="C160" s="2">
        <v>41114</v>
      </c>
      <c r="D160" s="2">
        <v>41458</v>
      </c>
      <c r="E160">
        <v>15</v>
      </c>
      <c r="F160" t="s">
        <v>1</v>
      </c>
      <c r="G160">
        <v>16.8</v>
      </c>
      <c r="H160">
        <v>23.3</v>
      </c>
      <c r="I160">
        <v>19.399999999999999</v>
      </c>
      <c r="J160">
        <f t="shared" si="24"/>
        <v>16.738197424892711</v>
      </c>
      <c r="K160">
        <f t="shared" si="25"/>
        <v>83.261802575107282</v>
      </c>
      <c r="L160">
        <v>1</v>
      </c>
      <c r="M160">
        <f t="shared" si="26"/>
        <v>16.738197424892711</v>
      </c>
      <c r="N160" s="10">
        <v>45.423999999999999</v>
      </c>
      <c r="O160" s="10">
        <v>6.4020000000000001</v>
      </c>
      <c r="P160" s="10">
        <v>1.665</v>
      </c>
      <c r="Q160" s="10">
        <f t="shared" si="21"/>
        <v>8.8122559999999996</v>
      </c>
      <c r="R160" s="10">
        <f t="shared" si="22"/>
        <v>1.2419880000000001</v>
      </c>
      <c r="S160" s="10">
        <f t="shared" si="23"/>
        <v>0.32301000000000002</v>
      </c>
    </row>
    <row r="161" spans="1:20">
      <c r="A161" t="s">
        <v>11</v>
      </c>
      <c r="B161" t="s">
        <v>15</v>
      </c>
      <c r="C161" s="2">
        <v>41114</v>
      </c>
      <c r="D161" s="2">
        <v>41596</v>
      </c>
      <c r="E161">
        <v>16</v>
      </c>
      <c r="F161" t="s">
        <v>1</v>
      </c>
      <c r="G161">
        <v>16.600000000000001</v>
      </c>
      <c r="H161">
        <v>21.6</v>
      </c>
      <c r="I161">
        <v>18</v>
      </c>
      <c r="J161">
        <f t="shared" si="24"/>
        <v>16.666666666666671</v>
      </c>
      <c r="K161">
        <f t="shared" si="25"/>
        <v>83.333333333333329</v>
      </c>
      <c r="L161">
        <v>1</v>
      </c>
      <c r="M161">
        <f t="shared" si="26"/>
        <v>16.666666666666671</v>
      </c>
      <c r="N161" s="10">
        <v>46.935000000000002</v>
      </c>
      <c r="O161" s="10">
        <v>5.3869999999999996</v>
      </c>
      <c r="P161" s="10">
        <v>4.1959999999999997</v>
      </c>
      <c r="Q161" s="10">
        <f t="shared" si="21"/>
        <v>8.4483000000000015</v>
      </c>
      <c r="R161" s="10">
        <f t="shared" si="22"/>
        <v>0.96965999999999986</v>
      </c>
      <c r="S161" s="10">
        <f t="shared" si="23"/>
        <v>0.75527999999999995</v>
      </c>
    </row>
    <row r="162" spans="1:20">
      <c r="A162" t="s">
        <v>11</v>
      </c>
      <c r="B162" t="s">
        <v>16</v>
      </c>
      <c r="C162" s="2">
        <v>41114</v>
      </c>
      <c r="D162" s="2">
        <v>41145</v>
      </c>
      <c r="E162">
        <v>17</v>
      </c>
      <c r="F162" t="s">
        <v>1</v>
      </c>
      <c r="G162">
        <v>17.2</v>
      </c>
      <c r="H162">
        <v>25.2</v>
      </c>
      <c r="I162">
        <v>22.2</v>
      </c>
      <c r="J162">
        <f t="shared" si="24"/>
        <v>11.904761904761905</v>
      </c>
      <c r="K162">
        <f t="shared" si="25"/>
        <v>88.095238095238102</v>
      </c>
      <c r="L162">
        <v>1</v>
      </c>
      <c r="M162">
        <f t="shared" si="26"/>
        <v>11.904761904761905</v>
      </c>
      <c r="N162" s="10">
        <v>46.276000000000003</v>
      </c>
      <c r="O162" s="10">
        <v>5.9669999999999996</v>
      </c>
      <c r="P162" s="10">
        <v>1.107</v>
      </c>
      <c r="Q162" s="10">
        <f t="shared" si="21"/>
        <v>10.273272</v>
      </c>
      <c r="R162" s="10">
        <f t="shared" si="22"/>
        <v>1.3246739999999999</v>
      </c>
      <c r="S162" s="10">
        <f t="shared" si="23"/>
        <v>0.245754</v>
      </c>
    </row>
    <row r="163" spans="1:20">
      <c r="A163" t="s">
        <v>11</v>
      </c>
      <c r="B163" t="s">
        <v>16</v>
      </c>
      <c r="C163" s="2">
        <v>41114</v>
      </c>
      <c r="D163" s="4">
        <v>41180</v>
      </c>
      <c r="E163">
        <v>18</v>
      </c>
      <c r="F163" t="s">
        <v>1</v>
      </c>
      <c r="G163">
        <v>15.5</v>
      </c>
      <c r="H163">
        <v>23</v>
      </c>
      <c r="I163">
        <v>20.2</v>
      </c>
      <c r="J163">
        <f t="shared" ref="J163:J194" si="27">(H163-I163)/H163*100</f>
        <v>12.173913043478263</v>
      </c>
      <c r="K163">
        <f t="shared" ref="K163:K194" si="28">100-J163</f>
        <v>87.826086956521735</v>
      </c>
      <c r="L163">
        <v>2</v>
      </c>
      <c r="M163">
        <f t="shared" ref="M163:M194" si="29">J163/L163</f>
        <v>6.0869565217391317</v>
      </c>
      <c r="N163" s="10">
        <v>44.008000000000003</v>
      </c>
      <c r="O163" s="10">
        <v>4.9450000000000003</v>
      </c>
      <c r="P163" s="10">
        <v>1.522</v>
      </c>
      <c r="Q163" s="10">
        <f t="shared" si="21"/>
        <v>8.8896160000000002</v>
      </c>
      <c r="R163" s="10">
        <f t="shared" si="22"/>
        <v>0.99888999999999994</v>
      </c>
      <c r="S163" s="10">
        <f t="shared" si="23"/>
        <v>0.307444</v>
      </c>
    </row>
    <row r="164" spans="1:20">
      <c r="A164" t="s">
        <v>11</v>
      </c>
      <c r="B164" t="s">
        <v>16</v>
      </c>
      <c r="C164" s="2">
        <v>41114</v>
      </c>
      <c r="D164" s="2">
        <v>41221</v>
      </c>
      <c r="E164">
        <v>19</v>
      </c>
      <c r="F164" t="s">
        <v>1</v>
      </c>
      <c r="G164">
        <v>16.399999999999999</v>
      </c>
      <c r="H164">
        <v>22.6</v>
      </c>
      <c r="I164">
        <v>19.399999999999999</v>
      </c>
      <c r="J164">
        <f t="shared" si="27"/>
        <v>14.159292035398241</v>
      </c>
      <c r="K164">
        <f t="shared" si="28"/>
        <v>85.840707964601762</v>
      </c>
      <c r="L164">
        <v>4</v>
      </c>
      <c r="M164">
        <f t="shared" si="29"/>
        <v>3.5398230088495604</v>
      </c>
      <c r="N164" s="10">
        <v>45.670999999999999</v>
      </c>
      <c r="O164" s="10">
        <v>5.3259999999999996</v>
      </c>
      <c r="P164" s="10">
        <v>2.3980000000000001</v>
      </c>
      <c r="Q164" s="10">
        <f t="shared" si="21"/>
        <v>8.8601739999999989</v>
      </c>
      <c r="R164" s="10">
        <f t="shared" si="22"/>
        <v>1.0332439999999998</v>
      </c>
      <c r="S164" s="10">
        <f t="shared" si="23"/>
        <v>0.46521200000000001</v>
      </c>
    </row>
    <row r="165" spans="1:20">
      <c r="A165" t="s">
        <v>11</v>
      </c>
      <c r="B165" t="s">
        <v>16</v>
      </c>
      <c r="C165" s="2">
        <v>41114</v>
      </c>
      <c r="D165" s="4">
        <v>41299</v>
      </c>
      <c r="E165">
        <v>20</v>
      </c>
      <c r="F165" t="s">
        <v>1</v>
      </c>
      <c r="G165">
        <v>16.3</v>
      </c>
      <c r="H165">
        <v>25.8</v>
      </c>
      <c r="I165">
        <v>19.8</v>
      </c>
      <c r="J165">
        <f t="shared" si="27"/>
        <v>23.255813953488371</v>
      </c>
      <c r="K165">
        <f t="shared" si="28"/>
        <v>76.744186046511629</v>
      </c>
      <c r="L165">
        <v>1</v>
      </c>
      <c r="M165">
        <f t="shared" si="29"/>
        <v>23.255813953488371</v>
      </c>
      <c r="N165" s="10">
        <v>48.328000000000003</v>
      </c>
      <c r="O165" s="10">
        <v>6.5339999999999998</v>
      </c>
      <c r="P165" s="10">
        <v>1.389</v>
      </c>
      <c r="Q165" s="10">
        <f t="shared" si="21"/>
        <v>9.5689440000000019</v>
      </c>
      <c r="R165" s="10">
        <f t="shared" si="22"/>
        <v>1.2937319999999999</v>
      </c>
      <c r="S165" s="10">
        <f t="shared" si="23"/>
        <v>0.27502199999999999</v>
      </c>
    </row>
    <row r="166" spans="1:20">
      <c r="A166" t="s">
        <v>11</v>
      </c>
      <c r="B166" t="s">
        <v>16</v>
      </c>
      <c r="C166" s="2">
        <v>41114</v>
      </c>
      <c r="D166" s="2">
        <v>41362</v>
      </c>
      <c r="E166">
        <v>21</v>
      </c>
      <c r="F166" t="s">
        <v>1</v>
      </c>
      <c r="G166">
        <v>16.600000000000001</v>
      </c>
      <c r="H166">
        <v>26.8</v>
      </c>
      <c r="I166">
        <v>20.8</v>
      </c>
      <c r="J166">
        <f t="shared" si="27"/>
        <v>22.388059701492537</v>
      </c>
      <c r="K166">
        <f t="shared" si="28"/>
        <v>77.611940298507463</v>
      </c>
      <c r="L166">
        <v>1</v>
      </c>
      <c r="M166">
        <f t="shared" si="29"/>
        <v>22.388059701492537</v>
      </c>
      <c r="N166" s="10">
        <v>47.896000000000001</v>
      </c>
      <c r="O166" s="10">
        <v>6.4450000000000003</v>
      </c>
      <c r="P166" s="10">
        <v>1.7210000000000001</v>
      </c>
      <c r="Q166" s="10">
        <f t="shared" si="21"/>
        <v>9.9623679999999997</v>
      </c>
      <c r="R166" s="10">
        <f t="shared" si="22"/>
        <v>1.3405600000000002</v>
      </c>
      <c r="S166" s="10">
        <f t="shared" si="23"/>
        <v>0.35796800000000001</v>
      </c>
    </row>
    <row r="167" spans="1:20" s="5" customFormat="1">
      <c r="A167" t="s">
        <v>11</v>
      </c>
      <c r="B167" t="s">
        <v>16</v>
      </c>
      <c r="C167" s="2">
        <v>41114</v>
      </c>
      <c r="D167" s="2">
        <v>41408</v>
      </c>
      <c r="E167">
        <v>22</v>
      </c>
      <c r="F167" t="s">
        <v>1</v>
      </c>
      <c r="G167">
        <v>16.5</v>
      </c>
      <c r="H167">
        <v>23.6</v>
      </c>
      <c r="I167">
        <v>19.100000000000001</v>
      </c>
      <c r="J167">
        <f t="shared" si="27"/>
        <v>19.067796610169491</v>
      </c>
      <c r="K167">
        <f t="shared" si="28"/>
        <v>80.932203389830505</v>
      </c>
      <c r="L167">
        <v>1</v>
      </c>
      <c r="M167">
        <f t="shared" si="29"/>
        <v>19.067796610169491</v>
      </c>
      <c r="N167" s="10">
        <v>43.834000000000003</v>
      </c>
      <c r="O167" s="10">
        <v>5.9139999999999997</v>
      </c>
      <c r="P167" s="10">
        <v>2.323</v>
      </c>
      <c r="Q167" s="10">
        <f t="shared" si="21"/>
        <v>8.3722940000000019</v>
      </c>
      <c r="R167" s="10">
        <f t="shared" si="22"/>
        <v>1.1295740000000001</v>
      </c>
      <c r="S167" s="10">
        <f t="shared" si="23"/>
        <v>0.44369300000000006</v>
      </c>
      <c r="T167"/>
    </row>
    <row r="168" spans="1:20">
      <c r="A168" t="s">
        <v>11</v>
      </c>
      <c r="B168" t="s">
        <v>16</v>
      </c>
      <c r="C168" s="2">
        <v>41114</v>
      </c>
      <c r="D168" s="2">
        <v>41458</v>
      </c>
      <c r="E168">
        <v>23</v>
      </c>
      <c r="F168" t="s">
        <v>1</v>
      </c>
      <c r="G168">
        <v>16.3</v>
      </c>
      <c r="H168">
        <v>23.3</v>
      </c>
      <c r="I168">
        <v>18.5</v>
      </c>
      <c r="J168">
        <f t="shared" si="27"/>
        <v>20.600858369098717</v>
      </c>
      <c r="K168">
        <f t="shared" si="28"/>
        <v>79.399141630901283</v>
      </c>
      <c r="L168">
        <v>1</v>
      </c>
      <c r="M168">
        <f t="shared" si="29"/>
        <v>20.600858369098717</v>
      </c>
      <c r="N168" s="10">
        <v>48.07</v>
      </c>
      <c r="O168" s="10">
        <v>6.0339999999999998</v>
      </c>
      <c r="P168" s="10">
        <v>1.5449999999999999</v>
      </c>
      <c r="Q168" s="10">
        <f t="shared" si="21"/>
        <v>8.8929500000000008</v>
      </c>
      <c r="R168" s="10">
        <f t="shared" si="22"/>
        <v>1.11629</v>
      </c>
      <c r="S168" s="10">
        <f t="shared" si="23"/>
        <v>0.285825</v>
      </c>
    </row>
    <row r="169" spans="1:20">
      <c r="A169" t="s">
        <v>11</v>
      </c>
      <c r="B169" t="s">
        <v>16</v>
      </c>
      <c r="C169" s="2">
        <v>41114</v>
      </c>
      <c r="D169" s="2">
        <v>41596</v>
      </c>
      <c r="E169">
        <v>24</v>
      </c>
      <c r="F169" t="s">
        <v>1</v>
      </c>
      <c r="G169">
        <v>17</v>
      </c>
      <c r="H169">
        <v>22.9</v>
      </c>
      <c r="I169">
        <v>18.399999999999999</v>
      </c>
      <c r="J169">
        <f t="shared" si="27"/>
        <v>19.650655021834062</v>
      </c>
      <c r="K169">
        <f t="shared" si="28"/>
        <v>80.349344978165931</v>
      </c>
      <c r="L169">
        <v>1</v>
      </c>
      <c r="M169">
        <f t="shared" si="29"/>
        <v>19.650655021834062</v>
      </c>
      <c r="N169" s="10">
        <v>49.036999999999999</v>
      </c>
      <c r="O169" s="10">
        <v>5.7119999999999997</v>
      </c>
      <c r="P169" s="10">
        <v>2.0459999999999998</v>
      </c>
      <c r="Q169" s="10">
        <f t="shared" si="21"/>
        <v>9.0228079999999995</v>
      </c>
      <c r="R169" s="10">
        <f t="shared" si="22"/>
        <v>1.0510079999999999</v>
      </c>
      <c r="S169" s="10">
        <f t="shared" si="23"/>
        <v>0.37646399999999997</v>
      </c>
    </row>
    <row r="170" spans="1:20">
      <c r="A170" t="s">
        <v>17</v>
      </c>
      <c r="B170" t="s">
        <v>14</v>
      </c>
      <c r="C170" s="2">
        <v>41114</v>
      </c>
      <c r="D170" s="2">
        <v>41596</v>
      </c>
      <c r="E170">
        <v>25</v>
      </c>
      <c r="F170" t="s">
        <v>1</v>
      </c>
      <c r="G170">
        <v>17.100000000000001</v>
      </c>
      <c r="H170">
        <v>28.2</v>
      </c>
      <c r="I170">
        <v>21.6</v>
      </c>
      <c r="J170">
        <f t="shared" si="27"/>
        <v>23.404255319148927</v>
      </c>
      <c r="K170">
        <f t="shared" si="28"/>
        <v>76.59574468085107</v>
      </c>
      <c r="L170">
        <v>1</v>
      </c>
      <c r="M170">
        <f t="shared" si="29"/>
        <v>23.404255319148927</v>
      </c>
      <c r="N170" s="10">
        <v>45.795999999999999</v>
      </c>
      <c r="O170" s="10">
        <v>5.6529999999999996</v>
      </c>
      <c r="P170" s="10">
        <v>0.61799999999999999</v>
      </c>
      <c r="Q170" s="10">
        <f t="shared" si="21"/>
        <v>9.8919359999999994</v>
      </c>
      <c r="R170" s="10">
        <f t="shared" si="22"/>
        <v>1.2210479999999999</v>
      </c>
      <c r="S170" s="10">
        <f t="shared" si="23"/>
        <v>0.133488</v>
      </c>
    </row>
    <row r="171" spans="1:20">
      <c r="A171" t="s">
        <v>17</v>
      </c>
      <c r="B171" t="s">
        <v>14</v>
      </c>
      <c r="C171" s="2">
        <v>41114</v>
      </c>
      <c r="D171" s="2">
        <v>41145</v>
      </c>
      <c r="E171">
        <v>26</v>
      </c>
      <c r="F171" t="s">
        <v>1</v>
      </c>
      <c r="G171">
        <v>18.399999999999999</v>
      </c>
      <c r="H171">
        <v>28.2</v>
      </c>
      <c r="I171">
        <v>25.7</v>
      </c>
      <c r="J171">
        <f t="shared" si="27"/>
        <v>8.8652482269503547</v>
      </c>
      <c r="K171">
        <f t="shared" si="28"/>
        <v>91.134751773049643</v>
      </c>
      <c r="L171">
        <v>1</v>
      </c>
      <c r="M171">
        <f t="shared" si="29"/>
        <v>8.8652482269503547</v>
      </c>
      <c r="N171" s="10">
        <v>46.548000000000002</v>
      </c>
      <c r="O171" s="10">
        <v>5.7649999999999997</v>
      </c>
      <c r="P171" s="10">
        <v>0.61799999999999999</v>
      </c>
      <c r="Q171" s="10">
        <f t="shared" si="21"/>
        <v>11.962835999999999</v>
      </c>
      <c r="R171" s="10">
        <f t="shared" si="22"/>
        <v>1.4816050000000001</v>
      </c>
      <c r="S171" s="10">
        <f t="shared" si="23"/>
        <v>0.15882599999999999</v>
      </c>
    </row>
    <row r="172" spans="1:20">
      <c r="A172" t="s">
        <v>17</v>
      </c>
      <c r="B172" t="s">
        <v>14</v>
      </c>
      <c r="C172" s="2">
        <v>41114</v>
      </c>
      <c r="D172" s="4">
        <v>41180</v>
      </c>
      <c r="E172">
        <v>27</v>
      </c>
      <c r="F172" t="s">
        <v>1</v>
      </c>
      <c r="G172">
        <v>15.5</v>
      </c>
      <c r="H172">
        <v>25</v>
      </c>
      <c r="I172">
        <v>18.899999999999999</v>
      </c>
      <c r="J172">
        <f t="shared" si="27"/>
        <v>24.400000000000006</v>
      </c>
      <c r="K172">
        <f t="shared" si="28"/>
        <v>75.599999999999994</v>
      </c>
      <c r="L172">
        <v>2</v>
      </c>
      <c r="M172">
        <f t="shared" si="29"/>
        <v>12.200000000000003</v>
      </c>
      <c r="N172" s="10">
        <v>46.250999999999998</v>
      </c>
      <c r="O172" s="10">
        <v>5.734</v>
      </c>
      <c r="P172" s="10">
        <v>1.157</v>
      </c>
      <c r="Q172" s="10">
        <f t="shared" si="21"/>
        <v>8.7414389999999997</v>
      </c>
      <c r="R172" s="10">
        <f t="shared" si="22"/>
        <v>1.083726</v>
      </c>
      <c r="S172" s="10">
        <f t="shared" si="23"/>
        <v>0.21867299999999998</v>
      </c>
    </row>
    <row r="173" spans="1:20">
      <c r="A173" t="s">
        <v>17</v>
      </c>
      <c r="B173" t="s">
        <v>14</v>
      </c>
      <c r="C173" s="2">
        <v>41114</v>
      </c>
      <c r="D173" s="2">
        <v>41221</v>
      </c>
      <c r="E173">
        <v>28</v>
      </c>
      <c r="F173" t="s">
        <v>1</v>
      </c>
      <c r="G173">
        <v>15.5</v>
      </c>
      <c r="H173">
        <v>27.9</v>
      </c>
      <c r="I173">
        <v>23.6</v>
      </c>
      <c r="J173">
        <f t="shared" si="27"/>
        <v>15.412186379928306</v>
      </c>
      <c r="K173">
        <f t="shared" si="28"/>
        <v>84.587813620071699</v>
      </c>
      <c r="L173">
        <v>4</v>
      </c>
      <c r="M173">
        <f t="shared" si="29"/>
        <v>3.8530465949820765</v>
      </c>
      <c r="N173" s="10">
        <v>46.52</v>
      </c>
      <c r="O173" s="10">
        <v>5.726</v>
      </c>
      <c r="P173" s="10">
        <v>0.749</v>
      </c>
      <c r="Q173" s="10">
        <f t="shared" si="21"/>
        <v>10.978720000000003</v>
      </c>
      <c r="R173" s="10">
        <f t="shared" si="22"/>
        <v>1.3513360000000001</v>
      </c>
      <c r="S173" s="10">
        <f t="shared" si="23"/>
        <v>0.176764</v>
      </c>
    </row>
    <row r="174" spans="1:20">
      <c r="A174" t="s">
        <v>17</v>
      </c>
      <c r="B174" t="s">
        <v>14</v>
      </c>
      <c r="C174" s="2">
        <v>41114</v>
      </c>
      <c r="D174" s="4">
        <v>41299</v>
      </c>
      <c r="E174">
        <v>29</v>
      </c>
      <c r="F174" t="s">
        <v>1</v>
      </c>
      <c r="G174">
        <v>16.600000000000001</v>
      </c>
      <c r="H174">
        <v>28.6</v>
      </c>
      <c r="I174">
        <v>21.1</v>
      </c>
      <c r="J174">
        <f t="shared" si="27"/>
        <v>26.223776223776223</v>
      </c>
      <c r="K174">
        <f t="shared" si="28"/>
        <v>73.776223776223773</v>
      </c>
      <c r="L174">
        <v>1</v>
      </c>
      <c r="M174">
        <f t="shared" si="29"/>
        <v>26.223776223776223</v>
      </c>
      <c r="N174" s="10">
        <v>47.19</v>
      </c>
      <c r="O174" s="10">
        <v>5.7279999999999998</v>
      </c>
      <c r="P174" s="10">
        <v>0.59</v>
      </c>
      <c r="Q174" s="10">
        <f t="shared" si="21"/>
        <v>9.9570900000000009</v>
      </c>
      <c r="R174" s="10">
        <f t="shared" si="22"/>
        <v>1.2086080000000001</v>
      </c>
      <c r="S174" s="10">
        <f t="shared" si="23"/>
        <v>0.12449</v>
      </c>
    </row>
    <row r="175" spans="1:20">
      <c r="A175" t="s">
        <v>17</v>
      </c>
      <c r="B175" t="s">
        <v>14</v>
      </c>
      <c r="C175" s="2">
        <v>41114</v>
      </c>
      <c r="D175" s="2">
        <v>41362</v>
      </c>
      <c r="E175">
        <v>30</v>
      </c>
      <c r="F175" t="s">
        <v>1</v>
      </c>
      <c r="G175">
        <v>17</v>
      </c>
      <c r="H175">
        <v>33.6</v>
      </c>
      <c r="I175">
        <v>27.2</v>
      </c>
      <c r="J175">
        <f t="shared" si="27"/>
        <v>19.047619047619051</v>
      </c>
      <c r="K175">
        <f t="shared" si="28"/>
        <v>80.952380952380949</v>
      </c>
      <c r="L175">
        <v>1</v>
      </c>
      <c r="M175">
        <f t="shared" si="29"/>
        <v>19.047619047619051</v>
      </c>
      <c r="N175" s="10">
        <v>47.151000000000003</v>
      </c>
      <c r="O175" s="10">
        <v>6.3419999999999996</v>
      </c>
      <c r="P175">
        <v>0.93100000000000005</v>
      </c>
      <c r="Q175" s="10">
        <f t="shared" si="21"/>
        <v>12.825072</v>
      </c>
      <c r="R175" s="10">
        <f t="shared" si="22"/>
        <v>1.7250240000000001</v>
      </c>
      <c r="S175" s="10">
        <f t="shared" si="23"/>
        <v>0.25323200000000001</v>
      </c>
    </row>
    <row r="176" spans="1:20">
      <c r="A176" t="s">
        <v>17</v>
      </c>
      <c r="B176" t="s">
        <v>14</v>
      </c>
      <c r="C176" s="2">
        <v>41114</v>
      </c>
      <c r="D176" s="2">
        <v>41408</v>
      </c>
      <c r="E176">
        <v>31</v>
      </c>
      <c r="F176" t="s">
        <v>1</v>
      </c>
      <c r="G176">
        <v>15.8</v>
      </c>
      <c r="H176">
        <v>24.1</v>
      </c>
      <c r="I176">
        <v>20.399999999999999</v>
      </c>
      <c r="J176">
        <f t="shared" si="27"/>
        <v>15.352697095435698</v>
      </c>
      <c r="K176">
        <f t="shared" si="28"/>
        <v>84.647302904564299</v>
      </c>
      <c r="L176">
        <v>1</v>
      </c>
      <c r="M176">
        <f t="shared" si="29"/>
        <v>15.352697095435698</v>
      </c>
      <c r="Q176" s="10">
        <f t="shared" si="21"/>
        <v>0</v>
      </c>
      <c r="R176" s="10">
        <f t="shared" si="22"/>
        <v>0</v>
      </c>
      <c r="S176" s="10">
        <f t="shared" si="23"/>
        <v>0</v>
      </c>
    </row>
    <row r="177" spans="1:19">
      <c r="A177" t="s">
        <v>17</v>
      </c>
      <c r="B177" t="s">
        <v>14</v>
      </c>
      <c r="C177" s="2">
        <v>41114</v>
      </c>
      <c r="D177" s="2">
        <v>41458</v>
      </c>
      <c r="E177">
        <v>32</v>
      </c>
      <c r="F177" t="s">
        <v>1</v>
      </c>
      <c r="G177">
        <v>16.2</v>
      </c>
      <c r="H177">
        <v>25.3</v>
      </c>
      <c r="I177">
        <v>20.7</v>
      </c>
      <c r="J177">
        <f t="shared" si="27"/>
        <v>18.181818181818187</v>
      </c>
      <c r="K177">
        <f t="shared" si="28"/>
        <v>81.818181818181813</v>
      </c>
      <c r="L177">
        <v>1</v>
      </c>
      <c r="M177">
        <f t="shared" si="29"/>
        <v>18.181818181818187</v>
      </c>
      <c r="Q177" s="10">
        <f t="shared" si="21"/>
        <v>0</v>
      </c>
      <c r="R177" s="10">
        <f t="shared" si="22"/>
        <v>0</v>
      </c>
      <c r="S177" s="10">
        <f t="shared" si="23"/>
        <v>0</v>
      </c>
    </row>
    <row r="178" spans="1:19">
      <c r="A178" t="s">
        <v>17</v>
      </c>
      <c r="B178" t="s">
        <v>15</v>
      </c>
      <c r="C178" s="2">
        <v>41114</v>
      </c>
      <c r="D178" s="2">
        <v>41145</v>
      </c>
      <c r="E178">
        <v>33</v>
      </c>
      <c r="F178" t="s">
        <v>1</v>
      </c>
      <c r="G178">
        <v>16.5</v>
      </c>
      <c r="H178">
        <v>30</v>
      </c>
      <c r="I178">
        <v>21.1</v>
      </c>
      <c r="J178">
        <f t="shared" si="27"/>
        <v>29.666666666666664</v>
      </c>
      <c r="K178">
        <f t="shared" si="28"/>
        <v>70.333333333333343</v>
      </c>
      <c r="L178">
        <v>1</v>
      </c>
      <c r="M178">
        <f t="shared" si="29"/>
        <v>29.666666666666664</v>
      </c>
      <c r="Q178" s="10">
        <f t="shared" si="21"/>
        <v>0</v>
      </c>
      <c r="R178" s="10">
        <f t="shared" si="22"/>
        <v>0</v>
      </c>
      <c r="S178" s="10">
        <f t="shared" si="23"/>
        <v>0</v>
      </c>
    </row>
    <row r="179" spans="1:19">
      <c r="A179" t="s">
        <v>17</v>
      </c>
      <c r="B179" t="s">
        <v>15</v>
      </c>
      <c r="C179" s="2">
        <v>41114</v>
      </c>
      <c r="D179" s="4">
        <v>41180</v>
      </c>
      <c r="E179">
        <v>34</v>
      </c>
      <c r="F179" t="s">
        <v>1</v>
      </c>
      <c r="G179">
        <v>16.600000000000001</v>
      </c>
      <c r="H179">
        <v>33</v>
      </c>
      <c r="I179">
        <v>26.2</v>
      </c>
      <c r="J179">
        <f t="shared" si="27"/>
        <v>20.606060606060609</v>
      </c>
      <c r="K179">
        <f t="shared" si="28"/>
        <v>79.393939393939391</v>
      </c>
      <c r="L179">
        <v>2</v>
      </c>
      <c r="M179">
        <f t="shared" si="29"/>
        <v>10.303030303030305</v>
      </c>
      <c r="Q179" s="10">
        <f t="shared" si="21"/>
        <v>0</v>
      </c>
      <c r="R179" s="10">
        <f t="shared" si="22"/>
        <v>0</v>
      </c>
      <c r="S179" s="10">
        <f t="shared" si="23"/>
        <v>0</v>
      </c>
    </row>
    <row r="180" spans="1:19">
      <c r="A180" t="s">
        <v>17</v>
      </c>
      <c r="B180" t="s">
        <v>15</v>
      </c>
      <c r="C180" s="2">
        <v>41114</v>
      </c>
      <c r="D180" s="2">
        <v>41221</v>
      </c>
      <c r="E180">
        <v>35</v>
      </c>
      <c r="F180" t="s">
        <v>1</v>
      </c>
      <c r="G180">
        <v>14.6</v>
      </c>
      <c r="H180">
        <v>29.9</v>
      </c>
      <c r="I180">
        <v>24.2</v>
      </c>
      <c r="J180">
        <f t="shared" si="27"/>
        <v>19.063545150501671</v>
      </c>
      <c r="K180">
        <f t="shared" si="28"/>
        <v>80.936454849498332</v>
      </c>
      <c r="L180">
        <v>4</v>
      </c>
      <c r="M180">
        <f t="shared" si="29"/>
        <v>4.7658862876254178</v>
      </c>
      <c r="Q180" s="10">
        <f t="shared" si="21"/>
        <v>0</v>
      </c>
      <c r="R180" s="10">
        <f t="shared" si="22"/>
        <v>0</v>
      </c>
      <c r="S180" s="10">
        <f t="shared" si="23"/>
        <v>0</v>
      </c>
    </row>
    <row r="181" spans="1:19">
      <c r="A181" t="s">
        <v>17</v>
      </c>
      <c r="B181" t="s">
        <v>15</v>
      </c>
      <c r="C181" s="2">
        <v>41114</v>
      </c>
      <c r="D181" s="4">
        <v>41299</v>
      </c>
      <c r="E181">
        <v>36</v>
      </c>
      <c r="F181" t="s">
        <v>1</v>
      </c>
      <c r="G181">
        <v>16.899999999999999</v>
      </c>
      <c r="H181">
        <v>33.5</v>
      </c>
      <c r="I181">
        <v>21.7</v>
      </c>
      <c r="J181">
        <f t="shared" si="27"/>
        <v>35.223880597014926</v>
      </c>
      <c r="K181">
        <f t="shared" si="28"/>
        <v>64.776119402985074</v>
      </c>
      <c r="L181">
        <v>1</v>
      </c>
      <c r="M181">
        <f t="shared" si="29"/>
        <v>35.223880597014926</v>
      </c>
      <c r="Q181" s="10">
        <f t="shared" si="21"/>
        <v>0</v>
      </c>
      <c r="R181" s="10">
        <f t="shared" si="22"/>
        <v>0</v>
      </c>
      <c r="S181" s="10">
        <f t="shared" si="23"/>
        <v>0</v>
      </c>
    </row>
    <row r="182" spans="1:19">
      <c r="A182" t="s">
        <v>17</v>
      </c>
      <c r="B182" t="s">
        <v>15</v>
      </c>
      <c r="C182" s="2">
        <v>41114</v>
      </c>
      <c r="D182" s="2">
        <v>41362</v>
      </c>
      <c r="E182">
        <v>37</v>
      </c>
      <c r="F182" t="s">
        <v>1</v>
      </c>
      <c r="G182">
        <v>16</v>
      </c>
      <c r="H182">
        <v>24.6</v>
      </c>
      <c r="I182">
        <v>22.7</v>
      </c>
      <c r="J182">
        <f t="shared" si="27"/>
        <v>7.7235772357723667</v>
      </c>
      <c r="K182">
        <f t="shared" si="28"/>
        <v>92.276422764227632</v>
      </c>
      <c r="L182">
        <v>1</v>
      </c>
      <c r="M182">
        <f t="shared" si="29"/>
        <v>7.7235772357723667</v>
      </c>
      <c r="Q182" s="10">
        <f t="shared" si="21"/>
        <v>0</v>
      </c>
      <c r="R182" s="10">
        <f t="shared" si="22"/>
        <v>0</v>
      </c>
      <c r="S182" s="10">
        <f t="shared" si="23"/>
        <v>0</v>
      </c>
    </row>
    <row r="183" spans="1:19">
      <c r="A183" t="s">
        <v>17</v>
      </c>
      <c r="B183" t="s">
        <v>15</v>
      </c>
      <c r="C183" s="2">
        <v>41114</v>
      </c>
      <c r="E183">
        <v>38</v>
      </c>
      <c r="F183" t="s">
        <v>1</v>
      </c>
      <c r="G183">
        <v>16.8</v>
      </c>
      <c r="H183">
        <v>28</v>
      </c>
      <c r="J183">
        <f t="shared" si="27"/>
        <v>100</v>
      </c>
      <c r="K183">
        <f t="shared" si="28"/>
        <v>0</v>
      </c>
      <c r="L183">
        <v>1</v>
      </c>
      <c r="M183">
        <f t="shared" si="29"/>
        <v>100</v>
      </c>
      <c r="Q183" s="10">
        <f t="shared" si="21"/>
        <v>0</v>
      </c>
      <c r="R183" s="10">
        <f t="shared" si="22"/>
        <v>0</v>
      </c>
      <c r="S183" s="10">
        <f t="shared" si="23"/>
        <v>0</v>
      </c>
    </row>
    <row r="184" spans="1:19">
      <c r="A184" t="s">
        <v>17</v>
      </c>
      <c r="B184" t="s">
        <v>15</v>
      </c>
      <c r="C184" s="2">
        <v>41114</v>
      </c>
      <c r="D184" s="2">
        <v>41408</v>
      </c>
      <c r="E184">
        <v>39</v>
      </c>
      <c r="F184" t="s">
        <v>1</v>
      </c>
      <c r="G184">
        <v>16.5</v>
      </c>
      <c r="H184">
        <v>27.3</v>
      </c>
      <c r="I184">
        <v>20.7</v>
      </c>
      <c r="J184">
        <f t="shared" si="27"/>
        <v>24.175824175824182</v>
      </c>
      <c r="K184">
        <f t="shared" si="28"/>
        <v>75.824175824175825</v>
      </c>
      <c r="L184">
        <v>1</v>
      </c>
      <c r="M184">
        <f t="shared" si="29"/>
        <v>24.175824175824182</v>
      </c>
      <c r="Q184" s="10">
        <f t="shared" si="21"/>
        <v>0</v>
      </c>
      <c r="R184" s="10">
        <f t="shared" si="22"/>
        <v>0</v>
      </c>
      <c r="S184" s="10">
        <f t="shared" si="23"/>
        <v>0</v>
      </c>
    </row>
    <row r="185" spans="1:19">
      <c r="A185" t="s">
        <v>17</v>
      </c>
      <c r="B185" t="s">
        <v>15</v>
      </c>
      <c r="C185" s="2">
        <v>41114</v>
      </c>
      <c r="D185" s="2">
        <v>41458</v>
      </c>
      <c r="E185">
        <v>40</v>
      </c>
      <c r="F185" t="s">
        <v>1</v>
      </c>
      <c r="G185">
        <v>16.3</v>
      </c>
      <c r="H185">
        <v>23.2</v>
      </c>
      <c r="I185">
        <v>18.3</v>
      </c>
      <c r="J185">
        <f t="shared" si="27"/>
        <v>21.120689655172409</v>
      </c>
      <c r="K185">
        <f t="shared" si="28"/>
        <v>78.879310344827587</v>
      </c>
      <c r="L185">
        <v>1</v>
      </c>
      <c r="M185">
        <f t="shared" si="29"/>
        <v>21.120689655172409</v>
      </c>
      <c r="Q185" s="10">
        <f t="shared" si="21"/>
        <v>0</v>
      </c>
      <c r="R185" s="10">
        <f t="shared" si="22"/>
        <v>0</v>
      </c>
      <c r="S185" s="10">
        <f t="shared" si="23"/>
        <v>0</v>
      </c>
    </row>
    <row r="186" spans="1:19">
      <c r="A186" t="s">
        <v>17</v>
      </c>
      <c r="B186" t="s">
        <v>16</v>
      </c>
      <c r="C186" s="2">
        <v>41114</v>
      </c>
      <c r="D186" s="2">
        <v>41145</v>
      </c>
      <c r="E186">
        <v>41</v>
      </c>
      <c r="F186" t="s">
        <v>1</v>
      </c>
      <c r="G186">
        <v>17.899999999999999</v>
      </c>
      <c r="H186">
        <v>34.700000000000003</v>
      </c>
      <c r="I186">
        <v>28.5</v>
      </c>
      <c r="J186">
        <f t="shared" si="27"/>
        <v>17.867435158501451</v>
      </c>
      <c r="K186">
        <f t="shared" si="28"/>
        <v>82.132564841498549</v>
      </c>
      <c r="L186">
        <v>1</v>
      </c>
      <c r="M186">
        <f t="shared" si="29"/>
        <v>17.867435158501451</v>
      </c>
      <c r="Q186" s="10">
        <f t="shared" si="21"/>
        <v>0</v>
      </c>
      <c r="R186" s="10">
        <f t="shared" si="22"/>
        <v>0</v>
      </c>
      <c r="S186" s="10">
        <f t="shared" si="23"/>
        <v>0</v>
      </c>
    </row>
    <row r="187" spans="1:19">
      <c r="A187" t="s">
        <v>17</v>
      </c>
      <c r="B187" t="s">
        <v>16</v>
      </c>
      <c r="C187" s="2">
        <v>41114</v>
      </c>
      <c r="D187" s="4">
        <v>41180</v>
      </c>
      <c r="E187">
        <v>42</v>
      </c>
      <c r="F187" t="s">
        <v>1</v>
      </c>
      <c r="G187">
        <v>18.3</v>
      </c>
      <c r="H187">
        <v>32</v>
      </c>
      <c r="I187">
        <v>23.2</v>
      </c>
      <c r="J187">
        <f t="shared" si="27"/>
        <v>27.500000000000004</v>
      </c>
      <c r="K187">
        <f t="shared" si="28"/>
        <v>72.5</v>
      </c>
      <c r="L187">
        <v>2</v>
      </c>
      <c r="M187">
        <f t="shared" si="29"/>
        <v>13.750000000000002</v>
      </c>
      <c r="Q187" s="10">
        <f t="shared" si="21"/>
        <v>0</v>
      </c>
      <c r="R187" s="10">
        <f t="shared" si="22"/>
        <v>0</v>
      </c>
      <c r="S187" s="10">
        <f t="shared" si="23"/>
        <v>0</v>
      </c>
    </row>
    <row r="188" spans="1:19">
      <c r="A188" t="s">
        <v>17</v>
      </c>
      <c r="B188" t="s">
        <v>16</v>
      </c>
      <c r="C188" s="2">
        <v>41114</v>
      </c>
      <c r="D188" s="2">
        <v>41221</v>
      </c>
      <c r="E188">
        <v>43</v>
      </c>
      <c r="F188" t="s">
        <v>1</v>
      </c>
      <c r="G188">
        <v>19</v>
      </c>
      <c r="H188">
        <v>36.299999999999997</v>
      </c>
      <c r="I188">
        <v>22.7</v>
      </c>
      <c r="J188">
        <f t="shared" si="27"/>
        <v>37.465564738292009</v>
      </c>
      <c r="K188">
        <f t="shared" si="28"/>
        <v>62.534435261707991</v>
      </c>
      <c r="L188">
        <v>4</v>
      </c>
      <c r="M188">
        <f t="shared" si="29"/>
        <v>9.3663911845730023</v>
      </c>
      <c r="Q188" s="10">
        <f t="shared" si="21"/>
        <v>0</v>
      </c>
      <c r="R188" s="10">
        <f t="shared" si="22"/>
        <v>0</v>
      </c>
      <c r="S188" s="10">
        <f t="shared" si="23"/>
        <v>0</v>
      </c>
    </row>
    <row r="189" spans="1:19">
      <c r="A189" t="s">
        <v>17</v>
      </c>
      <c r="B189" t="s">
        <v>16</v>
      </c>
      <c r="C189" s="2">
        <v>41114</v>
      </c>
      <c r="D189" s="4">
        <v>41299</v>
      </c>
      <c r="E189">
        <v>44</v>
      </c>
      <c r="F189" t="s">
        <v>1</v>
      </c>
      <c r="G189">
        <v>18.100000000000001</v>
      </c>
      <c r="H189">
        <v>38.200000000000003</v>
      </c>
      <c r="I189">
        <v>24.5</v>
      </c>
      <c r="J189">
        <f t="shared" si="27"/>
        <v>35.863874345549746</v>
      </c>
      <c r="K189">
        <f t="shared" si="28"/>
        <v>64.136125654450254</v>
      </c>
      <c r="L189">
        <v>1</v>
      </c>
      <c r="M189">
        <f t="shared" si="29"/>
        <v>35.863874345549746</v>
      </c>
      <c r="Q189" s="10">
        <f t="shared" si="21"/>
        <v>0</v>
      </c>
      <c r="R189" s="10">
        <f t="shared" si="22"/>
        <v>0</v>
      </c>
      <c r="S189" s="10">
        <f t="shared" si="23"/>
        <v>0</v>
      </c>
    </row>
    <row r="190" spans="1:19">
      <c r="A190" t="s">
        <v>17</v>
      </c>
      <c r="B190" t="s">
        <v>16</v>
      </c>
      <c r="C190" s="2">
        <v>41114</v>
      </c>
      <c r="D190" s="2">
        <v>41362</v>
      </c>
      <c r="E190">
        <v>45</v>
      </c>
      <c r="F190" t="s">
        <v>1</v>
      </c>
      <c r="G190">
        <v>17.5</v>
      </c>
      <c r="H190">
        <v>37.4</v>
      </c>
      <c r="I190">
        <v>25.7</v>
      </c>
      <c r="J190">
        <f t="shared" si="27"/>
        <v>31.283422459893046</v>
      </c>
      <c r="K190">
        <f t="shared" si="28"/>
        <v>68.716577540106954</v>
      </c>
      <c r="L190">
        <v>1</v>
      </c>
      <c r="M190">
        <f t="shared" si="29"/>
        <v>31.283422459893046</v>
      </c>
      <c r="Q190" s="10">
        <f t="shared" si="21"/>
        <v>0</v>
      </c>
      <c r="R190" s="10">
        <f t="shared" si="22"/>
        <v>0</v>
      </c>
      <c r="S190" s="10">
        <f t="shared" si="23"/>
        <v>0</v>
      </c>
    </row>
    <row r="191" spans="1:19">
      <c r="A191" t="s">
        <v>17</v>
      </c>
      <c r="B191" t="s">
        <v>16</v>
      </c>
      <c r="C191" s="2">
        <v>41114</v>
      </c>
      <c r="D191" s="2">
        <v>41408</v>
      </c>
      <c r="E191">
        <v>46</v>
      </c>
      <c r="F191" t="s">
        <v>1</v>
      </c>
      <c r="G191">
        <v>18.2</v>
      </c>
      <c r="H191">
        <v>33.799999999999997</v>
      </c>
      <c r="I191">
        <v>21.5</v>
      </c>
      <c r="J191">
        <f t="shared" si="27"/>
        <v>36.390532544378694</v>
      </c>
      <c r="K191">
        <f t="shared" si="28"/>
        <v>63.609467455621306</v>
      </c>
      <c r="L191">
        <v>1</v>
      </c>
      <c r="M191">
        <f t="shared" si="29"/>
        <v>36.390532544378694</v>
      </c>
      <c r="Q191" s="10">
        <f t="shared" si="21"/>
        <v>0</v>
      </c>
      <c r="R191" s="10">
        <f t="shared" si="22"/>
        <v>0</v>
      </c>
      <c r="S191" s="10">
        <f t="shared" si="23"/>
        <v>0</v>
      </c>
    </row>
    <row r="192" spans="1:19">
      <c r="A192" t="s">
        <v>17</v>
      </c>
      <c r="B192" t="s">
        <v>16</v>
      </c>
      <c r="C192" s="2">
        <v>41114</v>
      </c>
      <c r="D192" s="2">
        <v>41458</v>
      </c>
      <c r="E192">
        <v>47</v>
      </c>
      <c r="F192" t="s">
        <v>1</v>
      </c>
      <c r="G192">
        <v>17.600000000000001</v>
      </c>
      <c r="H192">
        <v>36.200000000000003</v>
      </c>
      <c r="I192">
        <v>22.1</v>
      </c>
      <c r="J192">
        <f t="shared" si="27"/>
        <v>38.950276243093924</v>
      </c>
      <c r="K192">
        <f t="shared" si="28"/>
        <v>61.049723756906076</v>
      </c>
      <c r="L192">
        <v>1</v>
      </c>
      <c r="M192">
        <f t="shared" si="29"/>
        <v>38.950276243093924</v>
      </c>
      <c r="Q192" s="10">
        <f t="shared" si="21"/>
        <v>0</v>
      </c>
      <c r="R192" s="10">
        <f t="shared" si="22"/>
        <v>0</v>
      </c>
      <c r="S192" s="10">
        <f t="shared" si="23"/>
        <v>0</v>
      </c>
    </row>
    <row r="193" spans="1:19">
      <c r="A193" t="s">
        <v>17</v>
      </c>
      <c r="B193" t="s">
        <v>16</v>
      </c>
      <c r="C193" s="2">
        <v>41114</v>
      </c>
      <c r="E193">
        <v>48</v>
      </c>
      <c r="F193" t="s">
        <v>1</v>
      </c>
      <c r="G193">
        <v>18.100000000000001</v>
      </c>
      <c r="H193">
        <v>37.1</v>
      </c>
      <c r="J193">
        <f t="shared" si="27"/>
        <v>100</v>
      </c>
      <c r="K193">
        <f t="shared" si="28"/>
        <v>0</v>
      </c>
      <c r="L193">
        <v>1</v>
      </c>
      <c r="M193">
        <f t="shared" si="29"/>
        <v>100</v>
      </c>
      <c r="Q193" s="10">
        <f t="shared" si="21"/>
        <v>0</v>
      </c>
      <c r="R193" s="10">
        <f t="shared" si="22"/>
        <v>0</v>
      </c>
      <c r="S193" s="10">
        <f t="shared" si="23"/>
        <v>0</v>
      </c>
    </row>
    <row r="194" spans="1:19">
      <c r="A194" t="s">
        <v>18</v>
      </c>
      <c r="B194" t="s">
        <v>14</v>
      </c>
      <c r="C194" s="2">
        <v>41114</v>
      </c>
      <c r="D194" s="2">
        <v>41145</v>
      </c>
      <c r="E194">
        <v>49</v>
      </c>
      <c r="F194" t="s">
        <v>1</v>
      </c>
      <c r="G194">
        <v>18.600000000000001</v>
      </c>
      <c r="H194">
        <v>39.799999999999997</v>
      </c>
      <c r="I194">
        <v>24</v>
      </c>
      <c r="J194">
        <f t="shared" si="27"/>
        <v>39.698492462311549</v>
      </c>
      <c r="K194">
        <f t="shared" si="28"/>
        <v>60.301507537688451</v>
      </c>
      <c r="L194">
        <v>1</v>
      </c>
      <c r="M194">
        <f t="shared" si="29"/>
        <v>39.698492462311549</v>
      </c>
      <c r="Q194" s="10">
        <f t="shared" ref="Q194:Q217" si="30">0.01*N194*I194</f>
        <v>0</v>
      </c>
      <c r="R194" s="10">
        <f t="shared" ref="R194:R217" si="31">0.01*O194*I194</f>
        <v>0</v>
      </c>
      <c r="S194" s="10">
        <f t="shared" ref="S194:S217" si="32">0.01*P194*I194</f>
        <v>0</v>
      </c>
    </row>
    <row r="195" spans="1:19">
      <c r="A195" t="s">
        <v>18</v>
      </c>
      <c r="B195" t="s">
        <v>14</v>
      </c>
      <c r="C195" s="2">
        <v>41114</v>
      </c>
      <c r="D195" s="4">
        <v>41180</v>
      </c>
      <c r="E195">
        <v>50</v>
      </c>
      <c r="F195" t="s">
        <v>1</v>
      </c>
      <c r="G195">
        <v>18.600000000000001</v>
      </c>
      <c r="H195">
        <v>40.9</v>
      </c>
      <c r="I195">
        <v>34.4</v>
      </c>
      <c r="J195">
        <f t="shared" ref="J195:J226" si="33">(H195-I195)/H195*100</f>
        <v>15.892420537897312</v>
      </c>
      <c r="K195">
        <f t="shared" ref="K195:K217" si="34">100-J195</f>
        <v>84.107579462102692</v>
      </c>
      <c r="L195">
        <v>2</v>
      </c>
      <c r="M195">
        <f t="shared" ref="M195:M217" si="35">J195/L195</f>
        <v>7.946210268948656</v>
      </c>
      <c r="Q195" s="10">
        <f t="shared" si="30"/>
        <v>0</v>
      </c>
      <c r="R195" s="10">
        <f t="shared" si="31"/>
        <v>0</v>
      </c>
      <c r="S195" s="10">
        <f t="shared" si="32"/>
        <v>0</v>
      </c>
    </row>
    <row r="196" spans="1:19">
      <c r="A196" t="s">
        <v>18</v>
      </c>
      <c r="B196" t="s">
        <v>14</v>
      </c>
      <c r="C196" s="2">
        <v>41114</v>
      </c>
      <c r="D196" s="2">
        <v>41221</v>
      </c>
      <c r="E196">
        <v>51</v>
      </c>
      <c r="F196" t="s">
        <v>1</v>
      </c>
      <c r="G196">
        <v>18.899999999999999</v>
      </c>
      <c r="H196">
        <v>37.5</v>
      </c>
      <c r="I196">
        <v>31</v>
      </c>
      <c r="J196">
        <f t="shared" si="33"/>
        <v>17.333333333333336</v>
      </c>
      <c r="K196">
        <f t="shared" si="34"/>
        <v>82.666666666666657</v>
      </c>
      <c r="L196">
        <v>4</v>
      </c>
      <c r="M196">
        <f t="shared" si="35"/>
        <v>4.3333333333333339</v>
      </c>
      <c r="Q196" s="10">
        <f t="shared" si="30"/>
        <v>0</v>
      </c>
      <c r="R196" s="10">
        <f t="shared" si="31"/>
        <v>0</v>
      </c>
      <c r="S196" s="10">
        <f t="shared" si="32"/>
        <v>0</v>
      </c>
    </row>
    <row r="197" spans="1:19">
      <c r="A197" t="s">
        <v>18</v>
      </c>
      <c r="B197" t="s">
        <v>14</v>
      </c>
      <c r="C197" s="2">
        <v>41114</v>
      </c>
      <c r="D197" s="4">
        <v>41299</v>
      </c>
      <c r="E197">
        <v>52</v>
      </c>
      <c r="F197" t="s">
        <v>1</v>
      </c>
      <c r="G197">
        <v>18</v>
      </c>
      <c r="H197">
        <v>35.4</v>
      </c>
      <c r="I197">
        <v>28.5</v>
      </c>
      <c r="J197">
        <f t="shared" si="33"/>
        <v>19.491525423728813</v>
      </c>
      <c r="K197">
        <f t="shared" si="34"/>
        <v>80.508474576271183</v>
      </c>
      <c r="L197">
        <v>1</v>
      </c>
      <c r="M197">
        <f t="shared" si="35"/>
        <v>19.491525423728813</v>
      </c>
      <c r="Q197" s="10">
        <f t="shared" si="30"/>
        <v>0</v>
      </c>
      <c r="R197" s="10">
        <f t="shared" si="31"/>
        <v>0</v>
      </c>
      <c r="S197" s="10">
        <f t="shared" si="32"/>
        <v>0</v>
      </c>
    </row>
    <row r="198" spans="1:19">
      <c r="A198" t="s">
        <v>18</v>
      </c>
      <c r="B198" t="s">
        <v>14</v>
      </c>
      <c r="C198" s="2">
        <v>41114</v>
      </c>
      <c r="D198" s="2">
        <v>41362</v>
      </c>
      <c r="E198">
        <v>53</v>
      </c>
      <c r="F198" t="s">
        <v>1</v>
      </c>
      <c r="G198">
        <v>18.100000000000001</v>
      </c>
      <c r="H198">
        <v>36.4</v>
      </c>
      <c r="I198">
        <v>27.8</v>
      </c>
      <c r="J198">
        <f t="shared" si="33"/>
        <v>23.626373626373621</v>
      </c>
      <c r="K198">
        <f t="shared" si="34"/>
        <v>76.373626373626379</v>
      </c>
      <c r="L198">
        <v>1</v>
      </c>
      <c r="M198">
        <f t="shared" si="35"/>
        <v>23.626373626373621</v>
      </c>
      <c r="Q198" s="10">
        <f t="shared" si="30"/>
        <v>0</v>
      </c>
      <c r="R198" s="10">
        <f t="shared" si="31"/>
        <v>0</v>
      </c>
      <c r="S198" s="10">
        <f t="shared" si="32"/>
        <v>0</v>
      </c>
    </row>
    <row r="199" spans="1:19">
      <c r="A199" t="s">
        <v>18</v>
      </c>
      <c r="B199" t="s">
        <v>14</v>
      </c>
      <c r="C199" s="2">
        <v>41114</v>
      </c>
      <c r="D199" s="2">
        <v>41408</v>
      </c>
      <c r="E199">
        <v>54</v>
      </c>
      <c r="F199" t="s">
        <v>1</v>
      </c>
      <c r="G199">
        <v>19.100000000000001</v>
      </c>
      <c r="H199">
        <v>35</v>
      </c>
      <c r="I199">
        <v>27.9</v>
      </c>
      <c r="J199">
        <f t="shared" si="33"/>
        <v>20.285714285714292</v>
      </c>
      <c r="K199">
        <f t="shared" si="34"/>
        <v>79.714285714285708</v>
      </c>
      <c r="L199">
        <v>1</v>
      </c>
      <c r="M199">
        <f t="shared" si="35"/>
        <v>20.285714285714292</v>
      </c>
      <c r="Q199" s="10">
        <f t="shared" si="30"/>
        <v>0</v>
      </c>
      <c r="R199" s="10">
        <f t="shared" si="31"/>
        <v>0</v>
      </c>
      <c r="S199" s="10">
        <f t="shared" si="32"/>
        <v>0</v>
      </c>
    </row>
    <row r="200" spans="1:19">
      <c r="A200" t="s">
        <v>18</v>
      </c>
      <c r="B200" t="s">
        <v>14</v>
      </c>
      <c r="C200" s="2">
        <v>41114</v>
      </c>
      <c r="D200" s="2">
        <v>41458</v>
      </c>
      <c r="E200">
        <v>55</v>
      </c>
      <c r="F200" t="s">
        <v>1</v>
      </c>
      <c r="G200">
        <v>19.899999999999999</v>
      </c>
      <c r="H200">
        <v>40.1</v>
      </c>
      <c r="I200">
        <v>30.9</v>
      </c>
      <c r="J200">
        <f t="shared" si="33"/>
        <v>22.942643391521202</v>
      </c>
      <c r="K200">
        <f t="shared" si="34"/>
        <v>77.057356608478798</v>
      </c>
      <c r="L200">
        <v>1</v>
      </c>
      <c r="M200">
        <f t="shared" si="35"/>
        <v>22.942643391521202</v>
      </c>
      <c r="Q200" s="10">
        <f t="shared" si="30"/>
        <v>0</v>
      </c>
      <c r="R200" s="10">
        <f t="shared" si="31"/>
        <v>0</v>
      </c>
      <c r="S200" s="10">
        <f t="shared" si="32"/>
        <v>0</v>
      </c>
    </row>
    <row r="201" spans="1:19">
      <c r="A201" t="s">
        <v>18</v>
      </c>
      <c r="B201" t="s">
        <v>14</v>
      </c>
      <c r="C201" s="2">
        <v>41114</v>
      </c>
      <c r="E201">
        <v>56</v>
      </c>
      <c r="F201" t="s">
        <v>1</v>
      </c>
      <c r="G201">
        <v>18.7</v>
      </c>
      <c r="H201">
        <v>38.799999999999997</v>
      </c>
      <c r="J201">
        <f t="shared" si="33"/>
        <v>100</v>
      </c>
      <c r="K201">
        <f t="shared" si="34"/>
        <v>0</v>
      </c>
      <c r="L201">
        <v>1</v>
      </c>
      <c r="M201">
        <f t="shared" si="35"/>
        <v>100</v>
      </c>
      <c r="Q201" s="10">
        <f t="shared" si="30"/>
        <v>0</v>
      </c>
      <c r="R201" s="10">
        <f t="shared" si="31"/>
        <v>0</v>
      </c>
      <c r="S201" s="10">
        <f t="shared" si="32"/>
        <v>0</v>
      </c>
    </row>
    <row r="202" spans="1:19">
      <c r="A202" t="s">
        <v>18</v>
      </c>
      <c r="B202" t="s">
        <v>15</v>
      </c>
      <c r="C202" s="2">
        <v>41114</v>
      </c>
      <c r="D202" s="2">
        <v>41145</v>
      </c>
      <c r="E202">
        <v>57</v>
      </c>
      <c r="F202" t="s">
        <v>1</v>
      </c>
      <c r="G202">
        <v>19.100000000000001</v>
      </c>
      <c r="H202">
        <v>37.4</v>
      </c>
      <c r="I202">
        <v>31.2</v>
      </c>
      <c r="J202">
        <f t="shared" si="33"/>
        <v>16.577540106951872</v>
      </c>
      <c r="K202">
        <f t="shared" si="34"/>
        <v>83.422459893048128</v>
      </c>
      <c r="L202">
        <v>1</v>
      </c>
      <c r="M202">
        <f t="shared" si="35"/>
        <v>16.577540106951872</v>
      </c>
      <c r="Q202" s="10">
        <f t="shared" si="30"/>
        <v>0</v>
      </c>
      <c r="R202" s="10">
        <f t="shared" si="31"/>
        <v>0</v>
      </c>
      <c r="S202" s="10">
        <f t="shared" si="32"/>
        <v>0</v>
      </c>
    </row>
    <row r="203" spans="1:19">
      <c r="A203" t="s">
        <v>18</v>
      </c>
      <c r="B203" t="s">
        <v>15</v>
      </c>
      <c r="C203" s="2">
        <v>41114</v>
      </c>
      <c r="D203" s="4">
        <v>41180</v>
      </c>
      <c r="E203">
        <v>58</v>
      </c>
      <c r="F203" t="s">
        <v>1</v>
      </c>
      <c r="G203">
        <v>19.100000000000001</v>
      </c>
      <c r="H203">
        <v>41.3</v>
      </c>
      <c r="I203">
        <v>32.5</v>
      </c>
      <c r="J203">
        <f t="shared" si="33"/>
        <v>21.30750605326876</v>
      </c>
      <c r="K203">
        <f t="shared" si="34"/>
        <v>78.692493946731247</v>
      </c>
      <c r="L203">
        <v>2</v>
      </c>
      <c r="M203">
        <f t="shared" si="35"/>
        <v>10.65375302663438</v>
      </c>
      <c r="Q203" s="10">
        <f t="shared" si="30"/>
        <v>0</v>
      </c>
      <c r="R203" s="10">
        <f t="shared" si="31"/>
        <v>0</v>
      </c>
      <c r="S203" s="10">
        <f t="shared" si="32"/>
        <v>0</v>
      </c>
    </row>
    <row r="204" spans="1:19">
      <c r="A204" t="s">
        <v>18</v>
      </c>
      <c r="B204" t="s">
        <v>15</v>
      </c>
      <c r="C204" s="2">
        <v>41114</v>
      </c>
      <c r="D204" s="2">
        <v>41221</v>
      </c>
      <c r="E204">
        <v>59</v>
      </c>
      <c r="F204" t="s">
        <v>1</v>
      </c>
      <c r="G204">
        <v>17.3</v>
      </c>
      <c r="H204">
        <v>26.1</v>
      </c>
      <c r="I204">
        <v>24.1</v>
      </c>
      <c r="J204">
        <f t="shared" si="33"/>
        <v>7.6628352490421454</v>
      </c>
      <c r="K204">
        <f t="shared" si="34"/>
        <v>92.337164750957854</v>
      </c>
      <c r="L204">
        <v>4</v>
      </c>
      <c r="M204">
        <f t="shared" si="35"/>
        <v>1.9157088122605364</v>
      </c>
      <c r="Q204" s="10">
        <f t="shared" si="30"/>
        <v>0</v>
      </c>
      <c r="R204" s="10">
        <f t="shared" si="31"/>
        <v>0</v>
      </c>
      <c r="S204" s="10">
        <f t="shared" si="32"/>
        <v>0</v>
      </c>
    </row>
    <row r="205" spans="1:19">
      <c r="A205" t="s">
        <v>18</v>
      </c>
      <c r="B205" t="s">
        <v>15</v>
      </c>
      <c r="C205" s="2">
        <v>41114</v>
      </c>
      <c r="D205" s="4">
        <v>41299</v>
      </c>
      <c r="E205">
        <v>60</v>
      </c>
      <c r="F205" t="s">
        <v>1</v>
      </c>
      <c r="G205">
        <v>19</v>
      </c>
      <c r="H205">
        <v>38</v>
      </c>
      <c r="I205">
        <v>28.3</v>
      </c>
      <c r="J205">
        <f t="shared" si="33"/>
        <v>25.526315789473681</v>
      </c>
      <c r="K205">
        <f t="shared" si="34"/>
        <v>74.473684210526315</v>
      </c>
      <c r="L205">
        <v>1</v>
      </c>
      <c r="M205">
        <f t="shared" si="35"/>
        <v>25.526315789473681</v>
      </c>
      <c r="Q205" s="10">
        <f t="shared" si="30"/>
        <v>0</v>
      </c>
      <c r="R205" s="10">
        <f t="shared" si="31"/>
        <v>0</v>
      </c>
      <c r="S205" s="10">
        <f t="shared" si="32"/>
        <v>0</v>
      </c>
    </row>
    <row r="206" spans="1:19">
      <c r="A206" t="s">
        <v>18</v>
      </c>
      <c r="B206" t="s">
        <v>15</v>
      </c>
      <c r="C206" s="2">
        <v>41114</v>
      </c>
      <c r="D206" s="2">
        <v>41362</v>
      </c>
      <c r="E206">
        <v>61</v>
      </c>
      <c r="F206" t="s">
        <v>1</v>
      </c>
      <c r="G206">
        <v>16.399999999999999</v>
      </c>
      <c r="H206">
        <v>23</v>
      </c>
      <c r="I206">
        <v>19.399999999999999</v>
      </c>
      <c r="J206">
        <f t="shared" si="33"/>
        <v>15.652173913043486</v>
      </c>
      <c r="K206">
        <f t="shared" si="34"/>
        <v>84.347826086956516</v>
      </c>
      <c r="L206">
        <v>1</v>
      </c>
      <c r="M206">
        <f t="shared" si="35"/>
        <v>15.652173913043486</v>
      </c>
      <c r="Q206" s="10">
        <f t="shared" si="30"/>
        <v>0</v>
      </c>
      <c r="R206" s="10">
        <f t="shared" si="31"/>
        <v>0</v>
      </c>
      <c r="S206" s="10">
        <f t="shared" si="32"/>
        <v>0</v>
      </c>
    </row>
    <row r="207" spans="1:19">
      <c r="A207" t="s">
        <v>18</v>
      </c>
      <c r="B207" t="s">
        <v>15</v>
      </c>
      <c r="C207" s="2">
        <v>41114</v>
      </c>
      <c r="D207" s="2">
        <v>41408</v>
      </c>
      <c r="E207">
        <v>62</v>
      </c>
      <c r="F207" t="s">
        <v>1</v>
      </c>
      <c r="G207">
        <v>16.5</v>
      </c>
      <c r="H207">
        <v>32.6</v>
      </c>
      <c r="I207">
        <v>26.8</v>
      </c>
      <c r="J207">
        <f t="shared" si="33"/>
        <v>17.791411042944787</v>
      </c>
      <c r="K207">
        <f t="shared" si="34"/>
        <v>82.208588957055213</v>
      </c>
      <c r="L207">
        <v>1</v>
      </c>
      <c r="M207">
        <f t="shared" si="35"/>
        <v>17.791411042944787</v>
      </c>
      <c r="Q207" s="10">
        <f t="shared" si="30"/>
        <v>0</v>
      </c>
      <c r="R207" s="10">
        <f t="shared" si="31"/>
        <v>0</v>
      </c>
      <c r="S207" s="10">
        <f t="shared" si="32"/>
        <v>0</v>
      </c>
    </row>
    <row r="208" spans="1:19">
      <c r="A208" t="s">
        <v>18</v>
      </c>
      <c r="B208" t="s">
        <v>15</v>
      </c>
      <c r="C208" s="2">
        <v>41114</v>
      </c>
      <c r="D208" s="2">
        <v>41458</v>
      </c>
      <c r="E208">
        <v>63</v>
      </c>
      <c r="F208" t="s">
        <v>1</v>
      </c>
      <c r="G208">
        <v>18.8</v>
      </c>
      <c r="H208">
        <v>36.799999999999997</v>
      </c>
      <c r="I208">
        <v>27.7</v>
      </c>
      <c r="J208">
        <f t="shared" si="33"/>
        <v>24.728260869565215</v>
      </c>
      <c r="K208">
        <f t="shared" si="34"/>
        <v>75.271739130434781</v>
      </c>
      <c r="L208">
        <v>1</v>
      </c>
      <c r="M208">
        <f t="shared" si="35"/>
        <v>24.728260869565215</v>
      </c>
      <c r="Q208" s="10">
        <f t="shared" si="30"/>
        <v>0</v>
      </c>
      <c r="R208" s="10">
        <f t="shared" si="31"/>
        <v>0</v>
      </c>
      <c r="S208" s="10">
        <f t="shared" si="32"/>
        <v>0</v>
      </c>
    </row>
    <row r="209" spans="1:19">
      <c r="A209" t="s">
        <v>18</v>
      </c>
      <c r="B209" t="s">
        <v>15</v>
      </c>
      <c r="C209" s="2">
        <v>41114</v>
      </c>
      <c r="E209">
        <v>64</v>
      </c>
      <c r="F209" t="s">
        <v>1</v>
      </c>
      <c r="G209">
        <v>16.899999999999999</v>
      </c>
      <c r="H209">
        <v>32.700000000000003</v>
      </c>
      <c r="J209">
        <f t="shared" si="33"/>
        <v>100</v>
      </c>
      <c r="K209">
        <f t="shared" si="34"/>
        <v>0</v>
      </c>
      <c r="L209">
        <v>1</v>
      </c>
      <c r="M209">
        <f t="shared" si="35"/>
        <v>100</v>
      </c>
      <c r="Q209" s="10">
        <f t="shared" si="30"/>
        <v>0</v>
      </c>
      <c r="R209" s="10">
        <f t="shared" si="31"/>
        <v>0</v>
      </c>
      <c r="S209" s="10">
        <f t="shared" si="32"/>
        <v>0</v>
      </c>
    </row>
    <row r="210" spans="1:19">
      <c r="A210" t="s">
        <v>18</v>
      </c>
      <c r="B210" t="s">
        <v>16</v>
      </c>
      <c r="C210" s="2">
        <v>41114</v>
      </c>
      <c r="D210" s="3">
        <v>41145</v>
      </c>
      <c r="E210">
        <v>65</v>
      </c>
      <c r="F210" t="s">
        <v>1</v>
      </c>
      <c r="G210">
        <v>18.2</v>
      </c>
      <c r="H210">
        <v>31.6</v>
      </c>
      <c r="I210">
        <v>24.1</v>
      </c>
      <c r="J210">
        <f t="shared" si="33"/>
        <v>23.734177215189874</v>
      </c>
      <c r="K210">
        <f t="shared" si="34"/>
        <v>76.265822784810126</v>
      </c>
      <c r="L210">
        <v>1</v>
      </c>
      <c r="M210">
        <f t="shared" si="35"/>
        <v>23.734177215189874</v>
      </c>
      <c r="Q210" s="10">
        <f t="shared" si="30"/>
        <v>0</v>
      </c>
      <c r="R210" s="10">
        <f t="shared" si="31"/>
        <v>0</v>
      </c>
      <c r="S210" s="10">
        <f t="shared" si="32"/>
        <v>0</v>
      </c>
    </row>
    <row r="211" spans="1:19">
      <c r="A211" t="s">
        <v>18</v>
      </c>
      <c r="B211" t="s">
        <v>16</v>
      </c>
      <c r="C211" s="2">
        <v>41114</v>
      </c>
      <c r="D211" s="4">
        <v>41180</v>
      </c>
      <c r="E211">
        <v>66</v>
      </c>
      <c r="F211" t="s">
        <v>1</v>
      </c>
      <c r="G211">
        <v>19.100000000000001</v>
      </c>
      <c r="H211">
        <v>41.2</v>
      </c>
      <c r="I211">
        <v>27.1</v>
      </c>
      <c r="J211">
        <f t="shared" si="33"/>
        <v>34.223300970873787</v>
      </c>
      <c r="K211">
        <f t="shared" si="34"/>
        <v>65.776699029126206</v>
      </c>
      <c r="L211">
        <v>2</v>
      </c>
      <c r="M211">
        <f t="shared" si="35"/>
        <v>17.111650485436893</v>
      </c>
      <c r="Q211" s="10">
        <f t="shared" si="30"/>
        <v>0</v>
      </c>
      <c r="R211" s="10">
        <f t="shared" si="31"/>
        <v>0</v>
      </c>
      <c r="S211" s="10">
        <f t="shared" si="32"/>
        <v>0</v>
      </c>
    </row>
    <row r="212" spans="1:19">
      <c r="A212" t="s">
        <v>18</v>
      </c>
      <c r="B212" t="s">
        <v>16</v>
      </c>
      <c r="C212" s="2">
        <v>41114</v>
      </c>
      <c r="D212" s="2">
        <v>41221</v>
      </c>
      <c r="E212">
        <v>67</v>
      </c>
      <c r="F212" t="s">
        <v>1</v>
      </c>
      <c r="G212">
        <v>18.3</v>
      </c>
      <c r="H212">
        <v>35.5</v>
      </c>
      <c r="I212">
        <v>21.9</v>
      </c>
      <c r="J212">
        <f t="shared" si="33"/>
        <v>38.309859154929583</v>
      </c>
      <c r="K212">
        <f t="shared" si="34"/>
        <v>61.690140845070417</v>
      </c>
      <c r="L212">
        <v>4</v>
      </c>
      <c r="M212">
        <f t="shared" si="35"/>
        <v>9.5774647887323958</v>
      </c>
      <c r="Q212" s="10">
        <f t="shared" si="30"/>
        <v>0</v>
      </c>
      <c r="R212" s="10">
        <f t="shared" si="31"/>
        <v>0</v>
      </c>
      <c r="S212" s="10">
        <f t="shared" si="32"/>
        <v>0</v>
      </c>
    </row>
    <row r="213" spans="1:19">
      <c r="A213" t="s">
        <v>18</v>
      </c>
      <c r="B213" t="s">
        <v>16</v>
      </c>
      <c r="C213" s="2">
        <v>41114</v>
      </c>
      <c r="D213" s="4">
        <v>41299</v>
      </c>
      <c r="E213">
        <v>68</v>
      </c>
      <c r="F213" t="s">
        <v>1</v>
      </c>
      <c r="G213">
        <v>17.7</v>
      </c>
      <c r="H213">
        <v>32.1</v>
      </c>
      <c r="I213">
        <v>20.5</v>
      </c>
      <c r="J213">
        <f t="shared" si="33"/>
        <v>36.137071651090345</v>
      </c>
      <c r="K213">
        <f t="shared" si="34"/>
        <v>63.862928348909655</v>
      </c>
      <c r="L213">
        <v>1</v>
      </c>
      <c r="M213">
        <f t="shared" si="35"/>
        <v>36.137071651090345</v>
      </c>
      <c r="Q213" s="10">
        <f t="shared" si="30"/>
        <v>0</v>
      </c>
      <c r="R213" s="10">
        <f t="shared" si="31"/>
        <v>0</v>
      </c>
      <c r="S213" s="10">
        <f t="shared" si="32"/>
        <v>0</v>
      </c>
    </row>
    <row r="214" spans="1:19">
      <c r="A214" t="s">
        <v>18</v>
      </c>
      <c r="B214" t="s">
        <v>16</v>
      </c>
      <c r="C214" s="2">
        <v>41114</v>
      </c>
      <c r="D214" s="2">
        <v>41362</v>
      </c>
      <c r="E214">
        <v>69</v>
      </c>
      <c r="F214" t="s">
        <v>1</v>
      </c>
      <c r="G214">
        <v>18.5</v>
      </c>
      <c r="H214">
        <v>44.1</v>
      </c>
      <c r="I214">
        <v>26.1</v>
      </c>
      <c r="J214">
        <f t="shared" si="33"/>
        <v>40.816326530612244</v>
      </c>
      <c r="K214">
        <f t="shared" si="34"/>
        <v>59.183673469387756</v>
      </c>
      <c r="L214">
        <v>1</v>
      </c>
      <c r="M214">
        <f t="shared" si="35"/>
        <v>40.816326530612244</v>
      </c>
      <c r="Q214" s="10">
        <f t="shared" si="30"/>
        <v>0</v>
      </c>
      <c r="R214" s="10">
        <f t="shared" si="31"/>
        <v>0</v>
      </c>
      <c r="S214" s="10">
        <f t="shared" si="32"/>
        <v>0</v>
      </c>
    </row>
    <row r="215" spans="1:19">
      <c r="A215" t="s">
        <v>18</v>
      </c>
      <c r="B215" t="s">
        <v>16</v>
      </c>
      <c r="C215" s="2">
        <v>41114</v>
      </c>
      <c r="D215" s="2">
        <v>41408</v>
      </c>
      <c r="E215">
        <v>70</v>
      </c>
      <c r="F215" t="s">
        <v>1</v>
      </c>
      <c r="G215">
        <v>17.600000000000001</v>
      </c>
      <c r="H215">
        <v>37.4</v>
      </c>
      <c r="I215">
        <v>21.7</v>
      </c>
      <c r="J215">
        <f t="shared" si="33"/>
        <v>41.978609625668447</v>
      </c>
      <c r="K215">
        <f t="shared" si="34"/>
        <v>58.021390374331553</v>
      </c>
      <c r="L215">
        <v>1</v>
      </c>
      <c r="M215">
        <f t="shared" si="35"/>
        <v>41.978609625668447</v>
      </c>
      <c r="Q215" s="10">
        <f t="shared" si="30"/>
        <v>0</v>
      </c>
      <c r="R215" s="10">
        <f t="shared" si="31"/>
        <v>0</v>
      </c>
      <c r="S215" s="10">
        <f t="shared" si="32"/>
        <v>0</v>
      </c>
    </row>
    <row r="216" spans="1:19">
      <c r="A216" t="s">
        <v>18</v>
      </c>
      <c r="B216" t="s">
        <v>16</v>
      </c>
      <c r="C216" s="2">
        <v>41114</v>
      </c>
      <c r="D216" s="2">
        <v>41458</v>
      </c>
      <c r="E216">
        <v>71</v>
      </c>
      <c r="F216" t="s">
        <v>1</v>
      </c>
      <c r="G216">
        <v>19.5</v>
      </c>
      <c r="H216">
        <v>39.4</v>
      </c>
      <c r="I216">
        <v>21.2</v>
      </c>
      <c r="J216">
        <f t="shared" si="33"/>
        <v>46.192893401015226</v>
      </c>
      <c r="K216">
        <f t="shared" si="34"/>
        <v>53.807106598984774</v>
      </c>
      <c r="L216">
        <v>1</v>
      </c>
      <c r="M216">
        <f t="shared" si="35"/>
        <v>46.192893401015226</v>
      </c>
      <c r="Q216" s="10">
        <f t="shared" si="30"/>
        <v>0</v>
      </c>
      <c r="R216" s="10">
        <f t="shared" si="31"/>
        <v>0</v>
      </c>
      <c r="S216" s="10">
        <f t="shared" si="32"/>
        <v>0</v>
      </c>
    </row>
    <row r="217" spans="1:19">
      <c r="A217" t="s">
        <v>18</v>
      </c>
      <c r="B217" t="s">
        <v>16</v>
      </c>
      <c r="C217" s="2">
        <v>41114</v>
      </c>
      <c r="D217" s="2">
        <v>41596</v>
      </c>
      <c r="E217">
        <v>72</v>
      </c>
      <c r="F217" t="s">
        <v>1</v>
      </c>
      <c r="G217">
        <v>17.600000000000001</v>
      </c>
      <c r="H217">
        <v>33.700000000000003</v>
      </c>
      <c r="I217">
        <v>19.899999999999999</v>
      </c>
      <c r="J217">
        <f t="shared" si="33"/>
        <v>40.949554896142445</v>
      </c>
      <c r="K217">
        <f t="shared" si="34"/>
        <v>59.050445103857555</v>
      </c>
      <c r="L217">
        <v>1</v>
      </c>
      <c r="M217">
        <f t="shared" si="35"/>
        <v>40.949554896142445</v>
      </c>
      <c r="Q217" s="10">
        <f t="shared" si="30"/>
        <v>0</v>
      </c>
      <c r="R217" s="10">
        <f t="shared" si="31"/>
        <v>0</v>
      </c>
      <c r="S217" s="10">
        <f t="shared" si="32"/>
        <v>0</v>
      </c>
    </row>
  </sheetData>
  <sortState ref="F2:Y217">
    <sortCondition ref="F2:F217"/>
  </sortState>
  <phoneticPr fontId="4" type="noConversion"/>
  <pageMargins left="0.75" right="0.75" top="1" bottom="1" header="0.5" footer="0.5"/>
  <pageSetup scale="135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35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zoomScale="70" zoomScaleNormal="70" zoomScalePageLayoutView="70" workbookViewId="0">
      <pane ySplit="1" topLeftCell="A2" activePane="bottomLeft" state="frozen"/>
      <selection activeCell="B1" sqref="B1"/>
      <selection pane="bottomLeft" activeCell="A21" sqref="A21"/>
    </sheetView>
  </sheetViews>
  <sheetFormatPr baseColWidth="10" defaultColWidth="8.83203125" defaultRowHeight="14" x14ac:dyDescent="0"/>
  <cols>
    <col min="1" max="1" width="28.5" style="15" customWidth="1"/>
    <col min="2" max="3" width="8.83203125" style="15"/>
    <col min="4" max="4" width="15.5" style="15" customWidth="1"/>
    <col min="5" max="5" width="9.5" style="15" customWidth="1"/>
    <col min="6" max="6" width="11.1640625" style="15" customWidth="1"/>
    <col min="7" max="7" width="8.83203125" style="15"/>
    <col min="8" max="8" width="9.5" style="15" customWidth="1"/>
    <col min="9" max="9" width="9.33203125" style="15" customWidth="1"/>
    <col min="10" max="10" width="10" style="15" customWidth="1"/>
    <col min="11" max="11" width="14.5" style="15" customWidth="1"/>
    <col min="12" max="13" width="10" style="15" customWidth="1"/>
    <col min="14" max="14" width="8.83203125" style="15"/>
    <col min="15" max="15" width="12" style="16" customWidth="1"/>
    <col min="16" max="16" width="12.1640625" style="15" customWidth="1"/>
    <col min="17" max="17" width="14.6640625" style="15" customWidth="1"/>
    <col min="18" max="18" width="15.33203125" style="15" customWidth="1"/>
    <col min="19" max="19" width="13.83203125" style="15" customWidth="1"/>
    <col min="20" max="20" width="8.83203125" style="15"/>
    <col min="21" max="21" width="13" style="15" customWidth="1"/>
    <col min="22" max="16384" width="8.83203125" style="15"/>
  </cols>
  <sheetData>
    <row r="1" spans="1:21" ht="92" customHeight="1">
      <c r="A1" s="33" t="s">
        <v>2</v>
      </c>
      <c r="B1" s="33" t="s">
        <v>0</v>
      </c>
      <c r="C1" s="33" t="s">
        <v>12</v>
      </c>
      <c r="D1" s="33" t="s">
        <v>13</v>
      </c>
      <c r="E1" s="33" t="s">
        <v>5</v>
      </c>
      <c r="F1" s="33" t="s">
        <v>6</v>
      </c>
      <c r="G1" s="33" t="s">
        <v>20</v>
      </c>
      <c r="H1" s="24" t="s">
        <v>26</v>
      </c>
      <c r="I1" s="24" t="s">
        <v>27</v>
      </c>
      <c r="J1" s="24" t="s">
        <v>28</v>
      </c>
      <c r="K1" s="15" t="s">
        <v>29</v>
      </c>
      <c r="L1" s="15" t="s">
        <v>30</v>
      </c>
      <c r="M1" s="15" t="s">
        <v>31</v>
      </c>
      <c r="O1" s="32" t="s">
        <v>38</v>
      </c>
      <c r="P1" s="24" t="s">
        <v>37</v>
      </c>
      <c r="Q1" s="24" t="s">
        <v>34</v>
      </c>
      <c r="R1" s="24" t="s">
        <v>36</v>
      </c>
      <c r="S1" s="24" t="s">
        <v>34</v>
      </c>
      <c r="T1" s="24" t="s">
        <v>35</v>
      </c>
      <c r="U1" s="24" t="s">
        <v>34</v>
      </c>
    </row>
    <row r="2" spans="1:21">
      <c r="A2" s="15" t="s">
        <v>10</v>
      </c>
      <c r="B2" s="15">
        <v>9</v>
      </c>
      <c r="C2" s="15" t="s">
        <v>11</v>
      </c>
      <c r="D2" s="15" t="s">
        <v>15</v>
      </c>
      <c r="E2" s="17">
        <v>41114</v>
      </c>
      <c r="F2" s="17">
        <v>41145</v>
      </c>
      <c r="G2" s="15">
        <v>1</v>
      </c>
      <c r="H2" s="23">
        <v>45.5</v>
      </c>
      <c r="I2" s="23">
        <v>6.22</v>
      </c>
      <c r="J2" s="23">
        <v>1.462</v>
      </c>
      <c r="K2" s="15">
        <v>9.8734999999999999</v>
      </c>
      <c r="L2" s="15">
        <v>1.3497399999999999</v>
      </c>
      <c r="M2" s="15">
        <v>0.31725399999999998</v>
      </c>
    </row>
    <row r="3" spans="1:21">
      <c r="A3" s="15" t="s">
        <v>10</v>
      </c>
      <c r="B3" s="15">
        <v>1</v>
      </c>
      <c r="C3" s="15" t="s">
        <v>11</v>
      </c>
      <c r="D3" s="15" t="s">
        <v>14</v>
      </c>
      <c r="E3" s="17">
        <v>41114</v>
      </c>
      <c r="F3" s="17">
        <v>41145</v>
      </c>
      <c r="G3" s="15">
        <v>1</v>
      </c>
      <c r="H3" s="23">
        <v>44.118000000000002</v>
      </c>
      <c r="I3" s="23">
        <v>6.016</v>
      </c>
      <c r="J3" s="23">
        <v>2.4790000000000001</v>
      </c>
      <c r="K3" s="15">
        <v>9.0883080000000014</v>
      </c>
      <c r="L3" s="15">
        <v>1.239296</v>
      </c>
      <c r="M3" s="15">
        <v>0.51067400000000007</v>
      </c>
      <c r="O3" s="16">
        <v>1</v>
      </c>
      <c r="P3" s="23">
        <f>AVERAGE(H2:H4)</f>
        <v>45.401999999999994</v>
      </c>
      <c r="Q3" s="15">
        <f>STDEV(H2:H4)/SQRT(COUNT(H2:H4))</f>
        <v>0.7147092648996044</v>
      </c>
      <c r="R3" s="23">
        <f>AVERAGE(I2:I4)</f>
        <v>6.1670000000000007</v>
      </c>
      <c r="S3" s="15">
        <f>STDEV(I2:I4)/SQRT(COUNT(I2:I4))</f>
        <v>7.6609398901179127E-2</v>
      </c>
      <c r="T3" s="23">
        <f>AVERAGE(J2:J4)</f>
        <v>1.8593333333333331</v>
      </c>
      <c r="U3" s="15">
        <f>STDEV(J2:J4)/SQRT(COUNT(J2:J4))</f>
        <v>0.31392479637291837</v>
      </c>
    </row>
    <row r="4" spans="1:21">
      <c r="A4" s="15" t="s">
        <v>10</v>
      </c>
      <c r="B4" s="15">
        <v>17</v>
      </c>
      <c r="C4" s="15" t="s">
        <v>11</v>
      </c>
      <c r="D4" s="15" t="s">
        <v>16</v>
      </c>
      <c r="E4" s="17">
        <v>41114</v>
      </c>
      <c r="F4" s="17">
        <v>41145</v>
      </c>
      <c r="G4" s="15">
        <v>1</v>
      </c>
      <c r="H4" s="23">
        <v>46.588000000000001</v>
      </c>
      <c r="I4" s="23">
        <v>6.2649999999999997</v>
      </c>
      <c r="J4" s="23">
        <v>1.637</v>
      </c>
      <c r="K4" s="15">
        <v>9.7368919999999992</v>
      </c>
      <c r="L4" s="15">
        <v>1.3093849999999998</v>
      </c>
      <c r="M4" s="15">
        <v>0.34213299999999996</v>
      </c>
    </row>
    <row r="5" spans="1:21" ht="15">
      <c r="A5" s="15" t="s">
        <v>10</v>
      </c>
      <c r="B5" s="15">
        <v>10</v>
      </c>
      <c r="C5" s="15" t="s">
        <v>11</v>
      </c>
      <c r="D5" s="15" t="s">
        <v>15</v>
      </c>
      <c r="E5" s="17">
        <v>41114</v>
      </c>
      <c r="F5" s="18">
        <v>41180</v>
      </c>
      <c r="G5" s="15">
        <v>2</v>
      </c>
      <c r="H5" s="23">
        <v>41.561999999999998</v>
      </c>
      <c r="I5" s="23">
        <v>5.6529999999999996</v>
      </c>
      <c r="J5" s="23">
        <v>2.153</v>
      </c>
      <c r="K5" s="15">
        <v>9.6839460000000006</v>
      </c>
      <c r="L5" s="15">
        <v>1.3171489999999999</v>
      </c>
      <c r="M5" s="15">
        <v>0.50164900000000001</v>
      </c>
    </row>
    <row r="6" spans="1:21" ht="15">
      <c r="A6" s="15" t="s">
        <v>10</v>
      </c>
      <c r="B6" s="15">
        <v>2</v>
      </c>
      <c r="C6" s="15" t="s">
        <v>11</v>
      </c>
      <c r="D6" s="15" t="s">
        <v>14</v>
      </c>
      <c r="E6" s="17">
        <v>41114</v>
      </c>
      <c r="F6" s="18">
        <v>41180</v>
      </c>
      <c r="G6" s="15">
        <v>2</v>
      </c>
      <c r="H6" s="23">
        <v>40.712000000000003</v>
      </c>
      <c r="I6" s="23">
        <v>5.9619999999999997</v>
      </c>
      <c r="J6" s="23">
        <v>2.0230000000000001</v>
      </c>
      <c r="K6" s="15">
        <v>8.1424000000000003</v>
      </c>
      <c r="L6" s="15">
        <v>1.1923999999999999</v>
      </c>
      <c r="M6" s="15">
        <v>0.40460000000000002</v>
      </c>
      <c r="O6" s="16">
        <v>2</v>
      </c>
      <c r="P6" s="23">
        <f>AVERAGE(H5:H7)</f>
        <v>42.13966666666667</v>
      </c>
      <c r="Q6" s="15">
        <f>STDEV(H5:H7)/SQRT(COUNT(H5:H7))</f>
        <v>1.0322542214870225</v>
      </c>
      <c r="R6" s="23">
        <f>AVERAGE(I5:I7)</f>
        <v>5.7586666666666657</v>
      </c>
      <c r="S6" s="15">
        <f>STDEV(I5:I7)/SQRT(COUNT(I5:I7))</f>
        <v>0.101692892792193</v>
      </c>
      <c r="T6" s="23">
        <f>AVERAGE(J5:J7)</f>
        <v>2.2003333333333335</v>
      </c>
      <c r="U6" s="15">
        <f>STDEV(J5:J7)/SQRT(COUNT(J5:J7))</f>
        <v>0.11843610560598103</v>
      </c>
    </row>
    <row r="7" spans="1:21" ht="15">
      <c r="A7" s="15" t="s">
        <v>10</v>
      </c>
      <c r="B7" s="15">
        <v>18</v>
      </c>
      <c r="C7" s="15" t="s">
        <v>11</v>
      </c>
      <c r="D7" s="15" t="s">
        <v>16</v>
      </c>
      <c r="E7" s="17">
        <v>41114</v>
      </c>
      <c r="F7" s="18">
        <v>41180</v>
      </c>
      <c r="G7" s="15">
        <v>2</v>
      </c>
      <c r="H7" s="23">
        <v>44.145000000000003</v>
      </c>
      <c r="I7" s="23">
        <v>5.6609999999999996</v>
      </c>
      <c r="J7" s="23">
        <v>2.4249999999999998</v>
      </c>
      <c r="K7" s="15">
        <v>9.7560450000000021</v>
      </c>
      <c r="L7" s="15">
        <v>1.2510809999999999</v>
      </c>
      <c r="M7" s="15">
        <v>0.53592499999999998</v>
      </c>
    </row>
    <row r="8" spans="1:21">
      <c r="A8" s="15" t="s">
        <v>10</v>
      </c>
      <c r="B8" s="15">
        <v>11</v>
      </c>
      <c r="C8" s="15" t="s">
        <v>11</v>
      </c>
      <c r="D8" s="15" t="s">
        <v>15</v>
      </c>
      <c r="E8" s="17">
        <v>41114</v>
      </c>
      <c r="F8" s="17">
        <v>41221</v>
      </c>
      <c r="G8" s="15">
        <v>4</v>
      </c>
      <c r="H8" s="23">
        <v>44.581000000000003</v>
      </c>
      <c r="I8" s="23">
        <v>6.13</v>
      </c>
      <c r="J8" s="23">
        <v>2.25</v>
      </c>
      <c r="K8" s="15">
        <v>9.8078200000000013</v>
      </c>
      <c r="L8" s="15">
        <v>1.3486</v>
      </c>
      <c r="M8" s="15">
        <v>0.495</v>
      </c>
    </row>
    <row r="9" spans="1:21">
      <c r="A9" s="15" t="s">
        <v>10</v>
      </c>
      <c r="B9" s="15">
        <v>3</v>
      </c>
      <c r="C9" s="15" t="s">
        <v>11</v>
      </c>
      <c r="D9" s="15" t="s">
        <v>14</v>
      </c>
      <c r="E9" s="17">
        <v>41114</v>
      </c>
      <c r="F9" s="17">
        <v>41221</v>
      </c>
      <c r="G9" s="15">
        <v>4</v>
      </c>
      <c r="H9" s="23">
        <v>41.073</v>
      </c>
      <c r="I9" s="23">
        <v>5.2370000000000001</v>
      </c>
      <c r="J9" s="23">
        <v>2.2970000000000002</v>
      </c>
      <c r="K9" s="15">
        <v>8.6253300000000017</v>
      </c>
      <c r="L9" s="15">
        <v>1.0997699999999999</v>
      </c>
      <c r="M9" s="15">
        <v>0.48237000000000002</v>
      </c>
      <c r="O9" s="16">
        <v>4</v>
      </c>
      <c r="P9" s="23">
        <f>AVERAGE(H8:H10)</f>
        <v>43.483333333333327</v>
      </c>
      <c r="Q9" s="15">
        <f>STDEV(H8:H10)/SQRT(COUNT(H8:H10))</f>
        <v>1.2067637622077398</v>
      </c>
      <c r="R9" s="23">
        <f>AVERAGE(I8:I10)</f>
        <v>5.8460000000000001</v>
      </c>
      <c r="S9" s="15">
        <f>STDEV(I8:I10)/SQRT(COUNT(I8:I10))</f>
        <v>0.30472993507913421</v>
      </c>
      <c r="T9" s="23">
        <f>AVERAGE(J8:J10)</f>
        <v>2.2073333333333336</v>
      </c>
      <c r="U9" s="15">
        <f>STDEV(J8:J10)/SQRT(COUNT(J8:J10))</f>
        <v>6.7543401684480683E-2</v>
      </c>
    </row>
    <row r="10" spans="1:21">
      <c r="A10" s="15" t="s">
        <v>10</v>
      </c>
      <c r="B10" s="15">
        <v>19</v>
      </c>
      <c r="C10" s="15" t="s">
        <v>11</v>
      </c>
      <c r="D10" s="15" t="s">
        <v>16</v>
      </c>
      <c r="E10" s="17">
        <v>41114</v>
      </c>
      <c r="F10" s="17">
        <v>41221</v>
      </c>
      <c r="G10" s="15">
        <v>4</v>
      </c>
      <c r="H10" s="23">
        <v>44.795999999999999</v>
      </c>
      <c r="I10" s="23">
        <v>6.1710000000000003</v>
      </c>
      <c r="J10" s="23">
        <v>2.0750000000000002</v>
      </c>
      <c r="K10" s="15">
        <v>9.7655280000000015</v>
      </c>
      <c r="L10" s="15">
        <v>1.345278</v>
      </c>
      <c r="M10" s="15">
        <v>0.45235000000000003</v>
      </c>
    </row>
    <row r="11" spans="1:21" ht="15">
      <c r="A11" s="15" t="s">
        <v>10</v>
      </c>
      <c r="B11" s="15">
        <v>12</v>
      </c>
      <c r="C11" s="15" t="s">
        <v>11</v>
      </c>
      <c r="D11" s="15" t="s">
        <v>15</v>
      </c>
      <c r="E11" s="17">
        <v>41114</v>
      </c>
      <c r="F11" s="18">
        <v>41299</v>
      </c>
      <c r="G11" s="15">
        <v>6</v>
      </c>
      <c r="H11" s="23">
        <v>47.231999999999999</v>
      </c>
      <c r="I11" s="23">
        <v>6.6139999999999999</v>
      </c>
      <c r="J11" s="23">
        <v>2.1989999999999998</v>
      </c>
      <c r="K11" s="15">
        <v>9.6825600000000005</v>
      </c>
      <c r="L11" s="15">
        <v>1.3558700000000001</v>
      </c>
      <c r="M11" s="15">
        <v>0.450795</v>
      </c>
    </row>
    <row r="12" spans="1:21" ht="15">
      <c r="A12" s="15" t="s">
        <v>10</v>
      </c>
      <c r="B12" s="15">
        <v>4</v>
      </c>
      <c r="C12" s="15" t="s">
        <v>11</v>
      </c>
      <c r="D12" s="15" t="s">
        <v>14</v>
      </c>
      <c r="E12" s="17">
        <v>41114</v>
      </c>
      <c r="F12" s="18">
        <v>41299</v>
      </c>
      <c r="G12" s="15">
        <v>6</v>
      </c>
      <c r="H12" s="23">
        <v>47.356999999999999</v>
      </c>
      <c r="I12" s="23">
        <v>6.6470000000000002</v>
      </c>
      <c r="J12" s="23">
        <v>2.2770000000000001</v>
      </c>
      <c r="K12" s="15">
        <v>8.7610449999999993</v>
      </c>
      <c r="L12" s="15">
        <v>1.229695</v>
      </c>
      <c r="M12" s="15">
        <v>0.42124500000000004</v>
      </c>
      <c r="O12" s="16">
        <v>6</v>
      </c>
      <c r="P12" s="23">
        <f>AVERAGE(H11:H13)</f>
        <v>46.946333333333335</v>
      </c>
      <c r="Q12" s="15">
        <f>STDEV(H11:H13)/SQRT(COUNT(H11:H13))</f>
        <v>0.3500315858763477</v>
      </c>
      <c r="R12" s="23">
        <f>AVERAGE(I11:I13)</f>
        <v>6.4766666666666666</v>
      </c>
      <c r="S12" s="15">
        <f>STDEV(I11:I13)/SQRT(COUNT(I11:I13))</f>
        <v>0.15412801317231237</v>
      </c>
      <c r="T12" s="23">
        <f>AVERAGE(J11:J13)</f>
        <v>2.2566666666666664</v>
      </c>
      <c r="U12" s="15">
        <f>STDEV(J11:J13)/SQRT(COUNT(J11:J13))</f>
        <v>2.9247981886695171E-2</v>
      </c>
    </row>
    <row r="13" spans="1:21" ht="15">
      <c r="A13" s="15" t="s">
        <v>10</v>
      </c>
      <c r="B13" s="15">
        <v>20</v>
      </c>
      <c r="C13" s="15" t="s">
        <v>11</v>
      </c>
      <c r="D13" s="15" t="s">
        <v>16</v>
      </c>
      <c r="E13" s="17">
        <v>41114</v>
      </c>
      <c r="F13" s="18">
        <v>41299</v>
      </c>
      <c r="G13" s="15">
        <v>6</v>
      </c>
      <c r="H13" s="23">
        <v>46.25</v>
      </c>
      <c r="I13" s="23">
        <v>6.1689999999999996</v>
      </c>
      <c r="J13" s="23">
        <v>2.294</v>
      </c>
      <c r="K13" s="15">
        <v>9.3424999999999994</v>
      </c>
      <c r="L13" s="15">
        <v>1.2461379999999997</v>
      </c>
      <c r="M13" s="15">
        <v>0.46338800000000002</v>
      </c>
    </row>
    <row r="14" spans="1:21">
      <c r="A14" s="15" t="s">
        <v>10</v>
      </c>
      <c r="B14" s="15">
        <v>15</v>
      </c>
      <c r="C14" s="15" t="s">
        <v>11</v>
      </c>
      <c r="D14" s="15" t="s">
        <v>15</v>
      </c>
      <c r="E14" s="17">
        <v>41114</v>
      </c>
      <c r="F14" s="17">
        <v>41362</v>
      </c>
      <c r="G14" s="15">
        <v>8</v>
      </c>
      <c r="H14" s="23">
        <v>46.503999999999998</v>
      </c>
      <c r="I14" s="23">
        <v>6.1130000000000004</v>
      </c>
      <c r="J14" s="23">
        <v>2.367</v>
      </c>
      <c r="K14" s="15">
        <v>7.5801520000000009</v>
      </c>
      <c r="L14" s="15">
        <v>0.99641900000000005</v>
      </c>
      <c r="M14" s="15">
        <v>0.38582100000000003</v>
      </c>
    </row>
    <row r="15" spans="1:21">
      <c r="A15" s="15" t="s">
        <v>10</v>
      </c>
      <c r="B15" s="15">
        <v>8</v>
      </c>
      <c r="C15" s="15" t="s">
        <v>11</v>
      </c>
      <c r="D15" s="15" t="s">
        <v>14</v>
      </c>
      <c r="E15" s="17">
        <v>41114</v>
      </c>
      <c r="F15" s="17">
        <v>41362</v>
      </c>
      <c r="G15" s="15">
        <v>8</v>
      </c>
      <c r="H15" s="23">
        <v>45.341999999999999</v>
      </c>
      <c r="I15" s="23">
        <v>6.09</v>
      </c>
      <c r="J15" s="23">
        <v>3.5089999999999999</v>
      </c>
      <c r="K15" s="15">
        <v>8.3429279999999988</v>
      </c>
      <c r="L15" s="15">
        <v>1.12056</v>
      </c>
      <c r="M15" s="15">
        <v>0.64565600000000001</v>
      </c>
      <c r="O15" s="16">
        <v>8</v>
      </c>
      <c r="P15" s="23">
        <f>AVERAGE(H14:H16)</f>
        <v>45.845666666666666</v>
      </c>
      <c r="Q15" s="15">
        <f>STDEV(H14:H16)/SQRT(COUNT(H14:H16))</f>
        <v>0.34423941926772039</v>
      </c>
      <c r="R15" s="23">
        <f>AVERAGE(I14:I16)</f>
        <v>6.1223333333333327</v>
      </c>
      <c r="S15" s="15">
        <f>STDEV(I14:I16)/SQRT(COUNT(I14:I16))</f>
        <v>2.1865752013390877E-2</v>
      </c>
      <c r="T15" s="23">
        <f>AVERAGE(J14:J16)</f>
        <v>2.6136666666666666</v>
      </c>
      <c r="U15" s="15">
        <f>STDEV(J14:J16)/SQRT(COUNT(J14:J16))</f>
        <v>0.46246345200939376</v>
      </c>
    </row>
    <row r="16" spans="1:21">
      <c r="A16" s="15" t="s">
        <v>10</v>
      </c>
      <c r="B16" s="15">
        <v>21</v>
      </c>
      <c r="C16" s="15" t="s">
        <v>11</v>
      </c>
      <c r="D16" s="15" t="s">
        <v>16</v>
      </c>
      <c r="E16" s="17">
        <v>41114</v>
      </c>
      <c r="F16" s="17">
        <v>41362</v>
      </c>
      <c r="G16" s="15">
        <v>8</v>
      </c>
      <c r="H16" s="23">
        <v>45.691000000000003</v>
      </c>
      <c r="I16" s="23">
        <v>6.1639999999999997</v>
      </c>
      <c r="J16" s="23">
        <v>1.9650000000000001</v>
      </c>
      <c r="K16" s="15">
        <v>8.4528350000000003</v>
      </c>
      <c r="L16" s="15">
        <v>1.1403399999999999</v>
      </c>
      <c r="M16" s="15">
        <v>0.36352499999999999</v>
      </c>
    </row>
    <row r="17" spans="1:21">
      <c r="A17" s="15" t="s">
        <v>10</v>
      </c>
      <c r="B17" s="15">
        <v>13</v>
      </c>
      <c r="C17" s="15" t="s">
        <v>11</v>
      </c>
      <c r="D17" s="15" t="s">
        <v>15</v>
      </c>
      <c r="E17" s="17">
        <v>41114</v>
      </c>
      <c r="F17" s="17">
        <v>41408</v>
      </c>
      <c r="G17" s="15">
        <v>10</v>
      </c>
      <c r="H17" s="23">
        <v>44.878999999999998</v>
      </c>
      <c r="I17" s="23">
        <v>6.1050000000000004</v>
      </c>
      <c r="J17" s="23">
        <v>2.2559999999999998</v>
      </c>
      <c r="K17" s="15">
        <v>7.6294299999999993</v>
      </c>
      <c r="L17" s="15">
        <v>1.0378500000000002</v>
      </c>
      <c r="M17" s="15">
        <v>0.38351999999999997</v>
      </c>
    </row>
    <row r="18" spans="1:21">
      <c r="A18" s="15" t="s">
        <v>10</v>
      </c>
      <c r="B18" s="15">
        <v>7</v>
      </c>
      <c r="C18" s="15" t="s">
        <v>11</v>
      </c>
      <c r="D18" s="15" t="s">
        <v>14</v>
      </c>
      <c r="E18" s="17">
        <v>41114</v>
      </c>
      <c r="F18" s="17">
        <v>41408</v>
      </c>
      <c r="G18" s="15">
        <v>10</v>
      </c>
      <c r="H18" s="23">
        <v>40.064</v>
      </c>
      <c r="I18" s="23">
        <v>5.3840000000000003</v>
      </c>
      <c r="J18" s="23">
        <v>2.944</v>
      </c>
      <c r="K18" s="15">
        <v>8.3333119999999994</v>
      </c>
      <c r="L18" s="15">
        <v>1.1198720000000002</v>
      </c>
      <c r="M18" s="15">
        <v>0.61235200000000001</v>
      </c>
      <c r="O18" s="16">
        <v>10</v>
      </c>
      <c r="P18" s="23">
        <f>AVERAGE(H17:H19)</f>
        <v>43.050999999999995</v>
      </c>
      <c r="Q18" s="15">
        <f>STDEV(H17:H19)/SQRT(COUNT(H17:H19))</f>
        <v>1.5059345935331985</v>
      </c>
      <c r="R18" s="23">
        <f>AVERAGE(I17:I19)</f>
        <v>5.7376666666666667</v>
      </c>
      <c r="S18" s="15">
        <f>STDEV(I17:I19)/SQRT(COUNT(I17:I19))</f>
        <v>0.20824691540999543</v>
      </c>
      <c r="T18" s="23">
        <f>AVERAGE(J17:J19)</f>
        <v>2.6716666666666664</v>
      </c>
      <c r="U18" s="15">
        <f>STDEV(J17:J19)/SQRT(COUNT(J17:J19))</f>
        <v>0.21114318469807494</v>
      </c>
    </row>
    <row r="19" spans="1:21">
      <c r="A19" s="26" t="s">
        <v>10</v>
      </c>
      <c r="B19" s="26">
        <v>22</v>
      </c>
      <c r="C19" s="26" t="s">
        <v>11</v>
      </c>
      <c r="D19" s="26" t="s">
        <v>16</v>
      </c>
      <c r="E19" s="28">
        <v>41114</v>
      </c>
      <c r="F19" s="28">
        <v>41408</v>
      </c>
      <c r="G19" s="26">
        <v>10</v>
      </c>
      <c r="H19" s="23">
        <v>44.21</v>
      </c>
      <c r="I19" s="23">
        <v>5.7240000000000002</v>
      </c>
      <c r="J19" s="15">
        <v>2.8149999999999999</v>
      </c>
      <c r="K19" s="15">
        <v>0</v>
      </c>
      <c r="L19" s="15">
        <v>0</v>
      </c>
      <c r="M19" s="15">
        <v>0</v>
      </c>
    </row>
    <row r="20" spans="1:21">
      <c r="A20" s="15" t="s">
        <v>10</v>
      </c>
      <c r="B20" s="15">
        <v>14</v>
      </c>
      <c r="C20" s="15" t="s">
        <v>11</v>
      </c>
      <c r="D20" s="15" t="s">
        <v>15</v>
      </c>
      <c r="E20" s="17">
        <v>41114</v>
      </c>
      <c r="F20" s="17">
        <v>41458</v>
      </c>
      <c r="G20" s="15">
        <v>12</v>
      </c>
      <c r="H20" s="23">
        <v>43.860999999999997</v>
      </c>
      <c r="I20" s="23">
        <v>5.7779999999999996</v>
      </c>
      <c r="J20" s="23">
        <v>2.7330000000000001</v>
      </c>
      <c r="K20" s="15">
        <v>8.1581460000000003</v>
      </c>
      <c r="L20" s="15">
        <v>1.074708</v>
      </c>
      <c r="M20" s="15">
        <v>0.50833800000000007</v>
      </c>
    </row>
    <row r="21" spans="1:21">
      <c r="A21" s="15" t="s">
        <v>10</v>
      </c>
      <c r="B21" s="15">
        <v>6</v>
      </c>
      <c r="C21" s="15" t="s">
        <v>11</v>
      </c>
      <c r="D21" s="15" t="s">
        <v>14</v>
      </c>
      <c r="E21" s="17">
        <v>41114</v>
      </c>
      <c r="F21" s="17">
        <v>41458</v>
      </c>
      <c r="G21" s="15">
        <v>12</v>
      </c>
      <c r="H21" s="23">
        <v>46.423000000000002</v>
      </c>
      <c r="I21" s="23">
        <v>6.3360000000000003</v>
      </c>
      <c r="J21" s="23">
        <v>2.9049999999999998</v>
      </c>
      <c r="K21" s="15">
        <v>8.4489859999999997</v>
      </c>
      <c r="L21" s="15">
        <v>1.153152</v>
      </c>
      <c r="M21" s="15">
        <v>0.52871000000000001</v>
      </c>
      <c r="O21" s="16">
        <v>12</v>
      </c>
      <c r="P21" s="23">
        <f>AVERAGE(H20:H22)</f>
        <v>39.204666666666661</v>
      </c>
      <c r="Q21" s="15">
        <f>STDEV(H20:H22)/SQRT(COUNT(H20:H22))</f>
        <v>5.9832193768163906</v>
      </c>
      <c r="R21" s="23">
        <f>AVERAGE(I20:I22)</f>
        <v>5.0230000000000006</v>
      </c>
      <c r="S21" s="15">
        <f>STDEV(I20:I22)/SQRT(COUNT(I20:I22))</f>
        <v>1.0464716909692287</v>
      </c>
      <c r="T21" s="23">
        <f>AVERAGE(J20:J22)</f>
        <v>2.46</v>
      </c>
      <c r="U21" s="15">
        <f>STDEV(J20:J22)/SQRT(COUNT(J20:J22))</f>
        <v>0.3624173468990326</v>
      </c>
    </row>
    <row r="22" spans="1:21">
      <c r="A22" s="30" t="s">
        <v>10</v>
      </c>
      <c r="B22" s="30">
        <v>23</v>
      </c>
      <c r="C22" s="30" t="s">
        <v>11</v>
      </c>
      <c r="D22" s="30" t="s">
        <v>16</v>
      </c>
      <c r="E22" s="31">
        <v>41114</v>
      </c>
      <c r="F22" s="31">
        <v>41458</v>
      </c>
      <c r="G22" s="30">
        <v>12</v>
      </c>
      <c r="H22" s="23">
        <v>27.33</v>
      </c>
      <c r="I22" s="23">
        <v>2.9550000000000001</v>
      </c>
      <c r="J22" s="23">
        <v>1.742</v>
      </c>
      <c r="K22" s="15">
        <v>5.1107099999999992</v>
      </c>
      <c r="L22" s="15">
        <v>0.55258499999999999</v>
      </c>
      <c r="M22" s="15">
        <v>0.32575399999999999</v>
      </c>
    </row>
    <row r="23" spans="1:21">
      <c r="A23" s="15" t="s">
        <v>10</v>
      </c>
      <c r="B23" s="15">
        <v>5</v>
      </c>
      <c r="C23" s="15" t="s">
        <v>11</v>
      </c>
      <c r="D23" s="15" t="s">
        <v>14</v>
      </c>
      <c r="E23" s="17">
        <v>41114</v>
      </c>
      <c r="F23" s="17">
        <v>41596</v>
      </c>
      <c r="G23" s="15">
        <v>16</v>
      </c>
      <c r="H23" s="23">
        <v>45.542999999999999</v>
      </c>
      <c r="I23" s="23">
        <v>6.173</v>
      </c>
      <c r="J23" s="23">
        <v>2.5070000000000001</v>
      </c>
      <c r="K23" s="15">
        <v>8.3343690000000006</v>
      </c>
      <c r="L23" s="15">
        <v>1.129659</v>
      </c>
      <c r="M23" s="15">
        <v>0.45878100000000005</v>
      </c>
    </row>
    <row r="24" spans="1:21">
      <c r="A24" s="15" t="s">
        <v>10</v>
      </c>
      <c r="B24" s="15">
        <v>24</v>
      </c>
      <c r="C24" s="15" t="s">
        <v>11</v>
      </c>
      <c r="D24" s="15" t="s">
        <v>16</v>
      </c>
      <c r="E24" s="17">
        <v>41114</v>
      </c>
      <c r="F24" s="17">
        <v>41596</v>
      </c>
      <c r="G24" s="15">
        <v>16</v>
      </c>
      <c r="H24" s="23">
        <v>47.027999999999999</v>
      </c>
      <c r="I24" s="23">
        <v>6.6820000000000004</v>
      </c>
      <c r="J24" s="23">
        <v>2.157</v>
      </c>
      <c r="K24" s="15">
        <v>9.323771279999999</v>
      </c>
      <c r="L24" s="15">
        <v>1.32477332</v>
      </c>
      <c r="M24" s="15">
        <v>0.42764682000000004</v>
      </c>
      <c r="O24" s="16">
        <v>16</v>
      </c>
      <c r="P24" s="23">
        <f>AVERAGE(H23:H24)</f>
        <v>46.285499999999999</v>
      </c>
      <c r="Q24" s="15">
        <f>STDEV(H23:H24)/SQRT(COUNT(H23:H24))</f>
        <v>0.7424999999999996</v>
      </c>
      <c r="R24" s="23">
        <f>AVERAGE(I23:I24)</f>
        <v>6.4275000000000002</v>
      </c>
      <c r="S24" s="15">
        <f>STDEV(I23:I24)/SQRT(COUNT(I23:I24))</f>
        <v>0.25450000000000017</v>
      </c>
      <c r="T24" s="23">
        <f>AVERAGE(J23:J24)</f>
        <v>2.3319999999999999</v>
      </c>
      <c r="U24" s="15">
        <f>STDEV(J23:J24)/SQRT(COUNT(J23:J24))</f>
        <v>0.17500000000000004</v>
      </c>
    </row>
    <row r="25" spans="1:21">
      <c r="A25" s="20" t="s">
        <v>10</v>
      </c>
      <c r="B25" s="20">
        <v>16</v>
      </c>
      <c r="C25" s="20" t="s">
        <v>11</v>
      </c>
      <c r="D25" s="20" t="s">
        <v>15</v>
      </c>
      <c r="E25" s="21">
        <v>41114</v>
      </c>
      <c r="F25" s="21"/>
      <c r="G25" s="20"/>
      <c r="H25" s="23">
        <v>46.747999999999998</v>
      </c>
      <c r="I25" s="23">
        <v>6.3159999999999998</v>
      </c>
      <c r="J25" s="23">
        <v>1.94</v>
      </c>
      <c r="K25" s="15">
        <v>0.3459352</v>
      </c>
      <c r="L25" s="15">
        <v>4.6738399999999992E-2</v>
      </c>
      <c r="M25" s="15">
        <v>1.4356000000000001E-2</v>
      </c>
    </row>
    <row r="26" spans="1:21">
      <c r="A26" s="15" t="s">
        <v>33</v>
      </c>
      <c r="B26" s="15">
        <v>9</v>
      </c>
      <c r="C26" s="15" t="s">
        <v>11</v>
      </c>
      <c r="D26" s="15" t="s">
        <v>15</v>
      </c>
      <c r="E26" s="17">
        <v>41114</v>
      </c>
      <c r="F26" s="17">
        <v>41145</v>
      </c>
      <c r="G26" s="15">
        <v>1</v>
      </c>
      <c r="H26" s="23">
        <v>44.975999999999999</v>
      </c>
      <c r="I26" s="23">
        <v>5.8479999999999999</v>
      </c>
      <c r="J26" s="23">
        <v>1.0580000000000001</v>
      </c>
      <c r="K26" s="15">
        <v>12.683232</v>
      </c>
      <c r="L26" s="15">
        <v>1.6491359999999999</v>
      </c>
      <c r="M26" s="15">
        <v>0.29835600000000001</v>
      </c>
    </row>
    <row r="27" spans="1:21">
      <c r="A27" s="15" t="s">
        <v>33</v>
      </c>
      <c r="B27" s="15">
        <v>1</v>
      </c>
      <c r="C27" s="15" t="s">
        <v>11</v>
      </c>
      <c r="D27" s="15" t="s">
        <v>14</v>
      </c>
      <c r="E27" s="17">
        <v>41114</v>
      </c>
      <c r="F27" s="17">
        <v>41145</v>
      </c>
      <c r="G27" s="15">
        <v>1</v>
      </c>
      <c r="H27" s="29">
        <v>44.585999999999999</v>
      </c>
      <c r="I27" s="29">
        <v>5.9640000000000004</v>
      </c>
      <c r="J27" s="29">
        <v>1.0329999999999999</v>
      </c>
      <c r="K27" s="15">
        <v>12.484079999999999</v>
      </c>
      <c r="L27" s="15">
        <v>1.6699200000000001</v>
      </c>
      <c r="M27" s="15">
        <v>0.28923999999999994</v>
      </c>
      <c r="O27" s="16">
        <v>1</v>
      </c>
      <c r="P27" s="23">
        <f>AVERAGE(H26:H28)</f>
        <v>45.24466666666666</v>
      </c>
      <c r="Q27" s="15">
        <f>STDEV(H26:H28)/SQRT(COUNT(H26:H28))</f>
        <v>0.47713915976136068</v>
      </c>
      <c r="R27" s="23">
        <f>AVERAGE(I26:I28)</f>
        <v>5.9050000000000002</v>
      </c>
      <c r="S27" s="15">
        <f>STDEV(I26:I28)/SQRT(COUNT(I26:I28))</f>
        <v>3.3501243758006123E-2</v>
      </c>
      <c r="T27" s="23">
        <f>AVERAGE(J26:J28)</f>
        <v>0.98466666666666669</v>
      </c>
      <c r="U27" s="15">
        <f>STDEV(J26:J28)/SQRT(COUNT(J26:J28))</f>
        <v>6.1259919831630365E-2</v>
      </c>
    </row>
    <row r="28" spans="1:21">
      <c r="A28" s="15" t="s">
        <v>33</v>
      </c>
      <c r="B28" s="15">
        <v>17</v>
      </c>
      <c r="C28" s="15" t="s">
        <v>11</v>
      </c>
      <c r="D28" s="15" t="s">
        <v>16</v>
      </c>
      <c r="E28" s="17">
        <v>41114</v>
      </c>
      <c r="F28" s="17">
        <v>41145</v>
      </c>
      <c r="G28" s="15">
        <v>1</v>
      </c>
      <c r="H28" s="23">
        <v>46.171999999999997</v>
      </c>
      <c r="I28" s="23">
        <v>5.9029999999999996</v>
      </c>
      <c r="J28" s="23">
        <v>0.86299999999999999</v>
      </c>
      <c r="K28" s="15">
        <v>12.512611999999999</v>
      </c>
      <c r="L28" s="15">
        <v>1.5997130000000002</v>
      </c>
      <c r="M28" s="15">
        <v>0.23387300000000003</v>
      </c>
    </row>
    <row r="29" spans="1:21" ht="15">
      <c r="A29" s="15" t="s">
        <v>33</v>
      </c>
      <c r="B29" s="15">
        <v>10</v>
      </c>
      <c r="C29" s="15" t="s">
        <v>11</v>
      </c>
      <c r="D29" s="15" t="s">
        <v>15</v>
      </c>
      <c r="E29" s="17">
        <v>41114</v>
      </c>
      <c r="F29" s="18">
        <v>41180</v>
      </c>
      <c r="G29" s="15">
        <v>2</v>
      </c>
      <c r="H29" s="29">
        <v>45.070999999999998</v>
      </c>
      <c r="I29" s="29">
        <v>5.9420000000000002</v>
      </c>
      <c r="J29" s="29">
        <v>3.117</v>
      </c>
      <c r="K29" s="15">
        <v>12.890306000000001</v>
      </c>
      <c r="L29" s="15">
        <v>1.6994120000000001</v>
      </c>
      <c r="M29" s="15">
        <v>0.89146200000000009</v>
      </c>
    </row>
    <row r="30" spans="1:21" ht="15">
      <c r="A30" s="15" t="s">
        <v>33</v>
      </c>
      <c r="B30" s="15">
        <v>2</v>
      </c>
      <c r="C30" s="15" t="s">
        <v>11</v>
      </c>
      <c r="D30" s="15" t="s">
        <v>14</v>
      </c>
      <c r="E30" s="17">
        <v>41114</v>
      </c>
      <c r="F30" s="18">
        <v>41180</v>
      </c>
      <c r="G30" s="15">
        <v>2</v>
      </c>
      <c r="H30" s="23">
        <v>45.823</v>
      </c>
      <c r="I30" s="23">
        <v>5.9039999999999999</v>
      </c>
      <c r="J30" s="23">
        <v>1.5629999999999999</v>
      </c>
      <c r="K30" s="15">
        <v>12.922086</v>
      </c>
      <c r="L30" s="15">
        <v>1.664928</v>
      </c>
      <c r="M30" s="15">
        <v>0.44076599999999994</v>
      </c>
      <c r="O30" s="16">
        <v>2</v>
      </c>
      <c r="P30" s="23">
        <f>AVERAGE(H29:H31)</f>
        <v>44.786666666666669</v>
      </c>
      <c r="Q30" s="15">
        <f>STDEV(H29:H31)/SQRT(COUNT(H29:H31))</f>
        <v>0.69510103182519012</v>
      </c>
      <c r="R30" s="23">
        <f>AVERAGE(I29:I31)</f>
        <v>5.8303333333333329</v>
      </c>
      <c r="S30" s="15">
        <f>STDEV(I29:I31)/SQRT(COUNT(I29:I31))</f>
        <v>9.3313688408745668E-2</v>
      </c>
      <c r="T30" s="23">
        <f>AVERAGE(J29:J31)</f>
        <v>2.4863333333333331</v>
      </c>
      <c r="U30" s="15">
        <f>STDEV(J29:J31)/SQRT(COUNT(J29:J31))</f>
        <v>0.47186485824274366</v>
      </c>
    </row>
    <row r="31" spans="1:21" ht="15">
      <c r="A31" s="15" t="s">
        <v>33</v>
      </c>
      <c r="B31" s="15">
        <v>18</v>
      </c>
      <c r="C31" s="15" t="s">
        <v>11</v>
      </c>
      <c r="D31" s="15" t="s">
        <v>16</v>
      </c>
      <c r="E31" s="17">
        <v>41114</v>
      </c>
      <c r="F31" s="18">
        <v>41180</v>
      </c>
      <c r="G31" s="15">
        <v>2</v>
      </c>
      <c r="H31" s="23">
        <v>43.466000000000001</v>
      </c>
      <c r="I31" s="23">
        <v>5.6449999999999996</v>
      </c>
      <c r="J31" s="23">
        <v>2.7789999999999999</v>
      </c>
      <c r="K31" s="15">
        <v>10.388374000000001</v>
      </c>
      <c r="L31" s="15">
        <v>1.3491549999999999</v>
      </c>
      <c r="M31" s="15">
        <v>0.66418099999999991</v>
      </c>
    </row>
    <row r="32" spans="1:21">
      <c r="A32" s="15" t="s">
        <v>33</v>
      </c>
      <c r="B32" s="15">
        <v>11</v>
      </c>
      <c r="C32" s="15" t="s">
        <v>11</v>
      </c>
      <c r="D32" s="15" t="s">
        <v>15</v>
      </c>
      <c r="E32" s="17">
        <v>41114</v>
      </c>
      <c r="F32" s="17">
        <v>41221</v>
      </c>
      <c r="G32" s="15">
        <v>4</v>
      </c>
      <c r="H32" s="29">
        <v>44.561</v>
      </c>
      <c r="I32" s="23">
        <v>5.3739999999999997</v>
      </c>
      <c r="J32" s="23">
        <v>1.78</v>
      </c>
      <c r="K32" s="15">
        <v>10.828323000000001</v>
      </c>
      <c r="L32" s="15">
        <v>1.305882</v>
      </c>
      <c r="M32" s="15">
        <v>0.43254000000000004</v>
      </c>
    </row>
    <row r="33" spans="1:21">
      <c r="A33" s="15" t="s">
        <v>33</v>
      </c>
      <c r="B33" s="15">
        <v>3</v>
      </c>
      <c r="C33" s="15" t="s">
        <v>11</v>
      </c>
      <c r="D33" s="15" t="s">
        <v>14</v>
      </c>
      <c r="E33" s="17">
        <v>41114</v>
      </c>
      <c r="F33" s="17">
        <v>41221</v>
      </c>
      <c r="G33" s="15">
        <v>4</v>
      </c>
      <c r="H33" s="29">
        <v>46.826000000000001</v>
      </c>
      <c r="I33" s="29">
        <v>6.0369999999999999</v>
      </c>
      <c r="J33" s="29">
        <v>3.9390000000000001</v>
      </c>
      <c r="K33" s="15">
        <v>11.378718000000001</v>
      </c>
      <c r="L33" s="15">
        <v>1.4669909999999999</v>
      </c>
      <c r="M33" s="15">
        <v>0.95717700000000006</v>
      </c>
      <c r="O33" s="16">
        <v>4</v>
      </c>
      <c r="P33" s="23">
        <f>AVERAGE(H32:H34)</f>
        <v>46.044000000000004</v>
      </c>
      <c r="Q33" s="15">
        <f>STDEV(H32:H34)/SQRT(COUNT(H32:H34))</f>
        <v>0.74186858674565781</v>
      </c>
      <c r="R33" s="23">
        <f>AVERAGE(I32:I34)</f>
        <v>5.7749999999999995</v>
      </c>
      <c r="S33" s="15">
        <f>STDEV(I32:I34)/SQRT(COUNT(I32:I34))</f>
        <v>0.20361974363995261</v>
      </c>
      <c r="T33" s="23">
        <f>AVERAGE(J32:J34)</f>
        <v>2.4236666666666671</v>
      </c>
      <c r="U33" s="15">
        <f>STDEV(J32:J34)/SQRT(COUNT(J32:J34))</f>
        <v>0.76052007059496929</v>
      </c>
    </row>
    <row r="34" spans="1:21">
      <c r="A34" s="15" t="s">
        <v>33</v>
      </c>
      <c r="B34" s="15">
        <v>19</v>
      </c>
      <c r="C34" s="15" t="s">
        <v>11</v>
      </c>
      <c r="D34" s="15" t="s">
        <v>16</v>
      </c>
      <c r="E34" s="17">
        <v>41114</v>
      </c>
      <c r="F34" s="17">
        <v>41221</v>
      </c>
      <c r="G34" s="15">
        <v>4</v>
      </c>
      <c r="H34" s="23">
        <v>46.744999999999997</v>
      </c>
      <c r="I34" s="23">
        <v>5.9139999999999997</v>
      </c>
      <c r="J34" s="23">
        <v>1.552</v>
      </c>
      <c r="K34" s="15">
        <v>10.377389999999998</v>
      </c>
      <c r="L34" s="15">
        <v>1.312908</v>
      </c>
      <c r="M34" s="15">
        <v>0.34454400000000002</v>
      </c>
    </row>
    <row r="35" spans="1:21" ht="15">
      <c r="A35" s="15" t="s">
        <v>33</v>
      </c>
      <c r="B35" s="15">
        <v>12</v>
      </c>
      <c r="C35" s="15" t="s">
        <v>11</v>
      </c>
      <c r="D35" s="15" t="s">
        <v>15</v>
      </c>
      <c r="E35" s="17">
        <v>41114</v>
      </c>
      <c r="F35" s="18">
        <v>41299</v>
      </c>
      <c r="G35" s="15">
        <v>6</v>
      </c>
      <c r="H35" s="29">
        <v>46.39</v>
      </c>
      <c r="I35" s="29">
        <v>5.91</v>
      </c>
      <c r="J35" s="29">
        <v>5.6159999999999997</v>
      </c>
      <c r="K35" s="15">
        <v>10.90165</v>
      </c>
      <c r="L35" s="15">
        <v>1.3888499999999999</v>
      </c>
      <c r="M35" s="15">
        <v>1.3197599999999998</v>
      </c>
    </row>
    <row r="36" spans="1:21" ht="15">
      <c r="A36" s="15" t="s">
        <v>33</v>
      </c>
      <c r="B36" s="15">
        <v>8</v>
      </c>
      <c r="C36" s="15" t="s">
        <v>11</v>
      </c>
      <c r="D36" s="15" t="s">
        <v>14</v>
      </c>
      <c r="E36" s="17">
        <v>41114</v>
      </c>
      <c r="F36" s="18">
        <v>41299</v>
      </c>
      <c r="G36" s="15">
        <v>6</v>
      </c>
      <c r="H36" s="23">
        <v>46.682000000000002</v>
      </c>
      <c r="I36" s="23">
        <v>6.0659999999999998</v>
      </c>
      <c r="J36" s="23">
        <v>2.0449999999999999</v>
      </c>
      <c r="K36" s="15">
        <v>11.016952000000002</v>
      </c>
      <c r="L36" s="15">
        <v>1.431576</v>
      </c>
      <c r="M36" s="15">
        <v>0.48261999999999999</v>
      </c>
      <c r="O36" s="16">
        <v>6</v>
      </c>
      <c r="P36" s="23">
        <f>AVERAGE(H35:H37)</f>
        <v>46.972333333333331</v>
      </c>
      <c r="Q36" s="15">
        <f>STDEV(H35:H37)/SQRT(COUNT(H35:H37))</f>
        <v>0.44440084508370425</v>
      </c>
      <c r="R36" s="23">
        <f>AVERAGE(I35:I37)</f>
        <v>6.0173333333333332</v>
      </c>
      <c r="S36" s="15">
        <f>STDEV(I35:I37)/SQRT(COUNT(I35:I37))</f>
        <v>5.3744250338472757E-2</v>
      </c>
      <c r="T36" s="23">
        <f>AVERAGE(J35:J37)</f>
        <v>3.4653333333333332</v>
      </c>
      <c r="U36" s="15">
        <f>STDEV(J35:J37)/SQRT(COUNT(J35:J37))</f>
        <v>1.0936255199005638</v>
      </c>
    </row>
    <row r="37" spans="1:21" ht="15">
      <c r="A37" s="15" t="s">
        <v>33</v>
      </c>
      <c r="B37" s="15">
        <v>20</v>
      </c>
      <c r="C37" s="15" t="s">
        <v>11</v>
      </c>
      <c r="D37" s="15" t="s">
        <v>16</v>
      </c>
      <c r="E37" s="17">
        <v>41114</v>
      </c>
      <c r="F37" s="18">
        <v>41299</v>
      </c>
      <c r="G37" s="15">
        <v>6</v>
      </c>
      <c r="H37" s="29">
        <v>47.844999999999999</v>
      </c>
      <c r="I37" s="29">
        <v>6.0759999999999996</v>
      </c>
      <c r="J37" s="29">
        <v>2.7349999999999999</v>
      </c>
      <c r="K37" s="15">
        <v>10.334520000000001</v>
      </c>
      <c r="L37" s="15">
        <v>1.312416</v>
      </c>
      <c r="M37" s="15">
        <v>0.59076000000000006</v>
      </c>
    </row>
    <row r="38" spans="1:21">
      <c r="A38" s="15" t="s">
        <v>33</v>
      </c>
      <c r="B38" s="15">
        <v>13</v>
      </c>
      <c r="C38" s="15" t="s">
        <v>11</v>
      </c>
      <c r="D38" s="15" t="s">
        <v>15</v>
      </c>
      <c r="E38" s="17">
        <v>41114</v>
      </c>
      <c r="F38" s="17">
        <v>41362</v>
      </c>
      <c r="G38" s="15">
        <v>8</v>
      </c>
      <c r="H38" s="23">
        <v>46.418999999999997</v>
      </c>
      <c r="I38" s="23">
        <v>5.7990000000000004</v>
      </c>
      <c r="J38" s="23">
        <v>2.496</v>
      </c>
      <c r="K38" s="15">
        <v>9.9336659999999988</v>
      </c>
      <c r="L38" s="15">
        <v>1.2409860000000001</v>
      </c>
      <c r="M38" s="15">
        <v>0.53414399999999995</v>
      </c>
    </row>
    <row r="39" spans="1:21">
      <c r="A39" s="15" t="s">
        <v>33</v>
      </c>
      <c r="B39" s="15">
        <v>7</v>
      </c>
      <c r="C39" s="15" t="s">
        <v>11</v>
      </c>
      <c r="D39" s="15" t="s">
        <v>14</v>
      </c>
      <c r="E39" s="17">
        <v>41114</v>
      </c>
      <c r="F39" s="17">
        <v>41362</v>
      </c>
      <c r="G39" s="15">
        <v>8</v>
      </c>
      <c r="H39" s="23">
        <v>46.362000000000002</v>
      </c>
      <c r="I39" s="15">
        <v>5.7720000000000002</v>
      </c>
      <c r="J39" s="23">
        <v>1.944</v>
      </c>
      <c r="K39" s="15">
        <v>12.378654000000001</v>
      </c>
      <c r="L39" s="15">
        <v>1.5411239999999999</v>
      </c>
      <c r="M39" s="15">
        <v>0.51904799999999995</v>
      </c>
      <c r="O39" s="16">
        <v>8</v>
      </c>
      <c r="P39" s="23">
        <f>AVERAGE(H38:H40)</f>
        <v>46.717333333333336</v>
      </c>
      <c r="Q39" s="15">
        <f>STDEV(H38:H40)/SQRT(COUNT(H38:H40))</f>
        <v>0.32724727314032481</v>
      </c>
      <c r="R39" s="23">
        <f>AVERAGE(I38:I40)</f>
        <v>5.6586666666666678</v>
      </c>
      <c r="S39" s="15">
        <f>STDEV(I38:I40)/SQRT(COUNT(I38:I40))</f>
        <v>0.12707259517474431</v>
      </c>
      <c r="T39" s="23">
        <f>AVERAGE(J38:J40)</f>
        <v>2.3046666666666664</v>
      </c>
      <c r="U39" s="15">
        <f>STDEV(J38:J40)/SQRT(COUNT(J38:J40))</f>
        <v>0.18044512862486745</v>
      </c>
    </row>
    <row r="40" spans="1:21">
      <c r="A40" s="15" t="s">
        <v>33</v>
      </c>
      <c r="B40" s="15">
        <v>21</v>
      </c>
      <c r="C40" s="15" t="s">
        <v>11</v>
      </c>
      <c r="D40" s="15" t="s">
        <v>16</v>
      </c>
      <c r="E40" s="17">
        <v>41114</v>
      </c>
      <c r="F40" s="17">
        <v>41362</v>
      </c>
      <c r="G40" s="15">
        <v>8</v>
      </c>
      <c r="H40" s="15">
        <v>47.371000000000002</v>
      </c>
      <c r="I40" s="23">
        <v>5.4050000000000002</v>
      </c>
      <c r="J40" s="23">
        <v>2.4740000000000002</v>
      </c>
      <c r="K40" s="15">
        <v>10.942701000000001</v>
      </c>
      <c r="L40" s="15">
        <v>1.2485550000000001</v>
      </c>
      <c r="M40" s="15">
        <v>0.57149400000000006</v>
      </c>
    </row>
    <row r="41" spans="1:21">
      <c r="A41" s="15" t="s">
        <v>33</v>
      </c>
      <c r="B41" s="15">
        <v>14</v>
      </c>
      <c r="C41" s="15" t="s">
        <v>11</v>
      </c>
      <c r="D41" s="15" t="s">
        <v>15</v>
      </c>
      <c r="E41" s="17">
        <v>41114</v>
      </c>
      <c r="F41" s="17">
        <v>41408</v>
      </c>
      <c r="G41" s="15">
        <v>10</v>
      </c>
      <c r="H41" s="23">
        <v>43.63</v>
      </c>
      <c r="I41" s="23">
        <v>5.4660000000000002</v>
      </c>
      <c r="J41" s="23">
        <v>3.7440000000000002</v>
      </c>
      <c r="K41" s="15">
        <v>11.86736</v>
      </c>
      <c r="L41" s="15">
        <v>1.4867520000000001</v>
      </c>
      <c r="M41" s="15">
        <v>1.0183679999999999</v>
      </c>
    </row>
    <row r="42" spans="1:21">
      <c r="A42" s="15" t="s">
        <v>33</v>
      </c>
      <c r="B42" s="15">
        <v>6</v>
      </c>
      <c r="C42" s="15" t="s">
        <v>11</v>
      </c>
      <c r="D42" s="15" t="s">
        <v>14</v>
      </c>
      <c r="E42" s="17">
        <v>41114</v>
      </c>
      <c r="F42" s="17">
        <v>41408</v>
      </c>
      <c r="G42" s="15">
        <v>10</v>
      </c>
      <c r="H42" s="29">
        <v>44.006999999999998</v>
      </c>
      <c r="I42" s="29">
        <v>5.6539999999999999</v>
      </c>
      <c r="J42" s="29">
        <v>3.859</v>
      </c>
      <c r="K42" s="15">
        <v>11.661854999999999</v>
      </c>
      <c r="L42" s="15">
        <v>1.49831</v>
      </c>
      <c r="M42" s="15">
        <v>1.022635</v>
      </c>
      <c r="O42" s="16">
        <v>10</v>
      </c>
      <c r="P42" s="23">
        <f>AVERAGE(H41:H43)</f>
        <v>44.153999999999996</v>
      </c>
      <c r="Q42" s="15">
        <f>STDEV(H41:H43)/SQRT(COUNT(H41:H43))</f>
        <v>0.35270998473722526</v>
      </c>
      <c r="R42" s="23">
        <f>AVERAGE(I41:I43)</f>
        <v>5.5803333333333329</v>
      </c>
      <c r="S42" s="15">
        <f>STDEV(I41:I43)/SQRT(COUNT(I41:I43))</f>
        <v>5.795496335757426E-2</v>
      </c>
      <c r="T42" s="23">
        <f>AVERAGE(J41:J43)</f>
        <v>3.3149999999999999</v>
      </c>
      <c r="U42" s="15">
        <f>STDEV(J41:J43)/SQRT(COUNT(J41:J43))</f>
        <v>0.48763134982621231</v>
      </c>
    </row>
    <row r="43" spans="1:21">
      <c r="A43" s="15" t="s">
        <v>33</v>
      </c>
      <c r="B43" s="15">
        <v>22</v>
      </c>
      <c r="C43" s="15" t="s">
        <v>11</v>
      </c>
      <c r="D43" s="15" t="s">
        <v>16</v>
      </c>
      <c r="E43" s="17">
        <v>41114</v>
      </c>
      <c r="F43" s="17">
        <v>41408</v>
      </c>
      <c r="G43" s="15">
        <v>10</v>
      </c>
      <c r="H43" s="23">
        <v>44.825000000000003</v>
      </c>
      <c r="I43" s="23">
        <v>5.6210000000000004</v>
      </c>
      <c r="J43" s="23">
        <v>2.3420000000000001</v>
      </c>
      <c r="K43" s="15">
        <v>9.4580750000000009</v>
      </c>
      <c r="L43" s="15">
        <v>1.1860310000000001</v>
      </c>
      <c r="M43" s="15">
        <v>0.49416200000000005</v>
      </c>
    </row>
    <row r="44" spans="1:21">
      <c r="A44" s="15" t="s">
        <v>33</v>
      </c>
      <c r="B44" s="15">
        <v>15</v>
      </c>
      <c r="C44" s="15" t="s">
        <v>11</v>
      </c>
      <c r="D44" s="15" t="s">
        <v>15</v>
      </c>
      <c r="E44" s="17">
        <v>41114</v>
      </c>
      <c r="F44" s="17">
        <v>41458</v>
      </c>
      <c r="G44" s="15">
        <v>12</v>
      </c>
      <c r="H44" s="23">
        <v>45.732999999999997</v>
      </c>
      <c r="I44" s="23">
        <v>5.6189999999999998</v>
      </c>
      <c r="J44" s="23">
        <v>2.59</v>
      </c>
      <c r="K44" s="15">
        <v>10.747254999999999</v>
      </c>
      <c r="L44" s="15">
        <v>1.320465</v>
      </c>
      <c r="M44" s="15">
        <v>0.60865000000000002</v>
      </c>
    </row>
    <row r="45" spans="1:21">
      <c r="A45" s="15" t="s">
        <v>33</v>
      </c>
      <c r="B45" s="15">
        <v>5</v>
      </c>
      <c r="C45" s="15" t="s">
        <v>11</v>
      </c>
      <c r="D45" s="15" t="s">
        <v>14</v>
      </c>
      <c r="E45" s="17">
        <v>41114</v>
      </c>
      <c r="F45" s="17">
        <v>41458</v>
      </c>
      <c r="G45" s="15">
        <v>12</v>
      </c>
      <c r="H45" s="23">
        <v>46.405999999999999</v>
      </c>
      <c r="I45" s="23">
        <v>5.7930000000000001</v>
      </c>
      <c r="J45" s="23">
        <v>2.0430000000000001</v>
      </c>
      <c r="K45" s="15">
        <v>11.740717999999999</v>
      </c>
      <c r="L45" s="15">
        <v>1.4656290000000001</v>
      </c>
      <c r="M45" s="15">
        <v>0.51687899999999998</v>
      </c>
      <c r="O45" s="16">
        <v>12</v>
      </c>
      <c r="P45" s="23">
        <f>AVERAGE(H44:H46)</f>
        <v>46.948</v>
      </c>
      <c r="Q45" s="15">
        <f>STDEV(H44:H46)/SQRT(COUNT(H44:H46))</f>
        <v>0.89972569894014587</v>
      </c>
      <c r="R45" s="23">
        <f>AVERAGE(I44:I46)</f>
        <v>5.8496666666666668</v>
      </c>
      <c r="S45" s="15">
        <f>STDEV(I44:I46)/SQRT(COUNT(I44:I46))</f>
        <v>0.15219432023275731</v>
      </c>
      <c r="T45" s="23">
        <f>AVERAGE(J44:J46)</f>
        <v>2.6923333333333335</v>
      </c>
      <c r="U45" s="15">
        <f>STDEV(J44:J46)/SQRT(COUNT(J44:J46))</f>
        <v>0.40765767229107591</v>
      </c>
    </row>
    <row r="46" spans="1:21">
      <c r="A46" s="15" t="s">
        <v>33</v>
      </c>
      <c r="B46" s="15">
        <v>23</v>
      </c>
      <c r="C46" s="15" t="s">
        <v>11</v>
      </c>
      <c r="D46" s="15" t="s">
        <v>16</v>
      </c>
      <c r="E46" s="17">
        <v>41114</v>
      </c>
      <c r="F46" s="17">
        <v>41458</v>
      </c>
      <c r="G46" s="15">
        <v>12</v>
      </c>
      <c r="H46" s="29">
        <v>48.704999999999998</v>
      </c>
      <c r="I46" s="29">
        <v>6.1369999999999996</v>
      </c>
      <c r="J46" s="29">
        <v>3.444</v>
      </c>
      <c r="K46" s="15">
        <v>10.52028</v>
      </c>
      <c r="L46" s="15">
        <v>1.3255919999999999</v>
      </c>
      <c r="M46" s="15">
        <v>0.74390400000000001</v>
      </c>
    </row>
    <row r="47" spans="1:21">
      <c r="A47" s="15" t="s">
        <v>33</v>
      </c>
      <c r="B47" s="15">
        <v>16</v>
      </c>
      <c r="C47" s="15" t="s">
        <v>11</v>
      </c>
      <c r="D47" s="15" t="s">
        <v>15</v>
      </c>
      <c r="E47" s="17">
        <v>41114</v>
      </c>
      <c r="F47" s="17">
        <v>41596</v>
      </c>
      <c r="G47" s="15">
        <v>16</v>
      </c>
      <c r="H47" s="23">
        <v>45.113999999999997</v>
      </c>
      <c r="I47" s="23">
        <v>5.3339999999999996</v>
      </c>
      <c r="J47" s="23">
        <v>2.7160000000000002</v>
      </c>
      <c r="K47" s="15">
        <v>9.744624</v>
      </c>
      <c r="L47" s="15">
        <v>1.1521440000000001</v>
      </c>
      <c r="M47" s="15">
        <v>0.58665600000000007</v>
      </c>
    </row>
    <row r="48" spans="1:21">
      <c r="A48" s="15" t="s">
        <v>33</v>
      </c>
      <c r="B48" s="15">
        <v>4</v>
      </c>
      <c r="C48" s="15" t="s">
        <v>11</v>
      </c>
      <c r="D48" s="15" t="s">
        <v>14</v>
      </c>
      <c r="E48" s="17">
        <v>41114</v>
      </c>
      <c r="F48" s="17">
        <v>41596</v>
      </c>
      <c r="G48" s="15">
        <v>16</v>
      </c>
      <c r="H48" s="23">
        <v>46.890999999999998</v>
      </c>
      <c r="I48" s="23">
        <v>5.59</v>
      </c>
      <c r="J48" s="23">
        <v>1.8360000000000001</v>
      </c>
      <c r="K48" s="15">
        <v>10.644257</v>
      </c>
      <c r="L48" s="15">
        <v>1.2689299999999999</v>
      </c>
      <c r="M48" s="15">
        <v>0.41677200000000003</v>
      </c>
      <c r="O48" s="16">
        <v>16</v>
      </c>
      <c r="P48" s="23">
        <f>AVERAGE(H47:H49)</f>
        <v>45.887999999999998</v>
      </c>
      <c r="Q48" s="15">
        <f>STDEV(H47:H49)/SQRT(COUNT(H47:H49))</f>
        <v>0.52559902333749975</v>
      </c>
      <c r="R48" s="23">
        <f>AVERAGE(I47:I49)</f>
        <v>5.5336666666666661</v>
      </c>
      <c r="S48" s="15">
        <f>STDEV(I47:I49)/SQRT(COUNT(I47:I49))</f>
        <v>0.10294388978683702</v>
      </c>
      <c r="T48" s="23">
        <f>AVERAGE(J47:J49)</f>
        <v>2.5250000000000004</v>
      </c>
      <c r="U48" s="15">
        <f>STDEV(J47:J49)/SQRT(COUNT(J47:J49))</f>
        <v>0.35571664753471011</v>
      </c>
    </row>
    <row r="49" spans="1:21">
      <c r="A49" s="15" t="s">
        <v>33</v>
      </c>
      <c r="B49" s="15">
        <v>24</v>
      </c>
      <c r="C49" s="15" t="s">
        <v>11</v>
      </c>
      <c r="D49" s="15" t="s">
        <v>16</v>
      </c>
      <c r="E49" s="17">
        <v>41114</v>
      </c>
      <c r="F49" s="17">
        <v>41596</v>
      </c>
      <c r="G49" s="15">
        <v>16</v>
      </c>
      <c r="H49" s="23">
        <v>45.658999999999999</v>
      </c>
      <c r="I49" s="23">
        <v>5.6769999999999996</v>
      </c>
      <c r="J49" s="23">
        <v>3.0230000000000001</v>
      </c>
      <c r="K49" s="15">
        <v>9.4514129999999987</v>
      </c>
      <c r="L49" s="15">
        <v>1.1751389999999999</v>
      </c>
      <c r="M49" s="15">
        <v>0.62576100000000001</v>
      </c>
    </row>
    <row r="50" spans="1:21">
      <c r="A50" s="15" t="s">
        <v>32</v>
      </c>
      <c r="B50" s="20">
        <v>5</v>
      </c>
      <c r="C50" s="20" t="s">
        <v>11</v>
      </c>
      <c r="D50" s="20" t="s">
        <v>14</v>
      </c>
      <c r="E50" s="21">
        <v>41114</v>
      </c>
      <c r="F50" s="20"/>
      <c r="G50" s="20">
        <v>0</v>
      </c>
      <c r="H50" s="25"/>
      <c r="I50" s="25"/>
      <c r="J50" s="20"/>
      <c r="K50" s="15">
        <v>0</v>
      </c>
      <c r="L50" s="15">
        <v>0</v>
      </c>
      <c r="M50" s="15">
        <v>0</v>
      </c>
    </row>
    <row r="51" spans="1:21">
      <c r="A51" s="15" t="s">
        <v>32</v>
      </c>
      <c r="B51" s="20">
        <v>6</v>
      </c>
      <c r="C51" s="20" t="s">
        <v>11</v>
      </c>
      <c r="D51" s="20" t="s">
        <v>14</v>
      </c>
      <c r="E51" s="21">
        <v>41114</v>
      </c>
      <c r="F51" s="20"/>
      <c r="G51" s="20">
        <v>0</v>
      </c>
      <c r="H51" s="25"/>
      <c r="I51" s="25"/>
      <c r="J51" s="20"/>
      <c r="K51" s="15">
        <v>0</v>
      </c>
      <c r="L51" s="15">
        <v>0</v>
      </c>
      <c r="M51" s="15">
        <v>0</v>
      </c>
    </row>
    <row r="52" spans="1:21">
      <c r="A52" s="15" t="s">
        <v>32</v>
      </c>
      <c r="B52" s="15">
        <v>9</v>
      </c>
      <c r="C52" s="15" t="s">
        <v>11</v>
      </c>
      <c r="D52" s="15" t="s">
        <v>15</v>
      </c>
      <c r="E52" s="17">
        <v>41114</v>
      </c>
      <c r="F52" s="17">
        <v>41145</v>
      </c>
      <c r="G52" s="15">
        <v>1</v>
      </c>
      <c r="H52" s="23">
        <v>46.91</v>
      </c>
      <c r="I52" s="23">
        <v>6.2649999999999997</v>
      </c>
      <c r="J52" s="23">
        <v>1.107</v>
      </c>
      <c r="K52" s="15">
        <v>9.8980099999999993</v>
      </c>
      <c r="L52" s="15">
        <v>1.321915</v>
      </c>
      <c r="M52" s="15">
        <v>0.23357700000000001</v>
      </c>
    </row>
    <row r="53" spans="1:21">
      <c r="A53" s="15" t="s">
        <v>32</v>
      </c>
      <c r="B53" s="15">
        <v>1</v>
      </c>
      <c r="C53" s="15" t="s">
        <v>11</v>
      </c>
      <c r="D53" s="15" t="s">
        <v>14</v>
      </c>
      <c r="E53" s="17">
        <v>41114</v>
      </c>
      <c r="F53" s="17">
        <v>41145</v>
      </c>
      <c r="G53" s="15">
        <v>1</v>
      </c>
      <c r="H53" s="23">
        <v>46.518999999999998</v>
      </c>
      <c r="I53" s="23">
        <v>6.32</v>
      </c>
      <c r="J53" s="23">
        <v>0.439</v>
      </c>
      <c r="K53" s="15">
        <v>14.048738</v>
      </c>
      <c r="L53" s="15">
        <v>1.9086400000000001</v>
      </c>
      <c r="M53" s="15">
        <v>0.132578</v>
      </c>
      <c r="O53" s="16">
        <v>1</v>
      </c>
      <c r="P53" s="23">
        <f>AVERAGE(H52:H54)</f>
        <v>46.568333333333335</v>
      </c>
      <c r="Q53" s="15">
        <f>STDEV(H52:H54)/SQRT(COUNT(H52:H54))</f>
        <v>0.18467478923171157</v>
      </c>
      <c r="R53" s="23">
        <f>AVERAGE(I52:I54)</f>
        <v>6.1840000000000002</v>
      </c>
      <c r="S53" s="15">
        <f>STDEV(I52:I54)/SQRT(COUNT(I52:I54))</f>
        <v>0.10965552121682412</v>
      </c>
      <c r="T53" s="23">
        <f>AVERAGE(J52:J54)</f>
        <v>0.8843333333333333</v>
      </c>
      <c r="U53" s="15">
        <f>STDEV(J52:J54)/SQRT(COUNT(J52:J54))</f>
        <v>0.22266666666666671</v>
      </c>
    </row>
    <row r="54" spans="1:21">
      <c r="A54" s="15" t="s">
        <v>32</v>
      </c>
      <c r="B54" s="15">
        <v>17</v>
      </c>
      <c r="C54" s="15" t="s">
        <v>11</v>
      </c>
      <c r="D54" s="15" t="s">
        <v>16</v>
      </c>
      <c r="E54" s="17">
        <v>41114</v>
      </c>
      <c r="F54" s="17">
        <v>41145</v>
      </c>
      <c r="G54" s="15">
        <v>1</v>
      </c>
      <c r="H54" s="23">
        <v>46.276000000000003</v>
      </c>
      <c r="I54" s="23">
        <v>5.9669999999999996</v>
      </c>
      <c r="J54" s="23">
        <v>1.107</v>
      </c>
      <c r="K54" s="15">
        <v>10.273272</v>
      </c>
      <c r="L54" s="15">
        <v>1.3246739999999999</v>
      </c>
      <c r="M54" s="15">
        <v>0.245754</v>
      </c>
    </row>
    <row r="55" spans="1:21">
      <c r="A55" s="15" t="s">
        <v>32</v>
      </c>
      <c r="B55" s="15">
        <v>10</v>
      </c>
      <c r="C55" s="15" t="s">
        <v>11</v>
      </c>
      <c r="D55" s="15" t="s">
        <v>15</v>
      </c>
      <c r="E55" s="17">
        <v>41114</v>
      </c>
      <c r="F55" s="17">
        <v>41180</v>
      </c>
      <c r="G55" s="15">
        <v>2</v>
      </c>
      <c r="H55" s="23">
        <v>45.149000000000001</v>
      </c>
      <c r="I55" s="23">
        <v>4.9119999999999999</v>
      </c>
      <c r="J55" s="23">
        <v>1.2669999999999999</v>
      </c>
      <c r="K55" s="15">
        <v>9.3458430000000003</v>
      </c>
      <c r="L55" s="15">
        <v>1.0167839999999999</v>
      </c>
      <c r="M55" s="15">
        <v>0.26226899999999997</v>
      </c>
    </row>
    <row r="56" spans="1:21">
      <c r="A56" s="15" t="s">
        <v>32</v>
      </c>
      <c r="B56" s="15">
        <v>2</v>
      </c>
      <c r="C56" s="15" t="s">
        <v>11</v>
      </c>
      <c r="D56" s="15" t="s">
        <v>14</v>
      </c>
      <c r="E56" s="17">
        <v>41114</v>
      </c>
      <c r="F56" s="17">
        <v>41180</v>
      </c>
      <c r="G56" s="15">
        <v>2</v>
      </c>
      <c r="H56" s="23">
        <v>45.335999999999999</v>
      </c>
      <c r="I56" s="23">
        <v>4.9370000000000003</v>
      </c>
      <c r="J56" s="23">
        <v>0.83799999999999997</v>
      </c>
      <c r="K56" s="15">
        <v>11.016648</v>
      </c>
      <c r="L56" s="15">
        <v>1.1996910000000001</v>
      </c>
      <c r="M56" s="15">
        <v>0.20363400000000001</v>
      </c>
      <c r="O56" s="16">
        <v>2</v>
      </c>
      <c r="P56" s="23">
        <f>AVERAGE(H55:H57)</f>
        <v>44.830999999999996</v>
      </c>
      <c r="Q56" s="15">
        <f>STDEV(H55:H57)/SQRT(COUNT(H55:H57))</f>
        <v>0.41502570201534805</v>
      </c>
      <c r="R56" s="23">
        <f>AVERAGE(I55:I57)</f>
        <v>4.9313333333333338</v>
      </c>
      <c r="S56" s="15">
        <f>STDEV(I55:I57)/SQRT(COUNT(I55:I57))</f>
        <v>9.9387010105838319E-3</v>
      </c>
      <c r="T56" s="23">
        <f>AVERAGE(J55:J57)</f>
        <v>1.2089999999999999</v>
      </c>
      <c r="U56" s="15">
        <f>STDEV(J55:J57)/SQRT(COUNT(J55:J57))</f>
        <v>0.19957204213015439</v>
      </c>
    </row>
    <row r="57" spans="1:21" ht="15">
      <c r="A57" s="15" t="s">
        <v>32</v>
      </c>
      <c r="B57" s="15">
        <v>18</v>
      </c>
      <c r="C57" s="15" t="s">
        <v>11</v>
      </c>
      <c r="D57" s="15" t="s">
        <v>16</v>
      </c>
      <c r="E57" s="17">
        <v>41114</v>
      </c>
      <c r="F57" s="18">
        <v>41180</v>
      </c>
      <c r="G57" s="15">
        <v>2</v>
      </c>
      <c r="H57" s="23">
        <v>44.008000000000003</v>
      </c>
      <c r="I57" s="23">
        <v>4.9450000000000003</v>
      </c>
      <c r="J57" s="23">
        <v>1.522</v>
      </c>
      <c r="K57" s="15">
        <v>8.8896160000000002</v>
      </c>
      <c r="L57" s="15">
        <v>0.99888999999999994</v>
      </c>
      <c r="M57" s="15">
        <v>0.307444</v>
      </c>
    </row>
    <row r="58" spans="1:21">
      <c r="A58" s="15" t="s">
        <v>32</v>
      </c>
      <c r="B58" s="15">
        <v>11</v>
      </c>
      <c r="C58" s="15" t="s">
        <v>11</v>
      </c>
      <c r="D58" s="15" t="s">
        <v>15</v>
      </c>
      <c r="E58" s="17">
        <v>41114</v>
      </c>
      <c r="F58" s="17">
        <v>41221</v>
      </c>
      <c r="G58" s="15">
        <v>4</v>
      </c>
      <c r="H58" s="23">
        <v>46.042000000000002</v>
      </c>
      <c r="I58" s="23">
        <v>6.2370000000000001</v>
      </c>
      <c r="J58" s="23">
        <v>1.6319999999999999</v>
      </c>
      <c r="K58" s="15">
        <v>9.6227780000000003</v>
      </c>
      <c r="L58" s="15">
        <v>1.3035330000000001</v>
      </c>
      <c r="M58" s="15">
        <v>0.34108799999999995</v>
      </c>
    </row>
    <row r="59" spans="1:21">
      <c r="A59" s="15" t="s">
        <v>32</v>
      </c>
      <c r="B59" s="15">
        <v>3</v>
      </c>
      <c r="C59" s="15" t="s">
        <v>11</v>
      </c>
      <c r="D59" s="15" t="s">
        <v>14</v>
      </c>
      <c r="E59" s="17">
        <v>41114</v>
      </c>
      <c r="F59" s="17">
        <v>41221</v>
      </c>
      <c r="G59" s="15">
        <v>4</v>
      </c>
      <c r="H59" s="23">
        <v>54.834000000000003</v>
      </c>
      <c r="I59" s="23">
        <v>6.5519999999999996</v>
      </c>
      <c r="J59" s="23">
        <v>3.52</v>
      </c>
      <c r="K59" s="15">
        <v>13.818168</v>
      </c>
      <c r="L59" s="15">
        <v>1.6511039999999999</v>
      </c>
      <c r="M59" s="15">
        <v>0.88704000000000005</v>
      </c>
      <c r="O59" s="16">
        <v>4</v>
      </c>
      <c r="P59" s="23">
        <f>AVERAGE(H58:H60)</f>
        <v>48.848999999999997</v>
      </c>
      <c r="Q59" s="15">
        <f>STDEV(H58:H60)/SQRT(COUNT(H58:H60))</f>
        <v>2.9944158584494143</v>
      </c>
      <c r="R59" s="23">
        <f>AVERAGE(I58:I60)</f>
        <v>6.0383333333333331</v>
      </c>
      <c r="S59" s="15">
        <f>STDEV(I58:I60)/SQRT(COUNT(I58:I60))</f>
        <v>0.36759140964451886</v>
      </c>
      <c r="T59" s="23">
        <f>AVERAGE(J58:J60)</f>
        <v>2.5166666666666671</v>
      </c>
      <c r="U59" s="15">
        <f>STDEV(J58:J60)/SQRT(COUNT(J58:J60))</f>
        <v>0.5482387963084856</v>
      </c>
    </row>
    <row r="60" spans="1:21">
      <c r="A60" s="15" t="s">
        <v>32</v>
      </c>
      <c r="B60" s="15">
        <v>19</v>
      </c>
      <c r="C60" s="15" t="s">
        <v>11</v>
      </c>
      <c r="D60" s="15" t="s">
        <v>16</v>
      </c>
      <c r="E60" s="17">
        <v>41114</v>
      </c>
      <c r="F60" s="17">
        <v>41221</v>
      </c>
      <c r="G60" s="15">
        <v>4</v>
      </c>
      <c r="H60" s="23">
        <v>45.670999999999999</v>
      </c>
      <c r="I60" s="23">
        <v>5.3259999999999996</v>
      </c>
      <c r="J60" s="23">
        <v>2.3980000000000001</v>
      </c>
      <c r="K60" s="15">
        <v>8.8601739999999989</v>
      </c>
      <c r="L60" s="15">
        <v>1.0332439999999998</v>
      </c>
      <c r="M60" s="15">
        <v>0.46521200000000001</v>
      </c>
    </row>
    <row r="61" spans="1:21" ht="15">
      <c r="A61" s="15" t="s">
        <v>32</v>
      </c>
      <c r="B61" s="15">
        <v>12</v>
      </c>
      <c r="C61" s="15" t="s">
        <v>11</v>
      </c>
      <c r="D61" s="15" t="s">
        <v>15</v>
      </c>
      <c r="E61" s="17">
        <v>41114</v>
      </c>
      <c r="F61" s="18">
        <v>41299</v>
      </c>
      <c r="G61" s="15">
        <v>6</v>
      </c>
      <c r="H61" s="23">
        <v>47.033999999999999</v>
      </c>
      <c r="I61" s="23">
        <v>5.4219999999999997</v>
      </c>
      <c r="J61" s="23">
        <v>2.0049999999999999</v>
      </c>
      <c r="K61" s="15">
        <v>9.4068000000000005</v>
      </c>
      <c r="L61" s="15">
        <v>1.0844</v>
      </c>
      <c r="M61" s="15">
        <v>0.40099999999999997</v>
      </c>
    </row>
    <row r="62" spans="1:21">
      <c r="A62" s="15" t="s">
        <v>32</v>
      </c>
      <c r="B62" s="15">
        <v>4</v>
      </c>
      <c r="C62" s="15" t="s">
        <v>11</v>
      </c>
      <c r="D62" s="15" t="s">
        <v>14</v>
      </c>
      <c r="E62" s="17">
        <v>41114</v>
      </c>
      <c r="F62" s="17">
        <v>41299</v>
      </c>
      <c r="G62" s="15">
        <v>6</v>
      </c>
      <c r="H62" s="23">
        <v>46.682000000000002</v>
      </c>
      <c r="I62" s="23">
        <v>5.2460000000000004</v>
      </c>
      <c r="J62" s="23">
        <v>1.897</v>
      </c>
      <c r="K62" s="15">
        <v>9.8499020000000002</v>
      </c>
      <c r="L62" s="15">
        <v>1.1069060000000002</v>
      </c>
      <c r="M62" s="15">
        <v>0.40026700000000004</v>
      </c>
      <c r="O62" s="16">
        <v>6</v>
      </c>
      <c r="P62" s="23">
        <f>AVERAGE(H61:H63)</f>
        <v>47.348000000000006</v>
      </c>
      <c r="Q62" s="15">
        <f>STDEV(H61:H63)/SQRT(COUNT(H61:H63))</f>
        <v>0.50042515257861886</v>
      </c>
      <c r="R62" s="23">
        <f>AVERAGE(I61:I63)</f>
        <v>5.7339999999999991</v>
      </c>
      <c r="S62" s="15">
        <f>STDEV(I61:I63)/SQRT(COUNT(I61:I63))</f>
        <v>0.40321375637908646</v>
      </c>
      <c r="T62" s="23">
        <f>AVERAGE(J61:J63)</f>
        <v>1.7636666666666667</v>
      </c>
      <c r="U62" s="15">
        <f>STDEV(J61:J63)/SQRT(COUNT(J61:J63))</f>
        <v>0.18990992016684563</v>
      </c>
    </row>
    <row r="63" spans="1:21" ht="15">
      <c r="A63" s="15" t="s">
        <v>32</v>
      </c>
      <c r="B63" s="15">
        <v>20</v>
      </c>
      <c r="C63" s="15" t="s">
        <v>11</v>
      </c>
      <c r="D63" s="15" t="s">
        <v>16</v>
      </c>
      <c r="E63" s="17">
        <v>41114</v>
      </c>
      <c r="F63" s="18">
        <v>41299</v>
      </c>
      <c r="G63" s="15">
        <v>6</v>
      </c>
      <c r="H63" s="23">
        <v>48.328000000000003</v>
      </c>
      <c r="I63" s="23">
        <v>6.5339999999999998</v>
      </c>
      <c r="J63" s="23">
        <v>1.389</v>
      </c>
      <c r="K63" s="15">
        <v>9.5689440000000019</v>
      </c>
      <c r="L63" s="15">
        <v>1.2937319999999999</v>
      </c>
      <c r="M63" s="15">
        <v>0.27502199999999999</v>
      </c>
    </row>
    <row r="64" spans="1:21">
      <c r="A64" s="15" t="s">
        <v>32</v>
      </c>
      <c r="B64" s="15">
        <v>13</v>
      </c>
      <c r="C64" s="15" t="s">
        <v>11</v>
      </c>
      <c r="D64" s="15" t="s">
        <v>15</v>
      </c>
      <c r="E64" s="17">
        <v>41114</v>
      </c>
      <c r="F64" s="17">
        <v>41362</v>
      </c>
      <c r="G64" s="15">
        <v>8</v>
      </c>
      <c r="H64" s="23">
        <v>47.442</v>
      </c>
      <c r="I64" s="23">
        <v>6.008</v>
      </c>
      <c r="J64" s="23">
        <v>1.5660000000000001</v>
      </c>
      <c r="K64" s="15">
        <v>9.9628200000000007</v>
      </c>
      <c r="L64" s="15">
        <v>1.2616800000000001</v>
      </c>
      <c r="M64" s="15">
        <v>0.32885999999999999</v>
      </c>
    </row>
    <row r="65" spans="1:21">
      <c r="A65" s="15" t="s">
        <v>32</v>
      </c>
      <c r="B65" s="15">
        <v>7</v>
      </c>
      <c r="C65" s="15" t="s">
        <v>11</v>
      </c>
      <c r="D65" s="15" t="s">
        <v>14</v>
      </c>
      <c r="E65" s="17">
        <v>41114</v>
      </c>
      <c r="F65" s="17">
        <v>41362</v>
      </c>
      <c r="G65" s="15">
        <v>8</v>
      </c>
      <c r="H65" s="23">
        <v>46.125</v>
      </c>
      <c r="I65" s="23">
        <v>6.25</v>
      </c>
      <c r="J65" s="23">
        <v>1.661</v>
      </c>
      <c r="K65" s="15">
        <v>8.6715</v>
      </c>
      <c r="L65" s="15">
        <v>1.175</v>
      </c>
      <c r="M65" s="15">
        <v>0.31226799999999999</v>
      </c>
      <c r="O65" s="16">
        <v>8</v>
      </c>
      <c r="P65" s="23">
        <f>AVERAGE(H64:H66)</f>
        <v>47.154333333333341</v>
      </c>
      <c r="Q65" s="15">
        <f>STDEV(H64:H66)/SQRT(COUNT(H64:H66))</f>
        <v>0.53109143385212998</v>
      </c>
      <c r="R65" s="23">
        <f>AVERAGE(I64:I66)</f>
        <v>6.2343333333333328</v>
      </c>
      <c r="S65" s="15">
        <f>STDEV(I64:I66)/SQRT(COUNT(I64:I66))</f>
        <v>0.126394004780466</v>
      </c>
      <c r="T65" s="23">
        <f>AVERAGE(J64:J66)</f>
        <v>1.6493333333333335</v>
      </c>
      <c r="U65" s="15">
        <f>STDEV(J64:J66)/SQRT(COUNT(J64:J66))</f>
        <v>4.5123287902269618E-2</v>
      </c>
    </row>
    <row r="66" spans="1:21">
      <c r="A66" s="15" t="s">
        <v>32</v>
      </c>
      <c r="B66" s="15">
        <v>21</v>
      </c>
      <c r="C66" s="15" t="s">
        <v>11</v>
      </c>
      <c r="D66" s="15" t="s">
        <v>16</v>
      </c>
      <c r="E66" s="17">
        <v>41114</v>
      </c>
      <c r="F66" s="17">
        <v>41362</v>
      </c>
      <c r="G66" s="15">
        <v>8</v>
      </c>
      <c r="H66" s="23">
        <v>47.896000000000001</v>
      </c>
      <c r="I66" s="23">
        <v>6.4450000000000003</v>
      </c>
      <c r="J66" s="23">
        <v>1.7210000000000001</v>
      </c>
      <c r="K66" s="15">
        <v>9.9623679999999997</v>
      </c>
      <c r="L66" s="15">
        <v>1.3405600000000002</v>
      </c>
      <c r="M66" s="15">
        <v>0.35796800000000001</v>
      </c>
    </row>
    <row r="67" spans="1:21">
      <c r="A67" s="15" t="s">
        <v>32</v>
      </c>
      <c r="B67" s="15">
        <v>14</v>
      </c>
      <c r="C67" s="15" t="s">
        <v>11</v>
      </c>
      <c r="D67" s="15" t="s">
        <v>15</v>
      </c>
      <c r="E67" s="17">
        <v>41114</v>
      </c>
      <c r="F67" s="17">
        <v>41408</v>
      </c>
      <c r="G67" s="15">
        <v>10</v>
      </c>
      <c r="H67" s="23">
        <v>44.854999999999997</v>
      </c>
      <c r="I67" s="23">
        <v>5.1609999999999996</v>
      </c>
      <c r="J67" s="23">
        <v>3.5419999999999998</v>
      </c>
      <c r="K67" s="15">
        <v>7.8496249999999996</v>
      </c>
      <c r="L67" s="15">
        <v>0.90317499999999995</v>
      </c>
      <c r="M67" s="15">
        <v>0.61985000000000001</v>
      </c>
    </row>
    <row r="68" spans="1:21">
      <c r="A68" s="15" t="s">
        <v>32</v>
      </c>
      <c r="B68" s="15">
        <v>8</v>
      </c>
      <c r="C68" s="15" t="s">
        <v>11</v>
      </c>
      <c r="D68" s="15" t="s">
        <v>14</v>
      </c>
      <c r="E68" s="17">
        <v>41114</v>
      </c>
      <c r="F68" s="17">
        <v>41408</v>
      </c>
      <c r="G68" s="15">
        <v>10</v>
      </c>
      <c r="H68" s="23">
        <v>46.981000000000002</v>
      </c>
      <c r="I68" s="23">
        <v>5.8949999999999996</v>
      </c>
      <c r="J68" s="23">
        <v>0.60099999999999998</v>
      </c>
      <c r="K68" s="15">
        <v>12.543927</v>
      </c>
      <c r="L68" s="15">
        <v>1.5739649999999998</v>
      </c>
      <c r="M68" s="15">
        <v>0.160467</v>
      </c>
      <c r="O68" s="16">
        <v>10</v>
      </c>
      <c r="P68" s="23">
        <f>AVERAGE(H67:H69)</f>
        <v>45.223333333333336</v>
      </c>
      <c r="Q68" s="15">
        <f>STDEV(H67:H69)/SQRT(COUNT(H67:H69))</f>
        <v>0.92694018745068507</v>
      </c>
      <c r="R68" s="23">
        <f>AVERAGE(I67:I69)</f>
        <v>5.6566666666666663</v>
      </c>
      <c r="S68" s="15">
        <f>STDEV(I67:I69)/SQRT(COUNT(I67:I69))</f>
        <v>0.24789401857335014</v>
      </c>
      <c r="T68" s="23">
        <f>AVERAGE(J67:J69)</f>
        <v>2.1553333333333331</v>
      </c>
      <c r="U68" s="15">
        <f>STDEV(J67:J69)/SQRT(COUNT(J67:J69))</f>
        <v>0.85312256511659035</v>
      </c>
    </row>
    <row r="69" spans="1:21">
      <c r="A69" s="15" t="s">
        <v>32</v>
      </c>
      <c r="B69" s="15">
        <v>22</v>
      </c>
      <c r="C69" s="15" t="s">
        <v>11</v>
      </c>
      <c r="D69" s="15" t="s">
        <v>16</v>
      </c>
      <c r="E69" s="17">
        <v>41114</v>
      </c>
      <c r="F69" s="17">
        <v>41408</v>
      </c>
      <c r="G69" s="15">
        <v>10</v>
      </c>
      <c r="H69" s="23">
        <v>43.834000000000003</v>
      </c>
      <c r="I69" s="23">
        <v>5.9139999999999997</v>
      </c>
      <c r="J69" s="23">
        <v>2.323</v>
      </c>
      <c r="K69" s="15">
        <v>8.3722940000000019</v>
      </c>
      <c r="L69" s="15">
        <v>1.1295740000000001</v>
      </c>
      <c r="M69" s="15">
        <v>0.44369300000000006</v>
      </c>
    </row>
    <row r="70" spans="1:21">
      <c r="A70" s="15" t="s">
        <v>32</v>
      </c>
      <c r="B70" s="15">
        <v>15</v>
      </c>
      <c r="C70" s="15" t="s">
        <v>11</v>
      </c>
      <c r="D70" s="15" t="s">
        <v>15</v>
      </c>
      <c r="E70" s="17">
        <v>41114</v>
      </c>
      <c r="F70" s="17">
        <v>41458</v>
      </c>
      <c r="G70" s="15">
        <v>12</v>
      </c>
      <c r="H70" s="23">
        <v>45.423999999999999</v>
      </c>
      <c r="I70" s="23">
        <v>6.4020000000000001</v>
      </c>
      <c r="J70" s="23">
        <v>1.665</v>
      </c>
      <c r="K70" s="15">
        <v>8.8122559999999996</v>
      </c>
      <c r="L70" s="15">
        <v>1.2419880000000001</v>
      </c>
      <c r="M70" s="15">
        <v>0.32301000000000002</v>
      </c>
    </row>
    <row r="71" spans="1:21">
      <c r="A71" s="15" t="s">
        <v>32</v>
      </c>
      <c r="B71" s="15">
        <v>23</v>
      </c>
      <c r="C71" s="15" t="s">
        <v>11</v>
      </c>
      <c r="D71" s="15" t="s">
        <v>16</v>
      </c>
      <c r="E71" s="17">
        <v>41114</v>
      </c>
      <c r="F71" s="17">
        <v>41458</v>
      </c>
      <c r="G71" s="15">
        <v>12</v>
      </c>
      <c r="H71" s="23">
        <v>48.07</v>
      </c>
      <c r="I71" s="23">
        <v>6.0339999999999998</v>
      </c>
      <c r="J71" s="23">
        <v>1.5449999999999999</v>
      </c>
      <c r="K71" s="15">
        <v>8.8929500000000008</v>
      </c>
      <c r="L71" s="15">
        <v>1.11629</v>
      </c>
      <c r="M71" s="15">
        <v>0.285825</v>
      </c>
      <c r="O71" s="16">
        <v>12</v>
      </c>
      <c r="P71" s="23">
        <f>AVERAGE(H70:H71)</f>
        <v>46.747</v>
      </c>
      <c r="Q71" s="15">
        <f>STDEV(H70:H71)/SQRT(COUNT(H70:H71))</f>
        <v>1.3230000000000004</v>
      </c>
      <c r="R71" s="23">
        <f>AVERAGE(I70:I71)</f>
        <v>6.218</v>
      </c>
      <c r="S71" s="15">
        <f>STDEV(I70:I71)/SQRT(COUNT(I70:I71))</f>
        <v>0.18400000000000016</v>
      </c>
      <c r="T71" s="23">
        <f>AVERAGE(J70:J71)</f>
        <v>1.605</v>
      </c>
      <c r="U71" s="15">
        <f>STDEV(J70:J71)/SQRT(COUNT(J70:J71))</f>
        <v>6.0000000000000046E-2</v>
      </c>
    </row>
    <row r="72" spans="1:21">
      <c r="A72" s="15" t="s">
        <v>32</v>
      </c>
      <c r="B72" s="15">
        <v>16</v>
      </c>
      <c r="C72" s="15" t="s">
        <v>11</v>
      </c>
      <c r="D72" s="15" t="s">
        <v>15</v>
      </c>
      <c r="E72" s="17">
        <v>41114</v>
      </c>
      <c r="F72" s="17">
        <v>41596</v>
      </c>
      <c r="G72" s="15">
        <v>16</v>
      </c>
      <c r="H72" s="23">
        <v>46.935000000000002</v>
      </c>
      <c r="I72" s="23">
        <v>5.3869999999999996</v>
      </c>
      <c r="J72" s="23">
        <v>4.1959999999999997</v>
      </c>
      <c r="K72" s="15">
        <v>8.4483000000000015</v>
      </c>
      <c r="L72" s="15">
        <v>0.96965999999999986</v>
      </c>
      <c r="M72" s="15">
        <v>0.75527999999999995</v>
      </c>
    </row>
    <row r="73" spans="1:21">
      <c r="A73" s="15" t="s">
        <v>32</v>
      </c>
      <c r="B73" s="15">
        <v>24</v>
      </c>
      <c r="C73" s="15" t="s">
        <v>11</v>
      </c>
      <c r="D73" s="15" t="s">
        <v>16</v>
      </c>
      <c r="E73" s="17">
        <v>41114</v>
      </c>
      <c r="F73" s="17">
        <v>41596</v>
      </c>
      <c r="G73" s="15">
        <v>16</v>
      </c>
      <c r="H73" s="23">
        <v>49.036999999999999</v>
      </c>
      <c r="I73" s="23">
        <v>5.7119999999999997</v>
      </c>
      <c r="J73" s="23">
        <v>2.0459999999999998</v>
      </c>
      <c r="K73" s="15">
        <v>9.0228079999999995</v>
      </c>
      <c r="L73" s="15">
        <v>1.0510079999999999</v>
      </c>
      <c r="M73" s="15">
        <v>0.37646399999999997</v>
      </c>
      <c r="O73" s="16">
        <v>16</v>
      </c>
      <c r="P73" s="23">
        <f>AVERAGE(H72:H73)</f>
        <v>47.986000000000004</v>
      </c>
      <c r="Q73" s="15">
        <f>STDEV(H72:H73)/SQRT(COUNT(H72:H73))</f>
        <v>1.0509999999999984</v>
      </c>
      <c r="R73" s="23">
        <f>AVERAGE(I72:I73)</f>
        <v>5.5495000000000001</v>
      </c>
      <c r="S73" s="15">
        <f>STDEV(I72:I73)/SQRT(COUNT(I72:I73))</f>
        <v>0.16250000000000009</v>
      </c>
      <c r="T73" s="23">
        <f>AVERAGE(J72:J73)</f>
        <v>3.1209999999999996</v>
      </c>
      <c r="U73" s="15">
        <f>STDEV(J72:J73)/SQRT(COUNT(J72:J73))</f>
        <v>1.0750000000000008</v>
      </c>
    </row>
    <row r="74" spans="1:21">
      <c r="A74" s="15" t="s">
        <v>10</v>
      </c>
      <c r="B74" s="15">
        <v>33</v>
      </c>
      <c r="C74" s="15" t="s">
        <v>17</v>
      </c>
      <c r="D74" s="15" t="s">
        <v>15</v>
      </c>
      <c r="E74" s="17">
        <v>41114</v>
      </c>
      <c r="F74" s="17">
        <v>41145</v>
      </c>
      <c r="G74" s="15">
        <v>1</v>
      </c>
      <c r="H74" s="24"/>
      <c r="I74" s="24"/>
      <c r="K74" s="15">
        <v>0</v>
      </c>
      <c r="L74" s="15">
        <v>0</v>
      </c>
      <c r="M74" s="15">
        <v>0</v>
      </c>
    </row>
    <row r="75" spans="1:21">
      <c r="A75" s="15" t="s">
        <v>10</v>
      </c>
      <c r="B75" s="15">
        <v>25</v>
      </c>
      <c r="C75" s="15" t="s">
        <v>17</v>
      </c>
      <c r="D75" s="15" t="s">
        <v>14</v>
      </c>
      <c r="E75" s="17">
        <v>41114</v>
      </c>
      <c r="F75" s="17">
        <v>41145</v>
      </c>
      <c r="G75" s="15">
        <v>1</v>
      </c>
      <c r="H75" s="23">
        <v>41.110999999999997</v>
      </c>
      <c r="I75" s="23">
        <v>5.7140000000000004</v>
      </c>
      <c r="J75" s="23">
        <v>1.591</v>
      </c>
      <c r="K75" s="15">
        <v>9.8666400000000003</v>
      </c>
      <c r="L75" s="15">
        <v>1.3713600000000001</v>
      </c>
      <c r="M75" s="15">
        <v>0.38184000000000001</v>
      </c>
    </row>
    <row r="76" spans="1:21">
      <c r="A76" s="15" t="s">
        <v>10</v>
      </c>
      <c r="B76" s="15">
        <v>41</v>
      </c>
      <c r="C76" s="15" t="s">
        <v>17</v>
      </c>
      <c r="D76" s="15" t="s">
        <v>16</v>
      </c>
      <c r="E76" s="17">
        <v>41114</v>
      </c>
      <c r="F76" s="17">
        <v>41145</v>
      </c>
      <c r="G76" s="15">
        <v>1</v>
      </c>
      <c r="H76" s="23">
        <v>43.264000000000003</v>
      </c>
      <c r="I76" s="23">
        <v>5.8479999999999999</v>
      </c>
      <c r="J76" s="15">
        <v>1.641</v>
      </c>
      <c r="K76" s="15">
        <v>9.3882880000000011</v>
      </c>
      <c r="L76" s="15">
        <v>1.2690159999999999</v>
      </c>
      <c r="M76" s="15">
        <v>0.356097</v>
      </c>
      <c r="O76" s="16">
        <v>1</v>
      </c>
      <c r="P76" s="23">
        <f>AVERAGE(H75:H77)</f>
        <v>42.899333333333338</v>
      </c>
      <c r="Q76" s="15">
        <f>STDEV(H75:H77)/SQRT(COUNT(H75:H77))</f>
        <v>0.94498189283064049</v>
      </c>
      <c r="R76" s="23">
        <f>AVERAGE(I75:I77)</f>
        <v>5.9046666666666674</v>
      </c>
      <c r="S76" s="15">
        <f>STDEV(I75:I77)/SQRT(COUNT(I75:I77))</f>
        <v>0.12957537488958992</v>
      </c>
      <c r="T76" s="23">
        <f>AVERAGE(J75:J77)</f>
        <v>1.6043333333333336</v>
      </c>
      <c r="U76" s="15">
        <f>STDEV(J75:J77)/SQRT(COUNT(J75:J77))</f>
        <v>1.8559214542766756E-2</v>
      </c>
    </row>
    <row r="77" spans="1:21" ht="15">
      <c r="A77" s="15" t="s">
        <v>10</v>
      </c>
      <c r="B77" s="15">
        <v>34</v>
      </c>
      <c r="C77" s="15" t="s">
        <v>17</v>
      </c>
      <c r="D77" s="15" t="s">
        <v>15</v>
      </c>
      <c r="E77" s="17">
        <v>41114</v>
      </c>
      <c r="F77" s="18">
        <v>41180</v>
      </c>
      <c r="G77" s="15">
        <v>2</v>
      </c>
      <c r="H77" s="23">
        <v>44.323</v>
      </c>
      <c r="I77" s="23">
        <v>6.1520000000000001</v>
      </c>
      <c r="J77" s="15">
        <v>1.581</v>
      </c>
      <c r="K77" s="15">
        <v>9.0418919999999989</v>
      </c>
      <c r="L77" s="15">
        <v>1.2550080000000001</v>
      </c>
      <c r="M77" s="15">
        <v>0.32252399999999998</v>
      </c>
    </row>
    <row r="78" spans="1:21" ht="15">
      <c r="A78" s="15" t="s">
        <v>10</v>
      </c>
      <c r="B78" s="15">
        <v>26</v>
      </c>
      <c r="C78" s="15" t="s">
        <v>17</v>
      </c>
      <c r="D78" s="15" t="s">
        <v>14</v>
      </c>
      <c r="E78" s="17">
        <v>41114</v>
      </c>
      <c r="F78" s="18">
        <v>41180</v>
      </c>
      <c r="G78" s="15">
        <v>2</v>
      </c>
      <c r="H78" s="23">
        <v>41.247999999999998</v>
      </c>
      <c r="I78" s="23">
        <v>5.085</v>
      </c>
      <c r="J78" s="23">
        <v>2.3879999999999999</v>
      </c>
      <c r="K78" s="15">
        <v>8.2908480000000004</v>
      </c>
      <c r="L78" s="15">
        <v>1.0220850000000001</v>
      </c>
      <c r="M78" s="15">
        <v>0.47998800000000003</v>
      </c>
      <c r="O78" s="16">
        <v>2</v>
      </c>
      <c r="P78" s="23">
        <f>AVERAGE(H77:H79)</f>
        <v>42.785499999999999</v>
      </c>
      <c r="Q78" s="15">
        <f>STDEV(H77:H79)/SQRT(COUNT(H77:H79))</f>
        <v>1.5375000000000012</v>
      </c>
      <c r="R78" s="23">
        <f>AVERAGE(I77:I79)</f>
        <v>5.6185</v>
      </c>
      <c r="S78" s="15">
        <f>STDEV(I77:I79)/SQRT(COUNT(I77:I79))</f>
        <v>0.53349999999999997</v>
      </c>
      <c r="T78" s="23">
        <f>AVERAGE(J77:J79)</f>
        <v>1.9844999999999999</v>
      </c>
      <c r="U78" s="15">
        <f>STDEV(J77:J79)/SQRT(COUNT(J77:J79))</f>
        <v>0.40349999999999991</v>
      </c>
    </row>
    <row r="79" spans="1:21" ht="15">
      <c r="A79" s="15" t="s">
        <v>10</v>
      </c>
      <c r="B79" s="15">
        <v>48</v>
      </c>
      <c r="C79" s="15" t="s">
        <v>17</v>
      </c>
      <c r="D79" s="15" t="s">
        <v>16</v>
      </c>
      <c r="E79" s="17">
        <v>41114</v>
      </c>
      <c r="F79" s="18">
        <v>41180</v>
      </c>
      <c r="G79" s="15">
        <v>2</v>
      </c>
      <c r="K79" s="15">
        <v>0</v>
      </c>
      <c r="L79" s="15">
        <v>0</v>
      </c>
      <c r="M79" s="15">
        <v>0</v>
      </c>
    </row>
    <row r="80" spans="1:21">
      <c r="A80" s="15" t="s">
        <v>10</v>
      </c>
      <c r="B80" s="15">
        <v>35</v>
      </c>
      <c r="C80" s="15" t="s">
        <v>17</v>
      </c>
      <c r="D80" s="15" t="s">
        <v>15</v>
      </c>
      <c r="E80" s="17">
        <v>41114</v>
      </c>
      <c r="F80" s="17">
        <v>41221</v>
      </c>
      <c r="G80" s="15">
        <v>4</v>
      </c>
      <c r="H80" s="23">
        <v>44.271999999999998</v>
      </c>
      <c r="I80" s="23">
        <v>6.0419999999999998</v>
      </c>
      <c r="J80" s="15">
        <v>2.0920000000000001</v>
      </c>
      <c r="K80" s="15">
        <v>9.1643039999999996</v>
      </c>
      <c r="L80" s="15">
        <v>1.250694</v>
      </c>
      <c r="M80" s="15">
        <v>0.43304399999999998</v>
      </c>
    </row>
    <row r="81" spans="1:21">
      <c r="A81" s="15" t="s">
        <v>10</v>
      </c>
      <c r="B81" s="15">
        <v>27</v>
      </c>
      <c r="C81" s="15" t="s">
        <v>17</v>
      </c>
      <c r="D81" s="15" t="s">
        <v>14</v>
      </c>
      <c r="E81" s="17">
        <v>41114</v>
      </c>
      <c r="F81" s="17">
        <v>41221</v>
      </c>
      <c r="G81" s="15">
        <v>4</v>
      </c>
      <c r="H81" s="23">
        <v>41.54</v>
      </c>
      <c r="I81" s="23">
        <v>5.34</v>
      </c>
      <c r="J81" s="23">
        <v>2.3730000000000002</v>
      </c>
      <c r="K81" s="15">
        <v>8.1003000000000007</v>
      </c>
      <c r="L81" s="15">
        <v>1.0413000000000001</v>
      </c>
      <c r="M81" s="15">
        <v>0.46273500000000001</v>
      </c>
      <c r="O81" s="16">
        <v>4</v>
      </c>
      <c r="P81" s="23">
        <f>AVERAGE(H80:H82)</f>
        <v>43.650333333333329</v>
      </c>
      <c r="Q81" s="15">
        <f>STDEV(H80:H82)/SQRT(COUNT(H80:H82))</f>
        <v>1.084443380008586</v>
      </c>
      <c r="R81" s="23">
        <f>AVERAGE(I80:I82)</f>
        <v>5.8456666666666663</v>
      </c>
      <c r="S81" s="15">
        <f>STDEV(I80:I82)/SQRT(COUNT(I80:I82))</f>
        <v>0.25492896614111515</v>
      </c>
      <c r="T81" s="23">
        <f>AVERAGE(J80:J82)</f>
        <v>2.0150000000000001</v>
      </c>
      <c r="U81" s="15">
        <f>STDEV(J80:J82)/SQRT(COUNT(J80:J82))</f>
        <v>0.23213430020859349</v>
      </c>
    </row>
    <row r="82" spans="1:21">
      <c r="A82" s="15" t="s">
        <v>10</v>
      </c>
      <c r="B82" s="15">
        <v>45</v>
      </c>
      <c r="C82" s="15" t="s">
        <v>17</v>
      </c>
      <c r="D82" s="15" t="s">
        <v>16</v>
      </c>
      <c r="E82" s="17">
        <v>41114</v>
      </c>
      <c r="F82" s="17">
        <v>41221</v>
      </c>
      <c r="G82" s="15">
        <v>4</v>
      </c>
      <c r="H82" s="23">
        <v>45.139000000000003</v>
      </c>
      <c r="I82" s="23">
        <v>6.1550000000000002</v>
      </c>
      <c r="J82" s="15">
        <v>1.58</v>
      </c>
      <c r="K82" s="15">
        <v>8.576410000000001</v>
      </c>
      <c r="L82" s="15">
        <v>1.1694500000000001</v>
      </c>
      <c r="M82" s="15">
        <v>0.30020000000000002</v>
      </c>
    </row>
    <row r="83" spans="1:21" ht="15">
      <c r="A83" s="15" t="s">
        <v>10</v>
      </c>
      <c r="B83" s="15">
        <v>36</v>
      </c>
      <c r="C83" s="15" t="s">
        <v>17</v>
      </c>
      <c r="D83" s="15" t="s">
        <v>15</v>
      </c>
      <c r="E83" s="17">
        <v>41114</v>
      </c>
      <c r="F83" s="18">
        <v>41299</v>
      </c>
      <c r="G83" s="15">
        <v>6</v>
      </c>
      <c r="H83" s="23">
        <v>46.633000000000003</v>
      </c>
      <c r="I83" s="23">
        <v>6.3689999999999998</v>
      </c>
      <c r="J83" s="15">
        <v>1.8480000000000001</v>
      </c>
      <c r="K83" s="15">
        <v>8.767004</v>
      </c>
      <c r="L83" s="15">
        <v>1.1973719999999999</v>
      </c>
      <c r="M83" s="15">
        <v>0.34742400000000001</v>
      </c>
    </row>
    <row r="84" spans="1:21" ht="15">
      <c r="A84" s="15" t="s">
        <v>10</v>
      </c>
      <c r="B84" s="15">
        <v>28</v>
      </c>
      <c r="C84" s="15" t="s">
        <v>17</v>
      </c>
      <c r="D84" s="15" t="s">
        <v>14</v>
      </c>
      <c r="E84" s="17">
        <v>41114</v>
      </c>
      <c r="F84" s="18">
        <v>41299</v>
      </c>
      <c r="G84" s="15">
        <v>6</v>
      </c>
      <c r="H84" s="23">
        <v>44.34</v>
      </c>
      <c r="I84" s="23">
        <v>5.7530000000000001</v>
      </c>
      <c r="J84" s="23">
        <v>2.6469999999999998</v>
      </c>
      <c r="K84" s="15">
        <v>7.6264799999999999</v>
      </c>
      <c r="L84" s="15">
        <v>0.98951600000000006</v>
      </c>
      <c r="M84" s="15">
        <v>0.45528399999999991</v>
      </c>
      <c r="O84" s="16">
        <v>6</v>
      </c>
      <c r="P84" s="23">
        <f>AVERAGE(H83:H85)</f>
        <v>44.777666666666676</v>
      </c>
      <c r="Q84" s="15">
        <f>STDEV(H83:H85)/SQRT(COUNT(H83:H85))</f>
        <v>0.96984471838422637</v>
      </c>
      <c r="R84" s="23">
        <f>AVERAGE(I83:I85)</f>
        <v>5.9136666666666668</v>
      </c>
      <c r="S84" s="15">
        <f>STDEV(I83:I85)/SQRT(COUNT(I83:I85))</f>
        <v>0.23092952267833672</v>
      </c>
      <c r="T84" s="23">
        <f>AVERAGE(J83:J85)</f>
        <v>1.9876666666666667</v>
      </c>
      <c r="U84" s="15">
        <f>STDEV(J83:J85)/SQRT(COUNT(J83:J85))</f>
        <v>0.34743840381345947</v>
      </c>
    </row>
    <row r="85" spans="1:21" ht="15">
      <c r="A85" s="26" t="s">
        <v>10</v>
      </c>
      <c r="B85" s="26">
        <v>47</v>
      </c>
      <c r="C85" s="26" t="s">
        <v>17</v>
      </c>
      <c r="D85" s="26" t="s">
        <v>16</v>
      </c>
      <c r="E85" s="28">
        <v>41114</v>
      </c>
      <c r="F85" s="27">
        <v>41299</v>
      </c>
      <c r="G85" s="26">
        <v>6</v>
      </c>
      <c r="H85" s="23">
        <v>43.36</v>
      </c>
      <c r="I85" s="23">
        <v>5.6189999999999998</v>
      </c>
      <c r="J85" s="15">
        <v>1.468</v>
      </c>
      <c r="K85" s="15">
        <v>8.6720000000000005E-2</v>
      </c>
      <c r="L85" s="15">
        <v>1.1238E-2</v>
      </c>
      <c r="M85" s="15">
        <v>2.9360000000000002E-3</v>
      </c>
    </row>
    <row r="86" spans="1:21">
      <c r="A86" s="15" t="s">
        <v>10</v>
      </c>
      <c r="B86" s="15">
        <v>37</v>
      </c>
      <c r="C86" s="15" t="s">
        <v>17</v>
      </c>
      <c r="D86" s="15" t="s">
        <v>15</v>
      </c>
      <c r="E86" s="17">
        <v>41114</v>
      </c>
      <c r="F86" s="17">
        <v>41362</v>
      </c>
      <c r="G86" s="15">
        <v>8</v>
      </c>
      <c r="H86" s="23">
        <v>46.838000000000001</v>
      </c>
      <c r="I86" s="23">
        <v>6.319</v>
      </c>
      <c r="J86" s="15">
        <v>1.7330000000000001</v>
      </c>
      <c r="K86" s="15">
        <v>9.3207620000000002</v>
      </c>
      <c r="L86" s="15">
        <v>1.2574809999999998</v>
      </c>
      <c r="M86" s="15">
        <v>0.34486700000000003</v>
      </c>
    </row>
    <row r="87" spans="1:21">
      <c r="A87" s="15" t="s">
        <v>10</v>
      </c>
      <c r="B87" s="15">
        <v>29</v>
      </c>
      <c r="C87" s="15" t="s">
        <v>17</v>
      </c>
      <c r="D87" s="15" t="s">
        <v>14</v>
      </c>
      <c r="E87" s="17">
        <v>41114</v>
      </c>
      <c r="F87" s="17">
        <v>41362</v>
      </c>
      <c r="G87" s="15">
        <v>8</v>
      </c>
      <c r="H87" s="23">
        <v>46.029000000000003</v>
      </c>
      <c r="I87" s="23">
        <v>6.0890000000000004</v>
      </c>
      <c r="J87" s="15">
        <v>1.9359999999999999</v>
      </c>
      <c r="K87" s="15">
        <v>8.3312490000000015</v>
      </c>
      <c r="L87" s="15">
        <v>1.1021090000000002</v>
      </c>
      <c r="M87" s="15">
        <v>0.35041600000000001</v>
      </c>
      <c r="O87" s="16">
        <v>8</v>
      </c>
      <c r="P87" s="23">
        <f>AVERAGE(H86:H88)</f>
        <v>45.022333333333336</v>
      </c>
      <c r="Q87" s="15">
        <f>STDEV(H86:H88)/SQRT(COUNT(H86:H88))</f>
        <v>1.4303605994449244</v>
      </c>
      <c r="R87" s="23">
        <f>AVERAGE(I86:I88)</f>
        <v>6.0563333333333338</v>
      </c>
      <c r="S87" s="15">
        <f>STDEV(I86:I88)/SQRT(COUNT(I86:I88))</f>
        <v>0.16190669466633481</v>
      </c>
      <c r="T87" s="23">
        <f>AVERAGE(J86:J88)</f>
        <v>1.6450000000000002</v>
      </c>
      <c r="U87" s="15">
        <f>STDEV(J86:J88)/SQRT(COUNT(J86:J88))</f>
        <v>0.19835406054158031</v>
      </c>
    </row>
    <row r="88" spans="1:21">
      <c r="A88" s="15" t="s">
        <v>10</v>
      </c>
      <c r="B88" s="15">
        <v>46</v>
      </c>
      <c r="C88" s="15" t="s">
        <v>17</v>
      </c>
      <c r="D88" s="15" t="s">
        <v>16</v>
      </c>
      <c r="E88" s="17">
        <v>41114</v>
      </c>
      <c r="F88" s="17">
        <v>41362</v>
      </c>
      <c r="G88" s="15">
        <v>8</v>
      </c>
      <c r="H88" s="23">
        <v>42.2</v>
      </c>
      <c r="I88" s="23">
        <v>5.7610000000000001</v>
      </c>
      <c r="J88" s="15">
        <v>1.266</v>
      </c>
      <c r="K88" s="15">
        <v>8.4400000000000013</v>
      </c>
      <c r="L88" s="15">
        <v>1.1522000000000001</v>
      </c>
      <c r="M88" s="15">
        <v>0.25320000000000004</v>
      </c>
    </row>
    <row r="89" spans="1:21">
      <c r="A89" s="15" t="s">
        <v>10</v>
      </c>
      <c r="B89" s="15">
        <v>38</v>
      </c>
      <c r="C89" s="15" t="s">
        <v>17</v>
      </c>
      <c r="D89" s="15" t="s">
        <v>15</v>
      </c>
      <c r="E89" s="17">
        <v>41114</v>
      </c>
      <c r="F89" s="17">
        <v>41408</v>
      </c>
      <c r="G89" s="15">
        <v>10</v>
      </c>
      <c r="H89" s="23">
        <v>44.787999999999997</v>
      </c>
      <c r="I89" s="23">
        <v>6.0179999999999998</v>
      </c>
      <c r="J89" s="15">
        <v>2.5910000000000002</v>
      </c>
      <c r="K89" s="15">
        <v>9.5398440000000004</v>
      </c>
      <c r="L89" s="15">
        <v>1.2818339999999999</v>
      </c>
      <c r="M89" s="15">
        <v>0.55188300000000012</v>
      </c>
    </row>
    <row r="90" spans="1:21">
      <c r="A90" s="15" t="s">
        <v>10</v>
      </c>
      <c r="B90" s="15">
        <v>30</v>
      </c>
      <c r="C90" s="15" t="s">
        <v>17</v>
      </c>
      <c r="D90" s="15" t="s">
        <v>14</v>
      </c>
      <c r="E90" s="17">
        <v>41114</v>
      </c>
      <c r="F90" s="17">
        <v>41408</v>
      </c>
      <c r="G90" s="15">
        <v>10</v>
      </c>
      <c r="H90" s="23">
        <v>42.509</v>
      </c>
      <c r="I90" s="23">
        <v>5.5419999999999998</v>
      </c>
      <c r="J90" s="15">
        <v>1.85</v>
      </c>
      <c r="K90" s="15">
        <v>7.8641650000000007</v>
      </c>
      <c r="L90" s="15">
        <v>1.0252699999999999</v>
      </c>
      <c r="M90" s="15">
        <v>0.34225000000000005</v>
      </c>
      <c r="O90" s="16">
        <v>10</v>
      </c>
      <c r="P90" s="23">
        <f>AVERAGE(H89:H91)</f>
        <v>42.986333333333334</v>
      </c>
      <c r="Q90" s="15">
        <f>STDEV(H89:H91)/SQRT(COUNT(H89:H91))</f>
        <v>0.93342636441112825</v>
      </c>
      <c r="R90" s="23">
        <f>AVERAGE(I89:I91)</f>
        <v>5.7109999999999994</v>
      </c>
      <c r="S90" s="15">
        <f>STDEV(I89:I91)/SQRT(COUNT(I89:I91))</f>
        <v>0.15376063648845015</v>
      </c>
      <c r="T90" s="23">
        <f>AVERAGE(J89:J91)</f>
        <v>2.3910000000000005</v>
      </c>
      <c r="U90" s="15">
        <f>STDEV(J89:J91)/SQRT(COUNT(J89:J91))</f>
        <v>0.27354524305862038</v>
      </c>
    </row>
    <row r="91" spans="1:21">
      <c r="A91" s="15" t="s">
        <v>10</v>
      </c>
      <c r="B91" s="15">
        <v>44</v>
      </c>
      <c r="C91" s="15" t="s">
        <v>17</v>
      </c>
      <c r="D91" s="15" t="s">
        <v>16</v>
      </c>
      <c r="E91" s="17">
        <v>41114</v>
      </c>
      <c r="F91" s="17">
        <v>41408</v>
      </c>
      <c r="G91" s="15">
        <v>10</v>
      </c>
      <c r="H91" s="23">
        <v>41.661999999999999</v>
      </c>
      <c r="I91" s="23">
        <v>5.5730000000000004</v>
      </c>
      <c r="J91" s="15">
        <v>2.7320000000000002</v>
      </c>
      <c r="K91" s="15">
        <v>8.7490199999999998</v>
      </c>
      <c r="L91" s="15">
        <v>1.1703300000000001</v>
      </c>
      <c r="M91" s="15">
        <v>0.57372000000000012</v>
      </c>
    </row>
    <row r="92" spans="1:21">
      <c r="A92" s="15" t="s">
        <v>10</v>
      </c>
      <c r="B92" s="15">
        <v>39</v>
      </c>
      <c r="C92" s="15" t="s">
        <v>17</v>
      </c>
      <c r="D92" s="15" t="s">
        <v>15</v>
      </c>
      <c r="E92" s="17">
        <v>41114</v>
      </c>
      <c r="F92" s="17">
        <v>41458</v>
      </c>
      <c r="G92" s="15">
        <v>12</v>
      </c>
      <c r="H92" s="23">
        <v>44.569000000000003</v>
      </c>
      <c r="I92" s="23">
        <v>5.9059999999999997</v>
      </c>
      <c r="J92" s="15">
        <v>2.1789999999999998</v>
      </c>
      <c r="K92" s="15">
        <v>8.8692309999999992</v>
      </c>
      <c r="L92" s="15">
        <v>1.1752939999999998</v>
      </c>
      <c r="M92" s="15">
        <v>0.43362099999999998</v>
      </c>
    </row>
    <row r="93" spans="1:21">
      <c r="A93" s="15" t="s">
        <v>10</v>
      </c>
      <c r="B93" s="15">
        <v>31</v>
      </c>
      <c r="C93" s="15" t="s">
        <v>17</v>
      </c>
      <c r="D93" s="15" t="s">
        <v>14</v>
      </c>
      <c r="E93" s="17">
        <v>41114</v>
      </c>
      <c r="F93" s="17">
        <v>41458</v>
      </c>
      <c r="G93" s="15">
        <v>12</v>
      </c>
      <c r="H93" s="23">
        <v>45.09</v>
      </c>
      <c r="I93" s="23">
        <v>5.7990000000000004</v>
      </c>
      <c r="J93" s="15">
        <v>2.19</v>
      </c>
      <c r="K93" s="15">
        <v>7.8005700000000004</v>
      </c>
      <c r="L93" s="15">
        <v>1.0032270000000001</v>
      </c>
      <c r="M93" s="15">
        <v>0.37886999999999998</v>
      </c>
      <c r="O93" s="16">
        <v>12</v>
      </c>
      <c r="P93" s="23">
        <f>AVERAGE(H92:H94)</f>
        <v>44.106000000000002</v>
      </c>
      <c r="Q93" s="15">
        <f>STDEV(H92:H94)/SQRT(COUNT(H92:H94))</f>
        <v>0.73896707188706012</v>
      </c>
      <c r="R93" s="23">
        <f>AVERAGE(I92:I94)</f>
        <v>5.758</v>
      </c>
      <c r="S93" s="15">
        <f>STDEV(I92:I94)/SQRT(COUNT(I92:I94))</f>
        <v>9.941998457721328E-2</v>
      </c>
      <c r="T93" s="23">
        <f>AVERAGE(J92:J94)</f>
        <v>2.0886666666666667</v>
      </c>
      <c r="U93" s="15">
        <f>STDEV(J92:J94)/SQRT(COUNT(J92:J94))</f>
        <v>9.5885927596864304E-2</v>
      </c>
    </row>
    <row r="94" spans="1:21">
      <c r="A94" s="15" t="s">
        <v>10</v>
      </c>
      <c r="B94" s="15">
        <v>43</v>
      </c>
      <c r="C94" s="15" t="s">
        <v>17</v>
      </c>
      <c r="D94" s="15" t="s">
        <v>16</v>
      </c>
      <c r="E94" s="17">
        <v>41114</v>
      </c>
      <c r="F94" s="17">
        <v>41458</v>
      </c>
      <c r="G94" s="15">
        <v>12</v>
      </c>
      <c r="H94" s="23">
        <v>42.658999999999999</v>
      </c>
      <c r="I94" s="23">
        <v>5.569</v>
      </c>
      <c r="J94" s="15">
        <v>1.897</v>
      </c>
      <c r="K94" s="15">
        <v>7.7212790000000009</v>
      </c>
      <c r="L94" s="15">
        <v>1.0079890000000002</v>
      </c>
      <c r="M94" s="15">
        <v>0.34335700000000002</v>
      </c>
    </row>
    <row r="95" spans="1:21">
      <c r="A95" s="15" t="s">
        <v>10</v>
      </c>
      <c r="B95" s="15">
        <v>40</v>
      </c>
      <c r="C95" s="15" t="s">
        <v>17</v>
      </c>
      <c r="D95" s="15" t="s">
        <v>15</v>
      </c>
      <c r="E95" s="17">
        <v>41114</v>
      </c>
      <c r="F95" s="17">
        <v>41596</v>
      </c>
      <c r="G95" s="15">
        <v>16</v>
      </c>
      <c r="H95" s="23">
        <v>46.563000000000002</v>
      </c>
      <c r="I95" s="23">
        <v>5.7560000000000002</v>
      </c>
      <c r="J95" s="15">
        <v>1.9379999999999999</v>
      </c>
      <c r="K95" s="15">
        <v>5.4013080000000002</v>
      </c>
      <c r="L95" s="15">
        <v>0.66769599999999996</v>
      </c>
      <c r="M95" s="15">
        <v>0.22480800000000001</v>
      </c>
    </row>
    <row r="96" spans="1:21">
      <c r="A96" s="15" t="s">
        <v>10</v>
      </c>
      <c r="B96" s="15">
        <v>32</v>
      </c>
      <c r="C96" s="15" t="s">
        <v>17</v>
      </c>
      <c r="D96" s="15" t="s">
        <v>14</v>
      </c>
      <c r="E96" s="17">
        <v>41114</v>
      </c>
      <c r="F96" s="17">
        <v>41596</v>
      </c>
      <c r="G96" s="15">
        <v>16</v>
      </c>
      <c r="H96" s="23">
        <v>46.27</v>
      </c>
      <c r="I96" s="23">
        <v>6.11</v>
      </c>
      <c r="J96" s="15">
        <v>2.93</v>
      </c>
      <c r="K96" s="15">
        <v>7.5882800000000001</v>
      </c>
      <c r="L96" s="15">
        <v>1.00204</v>
      </c>
      <c r="M96" s="15">
        <v>0.48052</v>
      </c>
      <c r="O96" s="16">
        <v>16</v>
      </c>
      <c r="P96" s="23">
        <f>AVERAGE(H95:H96)</f>
        <v>46.416499999999999</v>
      </c>
      <c r="Q96" s="15">
        <f>STDEV(H95:H96)/SQRT(COUNT(H95:H96))</f>
        <v>0.14649999999999963</v>
      </c>
      <c r="R96" s="23">
        <f>AVERAGE(I95:I96)</f>
        <v>5.9329999999999998</v>
      </c>
      <c r="S96" s="15">
        <f>STDEV(I95:I96)/SQRT(COUNT(I95:I96))</f>
        <v>0.17700000000000002</v>
      </c>
      <c r="T96" s="23">
        <f>AVERAGE(J95:J96)</f>
        <v>2.4340000000000002</v>
      </c>
      <c r="U96" s="15">
        <f>STDEV(J95:J96)/SQRT(COUNT(J95:J96))</f>
        <v>0.496</v>
      </c>
    </row>
    <row r="97" spans="1:21">
      <c r="A97" s="20" t="s">
        <v>10</v>
      </c>
      <c r="B97" s="20">
        <v>42</v>
      </c>
      <c r="C97" s="20" t="s">
        <v>17</v>
      </c>
      <c r="D97" s="20" t="s">
        <v>16</v>
      </c>
      <c r="E97" s="21">
        <v>41114</v>
      </c>
      <c r="F97" s="20"/>
      <c r="G97" s="20"/>
      <c r="H97" s="25"/>
      <c r="I97" s="25"/>
      <c r="J97" s="20"/>
      <c r="K97" s="15">
        <v>0</v>
      </c>
      <c r="L97" s="15">
        <v>0</v>
      </c>
      <c r="M97" s="15">
        <v>0</v>
      </c>
    </row>
    <row r="98" spans="1:21">
      <c r="A98" s="15" t="s">
        <v>33</v>
      </c>
      <c r="B98" s="20">
        <v>48</v>
      </c>
      <c r="C98" s="20" t="s">
        <v>17</v>
      </c>
      <c r="D98" s="20" t="s">
        <v>16</v>
      </c>
      <c r="E98" s="21">
        <v>41114</v>
      </c>
      <c r="F98" s="20"/>
      <c r="G98" s="20">
        <v>0</v>
      </c>
      <c r="K98" s="15">
        <v>0</v>
      </c>
      <c r="L98" s="15">
        <v>0</v>
      </c>
      <c r="M98" s="15">
        <v>0</v>
      </c>
    </row>
    <row r="99" spans="1:21">
      <c r="A99" s="15" t="s">
        <v>33</v>
      </c>
      <c r="B99" s="15">
        <v>33</v>
      </c>
      <c r="C99" s="15" t="s">
        <v>17</v>
      </c>
      <c r="D99" s="15" t="s">
        <v>15</v>
      </c>
      <c r="E99" s="17">
        <v>41114</v>
      </c>
      <c r="F99" s="17">
        <v>41145</v>
      </c>
      <c r="G99" s="15">
        <v>1</v>
      </c>
      <c r="H99" s="15">
        <v>44.43</v>
      </c>
      <c r="I99" s="23">
        <v>5.4589999999999996</v>
      </c>
      <c r="J99" s="23">
        <v>1.464</v>
      </c>
      <c r="K99" s="15">
        <v>11.329650000000001</v>
      </c>
      <c r="L99" s="15">
        <v>1.392045</v>
      </c>
      <c r="M99" s="15">
        <v>0.37331999999999999</v>
      </c>
    </row>
    <row r="100" spans="1:21">
      <c r="A100" s="15" t="s">
        <v>33</v>
      </c>
      <c r="B100" s="15">
        <v>25</v>
      </c>
      <c r="C100" s="15" t="s">
        <v>17</v>
      </c>
      <c r="D100" s="15" t="s">
        <v>14</v>
      </c>
      <c r="E100" s="17">
        <v>41114</v>
      </c>
      <c r="F100" s="17">
        <v>41145</v>
      </c>
      <c r="G100" s="15">
        <v>1</v>
      </c>
      <c r="H100" s="15">
        <v>45.048999999999999</v>
      </c>
      <c r="I100" s="23">
        <v>5.6070000000000002</v>
      </c>
      <c r="J100" s="23">
        <v>1.383</v>
      </c>
      <c r="K100" s="15">
        <v>11.667691</v>
      </c>
      <c r="L100" s="15">
        <v>1.452213</v>
      </c>
      <c r="M100" s="15">
        <v>0.35819699999999999</v>
      </c>
      <c r="O100" s="16">
        <v>1</v>
      </c>
      <c r="P100" s="23">
        <f>AVERAGE(H99:H101)</f>
        <v>44.741999999999997</v>
      </c>
      <c r="Q100" s="15">
        <f>STDEV(H99:H101)/SQRT(COUNT(H99:H101))</f>
        <v>0.17870739585516129</v>
      </c>
      <c r="R100" s="23">
        <f>AVERAGE(I99:I101)</f>
        <v>5.6723333333333334</v>
      </c>
      <c r="S100" s="15">
        <f>STDEV(I99:I101)/SQRT(COUNT(I99:I101))</f>
        <v>0.1457364440046178</v>
      </c>
      <c r="T100" s="23">
        <f>AVERAGE(J99:J101)</f>
        <v>1.3963333333333334</v>
      </c>
      <c r="U100" s="15">
        <f>STDEV(J99:J101)/SQRT(COUNT(J99:J101))</f>
        <v>3.5843796921891179E-2</v>
      </c>
    </row>
    <row r="101" spans="1:21">
      <c r="A101" s="15" t="s">
        <v>33</v>
      </c>
      <c r="B101" s="15">
        <v>41</v>
      </c>
      <c r="C101" s="15" t="s">
        <v>17</v>
      </c>
      <c r="D101" s="15" t="s">
        <v>16</v>
      </c>
      <c r="E101" s="17">
        <v>41114</v>
      </c>
      <c r="F101" s="17">
        <v>41145</v>
      </c>
      <c r="G101" s="15">
        <v>1</v>
      </c>
      <c r="H101" s="23">
        <v>44.747</v>
      </c>
      <c r="I101" s="23">
        <v>5.9509999999999996</v>
      </c>
      <c r="J101" s="15">
        <v>1.3420000000000001</v>
      </c>
      <c r="K101" s="15">
        <v>9.8890870000000017</v>
      </c>
      <c r="L101" s="15">
        <v>1.3151710000000001</v>
      </c>
      <c r="M101" s="15">
        <v>0.29658200000000007</v>
      </c>
    </row>
    <row r="102" spans="1:21" ht="15">
      <c r="A102" s="15" t="s">
        <v>33</v>
      </c>
      <c r="B102" s="15">
        <v>34</v>
      </c>
      <c r="C102" s="15" t="s">
        <v>17</v>
      </c>
      <c r="D102" s="15" t="s">
        <v>15</v>
      </c>
      <c r="E102" s="17">
        <v>41114</v>
      </c>
      <c r="F102" s="18">
        <v>41180</v>
      </c>
      <c r="G102" s="15">
        <v>2</v>
      </c>
      <c r="H102" s="24"/>
      <c r="I102" s="24"/>
      <c r="K102" s="15">
        <v>0</v>
      </c>
      <c r="L102" s="15">
        <v>0</v>
      </c>
      <c r="M102" s="15">
        <v>0</v>
      </c>
    </row>
    <row r="103" spans="1:21" ht="15">
      <c r="A103" s="15" t="s">
        <v>33</v>
      </c>
      <c r="B103" s="15">
        <v>26</v>
      </c>
      <c r="C103" s="15" t="s">
        <v>17</v>
      </c>
      <c r="D103" s="15" t="s">
        <v>14</v>
      </c>
      <c r="E103" s="17">
        <v>41114</v>
      </c>
      <c r="F103" s="18">
        <v>41180</v>
      </c>
      <c r="G103" s="15">
        <v>2</v>
      </c>
      <c r="H103" s="24"/>
      <c r="I103" s="24"/>
      <c r="K103" s="15">
        <v>0</v>
      </c>
      <c r="L103" s="15">
        <v>0</v>
      </c>
      <c r="M103" s="15">
        <v>0</v>
      </c>
      <c r="O103" s="16">
        <v>2</v>
      </c>
      <c r="P103" s="23">
        <f>AVERAGE(H102:H104)</f>
        <v>45.906999999999996</v>
      </c>
      <c r="Q103" s="15" t="e">
        <f>STDEV(H102:H104)/SQRT(COUNT(H102:H104))</f>
        <v>#DIV/0!</v>
      </c>
      <c r="R103" s="23">
        <f>AVERAGE(I102:I104)</f>
        <v>6.0359999999999996</v>
      </c>
      <c r="S103" s="15" t="e">
        <f>STDEV(I102:I104)/SQRT(COUNT(I102:I104))</f>
        <v>#DIV/0!</v>
      </c>
      <c r="T103" s="23">
        <f>AVERAGE(J102:J104)</f>
        <v>2.0529999999999999</v>
      </c>
      <c r="U103" s="15" t="e">
        <f>STDEV(J102:J104)/SQRT(COUNT(J102:J104))</f>
        <v>#DIV/0!</v>
      </c>
    </row>
    <row r="104" spans="1:21" ht="15">
      <c r="A104" s="15" t="s">
        <v>33</v>
      </c>
      <c r="B104" s="15">
        <v>42</v>
      </c>
      <c r="C104" s="15" t="s">
        <v>17</v>
      </c>
      <c r="D104" s="15" t="s">
        <v>16</v>
      </c>
      <c r="E104" s="17">
        <v>41114</v>
      </c>
      <c r="F104" s="18">
        <v>41180</v>
      </c>
      <c r="G104" s="15">
        <v>2</v>
      </c>
      <c r="H104" s="23">
        <v>45.906999999999996</v>
      </c>
      <c r="I104" s="23">
        <v>6.0359999999999996</v>
      </c>
      <c r="J104" s="15">
        <v>2.0529999999999999</v>
      </c>
      <c r="K104" s="15">
        <v>8.1255389999999998</v>
      </c>
      <c r="L104" s="15">
        <v>1.0683719999999999</v>
      </c>
      <c r="M104" s="15">
        <v>0.36338099999999995</v>
      </c>
    </row>
    <row r="105" spans="1:21">
      <c r="A105" s="15" t="s">
        <v>33</v>
      </c>
      <c r="B105" s="15">
        <v>35</v>
      </c>
      <c r="C105" s="15" t="s">
        <v>17</v>
      </c>
      <c r="D105" s="15" t="s">
        <v>15</v>
      </c>
      <c r="E105" s="17">
        <v>41114</v>
      </c>
      <c r="F105" s="17">
        <v>41221</v>
      </c>
      <c r="G105" s="15">
        <v>4</v>
      </c>
      <c r="H105" s="23">
        <v>44.124000000000002</v>
      </c>
      <c r="I105" s="23">
        <v>5.5410000000000004</v>
      </c>
      <c r="J105" s="23">
        <v>1.212</v>
      </c>
      <c r="K105" s="15">
        <v>11.075124000000001</v>
      </c>
      <c r="L105" s="15">
        <v>1.3907910000000003</v>
      </c>
      <c r="M105" s="15">
        <v>0.30421200000000004</v>
      </c>
    </row>
    <row r="106" spans="1:21">
      <c r="A106" s="15" t="s">
        <v>33</v>
      </c>
      <c r="B106" s="15">
        <v>27</v>
      </c>
      <c r="C106" s="15" t="s">
        <v>17</v>
      </c>
      <c r="D106" s="15" t="s">
        <v>14</v>
      </c>
      <c r="E106" s="17">
        <v>41114</v>
      </c>
      <c r="F106" s="17">
        <v>41221</v>
      </c>
      <c r="G106" s="15">
        <v>4</v>
      </c>
      <c r="H106" s="15">
        <v>45.042000000000002</v>
      </c>
      <c r="I106" s="23">
        <v>5.56</v>
      </c>
      <c r="J106" s="23">
        <v>2.1819999999999999</v>
      </c>
      <c r="K106" s="15">
        <v>10.990248000000001</v>
      </c>
      <c r="L106" s="15">
        <v>1.3566399999999998</v>
      </c>
      <c r="M106" s="15">
        <v>0.53240799999999999</v>
      </c>
      <c r="O106" s="16">
        <v>4</v>
      </c>
      <c r="P106" s="23">
        <f>AVERAGE(H105:H107)</f>
        <v>43.904333333333334</v>
      </c>
      <c r="Q106" s="15">
        <f>STDEV(H105:H107)/SQRT(COUNT(H105:H107))</f>
        <v>0.72857082321792621</v>
      </c>
      <c r="R106" s="23">
        <f>AVERAGE(I105:I107)</f>
        <v>5.5279999999999996</v>
      </c>
      <c r="S106" s="15">
        <f>STDEV(I105:I107)/SQRT(COUNT(I105:I107))</f>
        <v>2.3158871590242387E-2</v>
      </c>
      <c r="T106" s="23">
        <f>AVERAGE(J105:J107)</f>
        <v>1.9303333333333335</v>
      </c>
      <c r="U106" s="15">
        <f>STDEV(J105:J107)/SQRT(COUNT(J105:J107))</f>
        <v>0.36448974989398131</v>
      </c>
    </row>
    <row r="107" spans="1:21">
      <c r="A107" s="15" t="s">
        <v>33</v>
      </c>
      <c r="B107" s="15">
        <v>43</v>
      </c>
      <c r="C107" s="15" t="s">
        <v>17</v>
      </c>
      <c r="D107" s="15" t="s">
        <v>16</v>
      </c>
      <c r="E107" s="17">
        <v>41114</v>
      </c>
      <c r="F107" s="17">
        <v>41221</v>
      </c>
      <c r="G107" s="15">
        <v>4</v>
      </c>
      <c r="H107" s="23">
        <v>42.546999999999997</v>
      </c>
      <c r="I107" s="23">
        <v>5.4829999999999997</v>
      </c>
      <c r="J107" s="15">
        <v>2.3969999999999998</v>
      </c>
      <c r="K107" s="15">
        <v>8.5944939999999992</v>
      </c>
      <c r="L107" s="15">
        <v>1.1075659999999998</v>
      </c>
      <c r="M107" s="15">
        <v>0.48419399999999996</v>
      </c>
    </row>
    <row r="108" spans="1:21" ht="15">
      <c r="A108" s="15" t="s">
        <v>33</v>
      </c>
      <c r="B108" s="15">
        <v>36</v>
      </c>
      <c r="C108" s="15" t="s">
        <v>17</v>
      </c>
      <c r="D108" s="15" t="s">
        <v>15</v>
      </c>
      <c r="E108" s="17">
        <v>41114</v>
      </c>
      <c r="F108" s="18">
        <v>41299</v>
      </c>
      <c r="G108" s="15">
        <v>6</v>
      </c>
      <c r="H108" s="24"/>
      <c r="I108" s="24"/>
      <c r="K108" s="15">
        <v>0</v>
      </c>
      <c r="L108" s="15">
        <v>0</v>
      </c>
      <c r="M108" s="15">
        <v>0</v>
      </c>
    </row>
    <row r="109" spans="1:21" ht="15">
      <c r="A109" s="15" t="s">
        <v>33</v>
      </c>
      <c r="B109" s="15">
        <v>28</v>
      </c>
      <c r="C109" s="15" t="s">
        <v>17</v>
      </c>
      <c r="D109" s="15" t="s">
        <v>14</v>
      </c>
      <c r="E109" s="17">
        <v>41114</v>
      </c>
      <c r="F109" s="18">
        <v>41299</v>
      </c>
      <c r="G109" s="15">
        <v>6</v>
      </c>
      <c r="H109" s="24"/>
      <c r="I109" s="24"/>
      <c r="K109" s="15">
        <v>0</v>
      </c>
      <c r="L109" s="15">
        <v>0</v>
      </c>
      <c r="M109" s="15">
        <v>0</v>
      </c>
      <c r="O109" s="16">
        <v>6</v>
      </c>
      <c r="P109" s="23">
        <f>AVERAGE(H108:H110)</f>
        <v>45.585999999999999</v>
      </c>
      <c r="Q109" s="15" t="e">
        <f>STDEV(H108:H110)/SQRT(COUNT(H108:H110))</f>
        <v>#DIV/0!</v>
      </c>
      <c r="R109" s="23">
        <f>AVERAGE(I108:I110)</f>
        <v>5.7850000000000001</v>
      </c>
      <c r="S109" s="15" t="e">
        <f>STDEV(I108:I110)/SQRT(COUNT(I108:I110))</f>
        <v>#DIV/0!</v>
      </c>
      <c r="T109" s="23">
        <f>AVERAGE(J108:J110)</f>
        <v>2.0840000000000001</v>
      </c>
      <c r="U109" s="15" t="e">
        <f>STDEV(J108:J110)/SQRT(COUNT(J108:J110))</f>
        <v>#DIV/0!</v>
      </c>
    </row>
    <row r="110" spans="1:21" ht="15">
      <c r="A110" s="15" t="s">
        <v>33</v>
      </c>
      <c r="B110" s="15">
        <v>44</v>
      </c>
      <c r="C110" s="15" t="s">
        <v>17</v>
      </c>
      <c r="D110" s="15" t="s">
        <v>16</v>
      </c>
      <c r="E110" s="17">
        <v>41114</v>
      </c>
      <c r="F110" s="18">
        <v>41299</v>
      </c>
      <c r="G110" s="15">
        <v>6</v>
      </c>
      <c r="H110" s="23">
        <v>45.585999999999999</v>
      </c>
      <c r="I110" s="23">
        <v>5.7850000000000001</v>
      </c>
      <c r="J110" s="15">
        <v>2.0840000000000001</v>
      </c>
      <c r="K110" s="15">
        <v>8.8436839999999997</v>
      </c>
      <c r="L110" s="15">
        <v>1.12229</v>
      </c>
      <c r="M110" s="15">
        <v>0.40429599999999999</v>
      </c>
    </row>
    <row r="111" spans="1:21">
      <c r="A111" s="15" t="s">
        <v>33</v>
      </c>
      <c r="B111" s="15">
        <v>37</v>
      </c>
      <c r="C111" s="15" t="s">
        <v>17</v>
      </c>
      <c r="D111" s="15" t="s">
        <v>15</v>
      </c>
      <c r="E111" s="17">
        <v>41114</v>
      </c>
      <c r="F111" s="17">
        <v>41362</v>
      </c>
      <c r="G111" s="15">
        <v>8</v>
      </c>
      <c r="H111" s="24"/>
      <c r="I111" s="24"/>
      <c r="K111" s="15">
        <v>0</v>
      </c>
      <c r="L111" s="15">
        <v>0</v>
      </c>
      <c r="M111" s="15">
        <v>0</v>
      </c>
    </row>
    <row r="112" spans="1:21">
      <c r="A112" s="15" t="s">
        <v>33</v>
      </c>
      <c r="B112" s="15">
        <v>29</v>
      </c>
      <c r="C112" s="15" t="s">
        <v>17</v>
      </c>
      <c r="D112" s="15" t="s">
        <v>14</v>
      </c>
      <c r="E112" s="17">
        <v>41114</v>
      </c>
      <c r="F112" s="17">
        <v>41362</v>
      </c>
      <c r="G112" s="15">
        <v>8</v>
      </c>
      <c r="H112" s="15">
        <v>45.9</v>
      </c>
      <c r="I112" s="23">
        <v>5.6280000000000001</v>
      </c>
      <c r="J112" s="23">
        <v>1.752</v>
      </c>
      <c r="K112" s="15">
        <v>10.602900000000002</v>
      </c>
      <c r="L112" s="15">
        <v>1.3000680000000002</v>
      </c>
      <c r="M112" s="15">
        <v>0.40471200000000007</v>
      </c>
      <c r="O112" s="16">
        <v>8</v>
      </c>
      <c r="P112" s="23">
        <f>AVERAGE(H111:H113)</f>
        <v>45.097499999999997</v>
      </c>
      <c r="Q112" s="15">
        <f>STDEV(H111:H113)/SQRT(COUNT(H111:H113))</f>
        <v>0.80249999999999833</v>
      </c>
      <c r="R112" s="23">
        <f>AVERAGE(I111:I113)</f>
        <v>5.6129999999999995</v>
      </c>
      <c r="S112" s="15">
        <f>STDEV(I111:I113)/SQRT(COUNT(I111:I113))</f>
        <v>1.5000000000000123E-2</v>
      </c>
      <c r="T112" s="23">
        <f>AVERAGE(J111:J113)</f>
        <v>1.867</v>
      </c>
      <c r="U112" s="15">
        <f>STDEV(J111:J113)/SQRT(COUNT(J111:J113))</f>
        <v>0.11499999999999998</v>
      </c>
    </row>
    <row r="113" spans="1:21">
      <c r="A113" s="15" t="s">
        <v>33</v>
      </c>
      <c r="B113" s="15">
        <v>45</v>
      </c>
      <c r="C113" s="15" t="s">
        <v>17</v>
      </c>
      <c r="D113" s="15" t="s">
        <v>16</v>
      </c>
      <c r="E113" s="17">
        <v>41114</v>
      </c>
      <c r="F113" s="17">
        <v>41362</v>
      </c>
      <c r="G113" s="15">
        <v>8</v>
      </c>
      <c r="H113" s="23">
        <v>44.295000000000002</v>
      </c>
      <c r="I113" s="23">
        <v>5.5979999999999999</v>
      </c>
      <c r="J113" s="15">
        <v>1.982</v>
      </c>
      <c r="K113" s="15">
        <v>5.2268100000000004</v>
      </c>
      <c r="L113" s="15">
        <v>0.66056400000000004</v>
      </c>
      <c r="M113" s="15">
        <v>0.23387600000000003</v>
      </c>
    </row>
    <row r="114" spans="1:21">
      <c r="A114" s="15" t="s">
        <v>33</v>
      </c>
      <c r="B114" s="15">
        <v>40</v>
      </c>
      <c r="C114" s="15" t="s">
        <v>17</v>
      </c>
      <c r="D114" s="15" t="s">
        <v>15</v>
      </c>
      <c r="E114" s="17">
        <v>41114</v>
      </c>
      <c r="F114" s="17">
        <v>41408</v>
      </c>
      <c r="G114" s="15">
        <v>10</v>
      </c>
      <c r="H114" s="23">
        <v>45.991</v>
      </c>
      <c r="I114" s="23">
        <v>5.9409999999999998</v>
      </c>
      <c r="J114" s="15">
        <v>2.6059999999999999</v>
      </c>
      <c r="K114" s="15">
        <v>9.3361730000000005</v>
      </c>
      <c r="L114" s="15">
        <v>1.2060230000000001</v>
      </c>
      <c r="M114" s="15">
        <v>0.52901799999999999</v>
      </c>
    </row>
    <row r="115" spans="1:21">
      <c r="A115" s="15" t="s">
        <v>33</v>
      </c>
      <c r="B115" s="15">
        <v>30</v>
      </c>
      <c r="C115" s="15" t="s">
        <v>17</v>
      </c>
      <c r="D115" s="15" t="s">
        <v>14</v>
      </c>
      <c r="E115" s="17">
        <v>41114</v>
      </c>
      <c r="F115" s="17">
        <v>41408</v>
      </c>
      <c r="G115" s="15">
        <v>10</v>
      </c>
      <c r="H115" s="24"/>
      <c r="I115" s="24"/>
      <c r="K115" s="15">
        <v>0</v>
      </c>
      <c r="L115" s="15">
        <v>0</v>
      </c>
      <c r="M115" s="15">
        <v>0</v>
      </c>
      <c r="O115" s="16">
        <v>10</v>
      </c>
      <c r="P115" s="23">
        <f>AVERAGE(H114:H116)</f>
        <v>43.346499999999999</v>
      </c>
      <c r="Q115" s="15">
        <f>STDEV(H114:H116)/SQRT(COUNT(H114:H116))</f>
        <v>2.6445000000000007</v>
      </c>
      <c r="R115" s="23">
        <f>AVERAGE(I114:I116)</f>
        <v>5.4269999999999996</v>
      </c>
      <c r="S115" s="15">
        <f>STDEV(I114:I116)/SQRT(COUNT(I114:I116))</f>
        <v>0.51399999999999968</v>
      </c>
      <c r="T115" s="23">
        <f>AVERAGE(J114:J116)</f>
        <v>2.6970000000000001</v>
      </c>
      <c r="U115" s="15">
        <f>STDEV(J114:J116)/SQRT(COUNT(J114:J116))</f>
        <v>9.099999999999997E-2</v>
      </c>
    </row>
    <row r="116" spans="1:21">
      <c r="A116" s="15" t="s">
        <v>33</v>
      </c>
      <c r="B116" s="15">
        <v>46</v>
      </c>
      <c r="C116" s="15" t="s">
        <v>17</v>
      </c>
      <c r="D116" s="15" t="s">
        <v>16</v>
      </c>
      <c r="E116" s="17">
        <v>41114</v>
      </c>
      <c r="F116" s="17">
        <v>41408</v>
      </c>
      <c r="G116" s="15">
        <v>10</v>
      </c>
      <c r="H116" s="23">
        <v>40.701999999999998</v>
      </c>
      <c r="I116" s="23">
        <v>4.9130000000000003</v>
      </c>
      <c r="J116" s="15">
        <v>2.7879999999999998</v>
      </c>
      <c r="K116" s="15">
        <v>7.5705720000000003</v>
      </c>
      <c r="L116" s="15">
        <v>0.91381800000000024</v>
      </c>
      <c r="M116" s="15">
        <v>0.51856800000000003</v>
      </c>
    </row>
    <row r="117" spans="1:21">
      <c r="A117" s="15" t="s">
        <v>33</v>
      </c>
      <c r="B117" s="15">
        <v>39</v>
      </c>
      <c r="C117" s="15" t="s">
        <v>17</v>
      </c>
      <c r="D117" s="15" t="s">
        <v>15</v>
      </c>
      <c r="E117" s="17">
        <v>41114</v>
      </c>
      <c r="F117" s="17">
        <v>41458</v>
      </c>
      <c r="G117" s="15">
        <v>12</v>
      </c>
      <c r="H117" s="24"/>
      <c r="I117" s="24"/>
      <c r="K117" s="15">
        <v>0</v>
      </c>
      <c r="L117" s="15">
        <v>0</v>
      </c>
      <c r="M117" s="15">
        <v>0</v>
      </c>
    </row>
    <row r="118" spans="1:21">
      <c r="A118" s="15" t="s">
        <v>33</v>
      </c>
      <c r="B118" s="15">
        <v>31</v>
      </c>
      <c r="C118" s="15" t="s">
        <v>17</v>
      </c>
      <c r="D118" s="15" t="s">
        <v>14</v>
      </c>
      <c r="E118" s="17">
        <v>41114</v>
      </c>
      <c r="F118" s="17">
        <v>41458</v>
      </c>
      <c r="G118" s="15">
        <v>12</v>
      </c>
      <c r="H118" s="24"/>
      <c r="I118" s="24"/>
      <c r="K118" s="15">
        <v>0</v>
      </c>
      <c r="L118" s="15">
        <v>0</v>
      </c>
      <c r="M118" s="15">
        <v>0</v>
      </c>
      <c r="O118" s="16">
        <v>12</v>
      </c>
      <c r="P118" s="23">
        <f>AVERAGE(H117:H119)</f>
        <v>42.319000000000003</v>
      </c>
      <c r="Q118" s="15" t="e">
        <f>STDEV(H117:H119)/SQRT(COUNT(H117:H119))</f>
        <v>#DIV/0!</v>
      </c>
      <c r="R118" s="23">
        <f>AVERAGE(I117:I119)</f>
        <v>5.3719999999999999</v>
      </c>
      <c r="S118" s="15" t="e">
        <f>STDEV(I117:I119)/SQRT(COUNT(I117:I119))</f>
        <v>#DIV/0!</v>
      </c>
      <c r="T118" s="23">
        <f>AVERAGE(J117:J119)</f>
        <v>2.4950000000000001</v>
      </c>
      <c r="U118" s="15" t="e">
        <f>STDEV(J117:J119)/SQRT(COUNT(J117:J119))</f>
        <v>#DIV/0!</v>
      </c>
    </row>
    <row r="119" spans="1:21">
      <c r="A119" s="15" t="s">
        <v>33</v>
      </c>
      <c r="B119" s="15">
        <v>47</v>
      </c>
      <c r="C119" s="15" t="s">
        <v>17</v>
      </c>
      <c r="D119" s="15" t="s">
        <v>16</v>
      </c>
      <c r="E119" s="17">
        <v>41114</v>
      </c>
      <c r="F119" s="17">
        <v>41458</v>
      </c>
      <c r="G119" s="15">
        <v>12</v>
      </c>
      <c r="H119" s="23">
        <v>42.319000000000003</v>
      </c>
      <c r="I119" s="23">
        <v>5.3719999999999999</v>
      </c>
      <c r="J119" s="15">
        <v>2.4950000000000001</v>
      </c>
      <c r="K119" s="15">
        <v>7.7020580000000001</v>
      </c>
      <c r="L119" s="15">
        <v>0.97770399999999991</v>
      </c>
      <c r="M119" s="15">
        <v>0.45408999999999999</v>
      </c>
    </row>
    <row r="120" spans="1:21">
      <c r="A120" s="15" t="s">
        <v>33</v>
      </c>
      <c r="B120" s="15">
        <v>38</v>
      </c>
      <c r="C120" s="15" t="s">
        <v>17</v>
      </c>
      <c r="D120" s="15" t="s">
        <v>15</v>
      </c>
      <c r="E120" s="17">
        <v>41114</v>
      </c>
      <c r="F120" s="17">
        <v>41596</v>
      </c>
      <c r="G120" s="15">
        <v>16</v>
      </c>
      <c r="H120" s="24"/>
      <c r="I120" s="24"/>
      <c r="K120" s="15">
        <v>0</v>
      </c>
      <c r="L120" s="15">
        <v>0</v>
      </c>
      <c r="M120" s="15">
        <v>0</v>
      </c>
    </row>
    <row r="121" spans="1:21">
      <c r="A121" s="15" t="s">
        <v>33</v>
      </c>
      <c r="B121" s="15">
        <v>32</v>
      </c>
      <c r="C121" s="15" t="s">
        <v>17</v>
      </c>
      <c r="D121" s="15" t="s">
        <v>14</v>
      </c>
      <c r="E121" s="17">
        <v>41114</v>
      </c>
      <c r="F121" s="17">
        <v>41596</v>
      </c>
      <c r="G121" s="15">
        <v>16</v>
      </c>
      <c r="H121" s="15">
        <v>46.496000000000002</v>
      </c>
      <c r="I121" s="23">
        <v>5.609</v>
      </c>
      <c r="J121" s="23">
        <v>2.351</v>
      </c>
      <c r="K121" s="15">
        <v>10.647584</v>
      </c>
      <c r="L121" s="15">
        <v>1.2844609999999999</v>
      </c>
      <c r="M121" s="15">
        <v>0.53837899999999994</v>
      </c>
      <c r="O121" s="16">
        <v>16</v>
      </c>
      <c r="P121" s="23">
        <f>AVERAGE(H120:H121)</f>
        <v>46.496000000000002</v>
      </c>
      <c r="Q121" s="15" t="e">
        <f>STDEV(H120:H121)/SQRT(COUNT(H120:H121))</f>
        <v>#DIV/0!</v>
      </c>
      <c r="R121" s="23">
        <f>AVERAGE(I120:I121)</f>
        <v>5.609</v>
      </c>
      <c r="S121" s="15" t="e">
        <f>STDEV(I120:I121)/SQRT(COUNT(I120:I121))</f>
        <v>#DIV/0!</v>
      </c>
      <c r="T121" s="23">
        <f>AVERAGE(J120:J121)</f>
        <v>2.351</v>
      </c>
      <c r="U121" s="15" t="e">
        <f>STDEV(J120:J121)/SQRT(COUNT(J120:J121))</f>
        <v>#DIV/0!</v>
      </c>
    </row>
    <row r="122" spans="1:21">
      <c r="A122" s="15" t="s">
        <v>32</v>
      </c>
      <c r="B122" s="20">
        <v>38</v>
      </c>
      <c r="C122" s="20" t="s">
        <v>17</v>
      </c>
      <c r="D122" s="20" t="s">
        <v>15</v>
      </c>
      <c r="E122" s="21">
        <v>41114</v>
      </c>
      <c r="F122" s="20"/>
      <c r="G122" s="20">
        <v>0</v>
      </c>
      <c r="K122" s="15">
        <v>0</v>
      </c>
      <c r="L122" s="15">
        <v>0</v>
      </c>
      <c r="M122" s="15">
        <v>0</v>
      </c>
    </row>
    <row r="123" spans="1:21">
      <c r="A123" s="15" t="s">
        <v>32</v>
      </c>
      <c r="B123" s="20">
        <v>48</v>
      </c>
      <c r="C123" s="20" t="s">
        <v>17</v>
      </c>
      <c r="D123" s="20" t="s">
        <v>16</v>
      </c>
      <c r="E123" s="21">
        <v>41114</v>
      </c>
      <c r="F123" s="20"/>
      <c r="G123" s="20">
        <v>0</v>
      </c>
      <c r="K123" s="15">
        <v>0</v>
      </c>
      <c r="L123" s="15">
        <v>0</v>
      </c>
      <c r="M123" s="15">
        <v>0</v>
      </c>
    </row>
    <row r="124" spans="1:21">
      <c r="A124" s="15" t="s">
        <v>32</v>
      </c>
      <c r="B124" s="15">
        <v>33</v>
      </c>
      <c r="C124" s="15" t="s">
        <v>17</v>
      </c>
      <c r="D124" s="15" t="s">
        <v>15</v>
      </c>
      <c r="E124" s="17">
        <v>41114</v>
      </c>
      <c r="F124" s="17">
        <v>41145</v>
      </c>
      <c r="G124" s="15">
        <v>1</v>
      </c>
      <c r="K124" s="15">
        <v>0</v>
      </c>
      <c r="L124" s="15">
        <v>0</v>
      </c>
      <c r="M124" s="15">
        <v>0</v>
      </c>
    </row>
    <row r="125" spans="1:21">
      <c r="A125" s="15" t="s">
        <v>32</v>
      </c>
      <c r="B125" s="15">
        <v>26</v>
      </c>
      <c r="C125" s="15" t="s">
        <v>17</v>
      </c>
      <c r="D125" s="15" t="s">
        <v>14</v>
      </c>
      <c r="E125" s="17">
        <v>41114</v>
      </c>
      <c r="F125" s="17">
        <v>41145</v>
      </c>
      <c r="G125" s="15">
        <v>1</v>
      </c>
      <c r="H125" s="23">
        <v>46.548000000000002</v>
      </c>
      <c r="I125" s="23">
        <v>5.7649999999999997</v>
      </c>
      <c r="J125" s="23">
        <v>0.61799999999999999</v>
      </c>
      <c r="K125" s="15">
        <v>11.962835999999999</v>
      </c>
      <c r="L125" s="15">
        <v>1.4816050000000001</v>
      </c>
      <c r="M125" s="15">
        <v>0.15882599999999999</v>
      </c>
      <c r="O125" s="15">
        <f>G125</f>
        <v>1</v>
      </c>
      <c r="P125" s="23">
        <f>AVERAGE(H124:H126)</f>
        <v>46.548000000000002</v>
      </c>
      <c r="Q125" s="15" t="e">
        <f>STDEV(H124:H126)/SQRT(COUNT(H124:H126))</f>
        <v>#DIV/0!</v>
      </c>
      <c r="R125" s="23">
        <f>AVERAGE(I124:I126)</f>
        <v>5.7649999999999997</v>
      </c>
      <c r="S125" s="15" t="e">
        <f>STDEV(I124:I126)/SQRT(COUNT(I124:I126))</f>
        <v>#DIV/0!</v>
      </c>
      <c r="T125" s="23">
        <f>AVERAGE(J124:J126)</f>
        <v>0.61799999999999999</v>
      </c>
      <c r="U125" s="15" t="e">
        <f>STDEV(J124:J126)/SQRT(COUNT(J124:J126))</f>
        <v>#DIV/0!</v>
      </c>
    </row>
    <row r="126" spans="1:21">
      <c r="A126" s="15" t="s">
        <v>32</v>
      </c>
      <c r="B126" s="15">
        <v>41</v>
      </c>
      <c r="C126" s="15" t="s">
        <v>17</v>
      </c>
      <c r="D126" s="15" t="s">
        <v>16</v>
      </c>
      <c r="E126" s="17">
        <v>41114</v>
      </c>
      <c r="F126" s="17">
        <v>41145</v>
      </c>
      <c r="G126" s="15">
        <v>1</v>
      </c>
      <c r="K126" s="15">
        <v>0</v>
      </c>
      <c r="L126" s="15">
        <v>0</v>
      </c>
      <c r="M126" s="15">
        <v>0</v>
      </c>
    </row>
    <row r="127" spans="1:21" ht="15">
      <c r="A127" s="15" t="s">
        <v>32</v>
      </c>
      <c r="B127" s="15">
        <v>34</v>
      </c>
      <c r="C127" s="15" t="s">
        <v>17</v>
      </c>
      <c r="D127" s="15" t="s">
        <v>15</v>
      </c>
      <c r="E127" s="17">
        <v>41114</v>
      </c>
      <c r="F127" s="18">
        <v>41180</v>
      </c>
      <c r="G127" s="15">
        <v>2</v>
      </c>
      <c r="K127" s="15">
        <v>0</v>
      </c>
      <c r="L127" s="15">
        <v>0</v>
      </c>
      <c r="M127" s="15">
        <v>0</v>
      </c>
    </row>
    <row r="128" spans="1:21" ht="15">
      <c r="A128" s="15" t="s">
        <v>32</v>
      </c>
      <c r="B128" s="15">
        <v>27</v>
      </c>
      <c r="C128" s="15" t="s">
        <v>17</v>
      </c>
      <c r="D128" s="15" t="s">
        <v>14</v>
      </c>
      <c r="E128" s="17">
        <v>41114</v>
      </c>
      <c r="F128" s="18">
        <v>41180</v>
      </c>
      <c r="G128" s="15">
        <v>2</v>
      </c>
      <c r="H128" s="23">
        <v>46.250999999999998</v>
      </c>
      <c r="I128" s="23">
        <v>5.734</v>
      </c>
      <c r="J128" s="23">
        <v>1.157</v>
      </c>
      <c r="K128" s="15">
        <v>8.7414389999999997</v>
      </c>
      <c r="L128" s="15">
        <v>1.083726</v>
      </c>
      <c r="M128" s="15">
        <v>0.21867299999999998</v>
      </c>
      <c r="O128" s="15">
        <f>G128</f>
        <v>2</v>
      </c>
      <c r="P128" s="23">
        <f>AVERAGE(H127:H129)</f>
        <v>46.250999999999998</v>
      </c>
      <c r="Q128" s="15" t="e">
        <f>STDEV(H127:H129)/SQRT(COUNT(H127:H129))</f>
        <v>#DIV/0!</v>
      </c>
      <c r="R128" s="23">
        <f>AVERAGE(I127:I129)</f>
        <v>5.734</v>
      </c>
      <c r="S128" s="15" t="e">
        <f>STDEV(I127:I129)/SQRT(COUNT(I127:I129))</f>
        <v>#DIV/0!</v>
      </c>
      <c r="T128" s="23">
        <f>AVERAGE(J127:J129)</f>
        <v>1.157</v>
      </c>
      <c r="U128" s="15" t="e">
        <f>STDEV(J127:J129)/SQRT(COUNT(J127:J129))</f>
        <v>#DIV/0!</v>
      </c>
    </row>
    <row r="129" spans="1:21" ht="15">
      <c r="A129" s="15" t="s">
        <v>32</v>
      </c>
      <c r="B129" s="15">
        <v>42</v>
      </c>
      <c r="C129" s="15" t="s">
        <v>17</v>
      </c>
      <c r="D129" s="15" t="s">
        <v>16</v>
      </c>
      <c r="E129" s="17">
        <v>41114</v>
      </c>
      <c r="F129" s="18">
        <v>41180</v>
      </c>
      <c r="G129" s="15">
        <v>2</v>
      </c>
      <c r="K129" s="15">
        <v>0</v>
      </c>
      <c r="L129" s="15">
        <v>0</v>
      </c>
      <c r="M129" s="15">
        <v>0</v>
      </c>
    </row>
    <row r="130" spans="1:21">
      <c r="A130" s="15" t="s">
        <v>32</v>
      </c>
      <c r="B130" s="15">
        <v>35</v>
      </c>
      <c r="C130" s="15" t="s">
        <v>17</v>
      </c>
      <c r="D130" s="15" t="s">
        <v>15</v>
      </c>
      <c r="E130" s="17">
        <v>41114</v>
      </c>
      <c r="F130" s="17">
        <v>41221</v>
      </c>
      <c r="G130" s="15">
        <v>4</v>
      </c>
      <c r="K130" s="15">
        <v>0</v>
      </c>
      <c r="L130" s="15">
        <v>0</v>
      </c>
      <c r="M130" s="15">
        <v>0</v>
      </c>
    </row>
    <row r="131" spans="1:21">
      <c r="A131" s="15" t="s">
        <v>32</v>
      </c>
      <c r="B131" s="15">
        <v>28</v>
      </c>
      <c r="C131" s="15" t="s">
        <v>17</v>
      </c>
      <c r="D131" s="15" t="s">
        <v>14</v>
      </c>
      <c r="E131" s="17">
        <v>41114</v>
      </c>
      <c r="F131" s="17">
        <v>41221</v>
      </c>
      <c r="G131" s="15">
        <v>4</v>
      </c>
      <c r="H131" s="23">
        <v>46.52</v>
      </c>
      <c r="I131" s="23">
        <v>5.726</v>
      </c>
      <c r="J131" s="23">
        <v>0.749</v>
      </c>
      <c r="K131" s="15">
        <v>10.978720000000003</v>
      </c>
      <c r="L131" s="15">
        <v>1.3513360000000001</v>
      </c>
      <c r="M131" s="15">
        <v>0.176764</v>
      </c>
      <c r="O131" s="15">
        <f>G131</f>
        <v>4</v>
      </c>
      <c r="P131" s="23">
        <f>AVERAGE(H130:H132)</f>
        <v>46.52</v>
      </c>
      <c r="Q131" s="15" t="e">
        <f>STDEV(H130:H132)/SQRT(COUNT(H130:H132))</f>
        <v>#DIV/0!</v>
      </c>
      <c r="R131" s="23">
        <f>AVERAGE(I130:I132)</f>
        <v>5.726</v>
      </c>
      <c r="S131" s="15" t="e">
        <f>STDEV(I130:I132)/SQRT(COUNT(I130:I132))</f>
        <v>#DIV/0!</v>
      </c>
      <c r="T131" s="23">
        <f>AVERAGE(J130:J132)</f>
        <v>0.749</v>
      </c>
      <c r="U131" s="15" t="e">
        <f>STDEV(J130:J132)/SQRT(COUNT(J130:J132))</f>
        <v>#DIV/0!</v>
      </c>
    </row>
    <row r="132" spans="1:21">
      <c r="A132" s="15" t="s">
        <v>32</v>
      </c>
      <c r="B132" s="15">
        <v>43</v>
      </c>
      <c r="C132" s="15" t="s">
        <v>17</v>
      </c>
      <c r="D132" s="15" t="s">
        <v>16</v>
      </c>
      <c r="E132" s="17">
        <v>41114</v>
      </c>
      <c r="F132" s="17">
        <v>41221</v>
      </c>
      <c r="G132" s="15">
        <v>4</v>
      </c>
      <c r="K132" s="15">
        <v>0</v>
      </c>
      <c r="L132" s="15">
        <v>0</v>
      </c>
      <c r="M132" s="15">
        <v>0</v>
      </c>
    </row>
    <row r="133" spans="1:21" ht="15">
      <c r="A133" s="15" t="s">
        <v>32</v>
      </c>
      <c r="B133" s="15">
        <v>36</v>
      </c>
      <c r="C133" s="15" t="s">
        <v>17</v>
      </c>
      <c r="D133" s="15" t="s">
        <v>15</v>
      </c>
      <c r="E133" s="17">
        <v>41114</v>
      </c>
      <c r="F133" s="18">
        <v>41299</v>
      </c>
      <c r="G133" s="15">
        <v>6</v>
      </c>
      <c r="K133" s="15">
        <v>0</v>
      </c>
      <c r="L133" s="15">
        <v>0</v>
      </c>
      <c r="M133" s="15">
        <v>0</v>
      </c>
    </row>
    <row r="134" spans="1:21" ht="15">
      <c r="A134" s="15" t="s">
        <v>32</v>
      </c>
      <c r="B134" s="15">
        <v>29</v>
      </c>
      <c r="C134" s="15" t="s">
        <v>17</v>
      </c>
      <c r="D134" s="15" t="s">
        <v>14</v>
      </c>
      <c r="E134" s="17">
        <v>41114</v>
      </c>
      <c r="F134" s="18">
        <v>41299</v>
      </c>
      <c r="G134" s="15">
        <v>6</v>
      </c>
      <c r="H134" s="23">
        <v>47.19</v>
      </c>
      <c r="I134" s="23">
        <v>5.7279999999999998</v>
      </c>
      <c r="J134" s="23">
        <v>0.59</v>
      </c>
      <c r="K134" s="15">
        <v>9.9570900000000009</v>
      </c>
      <c r="L134" s="15">
        <v>1.2086080000000001</v>
      </c>
      <c r="M134" s="15">
        <v>0.12449</v>
      </c>
      <c r="O134" s="15">
        <f>G134</f>
        <v>6</v>
      </c>
      <c r="P134" s="23">
        <f>AVERAGE(H133:H135)</f>
        <v>47.19</v>
      </c>
      <c r="Q134" s="15" t="e">
        <f>STDEV(H133:H135)/SQRT(COUNT(H133:H135))</f>
        <v>#DIV/0!</v>
      </c>
      <c r="R134" s="23">
        <f>AVERAGE(I133:I135)</f>
        <v>5.7279999999999998</v>
      </c>
      <c r="S134" s="15" t="e">
        <f>STDEV(I133:I135)/SQRT(COUNT(I133:I135))</f>
        <v>#DIV/0!</v>
      </c>
      <c r="T134" s="23">
        <f>AVERAGE(J133:J135)</f>
        <v>0.59</v>
      </c>
      <c r="U134" s="15" t="e">
        <f>STDEV(J133:J135)/SQRT(COUNT(J133:J135))</f>
        <v>#DIV/0!</v>
      </c>
    </row>
    <row r="135" spans="1:21" ht="15">
      <c r="A135" s="15" t="s">
        <v>32</v>
      </c>
      <c r="B135" s="15">
        <v>44</v>
      </c>
      <c r="C135" s="15" t="s">
        <v>17</v>
      </c>
      <c r="D135" s="15" t="s">
        <v>16</v>
      </c>
      <c r="E135" s="17">
        <v>41114</v>
      </c>
      <c r="F135" s="18">
        <v>41299</v>
      </c>
      <c r="G135" s="15">
        <v>6</v>
      </c>
      <c r="K135" s="15">
        <v>0</v>
      </c>
      <c r="L135" s="15">
        <v>0</v>
      </c>
      <c r="M135" s="15">
        <v>0</v>
      </c>
    </row>
    <row r="136" spans="1:21">
      <c r="A136" s="15" t="s">
        <v>32</v>
      </c>
      <c r="B136" s="15">
        <v>37</v>
      </c>
      <c r="C136" s="15" t="s">
        <v>17</v>
      </c>
      <c r="D136" s="15" t="s">
        <v>15</v>
      </c>
      <c r="E136" s="17">
        <v>41114</v>
      </c>
      <c r="F136" s="17">
        <v>41362</v>
      </c>
      <c r="G136" s="15">
        <v>8</v>
      </c>
      <c r="K136" s="15">
        <v>0</v>
      </c>
      <c r="L136" s="15">
        <v>0</v>
      </c>
      <c r="M136" s="15">
        <v>0</v>
      </c>
    </row>
    <row r="137" spans="1:21">
      <c r="A137" s="15" t="s">
        <v>32</v>
      </c>
      <c r="B137" s="15">
        <v>30</v>
      </c>
      <c r="C137" s="15" t="s">
        <v>17</v>
      </c>
      <c r="D137" s="15" t="s">
        <v>14</v>
      </c>
      <c r="E137" s="17">
        <v>41114</v>
      </c>
      <c r="F137" s="17">
        <v>41362</v>
      </c>
      <c r="G137" s="15">
        <v>8</v>
      </c>
      <c r="H137" s="23">
        <v>47.151000000000003</v>
      </c>
      <c r="I137" s="23">
        <v>6.3419999999999996</v>
      </c>
      <c r="J137" s="15">
        <v>0.93100000000000005</v>
      </c>
      <c r="K137" s="15">
        <v>12.825072</v>
      </c>
      <c r="L137" s="15">
        <v>1.7250240000000001</v>
      </c>
      <c r="M137" s="15">
        <v>0.25323200000000001</v>
      </c>
      <c r="O137" s="15">
        <f>G137</f>
        <v>8</v>
      </c>
      <c r="P137" s="23">
        <f>AVERAGE(H136:H138)</f>
        <v>47.151000000000003</v>
      </c>
      <c r="Q137" s="15" t="e">
        <f>STDEV(H136:H138)/SQRT(COUNT(H136:H138))</f>
        <v>#DIV/0!</v>
      </c>
      <c r="R137" s="23">
        <f>AVERAGE(I136:I138)</f>
        <v>6.3419999999999996</v>
      </c>
      <c r="S137" s="15" t="e">
        <f>STDEV(I136:I138)/SQRT(COUNT(I136:I138))</f>
        <v>#DIV/0!</v>
      </c>
      <c r="T137" s="23">
        <f>AVERAGE(J136:J138)</f>
        <v>0.93100000000000005</v>
      </c>
      <c r="U137" s="15" t="e">
        <f>STDEV(J136:J138)/SQRT(COUNT(J136:J138))</f>
        <v>#DIV/0!</v>
      </c>
    </row>
    <row r="138" spans="1:21">
      <c r="A138" s="15" t="s">
        <v>32</v>
      </c>
      <c r="B138" s="15">
        <v>45</v>
      </c>
      <c r="C138" s="15" t="s">
        <v>17</v>
      </c>
      <c r="D138" s="15" t="s">
        <v>16</v>
      </c>
      <c r="E138" s="17">
        <v>41114</v>
      </c>
      <c r="F138" s="17">
        <v>41362</v>
      </c>
      <c r="G138" s="15">
        <v>8</v>
      </c>
      <c r="K138" s="15">
        <v>0</v>
      </c>
      <c r="L138" s="15">
        <v>0</v>
      </c>
      <c r="M138" s="15">
        <v>0</v>
      </c>
    </row>
    <row r="139" spans="1:21">
      <c r="A139" s="15" t="s">
        <v>32</v>
      </c>
      <c r="B139" s="15">
        <v>39</v>
      </c>
      <c r="C139" s="15" t="s">
        <v>17</v>
      </c>
      <c r="D139" s="15" t="s">
        <v>15</v>
      </c>
      <c r="E139" s="17">
        <v>41114</v>
      </c>
      <c r="F139" s="17">
        <v>41408</v>
      </c>
      <c r="G139" s="15">
        <v>10</v>
      </c>
      <c r="K139" s="15">
        <v>0</v>
      </c>
      <c r="L139" s="15">
        <v>0</v>
      </c>
      <c r="M139" s="15">
        <v>0</v>
      </c>
    </row>
    <row r="140" spans="1:21">
      <c r="A140" s="15" t="s">
        <v>32</v>
      </c>
      <c r="B140" s="15">
        <v>31</v>
      </c>
      <c r="C140" s="15" t="s">
        <v>17</v>
      </c>
      <c r="D140" s="15" t="s">
        <v>14</v>
      </c>
      <c r="E140" s="17">
        <v>41114</v>
      </c>
      <c r="F140" s="17">
        <v>41408</v>
      </c>
      <c r="G140" s="15">
        <v>10</v>
      </c>
      <c r="K140" s="15">
        <v>0</v>
      </c>
      <c r="L140" s="15">
        <v>0</v>
      </c>
      <c r="M140" s="15">
        <v>0</v>
      </c>
      <c r="O140" s="15">
        <f>G140</f>
        <v>10</v>
      </c>
      <c r="P140" s="23" t="e">
        <f>AVERAGE(H139:H141)</f>
        <v>#DIV/0!</v>
      </c>
      <c r="Q140" s="15" t="e">
        <f>STDEV(H139:H141)/SQRT(COUNT(H139:H141))</f>
        <v>#DIV/0!</v>
      </c>
      <c r="R140" s="23" t="e">
        <f>AVERAGE(I139:I141)</f>
        <v>#DIV/0!</v>
      </c>
      <c r="S140" s="15" t="e">
        <f>STDEV(I139:I141)/SQRT(COUNT(I139:I141))</f>
        <v>#DIV/0!</v>
      </c>
      <c r="T140" s="23" t="e">
        <f>AVERAGE(J139:J141)</f>
        <v>#DIV/0!</v>
      </c>
      <c r="U140" s="15" t="e">
        <f>STDEV(J139:J141)/SQRT(COUNT(J139:J141))</f>
        <v>#DIV/0!</v>
      </c>
    </row>
    <row r="141" spans="1:21">
      <c r="A141" s="15" t="s">
        <v>32</v>
      </c>
      <c r="B141" s="15">
        <v>46</v>
      </c>
      <c r="C141" s="15" t="s">
        <v>17</v>
      </c>
      <c r="D141" s="15" t="s">
        <v>16</v>
      </c>
      <c r="E141" s="17">
        <v>41114</v>
      </c>
      <c r="F141" s="17">
        <v>41408</v>
      </c>
      <c r="G141" s="15">
        <v>10</v>
      </c>
      <c r="K141" s="15">
        <v>0</v>
      </c>
      <c r="L141" s="15">
        <v>0</v>
      </c>
      <c r="M141" s="15">
        <v>0</v>
      </c>
    </row>
    <row r="142" spans="1:21">
      <c r="A142" s="15" t="s">
        <v>32</v>
      </c>
      <c r="B142" s="15">
        <v>40</v>
      </c>
      <c r="C142" s="15" t="s">
        <v>17</v>
      </c>
      <c r="D142" s="15" t="s">
        <v>15</v>
      </c>
      <c r="E142" s="17">
        <v>41114</v>
      </c>
      <c r="F142" s="17">
        <v>41458</v>
      </c>
      <c r="G142" s="15">
        <v>12</v>
      </c>
      <c r="K142" s="15">
        <v>0</v>
      </c>
      <c r="L142" s="15">
        <v>0</v>
      </c>
      <c r="M142" s="15">
        <v>0</v>
      </c>
    </row>
    <row r="143" spans="1:21">
      <c r="A143" s="15" t="s">
        <v>32</v>
      </c>
      <c r="B143" s="15">
        <v>32</v>
      </c>
      <c r="C143" s="15" t="s">
        <v>17</v>
      </c>
      <c r="D143" s="15" t="s">
        <v>14</v>
      </c>
      <c r="E143" s="17">
        <v>41114</v>
      </c>
      <c r="F143" s="17">
        <v>41458</v>
      </c>
      <c r="G143" s="15">
        <v>12</v>
      </c>
      <c r="K143" s="15">
        <v>0</v>
      </c>
      <c r="L143" s="15">
        <v>0</v>
      </c>
      <c r="M143" s="15">
        <v>0</v>
      </c>
      <c r="O143" s="15">
        <f>G143</f>
        <v>12</v>
      </c>
      <c r="P143" s="23" t="e">
        <f>AVERAGE(H142:H144)</f>
        <v>#DIV/0!</v>
      </c>
      <c r="Q143" s="15" t="e">
        <f>STDEV(H142:H144)/SQRT(COUNT(H142:H144))</f>
        <v>#DIV/0!</v>
      </c>
      <c r="R143" s="23" t="e">
        <f>AVERAGE(I142:I144)</f>
        <v>#DIV/0!</v>
      </c>
      <c r="S143" s="15" t="e">
        <f>STDEV(I142:I144)/SQRT(COUNT(I142:I144))</f>
        <v>#DIV/0!</v>
      </c>
      <c r="T143" s="23" t="e">
        <f>AVERAGE(J142:J144)</f>
        <v>#DIV/0!</v>
      </c>
      <c r="U143" s="15" t="e">
        <f>STDEV(J142:J144)/SQRT(COUNT(J142:J144))</f>
        <v>#DIV/0!</v>
      </c>
    </row>
    <row r="144" spans="1:21">
      <c r="A144" s="15" t="s">
        <v>32</v>
      </c>
      <c r="B144" s="15">
        <v>47</v>
      </c>
      <c r="C144" s="15" t="s">
        <v>17</v>
      </c>
      <c r="D144" s="15" t="s">
        <v>16</v>
      </c>
      <c r="E144" s="17">
        <v>41114</v>
      </c>
      <c r="F144" s="17">
        <v>41458</v>
      </c>
      <c r="G144" s="15">
        <v>12</v>
      </c>
      <c r="K144" s="15">
        <v>0</v>
      </c>
      <c r="L144" s="15">
        <v>0</v>
      </c>
      <c r="M144" s="15">
        <v>0</v>
      </c>
    </row>
    <row r="145" spans="1:21">
      <c r="A145" s="15" t="s">
        <v>32</v>
      </c>
      <c r="B145" s="15">
        <v>25</v>
      </c>
      <c r="C145" s="15" t="s">
        <v>17</v>
      </c>
      <c r="D145" s="15" t="s">
        <v>14</v>
      </c>
      <c r="E145" s="17">
        <v>41114</v>
      </c>
      <c r="F145" s="17">
        <v>41596</v>
      </c>
      <c r="G145" s="15">
        <v>16</v>
      </c>
      <c r="H145" s="23">
        <v>45.795999999999999</v>
      </c>
      <c r="I145" s="23">
        <v>5.6529999999999996</v>
      </c>
      <c r="J145" s="23">
        <v>0.61799999999999999</v>
      </c>
      <c r="K145" s="15">
        <v>9.8919359999999994</v>
      </c>
      <c r="L145" s="15">
        <v>1.2210479999999999</v>
      </c>
      <c r="M145" s="15">
        <v>0.133488</v>
      </c>
      <c r="O145" s="16">
        <v>16</v>
      </c>
      <c r="P145" s="23">
        <f>AVERAGE(H145)</f>
        <v>45.795999999999999</v>
      </c>
      <c r="Q145" s="15" t="e">
        <f>STDEV(H145)/SQRT(COUNT(H145))</f>
        <v>#DIV/0!</v>
      </c>
      <c r="R145" s="23">
        <f>AVERAGE(I145)</f>
        <v>5.6529999999999996</v>
      </c>
      <c r="S145" s="15" t="e">
        <f>STDEV(I145)/SQRT(COUNT(I145))</f>
        <v>#DIV/0!</v>
      </c>
      <c r="T145" s="23">
        <f>AVERAGE(J145)</f>
        <v>0.61799999999999999</v>
      </c>
      <c r="U145" s="15" t="e">
        <f>STDEV(J145)/SQRT(COUNT(J145))</f>
        <v>#DIV/0!</v>
      </c>
    </row>
    <row r="146" spans="1:21">
      <c r="A146" s="20" t="s">
        <v>10</v>
      </c>
      <c r="B146" s="20">
        <v>70</v>
      </c>
      <c r="C146" s="20" t="s">
        <v>18</v>
      </c>
      <c r="D146" s="20" t="s">
        <v>16</v>
      </c>
      <c r="E146" s="21">
        <v>41114</v>
      </c>
      <c r="F146" s="20"/>
      <c r="G146" s="20">
        <v>0</v>
      </c>
      <c r="K146" s="15">
        <v>0</v>
      </c>
      <c r="L146" s="15">
        <v>0</v>
      </c>
      <c r="M146" s="15">
        <v>0</v>
      </c>
    </row>
    <row r="147" spans="1:21">
      <c r="A147" s="15" t="s">
        <v>10</v>
      </c>
      <c r="B147" s="15">
        <v>57</v>
      </c>
      <c r="C147" s="15" t="s">
        <v>18</v>
      </c>
      <c r="D147" s="15" t="s">
        <v>15</v>
      </c>
      <c r="E147" s="17">
        <v>41114</v>
      </c>
      <c r="F147" s="17">
        <v>41145</v>
      </c>
      <c r="G147" s="15">
        <v>1</v>
      </c>
      <c r="K147" s="15">
        <v>0</v>
      </c>
      <c r="L147" s="15">
        <v>0</v>
      </c>
      <c r="M147" s="15">
        <v>0</v>
      </c>
    </row>
    <row r="148" spans="1:21">
      <c r="A148" s="15" t="s">
        <v>10</v>
      </c>
      <c r="B148" s="15">
        <v>49</v>
      </c>
      <c r="C148" s="15" t="s">
        <v>18</v>
      </c>
      <c r="D148" s="15" t="s">
        <v>14</v>
      </c>
      <c r="E148" s="17">
        <v>41114</v>
      </c>
      <c r="F148" s="17">
        <v>41145</v>
      </c>
      <c r="G148" s="15">
        <v>1</v>
      </c>
      <c r="K148" s="15">
        <v>0</v>
      </c>
      <c r="L148" s="15">
        <v>0</v>
      </c>
      <c r="M148" s="15">
        <v>0</v>
      </c>
    </row>
    <row r="149" spans="1:21">
      <c r="A149" s="15" t="s">
        <v>10</v>
      </c>
      <c r="B149" s="15">
        <v>65</v>
      </c>
      <c r="C149" s="15" t="s">
        <v>18</v>
      </c>
      <c r="D149" s="15" t="s">
        <v>16</v>
      </c>
      <c r="E149" s="17">
        <v>41114</v>
      </c>
      <c r="F149" s="17">
        <v>41145</v>
      </c>
      <c r="G149" s="15">
        <v>1</v>
      </c>
      <c r="K149" s="15">
        <v>0</v>
      </c>
      <c r="L149" s="15">
        <v>0</v>
      </c>
      <c r="M149" s="15">
        <v>0</v>
      </c>
    </row>
    <row r="150" spans="1:21" ht="15">
      <c r="A150" s="15" t="s">
        <v>10</v>
      </c>
      <c r="B150" s="15">
        <v>58</v>
      </c>
      <c r="C150" s="15" t="s">
        <v>18</v>
      </c>
      <c r="D150" s="15" t="s">
        <v>15</v>
      </c>
      <c r="E150" s="17">
        <v>41114</v>
      </c>
      <c r="F150" s="18">
        <v>41180</v>
      </c>
      <c r="G150" s="15">
        <v>2</v>
      </c>
      <c r="K150" s="15">
        <v>0</v>
      </c>
      <c r="L150" s="15">
        <v>0</v>
      </c>
      <c r="M150" s="15">
        <v>0</v>
      </c>
    </row>
    <row r="151" spans="1:21" ht="15">
      <c r="A151" s="15" t="s">
        <v>10</v>
      </c>
      <c r="B151" s="15">
        <v>50</v>
      </c>
      <c r="C151" s="15" t="s">
        <v>18</v>
      </c>
      <c r="D151" s="15" t="s">
        <v>14</v>
      </c>
      <c r="E151" s="17">
        <v>41114</v>
      </c>
      <c r="F151" s="18">
        <v>41180</v>
      </c>
      <c r="G151" s="15">
        <v>2</v>
      </c>
      <c r="K151" s="15">
        <v>0</v>
      </c>
      <c r="L151" s="15">
        <v>0</v>
      </c>
      <c r="M151" s="15">
        <v>0</v>
      </c>
    </row>
    <row r="152" spans="1:21" ht="15">
      <c r="A152" s="15" t="s">
        <v>10</v>
      </c>
      <c r="B152" s="15">
        <v>66</v>
      </c>
      <c r="C152" s="15" t="s">
        <v>18</v>
      </c>
      <c r="D152" s="15" t="s">
        <v>16</v>
      </c>
      <c r="E152" s="17">
        <v>41114</v>
      </c>
      <c r="F152" s="18">
        <v>41180</v>
      </c>
      <c r="G152" s="15">
        <v>2</v>
      </c>
      <c r="K152" s="15">
        <v>0</v>
      </c>
      <c r="L152" s="15">
        <v>0</v>
      </c>
      <c r="M152" s="15">
        <v>0</v>
      </c>
    </row>
    <row r="153" spans="1:21">
      <c r="A153" s="15" t="s">
        <v>10</v>
      </c>
      <c r="B153" s="15">
        <v>59</v>
      </c>
      <c r="C153" s="15" t="s">
        <v>18</v>
      </c>
      <c r="D153" s="15" t="s">
        <v>15</v>
      </c>
      <c r="E153" s="17">
        <v>41114</v>
      </c>
      <c r="F153" s="17">
        <v>41221</v>
      </c>
      <c r="G153" s="15">
        <v>4</v>
      </c>
      <c r="K153" s="15">
        <v>0</v>
      </c>
      <c r="L153" s="15">
        <v>0</v>
      </c>
      <c r="M153" s="15">
        <v>0</v>
      </c>
    </row>
    <row r="154" spans="1:21">
      <c r="A154" s="15" t="s">
        <v>10</v>
      </c>
      <c r="B154" s="15">
        <v>51</v>
      </c>
      <c r="C154" s="15" t="s">
        <v>18</v>
      </c>
      <c r="D154" s="15" t="s">
        <v>14</v>
      </c>
      <c r="E154" s="17">
        <v>41114</v>
      </c>
      <c r="F154" s="17">
        <v>41221</v>
      </c>
      <c r="G154" s="15">
        <v>4</v>
      </c>
      <c r="K154" s="15">
        <v>0</v>
      </c>
      <c r="L154" s="15">
        <v>0</v>
      </c>
      <c r="M154" s="15">
        <v>0</v>
      </c>
    </row>
    <row r="155" spans="1:21">
      <c r="A155" s="15" t="s">
        <v>10</v>
      </c>
      <c r="B155" s="15">
        <v>67</v>
      </c>
      <c r="C155" s="15" t="s">
        <v>18</v>
      </c>
      <c r="D155" s="15" t="s">
        <v>16</v>
      </c>
      <c r="E155" s="17">
        <v>41114</v>
      </c>
      <c r="F155" s="17">
        <v>41221</v>
      </c>
      <c r="G155" s="15">
        <v>4</v>
      </c>
      <c r="K155" s="15">
        <v>0</v>
      </c>
      <c r="L155" s="15">
        <v>0</v>
      </c>
      <c r="M155" s="15">
        <v>0</v>
      </c>
    </row>
    <row r="156" spans="1:21" ht="15">
      <c r="A156" s="15" t="s">
        <v>10</v>
      </c>
      <c r="B156" s="15">
        <v>60</v>
      </c>
      <c r="C156" s="15" t="s">
        <v>18</v>
      </c>
      <c r="D156" s="15" t="s">
        <v>15</v>
      </c>
      <c r="E156" s="17">
        <v>41114</v>
      </c>
      <c r="F156" s="18">
        <v>41299</v>
      </c>
      <c r="G156" s="15">
        <v>6</v>
      </c>
      <c r="K156" s="15">
        <v>0</v>
      </c>
      <c r="L156" s="15">
        <v>0</v>
      </c>
      <c r="M156" s="15">
        <v>0</v>
      </c>
    </row>
    <row r="157" spans="1:21" ht="15">
      <c r="A157" s="15" t="s">
        <v>10</v>
      </c>
      <c r="B157" s="15">
        <v>52</v>
      </c>
      <c r="C157" s="15" t="s">
        <v>18</v>
      </c>
      <c r="D157" s="15" t="s">
        <v>14</v>
      </c>
      <c r="E157" s="17">
        <v>41114</v>
      </c>
      <c r="F157" s="18">
        <v>41299</v>
      </c>
      <c r="G157" s="15">
        <v>6</v>
      </c>
      <c r="K157" s="15">
        <v>0</v>
      </c>
      <c r="L157" s="15">
        <v>0</v>
      </c>
      <c r="M157" s="15">
        <v>0</v>
      </c>
    </row>
    <row r="158" spans="1:21" ht="15">
      <c r="A158" s="15" t="s">
        <v>10</v>
      </c>
      <c r="B158" s="15">
        <v>68</v>
      </c>
      <c r="C158" s="15" t="s">
        <v>18</v>
      </c>
      <c r="D158" s="15" t="s">
        <v>16</v>
      </c>
      <c r="E158" s="17">
        <v>41114</v>
      </c>
      <c r="F158" s="18">
        <v>41299</v>
      </c>
      <c r="G158" s="15">
        <v>6</v>
      </c>
      <c r="K158" s="15">
        <v>0</v>
      </c>
      <c r="L158" s="15">
        <v>0</v>
      </c>
      <c r="M158" s="15">
        <v>0</v>
      </c>
    </row>
    <row r="159" spans="1:21">
      <c r="A159" s="15" t="s">
        <v>10</v>
      </c>
      <c r="B159" s="15">
        <v>61</v>
      </c>
      <c r="C159" s="15" t="s">
        <v>18</v>
      </c>
      <c r="D159" s="15" t="s">
        <v>15</v>
      </c>
      <c r="E159" s="17">
        <v>41114</v>
      </c>
      <c r="F159" s="17">
        <v>41362</v>
      </c>
      <c r="G159" s="15">
        <v>8</v>
      </c>
      <c r="K159" s="15">
        <v>0</v>
      </c>
      <c r="L159" s="15">
        <v>0</v>
      </c>
      <c r="M159" s="15">
        <v>0</v>
      </c>
    </row>
    <row r="160" spans="1:21">
      <c r="A160" s="15" t="s">
        <v>10</v>
      </c>
      <c r="B160" s="15">
        <v>53</v>
      </c>
      <c r="C160" s="15" t="s">
        <v>18</v>
      </c>
      <c r="D160" s="15" t="s">
        <v>14</v>
      </c>
      <c r="E160" s="17">
        <v>41114</v>
      </c>
      <c r="F160" s="17">
        <v>41362</v>
      </c>
      <c r="G160" s="15">
        <v>8</v>
      </c>
      <c r="K160" s="15">
        <v>0</v>
      </c>
      <c r="L160" s="15">
        <v>0</v>
      </c>
      <c r="M160" s="15">
        <v>0</v>
      </c>
    </row>
    <row r="161" spans="1:13">
      <c r="A161" s="15" t="s">
        <v>10</v>
      </c>
      <c r="B161" s="15">
        <v>69</v>
      </c>
      <c r="C161" s="15" t="s">
        <v>18</v>
      </c>
      <c r="D161" s="15" t="s">
        <v>16</v>
      </c>
      <c r="E161" s="17">
        <v>41114</v>
      </c>
      <c r="F161" s="17">
        <v>41362</v>
      </c>
      <c r="G161" s="15">
        <v>8</v>
      </c>
      <c r="K161" s="15">
        <v>0</v>
      </c>
      <c r="L161" s="15">
        <v>0</v>
      </c>
      <c r="M161" s="15">
        <v>0</v>
      </c>
    </row>
    <row r="162" spans="1:13" ht="15">
      <c r="A162" s="15" t="s">
        <v>10</v>
      </c>
      <c r="B162" s="15">
        <v>62</v>
      </c>
      <c r="C162" s="15" t="s">
        <v>18</v>
      </c>
      <c r="D162" s="15" t="s">
        <v>15</v>
      </c>
      <c r="E162" s="17">
        <v>41114</v>
      </c>
      <c r="F162" s="22">
        <v>41408</v>
      </c>
      <c r="G162" s="15">
        <v>10</v>
      </c>
      <c r="K162" s="15">
        <v>0</v>
      </c>
      <c r="L162" s="15">
        <v>0</v>
      </c>
      <c r="M162" s="15">
        <v>0</v>
      </c>
    </row>
    <row r="163" spans="1:13">
      <c r="A163" s="15" t="s">
        <v>10</v>
      </c>
      <c r="B163" s="15">
        <v>54</v>
      </c>
      <c r="C163" s="15" t="s">
        <v>18</v>
      </c>
      <c r="D163" s="15" t="s">
        <v>14</v>
      </c>
      <c r="E163" s="17">
        <v>41114</v>
      </c>
      <c r="F163" s="17">
        <v>41408</v>
      </c>
      <c r="G163" s="15">
        <v>10</v>
      </c>
      <c r="K163" s="15">
        <v>0</v>
      </c>
      <c r="L163" s="15">
        <v>0</v>
      </c>
      <c r="M163" s="15">
        <v>0</v>
      </c>
    </row>
    <row r="164" spans="1:13">
      <c r="A164" s="15" t="s">
        <v>10</v>
      </c>
      <c r="B164" s="15">
        <v>71</v>
      </c>
      <c r="C164" s="15" t="s">
        <v>18</v>
      </c>
      <c r="D164" s="15" t="s">
        <v>16</v>
      </c>
      <c r="E164" s="17">
        <v>41114</v>
      </c>
      <c r="F164" s="17">
        <v>41408</v>
      </c>
      <c r="G164" s="15">
        <v>10</v>
      </c>
      <c r="K164" s="15">
        <v>0</v>
      </c>
      <c r="L164" s="15">
        <v>0</v>
      </c>
      <c r="M164" s="15">
        <v>0</v>
      </c>
    </row>
    <row r="165" spans="1:13">
      <c r="A165" s="15" t="s">
        <v>10</v>
      </c>
      <c r="B165" s="15">
        <v>63</v>
      </c>
      <c r="C165" s="15" t="s">
        <v>18</v>
      </c>
      <c r="D165" s="15" t="s">
        <v>15</v>
      </c>
      <c r="E165" s="17">
        <v>41114</v>
      </c>
      <c r="F165" s="17">
        <v>41458</v>
      </c>
      <c r="G165" s="15">
        <v>12</v>
      </c>
      <c r="K165" s="15">
        <v>0</v>
      </c>
      <c r="L165" s="15">
        <v>0</v>
      </c>
      <c r="M165" s="15">
        <v>0</v>
      </c>
    </row>
    <row r="166" spans="1:13">
      <c r="A166" s="15" t="s">
        <v>10</v>
      </c>
      <c r="B166" s="15">
        <v>55</v>
      </c>
      <c r="C166" s="15" t="s">
        <v>18</v>
      </c>
      <c r="D166" s="15" t="s">
        <v>14</v>
      </c>
      <c r="E166" s="17">
        <v>41114</v>
      </c>
      <c r="F166" s="17">
        <v>41458</v>
      </c>
      <c r="G166" s="15">
        <v>12</v>
      </c>
      <c r="K166" s="15">
        <v>0</v>
      </c>
      <c r="L166" s="15">
        <v>0</v>
      </c>
      <c r="M166" s="15">
        <v>0</v>
      </c>
    </row>
    <row r="167" spans="1:13">
      <c r="A167" s="15" t="s">
        <v>10</v>
      </c>
      <c r="B167" s="15">
        <v>72</v>
      </c>
      <c r="C167" s="15" t="s">
        <v>18</v>
      </c>
      <c r="D167" s="15" t="s">
        <v>16</v>
      </c>
      <c r="E167" s="17">
        <v>41114</v>
      </c>
      <c r="F167" s="17">
        <v>41458</v>
      </c>
      <c r="G167" s="15">
        <v>12</v>
      </c>
      <c r="K167" s="15">
        <v>0</v>
      </c>
      <c r="L167" s="15">
        <v>0</v>
      </c>
      <c r="M167" s="15">
        <v>0</v>
      </c>
    </row>
    <row r="168" spans="1:13">
      <c r="A168" s="15" t="s">
        <v>10</v>
      </c>
      <c r="B168" s="15">
        <v>64</v>
      </c>
      <c r="C168" s="15" t="s">
        <v>18</v>
      </c>
      <c r="D168" s="15" t="s">
        <v>15</v>
      </c>
      <c r="E168" s="17">
        <v>41114</v>
      </c>
      <c r="F168" s="17">
        <v>41596</v>
      </c>
      <c r="G168" s="15">
        <v>16</v>
      </c>
      <c r="K168" s="15">
        <v>0</v>
      </c>
      <c r="L168" s="15">
        <v>0</v>
      </c>
      <c r="M168" s="15">
        <v>0</v>
      </c>
    </row>
    <row r="169" spans="1:13">
      <c r="A169" s="20" t="s">
        <v>10</v>
      </c>
      <c r="B169" s="20">
        <v>56</v>
      </c>
      <c r="C169" s="20" t="s">
        <v>18</v>
      </c>
      <c r="D169" s="20" t="s">
        <v>14</v>
      </c>
      <c r="E169" s="21">
        <v>41114</v>
      </c>
      <c r="F169" s="20"/>
      <c r="G169" s="20"/>
      <c r="K169" s="15">
        <v>0</v>
      </c>
      <c r="L169" s="15">
        <v>0</v>
      </c>
      <c r="M169" s="15">
        <v>0</v>
      </c>
    </row>
    <row r="170" spans="1:13">
      <c r="A170" s="15" t="s">
        <v>33</v>
      </c>
      <c r="B170" s="15">
        <v>49</v>
      </c>
      <c r="C170" s="15" t="s">
        <v>18</v>
      </c>
      <c r="D170" s="15" t="s">
        <v>14</v>
      </c>
      <c r="E170" s="17">
        <v>41114</v>
      </c>
      <c r="F170" s="17">
        <v>41145</v>
      </c>
      <c r="G170" s="15">
        <v>1</v>
      </c>
      <c r="K170" s="15">
        <v>0</v>
      </c>
      <c r="L170" s="15">
        <v>0</v>
      </c>
      <c r="M170" s="15">
        <v>0</v>
      </c>
    </row>
    <row r="171" spans="1:13">
      <c r="A171" s="15" t="s">
        <v>33</v>
      </c>
      <c r="B171" s="15">
        <v>65</v>
      </c>
      <c r="C171" s="15" t="s">
        <v>18</v>
      </c>
      <c r="D171" s="15" t="s">
        <v>16</v>
      </c>
      <c r="E171" s="17">
        <v>41114</v>
      </c>
      <c r="F171" s="17">
        <v>41145</v>
      </c>
      <c r="G171" s="15">
        <v>1</v>
      </c>
      <c r="K171" s="15">
        <v>0</v>
      </c>
      <c r="L171" s="15">
        <v>0</v>
      </c>
      <c r="M171" s="15">
        <v>0</v>
      </c>
    </row>
    <row r="172" spans="1:13" ht="15">
      <c r="A172" s="15" t="s">
        <v>33</v>
      </c>
      <c r="B172" s="15">
        <v>58</v>
      </c>
      <c r="C172" s="15" t="s">
        <v>18</v>
      </c>
      <c r="D172" s="15" t="s">
        <v>15</v>
      </c>
      <c r="E172" s="17">
        <v>41114</v>
      </c>
      <c r="F172" s="18">
        <v>41180</v>
      </c>
      <c r="G172" s="15">
        <v>2</v>
      </c>
      <c r="K172" s="15">
        <v>0</v>
      </c>
      <c r="L172" s="15">
        <v>0</v>
      </c>
      <c r="M172" s="15">
        <v>0</v>
      </c>
    </row>
    <row r="173" spans="1:13" ht="15">
      <c r="A173" s="15" t="s">
        <v>33</v>
      </c>
      <c r="B173" s="15">
        <v>50</v>
      </c>
      <c r="C173" s="15" t="s">
        <v>18</v>
      </c>
      <c r="D173" s="15" t="s">
        <v>14</v>
      </c>
      <c r="E173" s="17">
        <v>41114</v>
      </c>
      <c r="F173" s="18">
        <v>41180</v>
      </c>
      <c r="G173" s="15">
        <v>2</v>
      </c>
      <c r="K173" s="15">
        <v>0</v>
      </c>
      <c r="L173" s="15">
        <v>0</v>
      </c>
      <c r="M173" s="15">
        <v>0</v>
      </c>
    </row>
    <row r="174" spans="1:13" ht="15">
      <c r="A174" s="15" t="s">
        <v>33</v>
      </c>
      <c r="B174" s="15">
        <v>66</v>
      </c>
      <c r="C174" s="15" t="s">
        <v>18</v>
      </c>
      <c r="D174" s="15" t="s">
        <v>16</v>
      </c>
      <c r="E174" s="17">
        <v>41114</v>
      </c>
      <c r="F174" s="18">
        <v>41180</v>
      </c>
      <c r="G174" s="15">
        <v>2</v>
      </c>
      <c r="K174" s="15">
        <v>0</v>
      </c>
      <c r="L174" s="15">
        <v>0</v>
      </c>
      <c r="M174" s="15">
        <v>0</v>
      </c>
    </row>
    <row r="175" spans="1:13">
      <c r="A175" s="15" t="s">
        <v>33</v>
      </c>
      <c r="B175" s="15">
        <v>59</v>
      </c>
      <c r="C175" s="15" t="s">
        <v>18</v>
      </c>
      <c r="D175" s="15" t="s">
        <v>15</v>
      </c>
      <c r="E175" s="17">
        <v>41114</v>
      </c>
      <c r="F175" s="17">
        <v>41221</v>
      </c>
      <c r="G175" s="15">
        <v>4</v>
      </c>
      <c r="K175" s="15">
        <v>0</v>
      </c>
      <c r="L175" s="15">
        <v>0</v>
      </c>
      <c r="M175" s="15">
        <v>0</v>
      </c>
    </row>
    <row r="176" spans="1:13">
      <c r="A176" s="15" t="s">
        <v>33</v>
      </c>
      <c r="B176" s="15">
        <v>51</v>
      </c>
      <c r="C176" s="15" t="s">
        <v>18</v>
      </c>
      <c r="D176" s="15" t="s">
        <v>14</v>
      </c>
      <c r="E176" s="17">
        <v>41114</v>
      </c>
      <c r="F176" s="17">
        <v>41221</v>
      </c>
      <c r="G176" s="15">
        <v>4</v>
      </c>
      <c r="K176" s="15">
        <v>0</v>
      </c>
      <c r="L176" s="15">
        <v>0</v>
      </c>
      <c r="M176" s="15">
        <v>0</v>
      </c>
    </row>
    <row r="177" spans="1:13">
      <c r="A177" s="15" t="s">
        <v>33</v>
      </c>
      <c r="B177" s="15">
        <v>67</v>
      </c>
      <c r="C177" s="15" t="s">
        <v>18</v>
      </c>
      <c r="D177" s="15" t="s">
        <v>16</v>
      </c>
      <c r="E177" s="17">
        <v>41114</v>
      </c>
      <c r="F177" s="17">
        <v>41221</v>
      </c>
      <c r="G177" s="15">
        <v>4</v>
      </c>
      <c r="K177" s="15">
        <v>0</v>
      </c>
      <c r="L177" s="15">
        <v>0</v>
      </c>
      <c r="M177" s="15">
        <v>0</v>
      </c>
    </row>
    <row r="178" spans="1:13" ht="15">
      <c r="A178" s="15" t="s">
        <v>33</v>
      </c>
      <c r="B178" s="15">
        <v>60</v>
      </c>
      <c r="C178" s="15" t="s">
        <v>18</v>
      </c>
      <c r="D178" s="15" t="s">
        <v>15</v>
      </c>
      <c r="E178" s="17">
        <v>41114</v>
      </c>
      <c r="F178" s="18">
        <v>41299</v>
      </c>
      <c r="G178" s="15">
        <v>6</v>
      </c>
      <c r="K178" s="15">
        <v>0</v>
      </c>
      <c r="L178" s="15">
        <v>0</v>
      </c>
      <c r="M178" s="15">
        <v>0</v>
      </c>
    </row>
    <row r="179" spans="1:13" ht="15">
      <c r="A179" s="15" t="s">
        <v>33</v>
      </c>
      <c r="B179" s="15">
        <v>52</v>
      </c>
      <c r="C179" s="15" t="s">
        <v>18</v>
      </c>
      <c r="D179" s="15" t="s">
        <v>14</v>
      </c>
      <c r="E179" s="17">
        <v>41114</v>
      </c>
      <c r="F179" s="18">
        <v>41299</v>
      </c>
      <c r="G179" s="15">
        <v>6</v>
      </c>
      <c r="K179" s="15">
        <v>0</v>
      </c>
      <c r="L179" s="15">
        <v>0</v>
      </c>
      <c r="M179" s="15">
        <v>0</v>
      </c>
    </row>
    <row r="180" spans="1:13" ht="15">
      <c r="A180" s="15" t="s">
        <v>33</v>
      </c>
      <c r="B180" s="15">
        <v>68</v>
      </c>
      <c r="C180" s="15" t="s">
        <v>18</v>
      </c>
      <c r="D180" s="15" t="s">
        <v>16</v>
      </c>
      <c r="E180" s="17">
        <v>41114</v>
      </c>
      <c r="F180" s="18">
        <v>41299</v>
      </c>
      <c r="G180" s="15">
        <v>6</v>
      </c>
      <c r="K180" s="15">
        <v>0</v>
      </c>
      <c r="L180" s="15">
        <v>0</v>
      </c>
      <c r="M180" s="15">
        <v>0</v>
      </c>
    </row>
    <row r="181" spans="1:13">
      <c r="A181" s="15" t="s">
        <v>33</v>
      </c>
      <c r="B181" s="15">
        <v>61</v>
      </c>
      <c r="C181" s="15" t="s">
        <v>18</v>
      </c>
      <c r="D181" s="15" t="s">
        <v>15</v>
      </c>
      <c r="E181" s="17">
        <v>41114</v>
      </c>
      <c r="F181" s="17">
        <v>41362</v>
      </c>
      <c r="G181" s="15">
        <v>8</v>
      </c>
      <c r="K181" s="15">
        <v>0</v>
      </c>
      <c r="L181" s="15">
        <v>0</v>
      </c>
      <c r="M181" s="15">
        <v>0</v>
      </c>
    </row>
    <row r="182" spans="1:13">
      <c r="A182" s="15" t="s">
        <v>33</v>
      </c>
      <c r="B182" s="15">
        <v>53</v>
      </c>
      <c r="C182" s="15" t="s">
        <v>18</v>
      </c>
      <c r="D182" s="15" t="s">
        <v>14</v>
      </c>
      <c r="E182" s="17">
        <v>41114</v>
      </c>
      <c r="F182" s="17">
        <v>41362</v>
      </c>
      <c r="G182" s="15">
        <v>8</v>
      </c>
      <c r="K182" s="15">
        <v>0</v>
      </c>
      <c r="L182" s="15">
        <v>0</v>
      </c>
      <c r="M182" s="15">
        <v>0</v>
      </c>
    </row>
    <row r="183" spans="1:13">
      <c r="A183" s="15" t="s">
        <v>33</v>
      </c>
      <c r="B183" s="15">
        <v>69</v>
      </c>
      <c r="C183" s="15" t="s">
        <v>18</v>
      </c>
      <c r="D183" s="15" t="s">
        <v>16</v>
      </c>
      <c r="E183" s="17">
        <v>41114</v>
      </c>
      <c r="F183" s="17">
        <v>41362</v>
      </c>
      <c r="G183" s="15">
        <v>8</v>
      </c>
      <c r="K183" s="15">
        <v>0</v>
      </c>
      <c r="L183" s="15">
        <v>0</v>
      </c>
      <c r="M183" s="15">
        <v>0</v>
      </c>
    </row>
    <row r="184" spans="1:13">
      <c r="A184" s="15" t="s">
        <v>33</v>
      </c>
      <c r="B184" s="15">
        <v>62</v>
      </c>
      <c r="C184" s="15" t="s">
        <v>18</v>
      </c>
      <c r="D184" s="15" t="s">
        <v>15</v>
      </c>
      <c r="E184" s="17">
        <v>41114</v>
      </c>
      <c r="F184" s="17">
        <v>41408</v>
      </c>
      <c r="G184" s="15">
        <v>10</v>
      </c>
      <c r="K184" s="15">
        <v>0</v>
      </c>
      <c r="L184" s="15">
        <v>0</v>
      </c>
      <c r="M184" s="15">
        <v>0</v>
      </c>
    </row>
    <row r="185" spans="1:13">
      <c r="A185" s="15" t="s">
        <v>33</v>
      </c>
      <c r="B185" s="15">
        <v>54</v>
      </c>
      <c r="C185" s="15" t="s">
        <v>18</v>
      </c>
      <c r="D185" s="15" t="s">
        <v>14</v>
      </c>
      <c r="E185" s="17">
        <v>41114</v>
      </c>
      <c r="F185" s="17">
        <v>41408</v>
      </c>
      <c r="G185" s="15">
        <v>10</v>
      </c>
      <c r="K185" s="15">
        <v>0</v>
      </c>
      <c r="L185" s="15">
        <v>0</v>
      </c>
      <c r="M185" s="15">
        <v>0</v>
      </c>
    </row>
    <row r="186" spans="1:13">
      <c r="A186" s="15" t="s">
        <v>33</v>
      </c>
      <c r="B186" s="15">
        <v>70</v>
      </c>
      <c r="C186" s="15" t="s">
        <v>18</v>
      </c>
      <c r="D186" s="15" t="s">
        <v>16</v>
      </c>
      <c r="E186" s="17">
        <v>41114</v>
      </c>
      <c r="F186" s="17">
        <v>41408</v>
      </c>
      <c r="G186" s="15">
        <v>10</v>
      </c>
      <c r="K186" s="15">
        <v>0</v>
      </c>
      <c r="L186" s="15">
        <v>0</v>
      </c>
      <c r="M186" s="15">
        <v>0</v>
      </c>
    </row>
    <row r="187" spans="1:13">
      <c r="A187" s="15" t="s">
        <v>33</v>
      </c>
      <c r="B187" s="15">
        <v>63</v>
      </c>
      <c r="C187" s="15" t="s">
        <v>18</v>
      </c>
      <c r="D187" s="15" t="s">
        <v>15</v>
      </c>
      <c r="E187" s="17">
        <v>41114</v>
      </c>
      <c r="F187" s="17">
        <v>41458</v>
      </c>
      <c r="G187" s="15">
        <v>12</v>
      </c>
      <c r="K187" s="15">
        <v>0</v>
      </c>
      <c r="L187" s="15">
        <v>0</v>
      </c>
      <c r="M187" s="15">
        <v>0</v>
      </c>
    </row>
    <row r="188" spans="1:13">
      <c r="A188" s="15" t="s">
        <v>33</v>
      </c>
      <c r="B188" s="15">
        <v>71</v>
      </c>
      <c r="C188" s="15" t="s">
        <v>18</v>
      </c>
      <c r="D188" s="15" t="s">
        <v>16</v>
      </c>
      <c r="E188" s="17">
        <v>41114</v>
      </c>
      <c r="F188" s="17">
        <v>41458</v>
      </c>
      <c r="G188" s="15">
        <v>12</v>
      </c>
      <c r="K188" s="15">
        <v>0</v>
      </c>
      <c r="L188" s="15">
        <v>0</v>
      </c>
      <c r="M188" s="15">
        <v>0</v>
      </c>
    </row>
    <row r="189" spans="1:13">
      <c r="A189" s="15" t="s">
        <v>33</v>
      </c>
      <c r="B189" s="15">
        <v>64</v>
      </c>
      <c r="C189" s="15" t="s">
        <v>18</v>
      </c>
      <c r="D189" s="15" t="s">
        <v>15</v>
      </c>
      <c r="E189" s="17">
        <v>41114</v>
      </c>
      <c r="F189" s="17">
        <v>41596</v>
      </c>
      <c r="G189" s="15">
        <v>16</v>
      </c>
      <c r="K189" s="15">
        <v>0</v>
      </c>
      <c r="L189" s="15">
        <v>0</v>
      </c>
      <c r="M189" s="15">
        <v>0</v>
      </c>
    </row>
    <row r="190" spans="1:13">
      <c r="A190" s="15" t="s">
        <v>33</v>
      </c>
      <c r="B190" s="15">
        <v>72</v>
      </c>
      <c r="C190" s="15" t="s">
        <v>18</v>
      </c>
      <c r="D190" s="15" t="s">
        <v>16</v>
      </c>
      <c r="E190" s="17">
        <v>41114</v>
      </c>
      <c r="F190" s="17">
        <v>41596</v>
      </c>
      <c r="G190" s="15">
        <v>16</v>
      </c>
      <c r="K190" s="15">
        <v>0</v>
      </c>
      <c r="L190" s="15">
        <v>0</v>
      </c>
      <c r="M190" s="15">
        <v>0</v>
      </c>
    </row>
    <row r="191" spans="1:13">
      <c r="A191" s="15" t="s">
        <v>33</v>
      </c>
      <c r="B191" s="20">
        <v>57</v>
      </c>
      <c r="C191" s="20" t="s">
        <v>18</v>
      </c>
      <c r="D191" s="20" t="s">
        <v>15</v>
      </c>
      <c r="E191" s="21">
        <v>41114</v>
      </c>
      <c r="F191" s="20"/>
      <c r="G191" s="20"/>
      <c r="K191" s="15">
        <v>0</v>
      </c>
      <c r="L191" s="15">
        <v>0</v>
      </c>
      <c r="M191" s="15">
        <v>0</v>
      </c>
    </row>
    <row r="192" spans="1:13">
      <c r="A192" s="15" t="s">
        <v>33</v>
      </c>
      <c r="B192" s="20">
        <v>55</v>
      </c>
      <c r="C192" s="20" t="s">
        <v>18</v>
      </c>
      <c r="D192" s="20" t="s">
        <v>14</v>
      </c>
      <c r="E192" s="21">
        <v>41114</v>
      </c>
      <c r="F192" s="20"/>
      <c r="G192" s="20"/>
      <c r="K192" s="15">
        <v>0</v>
      </c>
      <c r="L192" s="15">
        <v>0</v>
      </c>
      <c r="M192" s="15">
        <v>0</v>
      </c>
    </row>
    <row r="193" spans="1:13">
      <c r="A193" s="15" t="s">
        <v>33</v>
      </c>
      <c r="B193" s="20">
        <v>56</v>
      </c>
      <c r="C193" s="20" t="s">
        <v>18</v>
      </c>
      <c r="D193" s="20" t="s">
        <v>14</v>
      </c>
      <c r="E193" s="21">
        <v>41114</v>
      </c>
      <c r="F193" s="20"/>
      <c r="G193" s="20"/>
      <c r="K193" s="15">
        <v>0</v>
      </c>
      <c r="L193" s="15">
        <v>0</v>
      </c>
      <c r="M193" s="15">
        <v>0</v>
      </c>
    </row>
    <row r="194" spans="1:13">
      <c r="A194" s="15" t="s">
        <v>32</v>
      </c>
      <c r="B194" s="20">
        <v>64</v>
      </c>
      <c r="C194" s="20" t="s">
        <v>18</v>
      </c>
      <c r="D194" s="20" t="s">
        <v>15</v>
      </c>
      <c r="E194" s="21">
        <v>41114</v>
      </c>
      <c r="F194" s="20"/>
      <c r="G194" s="20">
        <v>0</v>
      </c>
      <c r="K194" s="15">
        <v>0</v>
      </c>
      <c r="L194" s="15">
        <v>0</v>
      </c>
      <c r="M194" s="15">
        <v>0</v>
      </c>
    </row>
    <row r="195" spans="1:13">
      <c r="A195" s="15" t="s">
        <v>32</v>
      </c>
      <c r="B195" s="20">
        <v>56</v>
      </c>
      <c r="C195" s="20" t="s">
        <v>18</v>
      </c>
      <c r="D195" s="20" t="s">
        <v>14</v>
      </c>
      <c r="E195" s="21">
        <v>41114</v>
      </c>
      <c r="F195" s="20"/>
      <c r="G195" s="20">
        <v>0</v>
      </c>
      <c r="K195" s="15">
        <v>0</v>
      </c>
      <c r="L195" s="15">
        <v>0</v>
      </c>
      <c r="M195" s="15">
        <v>0</v>
      </c>
    </row>
    <row r="196" spans="1:13">
      <c r="A196" s="15" t="s">
        <v>32</v>
      </c>
      <c r="B196" s="15">
        <v>57</v>
      </c>
      <c r="C196" s="15" t="s">
        <v>18</v>
      </c>
      <c r="D196" s="15" t="s">
        <v>15</v>
      </c>
      <c r="E196" s="17">
        <v>41114</v>
      </c>
      <c r="F196" s="17">
        <v>41145</v>
      </c>
      <c r="G196" s="15">
        <v>1</v>
      </c>
      <c r="K196" s="15">
        <v>0</v>
      </c>
      <c r="L196" s="15">
        <v>0</v>
      </c>
      <c r="M196" s="15">
        <v>0</v>
      </c>
    </row>
    <row r="197" spans="1:13">
      <c r="A197" s="15" t="s">
        <v>32</v>
      </c>
      <c r="B197" s="15">
        <v>49</v>
      </c>
      <c r="C197" s="15" t="s">
        <v>18</v>
      </c>
      <c r="D197" s="15" t="s">
        <v>14</v>
      </c>
      <c r="E197" s="17">
        <v>41114</v>
      </c>
      <c r="F197" s="17">
        <v>41145</v>
      </c>
      <c r="G197" s="15">
        <v>1</v>
      </c>
      <c r="K197" s="15">
        <v>0</v>
      </c>
      <c r="L197" s="15">
        <v>0</v>
      </c>
      <c r="M197" s="15">
        <v>0</v>
      </c>
    </row>
    <row r="198" spans="1:13">
      <c r="A198" s="15" t="s">
        <v>32</v>
      </c>
      <c r="B198" s="15">
        <v>65</v>
      </c>
      <c r="C198" s="15" t="s">
        <v>18</v>
      </c>
      <c r="D198" s="15" t="s">
        <v>16</v>
      </c>
      <c r="E198" s="17">
        <v>41114</v>
      </c>
      <c r="F198" s="19">
        <v>41145</v>
      </c>
      <c r="G198" s="15">
        <v>1</v>
      </c>
      <c r="K198" s="15">
        <v>0</v>
      </c>
      <c r="L198" s="15">
        <v>0</v>
      </c>
      <c r="M198" s="15">
        <v>0</v>
      </c>
    </row>
    <row r="199" spans="1:13" ht="15">
      <c r="A199" s="15" t="s">
        <v>32</v>
      </c>
      <c r="B199" s="15">
        <v>58</v>
      </c>
      <c r="C199" s="15" t="s">
        <v>18</v>
      </c>
      <c r="D199" s="15" t="s">
        <v>15</v>
      </c>
      <c r="E199" s="17">
        <v>41114</v>
      </c>
      <c r="F199" s="18">
        <v>41180</v>
      </c>
      <c r="G199" s="15">
        <v>2</v>
      </c>
      <c r="K199" s="15">
        <v>0</v>
      </c>
      <c r="L199" s="15">
        <v>0</v>
      </c>
      <c r="M199" s="15">
        <v>0</v>
      </c>
    </row>
    <row r="200" spans="1:13" ht="15">
      <c r="A200" s="15" t="s">
        <v>32</v>
      </c>
      <c r="B200" s="15">
        <v>50</v>
      </c>
      <c r="C200" s="15" t="s">
        <v>18</v>
      </c>
      <c r="D200" s="15" t="s">
        <v>14</v>
      </c>
      <c r="E200" s="17">
        <v>41114</v>
      </c>
      <c r="F200" s="18">
        <v>41180</v>
      </c>
      <c r="G200" s="15">
        <v>2</v>
      </c>
      <c r="K200" s="15">
        <v>0</v>
      </c>
      <c r="L200" s="15">
        <v>0</v>
      </c>
      <c r="M200" s="15">
        <v>0</v>
      </c>
    </row>
    <row r="201" spans="1:13" ht="15">
      <c r="A201" s="15" t="s">
        <v>32</v>
      </c>
      <c r="B201" s="15">
        <v>66</v>
      </c>
      <c r="C201" s="15" t="s">
        <v>18</v>
      </c>
      <c r="D201" s="15" t="s">
        <v>16</v>
      </c>
      <c r="E201" s="17">
        <v>41114</v>
      </c>
      <c r="F201" s="18">
        <v>41180</v>
      </c>
      <c r="G201" s="15">
        <v>2</v>
      </c>
      <c r="K201" s="15">
        <v>0</v>
      </c>
      <c r="L201" s="15">
        <v>0</v>
      </c>
      <c r="M201" s="15">
        <v>0</v>
      </c>
    </row>
    <row r="202" spans="1:13">
      <c r="A202" s="15" t="s">
        <v>32</v>
      </c>
      <c r="B202" s="15">
        <v>59</v>
      </c>
      <c r="C202" s="15" t="s">
        <v>18</v>
      </c>
      <c r="D202" s="15" t="s">
        <v>15</v>
      </c>
      <c r="E202" s="17">
        <v>41114</v>
      </c>
      <c r="F202" s="17">
        <v>41221</v>
      </c>
      <c r="G202" s="15">
        <v>4</v>
      </c>
      <c r="K202" s="15">
        <v>0</v>
      </c>
      <c r="L202" s="15">
        <v>0</v>
      </c>
      <c r="M202" s="15">
        <v>0</v>
      </c>
    </row>
    <row r="203" spans="1:13">
      <c r="A203" s="15" t="s">
        <v>32</v>
      </c>
      <c r="B203" s="15">
        <v>51</v>
      </c>
      <c r="C203" s="15" t="s">
        <v>18</v>
      </c>
      <c r="D203" s="15" t="s">
        <v>14</v>
      </c>
      <c r="E203" s="17">
        <v>41114</v>
      </c>
      <c r="F203" s="17">
        <v>41221</v>
      </c>
      <c r="G203" s="15">
        <v>4</v>
      </c>
      <c r="K203" s="15">
        <v>0</v>
      </c>
      <c r="L203" s="15">
        <v>0</v>
      </c>
      <c r="M203" s="15">
        <v>0</v>
      </c>
    </row>
    <row r="204" spans="1:13">
      <c r="A204" s="15" t="s">
        <v>32</v>
      </c>
      <c r="B204" s="15">
        <v>67</v>
      </c>
      <c r="C204" s="15" t="s">
        <v>18</v>
      </c>
      <c r="D204" s="15" t="s">
        <v>16</v>
      </c>
      <c r="E204" s="17">
        <v>41114</v>
      </c>
      <c r="F204" s="17">
        <v>41221</v>
      </c>
      <c r="G204" s="15">
        <v>4</v>
      </c>
      <c r="K204" s="15">
        <v>0</v>
      </c>
      <c r="L204" s="15">
        <v>0</v>
      </c>
      <c r="M204" s="15">
        <v>0</v>
      </c>
    </row>
    <row r="205" spans="1:13" ht="15">
      <c r="A205" s="15" t="s">
        <v>32</v>
      </c>
      <c r="B205" s="15">
        <v>60</v>
      </c>
      <c r="C205" s="15" t="s">
        <v>18</v>
      </c>
      <c r="D205" s="15" t="s">
        <v>15</v>
      </c>
      <c r="E205" s="17">
        <v>41114</v>
      </c>
      <c r="F205" s="18">
        <v>41299</v>
      </c>
      <c r="G205" s="15">
        <v>6</v>
      </c>
      <c r="K205" s="15">
        <v>0</v>
      </c>
      <c r="L205" s="15">
        <v>0</v>
      </c>
      <c r="M205" s="15">
        <v>0</v>
      </c>
    </row>
    <row r="206" spans="1:13" ht="15">
      <c r="A206" s="15" t="s">
        <v>32</v>
      </c>
      <c r="B206" s="15">
        <v>52</v>
      </c>
      <c r="C206" s="15" t="s">
        <v>18</v>
      </c>
      <c r="D206" s="15" t="s">
        <v>14</v>
      </c>
      <c r="E206" s="17">
        <v>41114</v>
      </c>
      <c r="F206" s="18">
        <v>41299</v>
      </c>
      <c r="G206" s="15">
        <v>6</v>
      </c>
      <c r="K206" s="15">
        <v>0</v>
      </c>
      <c r="L206" s="15">
        <v>0</v>
      </c>
      <c r="M206" s="15">
        <v>0</v>
      </c>
    </row>
    <row r="207" spans="1:13" ht="15">
      <c r="A207" s="15" t="s">
        <v>32</v>
      </c>
      <c r="B207" s="15">
        <v>68</v>
      </c>
      <c r="C207" s="15" t="s">
        <v>18</v>
      </c>
      <c r="D207" s="15" t="s">
        <v>16</v>
      </c>
      <c r="E207" s="17">
        <v>41114</v>
      </c>
      <c r="F207" s="18">
        <v>41299</v>
      </c>
      <c r="G207" s="15">
        <v>6</v>
      </c>
      <c r="K207" s="15">
        <v>0</v>
      </c>
      <c r="L207" s="15">
        <v>0</v>
      </c>
      <c r="M207" s="15">
        <v>0</v>
      </c>
    </row>
    <row r="208" spans="1:13">
      <c r="A208" s="15" t="s">
        <v>32</v>
      </c>
      <c r="B208" s="15">
        <v>61</v>
      </c>
      <c r="C208" s="15" t="s">
        <v>18</v>
      </c>
      <c r="D208" s="15" t="s">
        <v>15</v>
      </c>
      <c r="E208" s="17">
        <v>41114</v>
      </c>
      <c r="F208" s="17">
        <v>41362</v>
      </c>
      <c r="G208" s="15">
        <v>8</v>
      </c>
      <c r="K208" s="15">
        <v>0</v>
      </c>
      <c r="L208" s="15">
        <v>0</v>
      </c>
      <c r="M208" s="15">
        <v>0</v>
      </c>
    </row>
    <row r="209" spans="1:13">
      <c r="A209" s="15" t="s">
        <v>32</v>
      </c>
      <c r="B209" s="15">
        <v>53</v>
      </c>
      <c r="C209" s="15" t="s">
        <v>18</v>
      </c>
      <c r="D209" s="15" t="s">
        <v>14</v>
      </c>
      <c r="E209" s="17">
        <v>41114</v>
      </c>
      <c r="F209" s="17">
        <v>41362</v>
      </c>
      <c r="G209" s="15">
        <v>8</v>
      </c>
      <c r="K209" s="15">
        <v>0</v>
      </c>
      <c r="L209" s="15">
        <v>0</v>
      </c>
      <c r="M209" s="15">
        <v>0</v>
      </c>
    </row>
    <row r="210" spans="1:13">
      <c r="A210" s="15" t="s">
        <v>32</v>
      </c>
      <c r="B210" s="15">
        <v>69</v>
      </c>
      <c r="C210" s="15" t="s">
        <v>18</v>
      </c>
      <c r="D210" s="15" t="s">
        <v>16</v>
      </c>
      <c r="E210" s="17">
        <v>41114</v>
      </c>
      <c r="F210" s="17">
        <v>41362</v>
      </c>
      <c r="G210" s="15">
        <v>8</v>
      </c>
      <c r="K210" s="15">
        <v>0</v>
      </c>
      <c r="L210" s="15">
        <v>0</v>
      </c>
      <c r="M210" s="15">
        <v>0</v>
      </c>
    </row>
    <row r="211" spans="1:13">
      <c r="A211" s="15" t="s">
        <v>32</v>
      </c>
      <c r="B211" s="15">
        <v>62</v>
      </c>
      <c r="C211" s="15" t="s">
        <v>18</v>
      </c>
      <c r="D211" s="15" t="s">
        <v>15</v>
      </c>
      <c r="E211" s="17">
        <v>41114</v>
      </c>
      <c r="F211" s="17">
        <v>41408</v>
      </c>
      <c r="G211" s="15">
        <v>10</v>
      </c>
      <c r="K211" s="15">
        <v>0</v>
      </c>
      <c r="L211" s="15">
        <v>0</v>
      </c>
      <c r="M211" s="15">
        <v>0</v>
      </c>
    </row>
    <row r="212" spans="1:13">
      <c r="A212" s="15" t="s">
        <v>32</v>
      </c>
      <c r="B212" s="15">
        <v>54</v>
      </c>
      <c r="C212" s="15" t="s">
        <v>18</v>
      </c>
      <c r="D212" s="15" t="s">
        <v>14</v>
      </c>
      <c r="E212" s="17">
        <v>41114</v>
      </c>
      <c r="F212" s="17">
        <v>41408</v>
      </c>
      <c r="G212" s="15">
        <v>10</v>
      </c>
      <c r="K212" s="15">
        <v>0</v>
      </c>
      <c r="L212" s="15">
        <v>0</v>
      </c>
      <c r="M212" s="15">
        <v>0</v>
      </c>
    </row>
    <row r="213" spans="1:13">
      <c r="A213" s="15" t="s">
        <v>32</v>
      </c>
      <c r="B213" s="15">
        <v>70</v>
      </c>
      <c r="C213" s="15" t="s">
        <v>18</v>
      </c>
      <c r="D213" s="15" t="s">
        <v>16</v>
      </c>
      <c r="E213" s="17">
        <v>41114</v>
      </c>
      <c r="F213" s="17">
        <v>41408</v>
      </c>
      <c r="G213" s="15">
        <v>10</v>
      </c>
      <c r="K213" s="15">
        <v>0</v>
      </c>
      <c r="L213" s="15">
        <v>0</v>
      </c>
      <c r="M213" s="15">
        <v>0</v>
      </c>
    </row>
    <row r="214" spans="1:13">
      <c r="A214" s="15" t="s">
        <v>32</v>
      </c>
      <c r="B214" s="15">
        <v>63</v>
      </c>
      <c r="C214" s="15" t="s">
        <v>18</v>
      </c>
      <c r="D214" s="15" t="s">
        <v>15</v>
      </c>
      <c r="E214" s="17">
        <v>41114</v>
      </c>
      <c r="F214" s="17">
        <v>41458</v>
      </c>
      <c r="G214" s="15">
        <v>12</v>
      </c>
      <c r="K214" s="15">
        <v>0</v>
      </c>
      <c r="L214" s="15">
        <v>0</v>
      </c>
      <c r="M214" s="15">
        <v>0</v>
      </c>
    </row>
    <row r="215" spans="1:13">
      <c r="A215" s="15" t="s">
        <v>32</v>
      </c>
      <c r="B215" s="15">
        <v>55</v>
      </c>
      <c r="C215" s="15" t="s">
        <v>18</v>
      </c>
      <c r="D215" s="15" t="s">
        <v>14</v>
      </c>
      <c r="E215" s="17">
        <v>41114</v>
      </c>
      <c r="F215" s="17">
        <v>41458</v>
      </c>
      <c r="G215" s="15">
        <v>12</v>
      </c>
      <c r="K215" s="15">
        <v>0</v>
      </c>
      <c r="L215" s="15">
        <v>0</v>
      </c>
      <c r="M215" s="15">
        <v>0</v>
      </c>
    </row>
    <row r="216" spans="1:13">
      <c r="A216" s="15" t="s">
        <v>32</v>
      </c>
      <c r="B216" s="15">
        <v>71</v>
      </c>
      <c r="C216" s="15" t="s">
        <v>18</v>
      </c>
      <c r="D216" s="15" t="s">
        <v>16</v>
      </c>
      <c r="E216" s="17">
        <v>41114</v>
      </c>
      <c r="F216" s="17">
        <v>41458</v>
      </c>
      <c r="G216" s="15">
        <v>12</v>
      </c>
      <c r="K216" s="15">
        <v>0</v>
      </c>
      <c r="L216" s="15">
        <v>0</v>
      </c>
      <c r="M216" s="15">
        <v>0</v>
      </c>
    </row>
    <row r="217" spans="1:13">
      <c r="A217" s="15" t="s">
        <v>32</v>
      </c>
      <c r="B217" s="15">
        <v>72</v>
      </c>
      <c r="C217" s="15" t="s">
        <v>18</v>
      </c>
      <c r="D217" s="15" t="s">
        <v>16</v>
      </c>
      <c r="E217" s="17">
        <v>41114</v>
      </c>
      <c r="F217" s="17">
        <v>41596</v>
      </c>
      <c r="G217" s="15">
        <v>16</v>
      </c>
      <c r="K217" s="15">
        <v>0</v>
      </c>
      <c r="L217" s="15">
        <v>0</v>
      </c>
      <c r="M217" s="15">
        <v>0</v>
      </c>
    </row>
  </sheetData>
  <pageMargins left="0.7" right="0.7" top="0.75" bottom="0.75" header="0.3" footer="0.3"/>
  <pageSetup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70" zoomScaleNormal="70" zoomScalePageLayoutView="70" workbookViewId="0">
      <pane xSplit="1" topLeftCell="B1" activePane="topRight" state="frozen"/>
      <selection pane="topRight" activeCell="A78" sqref="A78"/>
    </sheetView>
  </sheetViews>
  <sheetFormatPr baseColWidth="10" defaultColWidth="10.6640625" defaultRowHeight="15" x14ac:dyDescent="0"/>
  <cols>
    <col min="1" max="1" width="21.1640625" customWidth="1"/>
    <col min="2" max="2" width="25.6640625" customWidth="1"/>
    <col min="3" max="4" width="21.33203125" customWidth="1"/>
    <col min="5" max="7" width="21.6640625" customWidth="1"/>
    <col min="8" max="8" width="29.1640625" customWidth="1"/>
    <col min="9" max="10" width="21.5" customWidth="1"/>
  </cols>
  <sheetData>
    <row r="1" spans="1:10">
      <c r="A1" t="s">
        <v>55</v>
      </c>
      <c r="B1" t="s">
        <v>54</v>
      </c>
      <c r="C1" t="s">
        <v>53</v>
      </c>
      <c r="D1" t="s">
        <v>52</v>
      </c>
      <c r="E1" t="s">
        <v>34</v>
      </c>
      <c r="F1" t="s">
        <v>51</v>
      </c>
      <c r="G1" t="s">
        <v>50</v>
      </c>
      <c r="I1" t="s">
        <v>49</v>
      </c>
      <c r="J1" t="s">
        <v>48</v>
      </c>
    </row>
    <row r="3" spans="1:10">
      <c r="A3" t="s">
        <v>47</v>
      </c>
      <c r="B3" t="s">
        <v>10</v>
      </c>
      <c r="C3" t="s">
        <v>11</v>
      </c>
      <c r="D3">
        <v>-2.2013000000000001E-2</v>
      </c>
      <c r="E3">
        <v>4.0270000000000002E-3</v>
      </c>
      <c r="F3">
        <f>D3+E3</f>
        <v>-1.7986000000000002E-2</v>
      </c>
      <c r="G3">
        <f>D3-E3</f>
        <v>-2.6040000000000001E-2</v>
      </c>
      <c r="H3" t="s">
        <v>41</v>
      </c>
      <c r="I3">
        <v>0.565083</v>
      </c>
      <c r="J3" t="s">
        <v>44</v>
      </c>
    </row>
    <row r="4" spans="1:10">
      <c r="A4" t="s">
        <v>10</v>
      </c>
      <c r="B4" t="s">
        <v>10</v>
      </c>
      <c r="C4" t="s">
        <v>17</v>
      </c>
      <c r="D4">
        <v>-2.8992E-2</v>
      </c>
      <c r="E4">
        <v>4.9890000000000004E-3</v>
      </c>
      <c r="F4">
        <f>D4+E4</f>
        <v>-2.4003E-2</v>
      </c>
      <c r="G4">
        <f>D4-E4</f>
        <v>-3.3980999999999997E-2</v>
      </c>
      <c r="H4" t="s">
        <v>45</v>
      </c>
      <c r="I4">
        <v>0.594862</v>
      </c>
      <c r="J4" t="s">
        <v>44</v>
      </c>
    </row>
    <row r="5" spans="1:10">
      <c r="B5" t="s">
        <v>10</v>
      </c>
      <c r="C5" t="s">
        <v>18</v>
      </c>
      <c r="D5">
        <v>-2.0716999999999999E-2</v>
      </c>
      <c r="E5">
        <v>4.3160000000000004E-3</v>
      </c>
      <c r="F5">
        <f>D5+E5</f>
        <v>-1.6400999999999999E-2</v>
      </c>
      <c r="G5">
        <f>D5-E5</f>
        <v>-2.5033E-2</v>
      </c>
      <c r="H5" t="s">
        <v>43</v>
      </c>
      <c r="I5">
        <v>0.50044599999999995</v>
      </c>
      <c r="J5" t="s">
        <v>44</v>
      </c>
    </row>
    <row r="7" spans="1:10">
      <c r="B7" t="s">
        <v>33</v>
      </c>
      <c r="C7" t="s">
        <v>11</v>
      </c>
      <c r="D7">
        <v>-2.0981E-2</v>
      </c>
      <c r="E7">
        <v>3.2320000000000001E-3</v>
      </c>
      <c r="F7">
        <f>D7+E7</f>
        <v>-1.7749000000000001E-2</v>
      </c>
      <c r="G7">
        <f>D7-E7</f>
        <v>-2.4212999999999998E-2</v>
      </c>
      <c r="H7" t="s">
        <v>41</v>
      </c>
      <c r="I7">
        <v>0.62770800000000004</v>
      </c>
      <c r="J7" t="s">
        <v>44</v>
      </c>
    </row>
    <row r="8" spans="1:10">
      <c r="A8" t="s">
        <v>33</v>
      </c>
      <c r="B8" t="s">
        <v>33</v>
      </c>
      <c r="C8" t="s">
        <v>17</v>
      </c>
      <c r="D8">
        <v>-2.5014999999999999E-2</v>
      </c>
      <c r="E8">
        <v>6.3119999999999999E-3</v>
      </c>
      <c r="F8">
        <f>D8+E8</f>
        <v>-1.8702999999999997E-2</v>
      </c>
      <c r="G8">
        <f>D8-E8</f>
        <v>-3.1327000000000001E-2</v>
      </c>
      <c r="H8" t="s">
        <v>45</v>
      </c>
      <c r="I8">
        <v>0.39557300000000001</v>
      </c>
      <c r="J8">
        <v>5.9999999999999995E-4</v>
      </c>
    </row>
    <row r="9" spans="1:10">
      <c r="B9" t="s">
        <v>33</v>
      </c>
      <c r="C9" t="s">
        <v>18</v>
      </c>
      <c r="D9">
        <v>-2.6133E-2</v>
      </c>
      <c r="E9">
        <v>5.4229999999999999E-3</v>
      </c>
      <c r="F9">
        <f>D9+E9</f>
        <v>-2.0709999999999999E-2</v>
      </c>
      <c r="G9">
        <f>D9-E9</f>
        <v>-3.1556000000000001E-2</v>
      </c>
      <c r="H9" t="s">
        <v>43</v>
      </c>
      <c r="I9">
        <v>0.513517</v>
      </c>
      <c r="J9" t="s">
        <v>44</v>
      </c>
    </row>
    <row r="11" spans="1:10">
      <c r="B11" t="s">
        <v>32</v>
      </c>
      <c r="C11" t="s">
        <v>11</v>
      </c>
      <c r="D11">
        <v>-9.9489999999999995E-3</v>
      </c>
      <c r="E11">
        <v>2.3999999999999998E-3</v>
      </c>
      <c r="F11">
        <f>D11+E11</f>
        <v>-7.5490000000000002E-3</v>
      </c>
      <c r="G11">
        <f>D11-E11</f>
        <v>-1.2348999999999999E-2</v>
      </c>
      <c r="H11" t="s">
        <v>41</v>
      </c>
      <c r="I11">
        <v>0.42771500000000001</v>
      </c>
      <c r="J11">
        <v>4.0000000000000002E-4</v>
      </c>
    </row>
    <row r="12" spans="1:10">
      <c r="A12" t="s">
        <v>32</v>
      </c>
      <c r="B12" t="s">
        <v>32</v>
      </c>
      <c r="C12" t="s">
        <v>17</v>
      </c>
      <c r="D12">
        <v>-1.2141000000000001E-2</v>
      </c>
      <c r="E12">
        <v>6.1549999999999999E-3</v>
      </c>
      <c r="F12">
        <f>D12+E12</f>
        <v>-5.9860000000000009E-3</v>
      </c>
      <c r="G12">
        <f>D12-E12</f>
        <v>-1.8296E-2</v>
      </c>
      <c r="H12" t="s">
        <v>45</v>
      </c>
      <c r="I12">
        <v>0.144702</v>
      </c>
      <c r="J12" s="34">
        <v>6.0699999999999997E-2</v>
      </c>
    </row>
    <row r="13" spans="1:10">
      <c r="B13" t="s">
        <v>32</v>
      </c>
      <c r="C13" t="s">
        <v>18</v>
      </c>
      <c r="D13">
        <v>-1.932E-2</v>
      </c>
      <c r="E13">
        <v>7.0790000000000002E-3</v>
      </c>
      <c r="F13">
        <f>D13+E13</f>
        <v>-1.2241E-2</v>
      </c>
      <c r="G13">
        <f>D13-E13</f>
        <v>-2.6398999999999999E-2</v>
      </c>
      <c r="H13" t="s">
        <v>43</v>
      </c>
      <c r="I13">
        <v>0.24463099999999999</v>
      </c>
      <c r="J13">
        <v>1.2E-2</v>
      </c>
    </row>
    <row r="15" spans="1:10">
      <c r="A15" t="s">
        <v>46</v>
      </c>
      <c r="B15" t="s">
        <v>10</v>
      </c>
      <c r="C15" t="s">
        <v>42</v>
      </c>
      <c r="D15">
        <v>-2.0649000000000001E-2</v>
      </c>
      <c r="E15">
        <v>3.4889999999999999E-3</v>
      </c>
      <c r="F15">
        <f>D15+E15</f>
        <v>-1.7160000000000002E-2</v>
      </c>
      <c r="G15">
        <f>D15-E15</f>
        <v>-2.4138E-2</v>
      </c>
      <c r="H15" t="s">
        <v>41</v>
      </c>
      <c r="I15">
        <v>0.59343699999999999</v>
      </c>
      <c r="J15" t="s">
        <v>44</v>
      </c>
    </row>
    <row r="16" spans="1:10">
      <c r="A16" t="s">
        <v>10</v>
      </c>
      <c r="B16" t="s">
        <v>10</v>
      </c>
      <c r="C16" t="s">
        <v>40</v>
      </c>
      <c r="D16">
        <v>-2.6075999999999998E-2</v>
      </c>
      <c r="E16">
        <v>4.8320000000000004E-3</v>
      </c>
      <c r="F16">
        <f>D16+E16</f>
        <v>-2.1243999999999999E-2</v>
      </c>
      <c r="G16">
        <f>D16-E16</f>
        <v>-3.0907999999999998E-2</v>
      </c>
      <c r="H16" t="s">
        <v>45</v>
      </c>
      <c r="I16">
        <v>0.548211</v>
      </c>
      <c r="J16" t="s">
        <v>44</v>
      </c>
    </row>
    <row r="17" spans="1:10">
      <c r="B17" t="s">
        <v>10</v>
      </c>
      <c r="C17" t="s">
        <v>39</v>
      </c>
      <c r="D17">
        <v>-2.7498000000000002E-2</v>
      </c>
      <c r="E17">
        <v>5.0590000000000001E-3</v>
      </c>
      <c r="F17">
        <f>D17+E17</f>
        <v>-2.2439000000000001E-2</v>
      </c>
      <c r="G17">
        <f>D17-E17</f>
        <v>-3.2557000000000003E-2</v>
      </c>
      <c r="H17" t="s">
        <v>43</v>
      </c>
      <c r="I17">
        <v>0.58457199999999998</v>
      </c>
      <c r="J17" t="s">
        <v>44</v>
      </c>
    </row>
    <row r="19" spans="1:10">
      <c r="B19" t="s">
        <v>33</v>
      </c>
      <c r="C19" t="s">
        <v>42</v>
      </c>
      <c r="D19">
        <v>-1.9026999999999999E-2</v>
      </c>
      <c r="E19">
        <v>3.2959999999999999E-3</v>
      </c>
      <c r="F19">
        <f>D19+E19</f>
        <v>-1.5730999999999998E-2</v>
      </c>
      <c r="G19">
        <f>D19-E19</f>
        <v>-2.2322999999999999E-2</v>
      </c>
      <c r="H19" t="s">
        <v>41</v>
      </c>
      <c r="I19">
        <v>0.591723</v>
      </c>
      <c r="J19" t="s">
        <v>44</v>
      </c>
    </row>
    <row r="20" spans="1:10">
      <c r="A20" t="s">
        <v>33</v>
      </c>
      <c r="B20" t="s">
        <v>33</v>
      </c>
      <c r="C20" t="s">
        <v>40</v>
      </c>
      <c r="D20">
        <v>-2.4261000000000001E-2</v>
      </c>
      <c r="E20">
        <v>2.7360000000000002E-3</v>
      </c>
      <c r="F20">
        <f>D20+E20</f>
        <v>-2.1525000000000002E-2</v>
      </c>
      <c r="G20">
        <f>D20-E20</f>
        <v>-2.6997E-2</v>
      </c>
      <c r="H20" t="s">
        <v>45</v>
      </c>
      <c r="I20">
        <v>0.766092</v>
      </c>
      <c r="J20" t="s">
        <v>44</v>
      </c>
    </row>
    <row r="21" spans="1:10">
      <c r="B21" t="s">
        <v>33</v>
      </c>
      <c r="C21" t="s">
        <v>39</v>
      </c>
      <c r="D21">
        <v>-2.8289000000000002E-2</v>
      </c>
      <c r="E21">
        <v>6.2399999999999999E-3</v>
      </c>
      <c r="F21">
        <f>D21+E21</f>
        <v>-2.2049000000000003E-2</v>
      </c>
      <c r="G21">
        <f>D21-E21</f>
        <v>-3.4529000000000004E-2</v>
      </c>
      <c r="H21" t="s">
        <v>43</v>
      </c>
      <c r="I21">
        <v>0.46129999999999999</v>
      </c>
      <c r="J21">
        <v>1E-4</v>
      </c>
    </row>
    <row r="23" spans="1:10">
      <c r="B23" t="s">
        <v>32</v>
      </c>
      <c r="C23" t="s">
        <v>42</v>
      </c>
      <c r="D23">
        <v>-8.9110000000000005E-3</v>
      </c>
      <c r="E23">
        <v>4.777E-3</v>
      </c>
      <c r="F23">
        <f>D23+E23</f>
        <v>-4.1340000000000005E-3</v>
      </c>
      <c r="G23">
        <f>D23-E23</f>
        <v>-1.3688000000000001E-2</v>
      </c>
      <c r="H23" t="s">
        <v>41</v>
      </c>
      <c r="I23">
        <v>0.136575</v>
      </c>
      <c r="J23" s="12">
        <v>7.5499999999999998E-2</v>
      </c>
    </row>
    <row r="24" spans="1:10">
      <c r="A24" t="s">
        <v>32</v>
      </c>
      <c r="B24" t="s">
        <v>32</v>
      </c>
      <c r="C24" t="s">
        <v>40</v>
      </c>
      <c r="D24">
        <v>-7.4380000000000002E-3</v>
      </c>
      <c r="E24">
        <v>4.47E-3</v>
      </c>
      <c r="F24">
        <f>D24+E24</f>
        <v>-2.9680000000000002E-3</v>
      </c>
      <c r="G24">
        <f>D24-E24</f>
        <v>-1.1908E-2</v>
      </c>
      <c r="I24">
        <v>0.107459</v>
      </c>
      <c r="J24" s="12">
        <v>0.10970000000000001</v>
      </c>
    </row>
    <row r="25" spans="1:10">
      <c r="B25" t="s">
        <v>32</v>
      </c>
      <c r="C25" t="s">
        <v>39</v>
      </c>
      <c r="D25">
        <v>-2.0362000000000002E-2</v>
      </c>
      <c r="E25">
        <v>6.2729999999999999E-3</v>
      </c>
      <c r="F25">
        <f>D25+E25</f>
        <v>-1.4089000000000001E-2</v>
      </c>
      <c r="G25">
        <f>D25-E25</f>
        <v>-2.6635000000000002E-2</v>
      </c>
      <c r="I25">
        <v>0.305093</v>
      </c>
      <c r="J25">
        <v>3.3999999999999998E-3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7"/>
  <sheetViews>
    <sheetView zoomScale="52" zoomScaleNormal="52" zoomScalePageLayoutView="52" workbookViewId="0">
      <selection activeCell="A20" sqref="A20"/>
    </sheetView>
  </sheetViews>
  <sheetFormatPr baseColWidth="10" defaultColWidth="10.6640625" defaultRowHeight="15" x14ac:dyDescent="0"/>
  <cols>
    <col min="1" max="1" width="17" customWidth="1"/>
    <col min="5" max="5" width="10.1640625" customWidth="1"/>
    <col min="6" max="6" width="15" customWidth="1"/>
    <col min="18" max="18" width="28.1640625" customWidth="1"/>
  </cols>
  <sheetData>
    <row r="1" spans="1:19" s="1" customFormat="1" ht="60">
      <c r="A1" s="1" t="s">
        <v>2</v>
      </c>
      <c r="B1" s="1" t="s">
        <v>0</v>
      </c>
      <c r="C1" s="1" t="s">
        <v>3</v>
      </c>
      <c r="D1" s="1" t="s">
        <v>4</v>
      </c>
      <c r="E1" s="1" t="s">
        <v>12</v>
      </c>
      <c r="F1" s="1" t="s">
        <v>13</v>
      </c>
      <c r="G1" s="1" t="s">
        <v>5</v>
      </c>
      <c r="H1" s="1" t="s">
        <v>6</v>
      </c>
      <c r="I1" s="1" t="s">
        <v>7</v>
      </c>
      <c r="J1" s="1" t="s">
        <v>19</v>
      </c>
      <c r="K1" s="1" t="s">
        <v>22</v>
      </c>
      <c r="L1" s="1" t="s">
        <v>20</v>
      </c>
      <c r="M1" s="1" t="s">
        <v>21</v>
      </c>
      <c r="N1" s="1" t="s">
        <v>8</v>
      </c>
      <c r="Q1" s="1" t="s">
        <v>38</v>
      </c>
      <c r="R1" s="1" t="s">
        <v>58</v>
      </c>
      <c r="S1" s="1" t="s">
        <v>57</v>
      </c>
    </row>
    <row r="2" spans="1:19">
      <c r="A2" t="s">
        <v>10</v>
      </c>
      <c r="B2">
        <v>33</v>
      </c>
      <c r="C2">
        <v>16.100000000000001</v>
      </c>
      <c r="D2">
        <v>27.2</v>
      </c>
      <c r="E2" t="s">
        <v>17</v>
      </c>
      <c r="F2" t="s">
        <v>15</v>
      </c>
      <c r="G2" s="2">
        <v>41114</v>
      </c>
      <c r="H2" s="2">
        <v>41145</v>
      </c>
      <c r="I2">
        <v>19.600000000000001</v>
      </c>
      <c r="J2">
        <f t="shared" ref="J2:J48" si="0">(D2-I2)/D2*100</f>
        <v>27.941176470588232</v>
      </c>
      <c r="K2">
        <f t="shared" ref="K2:K48" si="1">100-J2</f>
        <v>72.058823529411768</v>
      </c>
      <c r="L2">
        <v>1</v>
      </c>
      <c r="M2">
        <f t="shared" ref="M2:M48" si="2">J2/L2</f>
        <v>27.941176470588232</v>
      </c>
    </row>
    <row r="3" spans="1:19">
      <c r="A3" t="s">
        <v>10</v>
      </c>
      <c r="B3">
        <v>9</v>
      </c>
      <c r="C3">
        <v>17.7</v>
      </c>
      <c r="D3">
        <v>27.9</v>
      </c>
      <c r="E3" t="s">
        <v>11</v>
      </c>
      <c r="F3" t="s">
        <v>15</v>
      </c>
      <c r="G3" s="2">
        <v>41114</v>
      </c>
      <c r="H3" s="2">
        <v>41145</v>
      </c>
      <c r="I3">
        <v>21.7</v>
      </c>
      <c r="J3">
        <f t="shared" si="0"/>
        <v>22.222222222222221</v>
      </c>
      <c r="K3">
        <f t="shared" si="1"/>
        <v>77.777777777777771</v>
      </c>
      <c r="L3">
        <v>1</v>
      </c>
      <c r="M3">
        <f t="shared" si="2"/>
        <v>22.222222222222221</v>
      </c>
      <c r="Q3">
        <v>1</v>
      </c>
      <c r="R3">
        <v>77.685000000000002</v>
      </c>
      <c r="S3">
        <f>STDEV(K2:K4)/SQRT(COUNT(K2:K4))</f>
        <v>3.2220489401719576</v>
      </c>
    </row>
    <row r="4" spans="1:19">
      <c r="A4" t="s">
        <v>10</v>
      </c>
      <c r="B4">
        <v>57</v>
      </c>
      <c r="C4">
        <v>18.2</v>
      </c>
      <c r="D4">
        <v>29.2</v>
      </c>
      <c r="E4" t="s">
        <v>18</v>
      </c>
      <c r="F4" t="s">
        <v>15</v>
      </c>
      <c r="G4" s="2">
        <v>41114</v>
      </c>
      <c r="H4" s="2">
        <v>41145</v>
      </c>
      <c r="I4">
        <v>24.3</v>
      </c>
      <c r="J4">
        <f t="shared" si="0"/>
        <v>16.780821917808215</v>
      </c>
      <c r="K4">
        <f t="shared" si="1"/>
        <v>83.219178082191789</v>
      </c>
      <c r="L4">
        <v>1</v>
      </c>
      <c r="M4">
        <f t="shared" si="2"/>
        <v>16.780821917808215</v>
      </c>
    </row>
    <row r="5" spans="1:19">
      <c r="A5" t="s">
        <v>10</v>
      </c>
      <c r="B5">
        <v>58</v>
      </c>
      <c r="C5">
        <v>18.100000000000001</v>
      </c>
      <c r="D5">
        <v>32.9</v>
      </c>
      <c r="E5" t="s">
        <v>18</v>
      </c>
      <c r="F5" t="s">
        <v>15</v>
      </c>
      <c r="G5" s="2">
        <v>41114</v>
      </c>
      <c r="H5" s="4">
        <v>41180</v>
      </c>
      <c r="I5">
        <v>24.8</v>
      </c>
      <c r="J5">
        <f t="shared" si="0"/>
        <v>24.620060790273552</v>
      </c>
      <c r="K5">
        <f t="shared" si="1"/>
        <v>75.379939209726444</v>
      </c>
      <c r="L5">
        <v>2</v>
      </c>
      <c r="M5">
        <f t="shared" si="2"/>
        <v>12.310030395136776</v>
      </c>
    </row>
    <row r="6" spans="1:19">
      <c r="A6" t="s">
        <v>10</v>
      </c>
      <c r="B6">
        <v>10</v>
      </c>
      <c r="C6">
        <v>19.3</v>
      </c>
      <c r="D6">
        <v>30.7</v>
      </c>
      <c r="E6" t="s">
        <v>11</v>
      </c>
      <c r="F6" t="s">
        <v>15</v>
      </c>
      <c r="G6" s="2">
        <v>41114</v>
      </c>
      <c r="H6" s="4">
        <v>41180</v>
      </c>
      <c r="I6">
        <v>23.3</v>
      </c>
      <c r="J6">
        <f t="shared" si="0"/>
        <v>24.104234527687293</v>
      </c>
      <c r="K6">
        <f t="shared" si="1"/>
        <v>75.895765472312704</v>
      </c>
      <c r="L6">
        <v>2</v>
      </c>
      <c r="M6">
        <f t="shared" si="2"/>
        <v>12.052117263843646</v>
      </c>
      <c r="Q6">
        <v>2</v>
      </c>
      <c r="R6">
        <v>76.379000000000005</v>
      </c>
      <c r="S6">
        <f>STDEV(K5:K7)/SQRT(COUNT(K5:K7))</f>
        <v>0.75638315662781053</v>
      </c>
    </row>
    <row r="7" spans="1:19">
      <c r="A7" t="s">
        <v>10</v>
      </c>
      <c r="B7">
        <v>34</v>
      </c>
      <c r="C7">
        <v>16.399999999999999</v>
      </c>
      <c r="D7">
        <v>26.2</v>
      </c>
      <c r="E7" t="s">
        <v>17</v>
      </c>
      <c r="F7" t="s">
        <v>15</v>
      </c>
      <c r="G7" s="2">
        <v>41114</v>
      </c>
      <c r="H7" s="4">
        <v>41180</v>
      </c>
      <c r="I7">
        <v>20.399999999999999</v>
      </c>
      <c r="J7">
        <f t="shared" si="0"/>
        <v>22.137404580152676</v>
      </c>
      <c r="K7">
        <f t="shared" si="1"/>
        <v>77.862595419847324</v>
      </c>
      <c r="L7">
        <v>2</v>
      </c>
      <c r="M7">
        <f t="shared" si="2"/>
        <v>11.068702290076338</v>
      </c>
    </row>
    <row r="8" spans="1:19">
      <c r="A8" t="s">
        <v>10</v>
      </c>
      <c r="B8">
        <v>59</v>
      </c>
      <c r="C8">
        <v>21.2</v>
      </c>
      <c r="D8">
        <v>33.5</v>
      </c>
      <c r="E8" t="s">
        <v>18</v>
      </c>
      <c r="F8" t="s">
        <v>15</v>
      </c>
      <c r="G8" s="2">
        <v>41114</v>
      </c>
      <c r="H8" s="2">
        <v>41221</v>
      </c>
      <c r="I8">
        <v>23.1</v>
      </c>
      <c r="J8">
        <f t="shared" si="0"/>
        <v>31.044776119402979</v>
      </c>
      <c r="K8">
        <f t="shared" si="1"/>
        <v>68.955223880597018</v>
      </c>
      <c r="L8">
        <v>4</v>
      </c>
      <c r="M8">
        <f t="shared" si="2"/>
        <v>7.7611940298507447</v>
      </c>
    </row>
    <row r="9" spans="1:19">
      <c r="A9" t="s">
        <v>10</v>
      </c>
      <c r="B9">
        <v>11</v>
      </c>
      <c r="C9">
        <v>18</v>
      </c>
      <c r="D9">
        <v>29.9</v>
      </c>
      <c r="E9" t="s">
        <v>11</v>
      </c>
      <c r="F9" t="s">
        <v>15</v>
      </c>
      <c r="G9" s="2">
        <v>41114</v>
      </c>
      <c r="H9" s="2">
        <v>41221</v>
      </c>
      <c r="I9">
        <v>22</v>
      </c>
      <c r="J9">
        <f t="shared" si="0"/>
        <v>26.421404682274247</v>
      </c>
      <c r="K9">
        <f t="shared" si="1"/>
        <v>73.578595317725757</v>
      </c>
      <c r="L9">
        <v>4</v>
      </c>
      <c r="M9">
        <f t="shared" si="2"/>
        <v>6.6053511705685617</v>
      </c>
      <c r="Q9">
        <v>4</v>
      </c>
      <c r="R9">
        <v>72.331000000000003</v>
      </c>
      <c r="S9">
        <f>STDEV(K8:K10)/SQRT(COUNT(K8:K10))</f>
        <v>1.7071827248196341</v>
      </c>
    </row>
    <row r="10" spans="1:19">
      <c r="A10" t="s">
        <v>10</v>
      </c>
      <c r="B10">
        <v>35</v>
      </c>
      <c r="C10">
        <v>17.2</v>
      </c>
      <c r="D10">
        <v>27.8</v>
      </c>
      <c r="E10" t="s">
        <v>17</v>
      </c>
      <c r="F10" t="s">
        <v>15</v>
      </c>
      <c r="G10" s="2">
        <v>41114</v>
      </c>
      <c r="H10" s="2">
        <v>41221</v>
      </c>
      <c r="I10">
        <v>20.7</v>
      </c>
      <c r="J10">
        <f t="shared" si="0"/>
        <v>25.539568345323744</v>
      </c>
      <c r="K10">
        <f t="shared" si="1"/>
        <v>74.460431654676256</v>
      </c>
      <c r="L10">
        <v>4</v>
      </c>
      <c r="M10">
        <f t="shared" si="2"/>
        <v>6.384892086330936</v>
      </c>
    </row>
    <row r="11" spans="1:19">
      <c r="A11" t="s">
        <v>10</v>
      </c>
      <c r="B11">
        <v>12</v>
      </c>
      <c r="C11">
        <v>17.8</v>
      </c>
      <c r="D11">
        <v>31.3</v>
      </c>
      <c r="E11" t="s">
        <v>11</v>
      </c>
      <c r="F11" t="s">
        <v>15</v>
      </c>
      <c r="G11" s="2">
        <v>41114</v>
      </c>
      <c r="H11" s="4">
        <v>41299</v>
      </c>
      <c r="I11">
        <v>20.5</v>
      </c>
      <c r="J11">
        <f t="shared" si="0"/>
        <v>34.504792332268373</v>
      </c>
      <c r="K11">
        <f t="shared" si="1"/>
        <v>65.49520766773162</v>
      </c>
      <c r="L11">
        <v>6</v>
      </c>
      <c r="M11">
        <f t="shared" si="2"/>
        <v>5.7507987220447285</v>
      </c>
    </row>
    <row r="12" spans="1:19">
      <c r="A12" t="s">
        <v>10</v>
      </c>
      <c r="B12">
        <v>60</v>
      </c>
      <c r="C12">
        <v>17.7</v>
      </c>
      <c r="D12">
        <v>30.1</v>
      </c>
      <c r="E12" t="s">
        <v>18</v>
      </c>
      <c r="F12" t="s">
        <v>15</v>
      </c>
      <c r="G12" s="2">
        <v>41114</v>
      </c>
      <c r="H12" s="4">
        <v>41299</v>
      </c>
      <c r="I12">
        <v>21</v>
      </c>
      <c r="J12">
        <f t="shared" si="0"/>
        <v>30.232558139534888</v>
      </c>
      <c r="K12">
        <f t="shared" si="1"/>
        <v>69.767441860465112</v>
      </c>
      <c r="L12">
        <v>6</v>
      </c>
      <c r="M12">
        <f t="shared" si="2"/>
        <v>5.0387596899224816</v>
      </c>
      <c r="Q12">
        <v>6</v>
      </c>
      <c r="R12">
        <v>68.471000000000004</v>
      </c>
      <c r="S12">
        <f>STDEV(K11:K13)/SQRT(COUNT(K11:K13))</f>
        <v>1.4917906850591043</v>
      </c>
    </row>
    <row r="13" spans="1:19">
      <c r="A13" t="s">
        <v>10</v>
      </c>
      <c r="B13">
        <v>36</v>
      </c>
      <c r="C13">
        <v>16.3</v>
      </c>
      <c r="D13">
        <v>26.8</v>
      </c>
      <c r="E13" t="s">
        <v>17</v>
      </c>
      <c r="F13" t="s">
        <v>15</v>
      </c>
      <c r="G13" s="2">
        <v>41114</v>
      </c>
      <c r="H13" s="4">
        <v>41299</v>
      </c>
      <c r="I13">
        <v>18.8</v>
      </c>
      <c r="J13">
        <f t="shared" si="0"/>
        <v>29.850746268656714</v>
      </c>
      <c r="K13">
        <f t="shared" si="1"/>
        <v>70.149253731343293</v>
      </c>
      <c r="L13">
        <v>6</v>
      </c>
      <c r="M13">
        <f t="shared" si="2"/>
        <v>4.9751243781094523</v>
      </c>
    </row>
    <row r="14" spans="1:19">
      <c r="A14" t="s">
        <v>10</v>
      </c>
      <c r="B14">
        <v>37</v>
      </c>
      <c r="C14">
        <v>18.399999999999999</v>
      </c>
      <c r="D14">
        <v>33.1</v>
      </c>
      <c r="E14" t="s">
        <v>17</v>
      </c>
      <c r="F14" t="s">
        <v>15</v>
      </c>
      <c r="G14" s="2">
        <v>41114</v>
      </c>
      <c r="H14" s="2">
        <v>41362</v>
      </c>
      <c r="I14">
        <v>19.899999999999999</v>
      </c>
      <c r="J14">
        <f t="shared" si="0"/>
        <v>39.879154078549853</v>
      </c>
      <c r="K14">
        <f t="shared" si="1"/>
        <v>60.120845921450147</v>
      </c>
      <c r="L14">
        <v>8</v>
      </c>
      <c r="M14">
        <f t="shared" si="2"/>
        <v>4.9848942598187316</v>
      </c>
    </row>
    <row r="15" spans="1:19">
      <c r="A15" t="s">
        <v>10</v>
      </c>
      <c r="B15">
        <v>61</v>
      </c>
      <c r="C15">
        <v>19.100000000000001</v>
      </c>
      <c r="D15">
        <v>33.4</v>
      </c>
      <c r="E15" t="s">
        <v>18</v>
      </c>
      <c r="F15" t="s">
        <v>15</v>
      </c>
      <c r="G15" s="2">
        <v>41114</v>
      </c>
      <c r="H15" s="2">
        <v>41362</v>
      </c>
      <c r="I15">
        <v>22.9</v>
      </c>
      <c r="J15">
        <f t="shared" si="0"/>
        <v>31.437125748502996</v>
      </c>
      <c r="K15">
        <f t="shared" si="1"/>
        <v>68.562874251497007</v>
      </c>
      <c r="L15">
        <v>8</v>
      </c>
      <c r="M15">
        <f t="shared" si="2"/>
        <v>3.9296407185628746</v>
      </c>
      <c r="Q15">
        <v>8</v>
      </c>
      <c r="R15">
        <v>66.213999999999999</v>
      </c>
      <c r="S15">
        <f>STDEV(K14:K16)/SQRT(COUNT(K14:K16))</f>
        <v>3.0728487284784385</v>
      </c>
    </row>
    <row r="16" spans="1:19">
      <c r="A16" t="s">
        <v>10</v>
      </c>
      <c r="B16">
        <v>15</v>
      </c>
      <c r="C16">
        <v>15.2</v>
      </c>
      <c r="D16">
        <v>23.3</v>
      </c>
      <c r="E16" t="s">
        <v>11</v>
      </c>
      <c r="F16" t="s">
        <v>15</v>
      </c>
      <c r="G16" s="2">
        <v>41114</v>
      </c>
      <c r="H16" s="2">
        <v>41362</v>
      </c>
      <c r="I16">
        <v>16.3</v>
      </c>
      <c r="J16">
        <f t="shared" si="0"/>
        <v>30.04291845493562</v>
      </c>
      <c r="K16">
        <f t="shared" si="1"/>
        <v>69.957081545064383</v>
      </c>
      <c r="L16">
        <v>8</v>
      </c>
      <c r="M16">
        <f t="shared" si="2"/>
        <v>3.7553648068669525</v>
      </c>
    </row>
    <row r="17" spans="1:19">
      <c r="A17" t="s">
        <v>10</v>
      </c>
      <c r="B17">
        <v>38</v>
      </c>
      <c r="C17">
        <v>17.8</v>
      </c>
      <c r="D17">
        <v>31.3</v>
      </c>
      <c r="E17" t="s">
        <v>17</v>
      </c>
      <c r="F17" t="s">
        <v>15</v>
      </c>
      <c r="G17" s="2">
        <v>41114</v>
      </c>
      <c r="H17" s="2">
        <v>41408</v>
      </c>
      <c r="I17">
        <v>21.3</v>
      </c>
      <c r="J17">
        <f t="shared" si="0"/>
        <v>31.948881789137378</v>
      </c>
      <c r="K17">
        <f t="shared" si="1"/>
        <v>68.051118210862626</v>
      </c>
      <c r="L17">
        <v>10</v>
      </c>
      <c r="M17">
        <f t="shared" si="2"/>
        <v>3.1948881789137378</v>
      </c>
    </row>
    <row r="18" spans="1:19">
      <c r="A18" t="s">
        <v>10</v>
      </c>
      <c r="B18">
        <v>62</v>
      </c>
      <c r="C18">
        <v>18.600000000000001</v>
      </c>
      <c r="D18">
        <v>32.299999999999997</v>
      </c>
      <c r="E18" t="s">
        <v>18</v>
      </c>
      <c r="F18" t="s">
        <v>15</v>
      </c>
      <c r="G18" s="2">
        <v>41114</v>
      </c>
      <c r="H18" s="8">
        <v>41408</v>
      </c>
      <c r="I18">
        <v>22.7</v>
      </c>
      <c r="J18">
        <f t="shared" si="0"/>
        <v>29.721362229102162</v>
      </c>
      <c r="K18">
        <f t="shared" si="1"/>
        <v>70.278637770897831</v>
      </c>
      <c r="L18">
        <v>10</v>
      </c>
      <c r="M18">
        <f t="shared" si="2"/>
        <v>2.9721362229102164</v>
      </c>
      <c r="Q18">
        <v>10</v>
      </c>
      <c r="R18">
        <v>71.183999999999997</v>
      </c>
      <c r="S18">
        <f>STDEV(K17:K19)/SQRT(COUNT(K17:K19))</f>
        <v>2.1187231601759886</v>
      </c>
    </row>
    <row r="19" spans="1:19">
      <c r="A19" t="s">
        <v>10</v>
      </c>
      <c r="B19">
        <v>13</v>
      </c>
      <c r="C19">
        <v>15.1</v>
      </c>
      <c r="D19">
        <v>22.6</v>
      </c>
      <c r="E19" t="s">
        <v>11</v>
      </c>
      <c r="F19" t="s">
        <v>15</v>
      </c>
      <c r="G19" s="2">
        <v>41114</v>
      </c>
      <c r="H19" s="2">
        <v>41408</v>
      </c>
      <c r="I19">
        <v>17</v>
      </c>
      <c r="J19">
        <f t="shared" si="0"/>
        <v>24.778761061946909</v>
      </c>
      <c r="K19">
        <f t="shared" si="1"/>
        <v>75.221238938053091</v>
      </c>
      <c r="L19">
        <v>10</v>
      </c>
      <c r="M19">
        <f t="shared" si="2"/>
        <v>2.477876106194691</v>
      </c>
    </row>
    <row r="20" spans="1:19">
      <c r="A20" t="s">
        <v>10</v>
      </c>
      <c r="B20">
        <v>14</v>
      </c>
      <c r="C20">
        <v>16.3</v>
      </c>
      <c r="D20">
        <v>28.5</v>
      </c>
      <c r="E20" t="s">
        <v>11</v>
      </c>
      <c r="F20" t="s">
        <v>15</v>
      </c>
      <c r="G20" s="2">
        <v>41114</v>
      </c>
      <c r="H20" s="2">
        <v>41458</v>
      </c>
      <c r="I20">
        <v>18.600000000000001</v>
      </c>
      <c r="J20">
        <f t="shared" si="0"/>
        <v>34.736842105263158</v>
      </c>
      <c r="K20">
        <f t="shared" si="1"/>
        <v>65.26315789473685</v>
      </c>
      <c r="L20">
        <v>12</v>
      </c>
      <c r="M20">
        <f t="shared" si="2"/>
        <v>2.8947368421052633</v>
      </c>
    </row>
    <row r="21" spans="1:19">
      <c r="A21" t="s">
        <v>10</v>
      </c>
      <c r="B21">
        <v>39</v>
      </c>
      <c r="C21">
        <v>17.5</v>
      </c>
      <c r="D21">
        <v>29.4</v>
      </c>
      <c r="E21" t="s">
        <v>17</v>
      </c>
      <c r="F21" t="s">
        <v>15</v>
      </c>
      <c r="G21" s="2">
        <v>41114</v>
      </c>
      <c r="H21" s="2">
        <v>41458</v>
      </c>
      <c r="I21">
        <v>19.899999999999999</v>
      </c>
      <c r="J21">
        <f t="shared" si="0"/>
        <v>32.312925170068027</v>
      </c>
      <c r="K21">
        <f t="shared" si="1"/>
        <v>67.687074829931973</v>
      </c>
      <c r="L21">
        <v>12</v>
      </c>
      <c r="M21">
        <f t="shared" si="2"/>
        <v>2.6927437641723357</v>
      </c>
      <c r="Q21">
        <v>12</v>
      </c>
      <c r="R21">
        <v>67.253</v>
      </c>
      <c r="S21">
        <f>STDEV(K20:K22)/SQRT(COUNT(K20:K22))</f>
        <v>1.0459336345021026</v>
      </c>
    </row>
    <row r="22" spans="1:19">
      <c r="A22" t="s">
        <v>10</v>
      </c>
      <c r="B22">
        <v>63</v>
      </c>
      <c r="C22">
        <v>18.600000000000001</v>
      </c>
      <c r="D22">
        <v>32.700000000000003</v>
      </c>
      <c r="E22" t="s">
        <v>18</v>
      </c>
      <c r="F22" t="s">
        <v>15</v>
      </c>
      <c r="G22" s="2">
        <v>41114</v>
      </c>
      <c r="H22" s="2">
        <v>41458</v>
      </c>
      <c r="I22">
        <v>22.5</v>
      </c>
      <c r="J22">
        <f t="shared" si="0"/>
        <v>31.192660550458722</v>
      </c>
      <c r="K22">
        <f t="shared" si="1"/>
        <v>68.807339449541274</v>
      </c>
      <c r="L22">
        <v>12</v>
      </c>
      <c r="M22">
        <f t="shared" si="2"/>
        <v>2.5993883792048935</v>
      </c>
    </row>
    <row r="23" spans="1:19">
      <c r="A23" t="s">
        <v>10</v>
      </c>
      <c r="B23">
        <v>40</v>
      </c>
      <c r="C23">
        <v>17.399999999999999</v>
      </c>
      <c r="D23">
        <v>28.4</v>
      </c>
      <c r="E23" t="s">
        <v>17</v>
      </c>
      <c r="F23" t="s">
        <v>15</v>
      </c>
      <c r="G23" s="2">
        <v>41114</v>
      </c>
      <c r="H23" s="2">
        <v>41596</v>
      </c>
      <c r="I23">
        <v>11.6</v>
      </c>
      <c r="J23">
        <f t="shared" si="0"/>
        <v>59.154929577464777</v>
      </c>
      <c r="K23">
        <f t="shared" si="1"/>
        <v>40.845070422535223</v>
      </c>
      <c r="L23">
        <v>16</v>
      </c>
      <c r="M23">
        <f t="shared" si="2"/>
        <v>3.6971830985915486</v>
      </c>
    </row>
    <row r="24" spans="1:19">
      <c r="A24" t="s">
        <v>10</v>
      </c>
      <c r="B24">
        <v>64</v>
      </c>
      <c r="C24">
        <v>19.7</v>
      </c>
      <c r="D24">
        <v>33.200000000000003</v>
      </c>
      <c r="E24" t="s">
        <v>18</v>
      </c>
      <c r="F24" t="s">
        <v>15</v>
      </c>
      <c r="G24" s="2">
        <v>41114</v>
      </c>
      <c r="H24" s="2">
        <v>41596</v>
      </c>
      <c r="I24">
        <v>22.6</v>
      </c>
      <c r="J24">
        <f t="shared" si="0"/>
        <v>31.927710843373497</v>
      </c>
      <c r="K24">
        <f t="shared" si="1"/>
        <v>68.07228915662651</v>
      </c>
      <c r="L24">
        <v>16</v>
      </c>
      <c r="M24">
        <f t="shared" si="2"/>
        <v>1.9954819277108435</v>
      </c>
      <c r="Q24">
        <v>16</v>
      </c>
      <c r="R24">
        <v>54.459000000000003</v>
      </c>
      <c r="S24">
        <f>STDEV(K23:K24)/SQRT(COUNT(K23:K24))</f>
        <v>13.613609367045642</v>
      </c>
    </row>
    <row r="25" spans="1:19">
      <c r="A25" s="12" t="s">
        <v>10</v>
      </c>
      <c r="B25" s="12">
        <v>16</v>
      </c>
      <c r="C25" s="12">
        <v>16.8</v>
      </c>
      <c r="D25" s="12">
        <v>24.4</v>
      </c>
      <c r="E25" s="12" t="s">
        <v>11</v>
      </c>
      <c r="F25" s="12" t="s">
        <v>15</v>
      </c>
      <c r="G25" s="35">
        <v>41114</v>
      </c>
      <c r="H25" s="35"/>
      <c r="I25" s="12">
        <v>0.74</v>
      </c>
      <c r="J25" s="12">
        <f t="shared" si="0"/>
        <v>96.967213114754102</v>
      </c>
      <c r="K25" s="12">
        <f t="shared" si="1"/>
        <v>3.0327868852458977</v>
      </c>
      <c r="L25" s="12"/>
      <c r="M25" s="12" t="e">
        <f t="shared" si="2"/>
        <v>#DIV/0!</v>
      </c>
      <c r="N25" s="12" t="s">
        <v>24</v>
      </c>
      <c r="O25" s="12"/>
      <c r="P25" s="12"/>
    </row>
    <row r="26" spans="1:19">
      <c r="A26" t="s">
        <v>9</v>
      </c>
      <c r="B26">
        <v>9</v>
      </c>
      <c r="C26">
        <v>18.3</v>
      </c>
      <c r="D26">
        <v>34.299999999999997</v>
      </c>
      <c r="E26" t="s">
        <v>11</v>
      </c>
      <c r="F26" t="s">
        <v>15</v>
      </c>
      <c r="G26" s="2">
        <v>41114</v>
      </c>
      <c r="H26" s="2">
        <v>41145</v>
      </c>
      <c r="I26">
        <v>28.2</v>
      </c>
      <c r="J26">
        <f t="shared" si="0"/>
        <v>17.78425655976676</v>
      </c>
      <c r="K26">
        <f t="shared" si="1"/>
        <v>82.21574344023324</v>
      </c>
      <c r="L26">
        <v>1</v>
      </c>
      <c r="M26">
        <f t="shared" si="2"/>
        <v>17.78425655976676</v>
      </c>
      <c r="Q26">
        <v>1</v>
      </c>
      <c r="R26">
        <v>82.638999999999996</v>
      </c>
      <c r="S26">
        <f>STDEV(K26:K27)/SQRT(COUNT(K26:K27))</f>
        <v>0.42307290529054592</v>
      </c>
    </row>
    <row r="27" spans="1:19">
      <c r="A27" t="s">
        <v>9</v>
      </c>
      <c r="B27">
        <v>33</v>
      </c>
      <c r="C27">
        <v>16.399999999999999</v>
      </c>
      <c r="D27">
        <v>30.7</v>
      </c>
      <c r="E27" t="s">
        <v>17</v>
      </c>
      <c r="F27" t="s">
        <v>15</v>
      </c>
      <c r="G27" s="2">
        <v>41114</v>
      </c>
      <c r="H27" s="2">
        <v>41145</v>
      </c>
      <c r="I27">
        <v>25.5</v>
      </c>
      <c r="J27">
        <f t="shared" si="0"/>
        <v>16.938110749185668</v>
      </c>
      <c r="K27">
        <f t="shared" si="1"/>
        <v>83.061889250814332</v>
      </c>
      <c r="L27">
        <v>1</v>
      </c>
      <c r="M27">
        <f t="shared" si="2"/>
        <v>16.938110749185668</v>
      </c>
    </row>
    <row r="28" spans="1:19">
      <c r="A28" t="s">
        <v>9</v>
      </c>
      <c r="B28">
        <v>34</v>
      </c>
      <c r="C28">
        <v>15.9</v>
      </c>
      <c r="D28">
        <v>27</v>
      </c>
      <c r="E28" t="s">
        <v>17</v>
      </c>
      <c r="F28" t="s">
        <v>15</v>
      </c>
      <c r="G28" s="2">
        <v>41114</v>
      </c>
      <c r="H28" s="4">
        <v>41180</v>
      </c>
      <c r="I28">
        <v>21</v>
      </c>
      <c r="J28">
        <f t="shared" si="0"/>
        <v>22.222222222222221</v>
      </c>
      <c r="K28">
        <f t="shared" si="1"/>
        <v>77.777777777777771</v>
      </c>
      <c r="L28">
        <v>2</v>
      </c>
      <c r="M28">
        <f t="shared" si="2"/>
        <v>11.111111111111111</v>
      </c>
    </row>
    <row r="29" spans="1:19">
      <c r="A29" t="s">
        <v>9</v>
      </c>
      <c r="B29">
        <v>10</v>
      </c>
      <c r="C29">
        <v>19.100000000000001</v>
      </c>
      <c r="D29">
        <v>36.6</v>
      </c>
      <c r="E29" t="s">
        <v>11</v>
      </c>
      <c r="F29" t="s">
        <v>15</v>
      </c>
      <c r="G29" s="2">
        <v>41114</v>
      </c>
      <c r="H29" s="4">
        <v>41180</v>
      </c>
      <c r="I29">
        <v>28.6</v>
      </c>
      <c r="J29">
        <f t="shared" si="0"/>
        <v>21.857923497267759</v>
      </c>
      <c r="K29">
        <f t="shared" si="1"/>
        <v>78.142076502732237</v>
      </c>
      <c r="L29">
        <v>2</v>
      </c>
      <c r="M29">
        <f t="shared" si="2"/>
        <v>10.928961748633879</v>
      </c>
      <c r="O29" s="9"/>
      <c r="Q29">
        <v>2</v>
      </c>
      <c r="R29">
        <v>80.382000000000005</v>
      </c>
      <c r="S29">
        <f>STDEV(K28:K30)/SQRT(COUNT(K28:K30))</f>
        <v>2.4247301579969371</v>
      </c>
    </row>
    <row r="30" spans="1:19">
      <c r="A30" t="s">
        <v>9</v>
      </c>
      <c r="B30">
        <v>58</v>
      </c>
      <c r="C30">
        <v>16.600000000000001</v>
      </c>
      <c r="D30">
        <v>26.4</v>
      </c>
      <c r="E30" t="s">
        <v>18</v>
      </c>
      <c r="F30" t="s">
        <v>15</v>
      </c>
      <c r="G30" s="2">
        <v>41114</v>
      </c>
      <c r="H30" s="4">
        <v>41180</v>
      </c>
      <c r="I30">
        <v>22.5</v>
      </c>
      <c r="J30">
        <f t="shared" si="0"/>
        <v>14.772727272727268</v>
      </c>
      <c r="K30">
        <f t="shared" si="1"/>
        <v>85.227272727272734</v>
      </c>
      <c r="L30">
        <v>2</v>
      </c>
      <c r="M30">
        <f t="shared" si="2"/>
        <v>7.386363636363634</v>
      </c>
    </row>
    <row r="31" spans="1:19">
      <c r="A31" t="s">
        <v>9</v>
      </c>
      <c r="B31">
        <v>59</v>
      </c>
      <c r="C31">
        <v>16.5</v>
      </c>
      <c r="D31">
        <v>30.2</v>
      </c>
      <c r="E31" t="s">
        <v>18</v>
      </c>
      <c r="F31" t="s">
        <v>15</v>
      </c>
      <c r="G31" s="2">
        <v>41114</v>
      </c>
      <c r="H31" s="2">
        <v>41221</v>
      </c>
      <c r="I31">
        <v>23</v>
      </c>
      <c r="J31">
        <f t="shared" si="0"/>
        <v>23.841059602649004</v>
      </c>
      <c r="K31">
        <f t="shared" si="1"/>
        <v>76.158940397350989</v>
      </c>
      <c r="L31">
        <v>4</v>
      </c>
      <c r="M31">
        <f t="shared" si="2"/>
        <v>5.960264900662251</v>
      </c>
    </row>
    <row r="32" spans="1:19">
      <c r="A32" t="s">
        <v>9</v>
      </c>
      <c r="B32">
        <v>11</v>
      </c>
      <c r="C32">
        <v>17.399999999999999</v>
      </c>
      <c r="D32">
        <v>30.3</v>
      </c>
      <c r="E32" t="s">
        <v>11</v>
      </c>
      <c r="F32" t="s">
        <v>15</v>
      </c>
      <c r="G32" s="2">
        <v>41114</v>
      </c>
      <c r="H32" s="2">
        <v>41221</v>
      </c>
      <c r="I32">
        <v>24.3</v>
      </c>
      <c r="J32">
        <f t="shared" si="0"/>
        <v>19.801980198019802</v>
      </c>
      <c r="K32">
        <f t="shared" si="1"/>
        <v>80.198019801980195</v>
      </c>
      <c r="L32">
        <v>4</v>
      </c>
      <c r="M32">
        <f t="shared" si="2"/>
        <v>4.9504950495049505</v>
      </c>
      <c r="Q32">
        <v>4</v>
      </c>
      <c r="R32">
        <v>79.195999999999998</v>
      </c>
      <c r="S32">
        <f>STDEV(K31:K33)/SQRT(COUNT(K31:K33))</f>
        <v>1.547256102319355</v>
      </c>
    </row>
    <row r="33" spans="1:19">
      <c r="A33" t="s">
        <v>9</v>
      </c>
      <c r="B33">
        <v>35</v>
      </c>
      <c r="C33">
        <v>16.899999999999999</v>
      </c>
      <c r="D33">
        <v>30.9</v>
      </c>
      <c r="E33" t="s">
        <v>17</v>
      </c>
      <c r="F33" t="s">
        <v>15</v>
      </c>
      <c r="G33" s="2">
        <v>41114</v>
      </c>
      <c r="H33" s="2">
        <v>41221</v>
      </c>
      <c r="I33">
        <v>25.1</v>
      </c>
      <c r="J33">
        <f t="shared" si="0"/>
        <v>18.770226537216818</v>
      </c>
      <c r="K33">
        <f t="shared" si="1"/>
        <v>81.229773462783186</v>
      </c>
      <c r="L33">
        <v>4</v>
      </c>
      <c r="M33">
        <f t="shared" si="2"/>
        <v>4.6925566343042044</v>
      </c>
    </row>
    <row r="34" spans="1:19">
      <c r="A34" t="s">
        <v>9</v>
      </c>
      <c r="B34">
        <v>12</v>
      </c>
      <c r="C34">
        <v>18.899999999999999</v>
      </c>
      <c r="D34">
        <v>31.8</v>
      </c>
      <c r="E34" t="s">
        <v>11</v>
      </c>
      <c r="F34" t="s">
        <v>15</v>
      </c>
      <c r="G34" s="2">
        <v>41114</v>
      </c>
      <c r="H34" s="4">
        <v>41299</v>
      </c>
      <c r="I34">
        <v>23.5</v>
      </c>
      <c r="J34">
        <f t="shared" si="0"/>
        <v>26.10062893081761</v>
      </c>
      <c r="K34">
        <f t="shared" si="1"/>
        <v>73.899371069182394</v>
      </c>
      <c r="L34">
        <v>6</v>
      </c>
      <c r="M34">
        <f t="shared" si="2"/>
        <v>4.350104821802935</v>
      </c>
    </row>
    <row r="35" spans="1:19">
      <c r="A35" t="s">
        <v>9</v>
      </c>
      <c r="B35">
        <v>60</v>
      </c>
      <c r="C35">
        <v>17</v>
      </c>
      <c r="D35">
        <v>27.5</v>
      </c>
      <c r="E35" t="s">
        <v>18</v>
      </c>
      <c r="F35" t="s">
        <v>15</v>
      </c>
      <c r="G35" s="2">
        <v>41114</v>
      </c>
      <c r="H35" s="4">
        <v>41299</v>
      </c>
      <c r="I35">
        <v>21.1</v>
      </c>
      <c r="J35">
        <f t="shared" si="0"/>
        <v>23.272727272727266</v>
      </c>
      <c r="K35">
        <f t="shared" si="1"/>
        <v>76.727272727272734</v>
      </c>
      <c r="L35">
        <v>6</v>
      </c>
      <c r="M35">
        <f t="shared" si="2"/>
        <v>3.8787878787878776</v>
      </c>
      <c r="Q35">
        <v>6</v>
      </c>
      <c r="R35">
        <v>76.242000000000004</v>
      </c>
      <c r="S35">
        <f>STDEV(K34:K36)/SQRT(COUNT(K34:K36))</f>
        <v>1.2364258654721474</v>
      </c>
    </row>
    <row r="36" spans="1:19">
      <c r="A36" t="s">
        <v>9</v>
      </c>
      <c r="B36">
        <v>36</v>
      </c>
      <c r="C36">
        <v>15.4</v>
      </c>
      <c r="D36">
        <v>24.2</v>
      </c>
      <c r="E36" t="s">
        <v>17</v>
      </c>
      <c r="F36" t="s">
        <v>15</v>
      </c>
      <c r="G36" s="2">
        <v>41114</v>
      </c>
      <c r="H36" s="4">
        <v>41299</v>
      </c>
      <c r="I36">
        <v>18.899999999999999</v>
      </c>
      <c r="J36">
        <f t="shared" si="0"/>
        <v>21.900826446280995</v>
      </c>
      <c r="K36">
        <f t="shared" si="1"/>
        <v>78.099173553718998</v>
      </c>
      <c r="L36">
        <v>6</v>
      </c>
      <c r="M36">
        <f t="shared" si="2"/>
        <v>3.6501377410468323</v>
      </c>
    </row>
    <row r="37" spans="1:19">
      <c r="A37" t="s">
        <v>9</v>
      </c>
      <c r="B37">
        <v>13</v>
      </c>
      <c r="C37">
        <v>17.399999999999999</v>
      </c>
      <c r="D37">
        <v>30.1</v>
      </c>
      <c r="E37" t="s">
        <v>11</v>
      </c>
      <c r="F37" t="s">
        <v>15</v>
      </c>
      <c r="G37" s="2">
        <v>41114</v>
      </c>
      <c r="H37" s="2">
        <v>41362</v>
      </c>
      <c r="I37">
        <v>21.4</v>
      </c>
      <c r="J37">
        <f t="shared" si="0"/>
        <v>28.903654485049842</v>
      </c>
      <c r="K37">
        <f t="shared" si="1"/>
        <v>71.096345514950158</v>
      </c>
      <c r="L37">
        <v>8</v>
      </c>
      <c r="M37">
        <f t="shared" si="2"/>
        <v>3.6129568106312302</v>
      </c>
    </row>
    <row r="38" spans="1:19">
      <c r="A38" t="s">
        <v>9</v>
      </c>
      <c r="B38">
        <v>37</v>
      </c>
      <c r="C38">
        <v>14.4</v>
      </c>
      <c r="D38">
        <v>25.5</v>
      </c>
      <c r="E38" t="s">
        <v>17</v>
      </c>
      <c r="F38" t="s">
        <v>15</v>
      </c>
      <c r="G38" s="2">
        <v>41114</v>
      </c>
      <c r="H38" s="2">
        <v>41362</v>
      </c>
      <c r="I38">
        <v>18.7</v>
      </c>
      <c r="J38">
        <f t="shared" si="0"/>
        <v>26.666666666666671</v>
      </c>
      <c r="K38">
        <f t="shared" si="1"/>
        <v>73.333333333333329</v>
      </c>
      <c r="L38">
        <v>8</v>
      </c>
      <c r="M38">
        <f t="shared" si="2"/>
        <v>3.3333333333333339</v>
      </c>
      <c r="Q38">
        <v>8</v>
      </c>
      <c r="R38">
        <v>72.813999999999993</v>
      </c>
      <c r="S38">
        <f>STDEV(K37:K39)/SQRT(COUNT(K37:K39))</f>
        <v>0.8811000193179952</v>
      </c>
    </row>
    <row r="39" spans="1:19">
      <c r="A39" t="s">
        <v>9</v>
      </c>
      <c r="B39">
        <v>61</v>
      </c>
      <c r="C39">
        <v>17.2</v>
      </c>
      <c r="D39">
        <v>30.4</v>
      </c>
      <c r="E39" t="s">
        <v>18</v>
      </c>
      <c r="F39" t="s">
        <v>15</v>
      </c>
      <c r="G39" s="2">
        <v>41114</v>
      </c>
      <c r="H39" s="2">
        <v>41362</v>
      </c>
      <c r="I39">
        <v>22.5</v>
      </c>
      <c r="J39">
        <f t="shared" si="0"/>
        <v>25.986842105263154</v>
      </c>
      <c r="K39">
        <f t="shared" si="1"/>
        <v>74.01315789473685</v>
      </c>
      <c r="L39">
        <v>8</v>
      </c>
      <c r="M39">
        <f t="shared" si="2"/>
        <v>3.2483552631578942</v>
      </c>
    </row>
    <row r="40" spans="1:19">
      <c r="A40" t="s">
        <v>9</v>
      </c>
      <c r="B40">
        <v>14</v>
      </c>
      <c r="C40">
        <v>21.8</v>
      </c>
      <c r="D40">
        <v>39</v>
      </c>
      <c r="E40" t="s">
        <v>11</v>
      </c>
      <c r="F40" t="s">
        <v>15</v>
      </c>
      <c r="G40" s="2">
        <v>41114</v>
      </c>
      <c r="H40" s="2">
        <v>41408</v>
      </c>
      <c r="I40">
        <v>27.2</v>
      </c>
      <c r="J40">
        <f t="shared" si="0"/>
        <v>30.256410256410259</v>
      </c>
      <c r="K40">
        <f t="shared" si="1"/>
        <v>69.743589743589737</v>
      </c>
      <c r="L40">
        <v>10</v>
      </c>
      <c r="M40">
        <f t="shared" si="2"/>
        <v>3.025641025641026</v>
      </c>
    </row>
    <row r="41" spans="1:19">
      <c r="A41" t="s">
        <v>9</v>
      </c>
      <c r="B41">
        <v>40</v>
      </c>
      <c r="C41">
        <v>16.3</v>
      </c>
      <c r="D41">
        <v>28.1</v>
      </c>
      <c r="E41" t="s">
        <v>17</v>
      </c>
      <c r="F41" t="s">
        <v>15</v>
      </c>
      <c r="G41" s="2">
        <v>41114</v>
      </c>
      <c r="H41" s="2">
        <v>41408</v>
      </c>
      <c r="I41">
        <v>20.3</v>
      </c>
      <c r="J41">
        <f t="shared" si="0"/>
        <v>27.758007117437721</v>
      </c>
      <c r="K41">
        <f t="shared" si="1"/>
        <v>72.241992882562272</v>
      </c>
      <c r="L41">
        <v>10</v>
      </c>
      <c r="M41">
        <f t="shared" si="2"/>
        <v>2.7758007117437722</v>
      </c>
      <c r="Q41">
        <v>10</v>
      </c>
      <c r="R41">
        <v>73.153000000000006</v>
      </c>
      <c r="S41">
        <f>STDEV(K40:K42)/SQRT(COUNT(K40:K42))</f>
        <v>2.2777376750843263</v>
      </c>
    </row>
    <row r="42" spans="1:19">
      <c r="A42" t="s">
        <v>9</v>
      </c>
      <c r="B42">
        <v>62</v>
      </c>
      <c r="C42">
        <v>16.899999999999999</v>
      </c>
      <c r="D42">
        <v>29.3</v>
      </c>
      <c r="E42" t="s">
        <v>18</v>
      </c>
      <c r="F42" t="s">
        <v>15</v>
      </c>
      <c r="G42" s="2">
        <v>41114</v>
      </c>
      <c r="H42" s="2">
        <v>41408</v>
      </c>
      <c r="I42">
        <v>22.7</v>
      </c>
      <c r="J42">
        <f t="shared" si="0"/>
        <v>22.52559726962458</v>
      </c>
      <c r="K42">
        <f t="shared" si="1"/>
        <v>77.474402730375417</v>
      </c>
      <c r="L42">
        <v>10</v>
      </c>
      <c r="M42">
        <f t="shared" si="2"/>
        <v>2.252559726962458</v>
      </c>
    </row>
    <row r="43" spans="1:19">
      <c r="A43" t="s">
        <v>9</v>
      </c>
      <c r="B43">
        <v>15</v>
      </c>
      <c r="C43">
        <v>19.7</v>
      </c>
      <c r="D43">
        <v>37.6</v>
      </c>
      <c r="E43" t="s">
        <v>11</v>
      </c>
      <c r="F43" t="s">
        <v>15</v>
      </c>
      <c r="G43" s="2">
        <v>41114</v>
      </c>
      <c r="H43" s="2">
        <v>41458</v>
      </c>
      <c r="I43">
        <v>23.5</v>
      </c>
      <c r="J43">
        <f t="shared" si="0"/>
        <v>37.5</v>
      </c>
      <c r="K43">
        <f t="shared" si="1"/>
        <v>62.5</v>
      </c>
      <c r="L43">
        <v>12</v>
      </c>
      <c r="M43">
        <f t="shared" si="2"/>
        <v>3.125</v>
      </c>
    </row>
    <row r="44" spans="1:19">
      <c r="A44" t="s">
        <v>9</v>
      </c>
      <c r="B44">
        <v>63</v>
      </c>
      <c r="C44">
        <v>15.6</v>
      </c>
      <c r="D44">
        <v>30.3</v>
      </c>
      <c r="E44" t="s">
        <v>18</v>
      </c>
      <c r="F44" t="s">
        <v>15</v>
      </c>
      <c r="G44" s="2">
        <v>41114</v>
      </c>
      <c r="H44" s="2">
        <v>41458</v>
      </c>
      <c r="I44">
        <v>19</v>
      </c>
      <c r="J44">
        <f t="shared" si="0"/>
        <v>37.293729372937293</v>
      </c>
      <c r="K44">
        <f t="shared" si="1"/>
        <v>62.706270627062707</v>
      </c>
      <c r="L44">
        <v>12</v>
      </c>
      <c r="M44">
        <f t="shared" si="2"/>
        <v>3.1078107810781077</v>
      </c>
      <c r="Q44">
        <v>12</v>
      </c>
      <c r="R44">
        <v>64.730999999999995</v>
      </c>
      <c r="S44">
        <f>STDEV(K43:K45)/SQRT(COUNT(K43:K45))</f>
        <v>2.1289017195880304</v>
      </c>
    </row>
    <row r="45" spans="1:19">
      <c r="A45" t="s">
        <v>9</v>
      </c>
      <c r="B45">
        <v>39</v>
      </c>
      <c r="C45">
        <v>17.399999999999999</v>
      </c>
      <c r="D45">
        <v>31.6</v>
      </c>
      <c r="E45" t="s">
        <v>17</v>
      </c>
      <c r="F45" t="s">
        <v>15</v>
      </c>
      <c r="G45" s="2">
        <v>41114</v>
      </c>
      <c r="H45" s="2">
        <v>41458</v>
      </c>
      <c r="I45">
        <v>21.8</v>
      </c>
      <c r="J45">
        <f t="shared" si="0"/>
        <v>31.0126582278481</v>
      </c>
      <c r="K45">
        <f t="shared" si="1"/>
        <v>68.987341772151893</v>
      </c>
      <c r="L45">
        <v>12</v>
      </c>
      <c r="M45">
        <f t="shared" si="2"/>
        <v>2.5843881856540083</v>
      </c>
    </row>
    <row r="46" spans="1:19">
      <c r="A46" t="s">
        <v>9</v>
      </c>
      <c r="B46">
        <v>38</v>
      </c>
      <c r="C46">
        <v>16.399999999999999</v>
      </c>
      <c r="D46">
        <v>29.3</v>
      </c>
      <c r="E46" t="s">
        <v>17</v>
      </c>
      <c r="F46" t="s">
        <v>15</v>
      </c>
      <c r="G46" s="2">
        <v>41114</v>
      </c>
      <c r="H46" s="2">
        <v>41596</v>
      </c>
      <c r="I46">
        <v>15.79</v>
      </c>
      <c r="J46">
        <f t="shared" si="0"/>
        <v>46.109215017064855</v>
      </c>
      <c r="K46">
        <f t="shared" si="1"/>
        <v>53.890784982935145</v>
      </c>
      <c r="L46">
        <v>16</v>
      </c>
      <c r="M46">
        <f t="shared" si="2"/>
        <v>2.8818259385665534</v>
      </c>
    </row>
    <row r="47" spans="1:19">
      <c r="A47" t="s">
        <v>9</v>
      </c>
      <c r="B47">
        <v>64</v>
      </c>
      <c r="C47">
        <v>17.600000000000001</v>
      </c>
      <c r="D47">
        <v>36.4</v>
      </c>
      <c r="E47" t="s">
        <v>18</v>
      </c>
      <c r="F47" t="s">
        <v>15</v>
      </c>
      <c r="G47" s="2">
        <v>41114</v>
      </c>
      <c r="H47" s="2">
        <v>41596</v>
      </c>
      <c r="I47">
        <v>24.3</v>
      </c>
      <c r="J47">
        <f t="shared" si="0"/>
        <v>33.241758241758234</v>
      </c>
      <c r="K47">
        <f t="shared" si="1"/>
        <v>66.758241758241766</v>
      </c>
      <c r="L47">
        <v>16</v>
      </c>
      <c r="M47">
        <f t="shared" si="2"/>
        <v>2.0776098901098896</v>
      </c>
      <c r="Q47">
        <v>16</v>
      </c>
      <c r="R47">
        <v>62.576999999999998</v>
      </c>
      <c r="S47">
        <f>STDEV(K46:K48)/SQRT(COUNT(K46:K48))</f>
        <v>4.3439006197017633</v>
      </c>
    </row>
    <row r="48" spans="1:19">
      <c r="A48" t="s">
        <v>9</v>
      </c>
      <c r="B48">
        <v>16</v>
      </c>
      <c r="C48">
        <v>19.600000000000001</v>
      </c>
      <c r="D48">
        <v>32.200000000000003</v>
      </c>
      <c r="E48" t="s">
        <v>11</v>
      </c>
      <c r="F48" t="s">
        <v>15</v>
      </c>
      <c r="G48" s="2">
        <v>41114</v>
      </c>
      <c r="H48" s="2">
        <v>41596</v>
      </c>
      <c r="I48">
        <v>21.6</v>
      </c>
      <c r="J48">
        <f t="shared" si="0"/>
        <v>32.919254658385093</v>
      </c>
      <c r="K48">
        <f t="shared" si="1"/>
        <v>67.080745341614914</v>
      </c>
      <c r="L48">
        <v>16</v>
      </c>
      <c r="M48">
        <f t="shared" si="2"/>
        <v>2.0574534161490683</v>
      </c>
    </row>
    <row r="49" spans="1:19">
      <c r="A49" s="12" t="s">
        <v>9</v>
      </c>
      <c r="B49" s="12">
        <v>57</v>
      </c>
      <c r="C49" s="12">
        <v>17.3</v>
      </c>
      <c r="D49" s="12">
        <v>29.1</v>
      </c>
      <c r="E49" s="12" t="s">
        <v>18</v>
      </c>
      <c r="F49" s="12" t="s">
        <v>15</v>
      </c>
      <c r="G49" s="35">
        <v>41114</v>
      </c>
      <c r="H49" s="12"/>
      <c r="I49" s="12"/>
      <c r="J49" s="12"/>
      <c r="K49" s="12"/>
      <c r="L49" s="12"/>
      <c r="M49" s="12"/>
      <c r="N49" s="12"/>
    </row>
    <row r="50" spans="1:19">
      <c r="A50" s="12" t="s">
        <v>1</v>
      </c>
      <c r="B50" s="12">
        <v>38</v>
      </c>
      <c r="C50" s="12">
        <v>16.8</v>
      </c>
      <c r="D50" s="12">
        <v>28</v>
      </c>
      <c r="E50" s="12" t="s">
        <v>17</v>
      </c>
      <c r="F50" s="12" t="s">
        <v>15</v>
      </c>
      <c r="G50" s="35">
        <v>41114</v>
      </c>
      <c r="H50" s="12"/>
      <c r="I50" s="12"/>
      <c r="J50" s="12">
        <f t="shared" ref="J50:J81" si="3">(D50-I50)/D50*100</f>
        <v>100</v>
      </c>
      <c r="K50" s="12">
        <f t="shared" ref="K50:K81" si="4">100-J50</f>
        <v>0</v>
      </c>
      <c r="L50" s="12">
        <v>0</v>
      </c>
      <c r="M50" s="12" t="e">
        <f t="shared" ref="M50:M81" si="5">J50/L50</f>
        <v>#DIV/0!</v>
      </c>
      <c r="N50" s="12"/>
    </row>
    <row r="51" spans="1:19">
      <c r="A51" s="12" t="s">
        <v>1</v>
      </c>
      <c r="B51" s="12">
        <v>64</v>
      </c>
      <c r="C51" s="12">
        <v>16.899999999999999</v>
      </c>
      <c r="D51" s="12">
        <v>32.700000000000003</v>
      </c>
      <c r="E51" s="12" t="s">
        <v>18</v>
      </c>
      <c r="F51" s="12" t="s">
        <v>15</v>
      </c>
      <c r="G51" s="35">
        <v>41114</v>
      </c>
      <c r="H51" s="12"/>
      <c r="I51" s="12"/>
      <c r="J51" s="12">
        <f t="shared" si="3"/>
        <v>100</v>
      </c>
      <c r="K51" s="12">
        <f t="shared" si="4"/>
        <v>0</v>
      </c>
      <c r="L51" s="12">
        <v>0</v>
      </c>
      <c r="M51" s="12" t="e">
        <f t="shared" si="5"/>
        <v>#DIV/0!</v>
      </c>
      <c r="N51" s="12"/>
    </row>
    <row r="52" spans="1:19">
      <c r="A52" t="s">
        <v>1</v>
      </c>
      <c r="B52">
        <v>33</v>
      </c>
      <c r="C52">
        <v>16.5</v>
      </c>
      <c r="D52">
        <v>30</v>
      </c>
      <c r="E52" t="s">
        <v>17</v>
      </c>
      <c r="F52" t="s">
        <v>15</v>
      </c>
      <c r="G52" s="2">
        <v>41114</v>
      </c>
      <c r="H52" s="2">
        <v>41145</v>
      </c>
      <c r="I52">
        <v>21.1</v>
      </c>
      <c r="J52">
        <f t="shared" si="3"/>
        <v>29.666666666666664</v>
      </c>
      <c r="K52">
        <f t="shared" si="4"/>
        <v>70.333333333333343</v>
      </c>
      <c r="L52">
        <v>1</v>
      </c>
      <c r="M52">
        <f t="shared" si="5"/>
        <v>29.666666666666664</v>
      </c>
    </row>
    <row r="53" spans="1:19">
      <c r="A53" t="s">
        <v>1</v>
      </c>
      <c r="B53">
        <v>57</v>
      </c>
      <c r="C53">
        <v>19.100000000000001</v>
      </c>
      <c r="D53">
        <v>37.4</v>
      </c>
      <c r="E53" t="s">
        <v>18</v>
      </c>
      <c r="F53" t="s">
        <v>15</v>
      </c>
      <c r="G53" s="2">
        <v>41114</v>
      </c>
      <c r="H53" s="2">
        <v>41145</v>
      </c>
      <c r="I53">
        <v>31.2</v>
      </c>
      <c r="J53">
        <f t="shared" si="3"/>
        <v>16.577540106951872</v>
      </c>
      <c r="K53">
        <f t="shared" si="4"/>
        <v>83.422459893048128</v>
      </c>
      <c r="L53">
        <v>1</v>
      </c>
      <c r="M53">
        <f t="shared" si="5"/>
        <v>16.577540106951872</v>
      </c>
      <c r="Q53">
        <v>1</v>
      </c>
      <c r="R53">
        <v>81.054000000000002</v>
      </c>
      <c r="S53">
        <f>STDEV(K52:K54)/SQRT(COUNT(K52:K54))</f>
        <v>5.6319212825768679</v>
      </c>
    </row>
    <row r="54" spans="1:19">
      <c r="A54" t="s">
        <v>1</v>
      </c>
      <c r="B54">
        <v>9</v>
      </c>
      <c r="C54">
        <v>16.399999999999999</v>
      </c>
      <c r="D54">
        <v>23.6</v>
      </c>
      <c r="E54" t="s">
        <v>11</v>
      </c>
      <c r="F54" t="s">
        <v>15</v>
      </c>
      <c r="G54" s="2">
        <v>41114</v>
      </c>
      <c r="H54" s="2">
        <v>41145</v>
      </c>
      <c r="I54">
        <v>21.1</v>
      </c>
      <c r="J54">
        <f t="shared" si="3"/>
        <v>10.59322033898305</v>
      </c>
      <c r="K54">
        <f t="shared" si="4"/>
        <v>89.406779661016955</v>
      </c>
      <c r="L54">
        <v>1</v>
      </c>
      <c r="M54">
        <f t="shared" si="5"/>
        <v>10.59322033898305</v>
      </c>
    </row>
    <row r="55" spans="1:19">
      <c r="A55" t="s">
        <v>1</v>
      </c>
      <c r="B55">
        <v>58</v>
      </c>
      <c r="C55">
        <v>19.100000000000001</v>
      </c>
      <c r="D55">
        <v>41.3</v>
      </c>
      <c r="E55" t="s">
        <v>18</v>
      </c>
      <c r="F55" t="s">
        <v>15</v>
      </c>
      <c r="G55" s="2">
        <v>41114</v>
      </c>
      <c r="H55" s="4">
        <v>41180</v>
      </c>
      <c r="I55">
        <v>32.5</v>
      </c>
      <c r="J55">
        <f t="shared" si="3"/>
        <v>21.30750605326876</v>
      </c>
      <c r="K55">
        <f t="shared" si="4"/>
        <v>78.692493946731247</v>
      </c>
      <c r="L55">
        <v>2</v>
      </c>
      <c r="M55">
        <f t="shared" si="5"/>
        <v>10.65375302663438</v>
      </c>
    </row>
    <row r="56" spans="1:19">
      <c r="A56" t="s">
        <v>1</v>
      </c>
      <c r="B56">
        <v>34</v>
      </c>
      <c r="C56">
        <v>16.600000000000001</v>
      </c>
      <c r="D56">
        <v>33</v>
      </c>
      <c r="E56" t="s">
        <v>17</v>
      </c>
      <c r="F56" t="s">
        <v>15</v>
      </c>
      <c r="G56" s="2">
        <v>41114</v>
      </c>
      <c r="H56" s="4">
        <v>41180</v>
      </c>
      <c r="I56">
        <v>26.2</v>
      </c>
      <c r="J56">
        <f t="shared" si="3"/>
        <v>20.606060606060609</v>
      </c>
      <c r="K56">
        <f t="shared" si="4"/>
        <v>79.393939393939391</v>
      </c>
      <c r="L56">
        <v>2</v>
      </c>
      <c r="M56">
        <f t="shared" si="5"/>
        <v>10.303030303030305</v>
      </c>
      <c r="Q56">
        <v>2</v>
      </c>
      <c r="R56">
        <v>80.588999999999999</v>
      </c>
      <c r="S56">
        <f>STDEV(K55:K57)/SQRT(COUNT(K55:K57))</f>
        <v>1.8267835969767536</v>
      </c>
    </row>
    <row r="57" spans="1:19">
      <c r="A57" t="s">
        <v>1</v>
      </c>
      <c r="B57">
        <v>10</v>
      </c>
      <c r="C57">
        <v>16.399999999999999</v>
      </c>
      <c r="D57">
        <v>24.5</v>
      </c>
      <c r="E57" t="s">
        <v>11</v>
      </c>
      <c r="F57" t="s">
        <v>15</v>
      </c>
      <c r="G57" s="2">
        <v>41114</v>
      </c>
      <c r="H57" s="2">
        <v>41180</v>
      </c>
      <c r="I57">
        <v>20.7</v>
      </c>
      <c r="J57">
        <f t="shared" si="3"/>
        <v>15.510204081632656</v>
      </c>
      <c r="K57">
        <f t="shared" si="4"/>
        <v>84.489795918367349</v>
      </c>
      <c r="L57">
        <v>2</v>
      </c>
      <c r="M57">
        <f t="shared" si="5"/>
        <v>7.755102040816328</v>
      </c>
    </row>
    <row r="58" spans="1:19">
      <c r="A58" t="s">
        <v>1</v>
      </c>
      <c r="B58">
        <v>35</v>
      </c>
      <c r="C58">
        <v>14.6</v>
      </c>
      <c r="D58">
        <v>29.9</v>
      </c>
      <c r="E58" t="s">
        <v>17</v>
      </c>
      <c r="F58" t="s">
        <v>15</v>
      </c>
      <c r="G58" s="2">
        <v>41114</v>
      </c>
      <c r="H58" s="2">
        <v>41221</v>
      </c>
      <c r="I58">
        <v>24.2</v>
      </c>
      <c r="J58">
        <f t="shared" si="3"/>
        <v>19.063545150501671</v>
      </c>
      <c r="K58">
        <f t="shared" si="4"/>
        <v>80.936454849498332</v>
      </c>
      <c r="L58">
        <v>4</v>
      </c>
      <c r="M58">
        <f t="shared" si="5"/>
        <v>4.7658862876254178</v>
      </c>
    </row>
    <row r="59" spans="1:19">
      <c r="A59" t="s">
        <v>1</v>
      </c>
      <c r="B59">
        <v>11</v>
      </c>
      <c r="C59">
        <v>17</v>
      </c>
      <c r="D59">
        <v>24.3</v>
      </c>
      <c r="E59" t="s">
        <v>11</v>
      </c>
      <c r="F59" t="s">
        <v>15</v>
      </c>
      <c r="G59" s="2">
        <v>41114</v>
      </c>
      <c r="H59" s="2">
        <v>41221</v>
      </c>
      <c r="I59">
        <v>20.9</v>
      </c>
      <c r="J59">
        <f t="shared" si="3"/>
        <v>13.991769547325111</v>
      </c>
      <c r="K59">
        <f t="shared" si="4"/>
        <v>86.008230452674894</v>
      </c>
      <c r="L59">
        <v>4</v>
      </c>
      <c r="M59">
        <f t="shared" si="5"/>
        <v>3.4979423868312778</v>
      </c>
      <c r="Q59">
        <v>4</v>
      </c>
      <c r="R59">
        <v>86.427000000000007</v>
      </c>
      <c r="S59">
        <f>STDEV(K58:K60)/SQRT(COUNT(K58:K60))</f>
        <v>3.2977644227078424</v>
      </c>
    </row>
    <row r="60" spans="1:19">
      <c r="A60" t="s">
        <v>1</v>
      </c>
      <c r="B60">
        <v>59</v>
      </c>
      <c r="C60">
        <v>17.3</v>
      </c>
      <c r="D60">
        <v>26.1</v>
      </c>
      <c r="E60" t="s">
        <v>18</v>
      </c>
      <c r="F60" t="s">
        <v>15</v>
      </c>
      <c r="G60" s="2">
        <v>41114</v>
      </c>
      <c r="H60" s="2">
        <v>41221</v>
      </c>
      <c r="I60">
        <v>24.1</v>
      </c>
      <c r="J60">
        <f t="shared" si="3"/>
        <v>7.6628352490421454</v>
      </c>
      <c r="K60">
        <f t="shared" si="4"/>
        <v>92.337164750957854</v>
      </c>
      <c r="L60">
        <v>4</v>
      </c>
      <c r="M60">
        <f t="shared" si="5"/>
        <v>1.9157088122605364</v>
      </c>
    </row>
    <row r="61" spans="1:19">
      <c r="A61" t="s">
        <v>1</v>
      </c>
      <c r="B61">
        <v>36</v>
      </c>
      <c r="C61">
        <v>16.899999999999999</v>
      </c>
      <c r="D61">
        <v>33.5</v>
      </c>
      <c r="E61" t="s">
        <v>17</v>
      </c>
      <c r="F61" t="s">
        <v>15</v>
      </c>
      <c r="G61" s="2">
        <v>41114</v>
      </c>
      <c r="H61" s="4">
        <v>41299</v>
      </c>
      <c r="I61">
        <v>21.7</v>
      </c>
      <c r="J61">
        <f t="shared" si="3"/>
        <v>35.223880597014926</v>
      </c>
      <c r="K61">
        <f t="shared" si="4"/>
        <v>64.776119402985074</v>
      </c>
      <c r="L61">
        <v>6</v>
      </c>
      <c r="M61">
        <f t="shared" si="5"/>
        <v>5.8706467661691546</v>
      </c>
    </row>
    <row r="62" spans="1:19">
      <c r="A62" t="s">
        <v>1</v>
      </c>
      <c r="B62">
        <v>60</v>
      </c>
      <c r="C62">
        <v>19</v>
      </c>
      <c r="D62">
        <v>38</v>
      </c>
      <c r="E62" t="s">
        <v>18</v>
      </c>
      <c r="F62" t="s">
        <v>15</v>
      </c>
      <c r="G62" s="2">
        <v>41114</v>
      </c>
      <c r="H62" s="4">
        <v>41299</v>
      </c>
      <c r="I62">
        <v>28.3</v>
      </c>
      <c r="J62">
        <f t="shared" si="3"/>
        <v>25.526315789473681</v>
      </c>
      <c r="K62">
        <f t="shared" si="4"/>
        <v>74.473684210526315</v>
      </c>
      <c r="L62">
        <v>6</v>
      </c>
      <c r="M62">
        <f t="shared" si="5"/>
        <v>4.2543859649122799</v>
      </c>
      <c r="Q62">
        <v>6</v>
      </c>
      <c r="R62">
        <v>75.402000000000001</v>
      </c>
      <c r="S62">
        <f>STDEV(K61:K63)/SQRT(COUNT(K61:K63))</f>
        <v>6.4197362517442498</v>
      </c>
    </row>
    <row r="63" spans="1:19">
      <c r="A63" t="s">
        <v>1</v>
      </c>
      <c r="B63">
        <v>12</v>
      </c>
      <c r="C63">
        <v>17.399999999999999</v>
      </c>
      <c r="D63">
        <v>23</v>
      </c>
      <c r="E63" t="s">
        <v>11</v>
      </c>
      <c r="F63" t="s">
        <v>15</v>
      </c>
      <c r="G63" s="2">
        <v>41114</v>
      </c>
      <c r="H63" s="4">
        <v>41299</v>
      </c>
      <c r="I63">
        <v>20</v>
      </c>
      <c r="J63">
        <f t="shared" si="3"/>
        <v>13.043478260869565</v>
      </c>
      <c r="K63">
        <f t="shared" si="4"/>
        <v>86.956521739130437</v>
      </c>
      <c r="L63">
        <v>6</v>
      </c>
      <c r="M63">
        <f t="shared" si="5"/>
        <v>2.1739130434782608</v>
      </c>
    </row>
    <row r="64" spans="1:19">
      <c r="A64" t="s">
        <v>1</v>
      </c>
      <c r="B64">
        <v>13</v>
      </c>
      <c r="C64">
        <v>17.600000000000001</v>
      </c>
      <c r="D64">
        <v>25.3</v>
      </c>
      <c r="E64" t="s">
        <v>11</v>
      </c>
      <c r="F64" t="s">
        <v>15</v>
      </c>
      <c r="G64" s="2">
        <v>41114</v>
      </c>
      <c r="H64" s="2">
        <v>41362</v>
      </c>
      <c r="I64">
        <v>21</v>
      </c>
      <c r="J64">
        <f t="shared" si="3"/>
        <v>16.996047430830043</v>
      </c>
      <c r="K64">
        <f t="shared" si="4"/>
        <v>83.003952569169954</v>
      </c>
      <c r="L64">
        <v>8</v>
      </c>
      <c r="M64">
        <f t="shared" si="5"/>
        <v>2.1245059288537553</v>
      </c>
    </row>
    <row r="65" spans="1:19">
      <c r="A65" t="s">
        <v>1</v>
      </c>
      <c r="B65">
        <v>61</v>
      </c>
      <c r="C65">
        <v>16.399999999999999</v>
      </c>
      <c r="D65">
        <v>23</v>
      </c>
      <c r="E65" t="s">
        <v>18</v>
      </c>
      <c r="F65" t="s">
        <v>15</v>
      </c>
      <c r="G65" s="2">
        <v>41114</v>
      </c>
      <c r="H65" s="2">
        <v>41362</v>
      </c>
      <c r="I65">
        <v>19.399999999999999</v>
      </c>
      <c r="J65">
        <f t="shared" si="3"/>
        <v>15.652173913043486</v>
      </c>
      <c r="K65">
        <f t="shared" si="4"/>
        <v>84.347826086956516</v>
      </c>
      <c r="L65">
        <v>8</v>
      </c>
      <c r="M65">
        <f t="shared" si="5"/>
        <v>1.9565217391304357</v>
      </c>
      <c r="Q65">
        <v>8</v>
      </c>
      <c r="R65">
        <v>86.543000000000006</v>
      </c>
      <c r="S65">
        <f>STDEV(K64:K66)/SQRT(COUNT(K64:K66))</f>
        <v>2.8929737182513584</v>
      </c>
    </row>
    <row r="66" spans="1:19">
      <c r="A66" t="s">
        <v>1</v>
      </c>
      <c r="B66">
        <v>37</v>
      </c>
      <c r="C66">
        <v>16</v>
      </c>
      <c r="D66">
        <v>24.6</v>
      </c>
      <c r="E66" t="s">
        <v>17</v>
      </c>
      <c r="F66" t="s">
        <v>15</v>
      </c>
      <c r="G66" s="2">
        <v>41114</v>
      </c>
      <c r="H66" s="2">
        <v>41362</v>
      </c>
      <c r="I66">
        <v>22.7</v>
      </c>
      <c r="J66">
        <f t="shared" si="3"/>
        <v>7.7235772357723667</v>
      </c>
      <c r="K66">
        <f t="shared" si="4"/>
        <v>92.276422764227632</v>
      </c>
      <c r="L66">
        <v>8</v>
      </c>
      <c r="M66">
        <f t="shared" si="5"/>
        <v>0.96544715447154583</v>
      </c>
    </row>
    <row r="67" spans="1:19">
      <c r="A67" t="s">
        <v>1</v>
      </c>
      <c r="B67">
        <v>39</v>
      </c>
      <c r="C67">
        <v>16.5</v>
      </c>
      <c r="D67">
        <v>27.3</v>
      </c>
      <c r="E67" t="s">
        <v>17</v>
      </c>
      <c r="F67" t="s">
        <v>15</v>
      </c>
      <c r="G67" s="2">
        <v>41114</v>
      </c>
      <c r="H67" s="2">
        <v>41408</v>
      </c>
      <c r="I67">
        <v>20.7</v>
      </c>
      <c r="J67">
        <f t="shared" si="3"/>
        <v>24.175824175824182</v>
      </c>
      <c r="K67">
        <f t="shared" si="4"/>
        <v>75.824175824175825</v>
      </c>
      <c r="L67">
        <v>10</v>
      </c>
      <c r="M67">
        <f t="shared" si="5"/>
        <v>2.4175824175824183</v>
      </c>
    </row>
    <row r="68" spans="1:19">
      <c r="A68" t="s">
        <v>1</v>
      </c>
      <c r="B68">
        <v>62</v>
      </c>
      <c r="C68">
        <v>16.5</v>
      </c>
      <c r="D68">
        <v>32.6</v>
      </c>
      <c r="E68" t="s">
        <v>18</v>
      </c>
      <c r="F68" t="s">
        <v>15</v>
      </c>
      <c r="G68" s="2">
        <v>41114</v>
      </c>
      <c r="H68" s="2">
        <v>41408</v>
      </c>
      <c r="I68">
        <v>26.8</v>
      </c>
      <c r="J68">
        <f t="shared" si="3"/>
        <v>17.791411042944787</v>
      </c>
      <c r="K68">
        <f t="shared" si="4"/>
        <v>82.208588957055213</v>
      </c>
      <c r="L68">
        <v>10</v>
      </c>
      <c r="M68">
        <f t="shared" si="5"/>
        <v>1.7791411042944787</v>
      </c>
      <c r="Q68">
        <v>10</v>
      </c>
      <c r="R68">
        <v>80.454999999999998</v>
      </c>
      <c r="S68">
        <f>STDEV(K67:K69)/SQRT(COUNT(K67:K69))</f>
        <v>2.3382475330016428</v>
      </c>
    </row>
    <row r="69" spans="1:19">
      <c r="A69" t="s">
        <v>1</v>
      </c>
      <c r="B69">
        <v>14</v>
      </c>
      <c r="C69">
        <v>14.7</v>
      </c>
      <c r="D69">
        <v>21</v>
      </c>
      <c r="E69" t="s">
        <v>11</v>
      </c>
      <c r="F69" t="s">
        <v>15</v>
      </c>
      <c r="G69" s="2">
        <v>41114</v>
      </c>
      <c r="H69" s="2">
        <v>41408</v>
      </c>
      <c r="I69">
        <v>17.5</v>
      </c>
      <c r="J69">
        <f t="shared" si="3"/>
        <v>16.666666666666664</v>
      </c>
      <c r="K69">
        <f t="shared" si="4"/>
        <v>83.333333333333343</v>
      </c>
      <c r="L69">
        <v>10</v>
      </c>
      <c r="M69">
        <f t="shared" si="5"/>
        <v>1.6666666666666665</v>
      </c>
    </row>
    <row r="70" spans="1:19">
      <c r="A70" t="s">
        <v>1</v>
      </c>
      <c r="B70">
        <v>63</v>
      </c>
      <c r="C70">
        <v>18.8</v>
      </c>
      <c r="D70">
        <v>36.799999999999997</v>
      </c>
      <c r="E70" t="s">
        <v>18</v>
      </c>
      <c r="F70" t="s">
        <v>15</v>
      </c>
      <c r="G70" s="2">
        <v>41114</v>
      </c>
      <c r="H70" s="2">
        <v>41458</v>
      </c>
      <c r="I70">
        <v>27.7</v>
      </c>
      <c r="J70">
        <f t="shared" si="3"/>
        <v>24.728260869565215</v>
      </c>
      <c r="K70">
        <f t="shared" si="4"/>
        <v>75.271739130434781</v>
      </c>
      <c r="L70">
        <v>12</v>
      </c>
      <c r="M70">
        <f t="shared" si="5"/>
        <v>2.0606884057971011</v>
      </c>
    </row>
    <row r="71" spans="1:19">
      <c r="A71" t="s">
        <v>1</v>
      </c>
      <c r="B71">
        <v>40</v>
      </c>
      <c r="C71">
        <v>16.3</v>
      </c>
      <c r="D71">
        <v>23.2</v>
      </c>
      <c r="E71" t="s">
        <v>17</v>
      </c>
      <c r="F71" t="s">
        <v>15</v>
      </c>
      <c r="G71" s="2">
        <v>41114</v>
      </c>
      <c r="H71" s="2">
        <v>41458</v>
      </c>
      <c r="I71">
        <v>18.3</v>
      </c>
      <c r="J71">
        <f t="shared" si="3"/>
        <v>21.120689655172409</v>
      </c>
      <c r="K71">
        <f t="shared" si="4"/>
        <v>78.879310344827587</v>
      </c>
      <c r="L71">
        <v>12</v>
      </c>
      <c r="M71">
        <f t="shared" si="5"/>
        <v>1.7600574712643675</v>
      </c>
      <c r="Q71">
        <v>12</v>
      </c>
      <c r="R71">
        <v>79.138000000000005</v>
      </c>
      <c r="S71">
        <f>STDEV(K70:K72)/SQRT(COUNT(K70:K72))</f>
        <v>2.3101457633817208</v>
      </c>
    </row>
    <row r="72" spans="1:19">
      <c r="A72" t="s">
        <v>1</v>
      </c>
      <c r="B72">
        <v>15</v>
      </c>
      <c r="C72">
        <v>16.8</v>
      </c>
      <c r="D72">
        <v>23.3</v>
      </c>
      <c r="E72" t="s">
        <v>11</v>
      </c>
      <c r="F72" t="s">
        <v>15</v>
      </c>
      <c r="G72" s="2">
        <v>41114</v>
      </c>
      <c r="H72" s="2">
        <v>41458</v>
      </c>
      <c r="I72">
        <v>19.399999999999999</v>
      </c>
      <c r="J72">
        <f t="shared" si="3"/>
        <v>16.738197424892711</v>
      </c>
      <c r="K72">
        <f t="shared" si="4"/>
        <v>83.261802575107282</v>
      </c>
      <c r="L72">
        <v>12</v>
      </c>
      <c r="M72">
        <f t="shared" si="5"/>
        <v>1.394849785407726</v>
      </c>
    </row>
    <row r="73" spans="1:19">
      <c r="A73" t="s">
        <v>1</v>
      </c>
      <c r="B73">
        <v>16</v>
      </c>
      <c r="C73">
        <v>16.600000000000001</v>
      </c>
      <c r="D73">
        <v>21.6</v>
      </c>
      <c r="E73" t="s">
        <v>11</v>
      </c>
      <c r="F73" t="s">
        <v>15</v>
      </c>
      <c r="G73" s="2">
        <v>41114</v>
      </c>
      <c r="H73" s="2">
        <v>41596</v>
      </c>
      <c r="I73">
        <v>18</v>
      </c>
      <c r="J73">
        <f t="shared" si="3"/>
        <v>16.666666666666671</v>
      </c>
      <c r="K73">
        <f t="shared" si="4"/>
        <v>83.333333333333329</v>
      </c>
      <c r="L73">
        <v>16</v>
      </c>
      <c r="M73">
        <f t="shared" si="5"/>
        <v>1.041666666666667</v>
      </c>
      <c r="Q73">
        <v>16</v>
      </c>
      <c r="R73">
        <v>83.332999999999998</v>
      </c>
      <c r="S73" t="e">
        <f>STDEV(K73)/SQRT(COUNT(K73))</f>
        <v>#DIV/0!</v>
      </c>
    </row>
    <row r="74" spans="1:19">
      <c r="A74" t="s">
        <v>10</v>
      </c>
      <c r="B74">
        <v>25</v>
      </c>
      <c r="C74">
        <v>18.600000000000001</v>
      </c>
      <c r="D74">
        <v>31.2</v>
      </c>
      <c r="E74" t="s">
        <v>17</v>
      </c>
      <c r="F74" t="s">
        <v>14</v>
      </c>
      <c r="G74" s="2">
        <v>41114</v>
      </c>
      <c r="H74" s="2">
        <v>41145</v>
      </c>
      <c r="I74">
        <v>24</v>
      </c>
      <c r="J74">
        <f t="shared" si="3"/>
        <v>23.076923076923077</v>
      </c>
      <c r="K74">
        <f t="shared" si="4"/>
        <v>76.92307692307692</v>
      </c>
      <c r="L74">
        <v>1</v>
      </c>
      <c r="M74">
        <f t="shared" si="5"/>
        <v>23.076923076923077</v>
      </c>
    </row>
    <row r="75" spans="1:19">
      <c r="A75" t="s">
        <v>10</v>
      </c>
      <c r="B75">
        <v>49</v>
      </c>
      <c r="C75">
        <v>18.3</v>
      </c>
      <c r="D75">
        <v>30</v>
      </c>
      <c r="E75" t="s">
        <v>18</v>
      </c>
      <c r="F75" t="s">
        <v>14</v>
      </c>
      <c r="G75" s="2">
        <v>41114</v>
      </c>
      <c r="H75" s="2">
        <v>41145</v>
      </c>
      <c r="I75">
        <v>24.2</v>
      </c>
      <c r="J75">
        <f t="shared" si="3"/>
        <v>19.333333333333336</v>
      </c>
      <c r="K75">
        <f t="shared" si="4"/>
        <v>80.666666666666657</v>
      </c>
      <c r="L75">
        <v>1</v>
      </c>
      <c r="M75">
        <f t="shared" si="5"/>
        <v>19.333333333333336</v>
      </c>
      <c r="Q75">
        <v>1</v>
      </c>
      <c r="R75">
        <v>80.787999999999997</v>
      </c>
      <c r="S75">
        <f>STDEV(K74:K76)/SQRT(COUNT(K74:K76))</f>
        <v>2.2670780763171847</v>
      </c>
    </row>
    <row r="76" spans="1:19">
      <c r="A76" t="s">
        <v>10</v>
      </c>
      <c r="B76">
        <v>1</v>
      </c>
      <c r="C76">
        <v>18.7</v>
      </c>
      <c r="D76">
        <v>24.3</v>
      </c>
      <c r="E76" t="s">
        <v>11</v>
      </c>
      <c r="F76" t="s">
        <v>14</v>
      </c>
      <c r="G76" s="2">
        <v>41114</v>
      </c>
      <c r="H76" s="2">
        <v>41145</v>
      </c>
      <c r="I76">
        <v>20.6</v>
      </c>
      <c r="J76">
        <f t="shared" si="3"/>
        <v>15.226337448559669</v>
      </c>
      <c r="K76">
        <f t="shared" si="4"/>
        <v>84.773662551440339</v>
      </c>
      <c r="L76">
        <v>1</v>
      </c>
      <c r="M76">
        <f t="shared" si="5"/>
        <v>15.226337448559669</v>
      </c>
    </row>
    <row r="77" spans="1:19">
      <c r="A77" t="s">
        <v>10</v>
      </c>
      <c r="B77">
        <v>26</v>
      </c>
      <c r="C77">
        <v>17.399999999999999</v>
      </c>
      <c r="D77">
        <v>28.3</v>
      </c>
      <c r="E77" t="s">
        <v>17</v>
      </c>
      <c r="F77" t="s">
        <v>14</v>
      </c>
      <c r="G77" s="2">
        <v>41114</v>
      </c>
      <c r="H77" s="4">
        <v>41180</v>
      </c>
      <c r="I77">
        <v>20.100000000000001</v>
      </c>
      <c r="J77">
        <f t="shared" si="3"/>
        <v>28.975265017667841</v>
      </c>
      <c r="K77">
        <f t="shared" si="4"/>
        <v>71.024734982332163</v>
      </c>
      <c r="L77">
        <v>2</v>
      </c>
      <c r="M77">
        <f t="shared" si="5"/>
        <v>14.48763250883392</v>
      </c>
    </row>
    <row r="78" spans="1:19">
      <c r="A78" t="s">
        <v>10</v>
      </c>
      <c r="B78">
        <v>2</v>
      </c>
      <c r="C78">
        <v>17.600000000000001</v>
      </c>
      <c r="D78">
        <v>26.2</v>
      </c>
      <c r="E78" t="s">
        <v>11</v>
      </c>
      <c r="F78" t="s">
        <v>14</v>
      </c>
      <c r="G78" s="2">
        <v>41114</v>
      </c>
      <c r="H78" s="4">
        <v>41180</v>
      </c>
      <c r="I78">
        <v>20</v>
      </c>
      <c r="J78">
        <f t="shared" si="3"/>
        <v>23.664122137404579</v>
      </c>
      <c r="K78">
        <f t="shared" si="4"/>
        <v>76.335877862595424</v>
      </c>
      <c r="L78">
        <v>2</v>
      </c>
      <c r="M78">
        <f t="shared" si="5"/>
        <v>11.83206106870229</v>
      </c>
      <c r="Q78">
        <v>2</v>
      </c>
      <c r="R78">
        <v>75.468000000000004</v>
      </c>
      <c r="S78">
        <f>STDEV(K77:K79)/SQRT(COUNT(K77:K79))</f>
        <v>2.3552930903727844</v>
      </c>
    </row>
    <row r="79" spans="1:19">
      <c r="A79" t="s">
        <v>10</v>
      </c>
      <c r="B79">
        <v>50</v>
      </c>
      <c r="C79">
        <v>17.100000000000001</v>
      </c>
      <c r="D79">
        <v>27.2</v>
      </c>
      <c r="E79" t="s">
        <v>18</v>
      </c>
      <c r="F79" t="s">
        <v>14</v>
      </c>
      <c r="G79" s="2">
        <v>41114</v>
      </c>
      <c r="H79" s="4">
        <v>41180</v>
      </c>
      <c r="I79">
        <v>21.5</v>
      </c>
      <c r="J79">
        <f t="shared" si="3"/>
        <v>20.955882352941174</v>
      </c>
      <c r="K79">
        <f t="shared" si="4"/>
        <v>79.044117647058826</v>
      </c>
      <c r="L79">
        <v>2</v>
      </c>
      <c r="M79">
        <f t="shared" si="5"/>
        <v>10.477941176470587</v>
      </c>
    </row>
    <row r="80" spans="1:19">
      <c r="A80" t="s">
        <v>10</v>
      </c>
      <c r="B80">
        <v>27</v>
      </c>
      <c r="C80">
        <v>16.399999999999999</v>
      </c>
      <c r="D80">
        <v>27.6</v>
      </c>
      <c r="E80" t="s">
        <v>17</v>
      </c>
      <c r="F80" t="s">
        <v>14</v>
      </c>
      <c r="G80" s="2">
        <v>41114</v>
      </c>
      <c r="H80" s="2">
        <v>41221</v>
      </c>
      <c r="I80">
        <v>19.5</v>
      </c>
      <c r="J80">
        <f t="shared" si="3"/>
        <v>29.347826086956523</v>
      </c>
      <c r="K80">
        <f t="shared" si="4"/>
        <v>70.65217391304347</v>
      </c>
      <c r="L80">
        <v>4</v>
      </c>
      <c r="M80">
        <f t="shared" si="5"/>
        <v>7.3369565217391308</v>
      </c>
    </row>
    <row r="81" spans="1:19">
      <c r="A81" t="s">
        <v>10</v>
      </c>
      <c r="B81">
        <v>3</v>
      </c>
      <c r="C81">
        <v>18.100000000000001</v>
      </c>
      <c r="D81">
        <v>27.6</v>
      </c>
      <c r="E81" t="s">
        <v>11</v>
      </c>
      <c r="F81" t="s">
        <v>14</v>
      </c>
      <c r="G81" s="2">
        <v>41114</v>
      </c>
      <c r="H81" s="2">
        <v>41221</v>
      </c>
      <c r="I81">
        <v>21</v>
      </c>
      <c r="J81">
        <f t="shared" si="3"/>
        <v>23.913043478260875</v>
      </c>
      <c r="K81">
        <f t="shared" si="4"/>
        <v>76.086956521739125</v>
      </c>
      <c r="L81">
        <v>4</v>
      </c>
      <c r="M81">
        <f t="shared" si="5"/>
        <v>5.9782608695652186</v>
      </c>
      <c r="Q81">
        <v>4</v>
      </c>
      <c r="R81">
        <v>74.962000000000003</v>
      </c>
      <c r="S81">
        <f>STDEV(K80:K82)/SQRT(COUNT(K80:K82))</f>
        <v>2.2357574239556772</v>
      </c>
    </row>
    <row r="82" spans="1:19">
      <c r="A82" t="s">
        <v>10</v>
      </c>
      <c r="B82">
        <v>51</v>
      </c>
      <c r="C82">
        <v>17.399999999999999</v>
      </c>
      <c r="D82">
        <v>27</v>
      </c>
      <c r="E82" t="s">
        <v>18</v>
      </c>
      <c r="F82" t="s">
        <v>14</v>
      </c>
      <c r="G82" s="2">
        <v>41114</v>
      </c>
      <c r="H82" s="2">
        <v>41221</v>
      </c>
      <c r="I82">
        <v>21.1</v>
      </c>
      <c r="J82">
        <f t="shared" ref="J82:J113" si="6">(D82-I82)/D82*100</f>
        <v>21.851851851851848</v>
      </c>
      <c r="K82">
        <f t="shared" ref="K82:K113" si="7">100-J82</f>
        <v>78.148148148148152</v>
      </c>
      <c r="L82">
        <v>4</v>
      </c>
      <c r="M82">
        <f t="shared" ref="M82:M113" si="8">J82/L82</f>
        <v>5.4629629629629619</v>
      </c>
    </row>
    <row r="83" spans="1:19">
      <c r="A83" t="s">
        <v>10</v>
      </c>
      <c r="B83">
        <v>4</v>
      </c>
      <c r="C83">
        <v>17.7</v>
      </c>
      <c r="D83">
        <v>28</v>
      </c>
      <c r="E83" t="s">
        <v>11</v>
      </c>
      <c r="F83" t="s">
        <v>14</v>
      </c>
      <c r="G83" s="2">
        <v>41114</v>
      </c>
      <c r="H83" s="4">
        <v>41299</v>
      </c>
      <c r="I83">
        <v>18.5</v>
      </c>
      <c r="J83">
        <f t="shared" si="6"/>
        <v>33.928571428571431</v>
      </c>
      <c r="K83">
        <f t="shared" si="7"/>
        <v>66.071428571428569</v>
      </c>
      <c r="L83">
        <v>6</v>
      </c>
      <c r="M83">
        <f t="shared" si="8"/>
        <v>5.6547619047619051</v>
      </c>
    </row>
    <row r="84" spans="1:19">
      <c r="A84" t="s">
        <v>10</v>
      </c>
      <c r="B84">
        <v>28</v>
      </c>
      <c r="C84">
        <v>15.4</v>
      </c>
      <c r="D84">
        <v>24.8</v>
      </c>
      <c r="E84" t="s">
        <v>17</v>
      </c>
      <c r="F84" t="s">
        <v>14</v>
      </c>
      <c r="G84" s="2">
        <v>41114</v>
      </c>
      <c r="H84" s="4">
        <v>41299</v>
      </c>
      <c r="I84">
        <v>17.2</v>
      </c>
      <c r="J84">
        <f t="shared" si="6"/>
        <v>30.645161290322587</v>
      </c>
      <c r="K84">
        <f t="shared" si="7"/>
        <v>69.354838709677409</v>
      </c>
      <c r="L84">
        <v>6</v>
      </c>
      <c r="M84">
        <f t="shared" si="8"/>
        <v>5.1075268817204309</v>
      </c>
      <c r="Q84">
        <v>6</v>
      </c>
      <c r="R84">
        <v>68.293000000000006</v>
      </c>
      <c r="S84">
        <f>STDEV(K83:K85)/SQRT(COUNT(K83:K85))</f>
        <v>1.1112570853578094</v>
      </c>
    </row>
    <row r="85" spans="1:19">
      <c r="A85" t="s">
        <v>10</v>
      </c>
      <c r="B85">
        <v>52</v>
      </c>
      <c r="C85">
        <v>18.100000000000001</v>
      </c>
      <c r="D85">
        <v>31.1</v>
      </c>
      <c r="E85" t="s">
        <v>18</v>
      </c>
      <c r="F85" t="s">
        <v>14</v>
      </c>
      <c r="G85" s="2">
        <v>41114</v>
      </c>
      <c r="H85" s="4">
        <v>41299</v>
      </c>
      <c r="I85">
        <v>21.6</v>
      </c>
      <c r="J85">
        <f t="shared" si="6"/>
        <v>30.54662379421222</v>
      </c>
      <c r="K85">
        <f t="shared" si="7"/>
        <v>69.453376205787777</v>
      </c>
      <c r="L85">
        <v>6</v>
      </c>
      <c r="M85">
        <f t="shared" si="8"/>
        <v>5.0911039657020369</v>
      </c>
    </row>
    <row r="86" spans="1:19">
      <c r="A86" t="s">
        <v>10</v>
      </c>
      <c r="B86">
        <v>29</v>
      </c>
      <c r="C86">
        <v>17.2</v>
      </c>
      <c r="D86">
        <v>27.4</v>
      </c>
      <c r="E86" t="s">
        <v>17</v>
      </c>
      <c r="F86" t="s">
        <v>14</v>
      </c>
      <c r="G86" s="2">
        <v>41114</v>
      </c>
      <c r="H86" s="2">
        <v>41362</v>
      </c>
      <c r="I86">
        <v>18.100000000000001</v>
      </c>
      <c r="J86">
        <f t="shared" si="6"/>
        <v>33.941605839416049</v>
      </c>
      <c r="K86">
        <f t="shared" si="7"/>
        <v>66.058394160583958</v>
      </c>
      <c r="L86">
        <v>8</v>
      </c>
      <c r="M86">
        <f t="shared" si="8"/>
        <v>4.2427007299270061</v>
      </c>
    </row>
    <row r="87" spans="1:19">
      <c r="A87" t="s">
        <v>10</v>
      </c>
      <c r="B87">
        <v>53</v>
      </c>
      <c r="C87">
        <v>19</v>
      </c>
      <c r="D87">
        <v>31</v>
      </c>
      <c r="E87" t="s">
        <v>18</v>
      </c>
      <c r="F87" t="s">
        <v>14</v>
      </c>
      <c r="G87" s="2">
        <v>41114</v>
      </c>
      <c r="H87" s="2">
        <v>41362</v>
      </c>
      <c r="I87">
        <v>21.2</v>
      </c>
      <c r="J87">
        <f t="shared" si="6"/>
        <v>31.612903225806456</v>
      </c>
      <c r="K87">
        <f t="shared" si="7"/>
        <v>68.387096774193537</v>
      </c>
      <c r="L87">
        <v>8</v>
      </c>
      <c r="M87">
        <f t="shared" si="8"/>
        <v>3.9516129032258069</v>
      </c>
      <c r="Q87">
        <v>8</v>
      </c>
      <c r="R87">
        <f>AVERAGE(K86:K88)</f>
        <v>68.773496978259161</v>
      </c>
      <c r="S87">
        <f>STDEV(K86:K88)/SQRT(COUNT(K86:K88))</f>
        <v>1.6901878308892797</v>
      </c>
    </row>
    <row r="88" spans="1:19">
      <c r="A88" t="s">
        <v>10</v>
      </c>
      <c r="B88">
        <v>8</v>
      </c>
      <c r="C88">
        <v>17.8</v>
      </c>
      <c r="D88">
        <v>25.6</v>
      </c>
      <c r="E88" t="s">
        <v>11</v>
      </c>
      <c r="F88" t="s">
        <v>14</v>
      </c>
      <c r="G88" s="2">
        <v>41114</v>
      </c>
      <c r="H88" s="2">
        <v>41362</v>
      </c>
      <c r="I88">
        <v>18.399999999999999</v>
      </c>
      <c r="J88">
        <f t="shared" si="6"/>
        <v>28.125000000000011</v>
      </c>
      <c r="K88">
        <f t="shared" si="7"/>
        <v>71.874999999999986</v>
      </c>
      <c r="L88">
        <v>8</v>
      </c>
      <c r="M88">
        <f t="shared" si="8"/>
        <v>3.5156250000000013</v>
      </c>
    </row>
    <row r="89" spans="1:19">
      <c r="A89" t="s">
        <v>10</v>
      </c>
      <c r="B89">
        <v>30</v>
      </c>
      <c r="C89">
        <v>16.5</v>
      </c>
      <c r="D89">
        <v>26.8</v>
      </c>
      <c r="E89" t="s">
        <v>17</v>
      </c>
      <c r="F89" t="s">
        <v>14</v>
      </c>
      <c r="G89" s="2">
        <v>41114</v>
      </c>
      <c r="H89" s="2">
        <v>41408</v>
      </c>
      <c r="I89">
        <v>18.5</v>
      </c>
      <c r="J89">
        <f t="shared" si="6"/>
        <v>30.970149253731343</v>
      </c>
      <c r="K89">
        <f t="shared" si="7"/>
        <v>69.029850746268664</v>
      </c>
      <c r="L89">
        <v>10</v>
      </c>
      <c r="M89">
        <f t="shared" si="8"/>
        <v>3.0970149253731343</v>
      </c>
    </row>
    <row r="90" spans="1:19">
      <c r="A90" t="s">
        <v>10</v>
      </c>
      <c r="B90">
        <v>54</v>
      </c>
      <c r="C90">
        <v>18.8</v>
      </c>
      <c r="D90">
        <v>30.8</v>
      </c>
      <c r="E90" t="s">
        <v>18</v>
      </c>
      <c r="F90" t="s">
        <v>14</v>
      </c>
      <c r="G90" s="2">
        <v>41114</v>
      </c>
      <c r="H90" s="2">
        <v>41408</v>
      </c>
      <c r="I90">
        <v>22.8</v>
      </c>
      <c r="J90">
        <f t="shared" si="6"/>
        <v>25.97402597402597</v>
      </c>
      <c r="K90">
        <f t="shared" si="7"/>
        <v>74.025974025974023</v>
      </c>
      <c r="L90">
        <v>10</v>
      </c>
      <c r="M90">
        <f t="shared" si="8"/>
        <v>2.5974025974025969</v>
      </c>
      <c r="Q90">
        <v>10</v>
      </c>
      <c r="R90">
        <f>AVERAGE(K89:K91)</f>
        <v>72.806047870940802</v>
      </c>
      <c r="S90">
        <f>STDEV(K89:K91)/SQRT(COUNT(K89:K91))</f>
        <v>1.927105161389957</v>
      </c>
    </row>
    <row r="91" spans="1:19">
      <c r="A91" t="s">
        <v>10</v>
      </c>
      <c r="B91">
        <v>7</v>
      </c>
      <c r="C91">
        <v>18.5</v>
      </c>
      <c r="D91">
        <v>27.6</v>
      </c>
      <c r="E91" t="s">
        <v>11</v>
      </c>
      <c r="F91" t="s">
        <v>14</v>
      </c>
      <c r="G91" s="2">
        <v>41114</v>
      </c>
      <c r="H91" s="2">
        <v>41408</v>
      </c>
      <c r="I91">
        <v>20.8</v>
      </c>
      <c r="J91">
        <f t="shared" si="6"/>
        <v>24.637681159420293</v>
      </c>
      <c r="K91">
        <f t="shared" si="7"/>
        <v>75.362318840579704</v>
      </c>
      <c r="L91">
        <v>10</v>
      </c>
      <c r="M91">
        <f t="shared" si="8"/>
        <v>2.4637681159420293</v>
      </c>
    </row>
    <row r="92" spans="1:19">
      <c r="A92" t="s">
        <v>10</v>
      </c>
      <c r="B92">
        <v>55</v>
      </c>
      <c r="C92">
        <v>15.8</v>
      </c>
      <c r="D92">
        <v>26.5</v>
      </c>
      <c r="E92" t="s">
        <v>18</v>
      </c>
      <c r="F92" t="s">
        <v>14</v>
      </c>
      <c r="G92" s="2">
        <v>41114</v>
      </c>
      <c r="H92" s="2">
        <v>41458</v>
      </c>
      <c r="I92">
        <v>17.899999999999999</v>
      </c>
      <c r="J92">
        <f t="shared" si="6"/>
        <v>32.452830188679251</v>
      </c>
      <c r="K92">
        <f t="shared" si="7"/>
        <v>67.547169811320742</v>
      </c>
      <c r="L92">
        <v>12</v>
      </c>
      <c r="M92">
        <f t="shared" si="8"/>
        <v>2.7044025157232707</v>
      </c>
    </row>
    <row r="93" spans="1:19">
      <c r="A93" t="s">
        <v>10</v>
      </c>
      <c r="B93">
        <v>31</v>
      </c>
      <c r="C93">
        <v>16.399999999999999</v>
      </c>
      <c r="D93">
        <v>25.3</v>
      </c>
      <c r="E93" t="s">
        <v>17</v>
      </c>
      <c r="F93" t="s">
        <v>14</v>
      </c>
      <c r="G93" s="2">
        <v>41114</v>
      </c>
      <c r="H93" s="2">
        <v>41458</v>
      </c>
      <c r="I93">
        <v>17.3</v>
      </c>
      <c r="J93">
        <f t="shared" si="6"/>
        <v>31.620553359683797</v>
      </c>
      <c r="K93">
        <f t="shared" si="7"/>
        <v>68.379446640316203</v>
      </c>
      <c r="L93">
        <v>12</v>
      </c>
      <c r="M93">
        <f t="shared" si="8"/>
        <v>2.6350461133069829</v>
      </c>
      <c r="Q93">
        <v>12</v>
      </c>
      <c r="R93">
        <f>AVERAGE(K92:K94)</f>
        <v>68.201953911551939</v>
      </c>
      <c r="S93">
        <f>STDEV(K92:K94)/SQRT(COUNT(K92:K94))</f>
        <v>0.33863769724110471</v>
      </c>
    </row>
    <row r="94" spans="1:19">
      <c r="A94" t="s">
        <v>10</v>
      </c>
      <c r="B94">
        <v>6</v>
      </c>
      <c r="C94">
        <v>17.3</v>
      </c>
      <c r="D94">
        <v>26.5</v>
      </c>
      <c r="E94" t="s">
        <v>11</v>
      </c>
      <c r="F94" t="s">
        <v>14</v>
      </c>
      <c r="G94" s="2">
        <v>41114</v>
      </c>
      <c r="H94" s="2">
        <v>41458</v>
      </c>
      <c r="I94">
        <v>18.2</v>
      </c>
      <c r="J94">
        <f t="shared" si="6"/>
        <v>31.320754716981135</v>
      </c>
      <c r="K94">
        <f t="shared" si="7"/>
        <v>68.679245283018872</v>
      </c>
      <c r="L94">
        <v>12</v>
      </c>
      <c r="M94">
        <f t="shared" si="8"/>
        <v>2.6100628930817611</v>
      </c>
    </row>
    <row r="95" spans="1:19">
      <c r="A95" t="s">
        <v>10</v>
      </c>
      <c r="B95">
        <v>32</v>
      </c>
      <c r="C95">
        <v>16.600000000000001</v>
      </c>
      <c r="D95">
        <v>27.1</v>
      </c>
      <c r="E95" t="s">
        <v>17</v>
      </c>
      <c r="F95" t="s">
        <v>14</v>
      </c>
      <c r="G95" s="2">
        <v>41114</v>
      </c>
      <c r="H95" s="2">
        <v>41596</v>
      </c>
      <c r="I95">
        <v>16.399999999999999</v>
      </c>
      <c r="J95">
        <f t="shared" si="6"/>
        <v>39.483394833948346</v>
      </c>
      <c r="K95">
        <f t="shared" si="7"/>
        <v>60.516605166051654</v>
      </c>
      <c r="L95">
        <v>16</v>
      </c>
      <c r="M95">
        <f t="shared" si="8"/>
        <v>2.4677121771217716</v>
      </c>
      <c r="Q95">
        <v>16</v>
      </c>
      <c r="R95">
        <f>AVERAGE(K95:K96)</f>
        <v>62.363565740920563</v>
      </c>
      <c r="S95">
        <f>STDEV(K95:K96)/SQRT(COUNT(K95:K96))</f>
        <v>1.8469605748689124</v>
      </c>
    </row>
    <row r="96" spans="1:19">
      <c r="A96" t="s">
        <v>10</v>
      </c>
      <c r="B96">
        <v>5</v>
      </c>
      <c r="C96">
        <v>17.8</v>
      </c>
      <c r="D96">
        <v>28.5</v>
      </c>
      <c r="E96" t="s">
        <v>11</v>
      </c>
      <c r="F96" t="s">
        <v>14</v>
      </c>
      <c r="G96" s="2">
        <v>41114</v>
      </c>
      <c r="H96" s="2">
        <v>41596</v>
      </c>
      <c r="I96">
        <v>18.3</v>
      </c>
      <c r="J96">
        <f t="shared" si="6"/>
        <v>35.789473684210527</v>
      </c>
      <c r="K96">
        <f t="shared" si="7"/>
        <v>64.21052631578948</v>
      </c>
      <c r="L96">
        <v>16</v>
      </c>
      <c r="M96">
        <f t="shared" si="8"/>
        <v>2.236842105263158</v>
      </c>
    </row>
    <row r="97" spans="1:19">
      <c r="A97" s="12" t="s">
        <v>10</v>
      </c>
      <c r="B97" s="12">
        <v>56</v>
      </c>
      <c r="C97" s="12">
        <v>15.6</v>
      </c>
      <c r="D97" s="12">
        <v>23.9</v>
      </c>
      <c r="E97" s="12" t="s">
        <v>18</v>
      </c>
      <c r="F97" s="12" t="s">
        <v>14</v>
      </c>
      <c r="G97" s="35">
        <v>41114</v>
      </c>
      <c r="H97" s="12"/>
      <c r="I97" s="12"/>
      <c r="J97" s="12">
        <f t="shared" si="6"/>
        <v>100</v>
      </c>
      <c r="K97" s="12">
        <f t="shared" si="7"/>
        <v>0</v>
      </c>
      <c r="L97" s="12"/>
      <c r="M97" s="12" t="e">
        <f t="shared" si="8"/>
        <v>#DIV/0!</v>
      </c>
    </row>
    <row r="98" spans="1:19">
      <c r="A98" s="12" t="s">
        <v>9</v>
      </c>
      <c r="B98" s="12">
        <v>55</v>
      </c>
      <c r="C98" s="12">
        <v>18.7</v>
      </c>
      <c r="D98" s="12">
        <v>36.700000000000003</v>
      </c>
      <c r="E98" s="12" t="s">
        <v>18</v>
      </c>
      <c r="F98" s="12" t="s">
        <v>14</v>
      </c>
      <c r="G98" s="35">
        <v>41114</v>
      </c>
      <c r="H98" s="12"/>
      <c r="I98" s="12"/>
      <c r="J98" s="12">
        <f t="shared" si="6"/>
        <v>100</v>
      </c>
      <c r="K98" s="12">
        <f t="shared" si="7"/>
        <v>0</v>
      </c>
      <c r="L98" s="12"/>
      <c r="M98" s="12" t="e">
        <f t="shared" si="8"/>
        <v>#DIV/0!</v>
      </c>
    </row>
    <row r="99" spans="1:19">
      <c r="A99" s="12" t="s">
        <v>9</v>
      </c>
      <c r="B99" s="12">
        <v>56</v>
      </c>
      <c r="C99" s="12">
        <v>18.7</v>
      </c>
      <c r="D99" s="12">
        <v>28.6</v>
      </c>
      <c r="E99" s="12" t="s">
        <v>18</v>
      </c>
      <c r="F99" s="12" t="s">
        <v>14</v>
      </c>
      <c r="G99" s="35">
        <v>41114</v>
      </c>
      <c r="H99" s="12"/>
      <c r="I99" s="12"/>
      <c r="J99" s="12">
        <f t="shared" si="6"/>
        <v>100</v>
      </c>
      <c r="K99" s="12">
        <f t="shared" si="7"/>
        <v>0</v>
      </c>
      <c r="L99" s="12"/>
      <c r="M99" s="12" t="e">
        <f t="shared" si="8"/>
        <v>#DIV/0!</v>
      </c>
    </row>
    <row r="100" spans="1:19">
      <c r="A100" t="s">
        <v>9</v>
      </c>
      <c r="B100">
        <v>1</v>
      </c>
      <c r="C100">
        <v>17.3</v>
      </c>
      <c r="D100">
        <v>34.5</v>
      </c>
      <c r="E100" t="s">
        <v>11</v>
      </c>
      <c r="F100" t="s">
        <v>14</v>
      </c>
      <c r="G100" s="2">
        <v>41114</v>
      </c>
      <c r="H100" s="2">
        <v>41145</v>
      </c>
      <c r="I100">
        <v>28</v>
      </c>
      <c r="J100">
        <f t="shared" si="6"/>
        <v>18.840579710144929</v>
      </c>
      <c r="K100">
        <f t="shared" si="7"/>
        <v>81.159420289855063</v>
      </c>
      <c r="L100">
        <v>1</v>
      </c>
      <c r="M100">
        <f t="shared" si="8"/>
        <v>18.840579710144929</v>
      </c>
    </row>
    <row r="101" spans="1:19">
      <c r="A101" t="s">
        <v>9</v>
      </c>
      <c r="B101">
        <v>49</v>
      </c>
      <c r="C101">
        <v>10.5</v>
      </c>
      <c r="D101">
        <v>27.6</v>
      </c>
      <c r="E101" t="s">
        <v>18</v>
      </c>
      <c r="F101" t="s">
        <v>14</v>
      </c>
      <c r="G101" s="2">
        <v>41114</v>
      </c>
      <c r="H101" s="2">
        <v>41145</v>
      </c>
      <c r="I101">
        <v>23.6</v>
      </c>
      <c r="J101">
        <f t="shared" si="6"/>
        <v>14.492753623188406</v>
      </c>
      <c r="K101">
        <f t="shared" si="7"/>
        <v>85.507246376811594</v>
      </c>
      <c r="L101">
        <v>1</v>
      </c>
      <c r="M101">
        <f t="shared" si="8"/>
        <v>14.492753623188406</v>
      </c>
      <c r="Q101">
        <v>1</v>
      </c>
      <c r="R101">
        <f>AVERAGE(K100:K102)</f>
        <v>84.821092278719391</v>
      </c>
      <c r="S101">
        <f>STDEV(K100:K102)/SQRT(COUNT(K100:K102))</f>
        <v>1.9464649974876405</v>
      </c>
    </row>
    <row r="102" spans="1:19">
      <c r="A102" t="s">
        <v>9</v>
      </c>
      <c r="B102">
        <v>25</v>
      </c>
      <c r="C102">
        <v>17.899999999999999</v>
      </c>
      <c r="D102">
        <v>29.5</v>
      </c>
      <c r="E102" t="s">
        <v>17</v>
      </c>
      <c r="F102" t="s">
        <v>14</v>
      </c>
      <c r="G102" s="2">
        <v>41114</v>
      </c>
      <c r="H102" s="2">
        <v>41145</v>
      </c>
      <c r="I102">
        <v>25.9</v>
      </c>
      <c r="J102">
        <f t="shared" si="6"/>
        <v>12.203389830508479</v>
      </c>
      <c r="K102">
        <f t="shared" si="7"/>
        <v>87.796610169491515</v>
      </c>
      <c r="L102">
        <v>1</v>
      </c>
      <c r="M102">
        <f t="shared" si="8"/>
        <v>12.203389830508479</v>
      </c>
    </row>
    <row r="103" spans="1:19">
      <c r="A103" t="s">
        <v>9</v>
      </c>
      <c r="B103">
        <v>50</v>
      </c>
      <c r="C103">
        <v>17.399999999999999</v>
      </c>
      <c r="D103">
        <v>31.8</v>
      </c>
      <c r="E103" t="s">
        <v>18</v>
      </c>
      <c r="F103" t="s">
        <v>14</v>
      </c>
      <c r="G103" s="2">
        <v>41114</v>
      </c>
      <c r="H103" s="4">
        <v>41180</v>
      </c>
      <c r="I103">
        <v>24.3</v>
      </c>
      <c r="J103">
        <f t="shared" si="6"/>
        <v>23.584905660377359</v>
      </c>
      <c r="K103">
        <f t="shared" si="7"/>
        <v>76.415094339622641</v>
      </c>
      <c r="L103">
        <v>2</v>
      </c>
      <c r="M103">
        <f t="shared" si="8"/>
        <v>11.79245283018868</v>
      </c>
    </row>
    <row r="104" spans="1:19">
      <c r="A104" t="s">
        <v>9</v>
      </c>
      <c r="B104">
        <v>2</v>
      </c>
      <c r="C104">
        <v>18.600000000000001</v>
      </c>
      <c r="D104">
        <v>36.9</v>
      </c>
      <c r="E104" t="s">
        <v>11</v>
      </c>
      <c r="F104" t="s">
        <v>14</v>
      </c>
      <c r="G104" s="2">
        <v>41114</v>
      </c>
      <c r="H104" s="4">
        <v>41180</v>
      </c>
      <c r="I104">
        <v>28.2</v>
      </c>
      <c r="J104">
        <f t="shared" si="6"/>
        <v>23.577235772357721</v>
      </c>
      <c r="K104">
        <f t="shared" si="7"/>
        <v>76.422764227642276</v>
      </c>
      <c r="L104">
        <v>2</v>
      </c>
      <c r="M104">
        <f t="shared" si="8"/>
        <v>11.78861788617886</v>
      </c>
      <c r="Q104">
        <v>2</v>
      </c>
      <c r="R104">
        <f>AVERAGE(K103:K105)</f>
        <v>76.644877586937767</v>
      </c>
      <c r="S104">
        <f>STDEV(K103:K105)/SQRT(COUNT(K103:K105))</f>
        <v>0.22595915124582563</v>
      </c>
    </row>
    <row r="105" spans="1:19">
      <c r="A105" t="s">
        <v>9</v>
      </c>
      <c r="B105">
        <v>26</v>
      </c>
      <c r="C105">
        <v>17.2</v>
      </c>
      <c r="D105">
        <v>31</v>
      </c>
      <c r="E105" t="s">
        <v>17</v>
      </c>
      <c r="F105" t="s">
        <v>14</v>
      </c>
      <c r="G105" s="2">
        <v>41114</v>
      </c>
      <c r="H105" s="4">
        <v>41180</v>
      </c>
      <c r="I105">
        <v>23.9</v>
      </c>
      <c r="J105">
        <f t="shared" si="6"/>
        <v>22.903225806451619</v>
      </c>
      <c r="K105">
        <f t="shared" si="7"/>
        <v>77.096774193548384</v>
      </c>
      <c r="L105">
        <v>2</v>
      </c>
      <c r="M105">
        <f t="shared" si="8"/>
        <v>11.45161290322581</v>
      </c>
    </row>
    <row r="106" spans="1:19">
      <c r="A106" t="s">
        <v>9</v>
      </c>
      <c r="B106">
        <v>51</v>
      </c>
      <c r="C106">
        <v>16.8</v>
      </c>
      <c r="D106">
        <v>32.299999999999997</v>
      </c>
      <c r="E106" t="s">
        <v>18</v>
      </c>
      <c r="F106" t="s">
        <v>14</v>
      </c>
      <c r="G106" s="2">
        <v>41114</v>
      </c>
      <c r="H106" s="2">
        <v>41221</v>
      </c>
      <c r="I106">
        <v>24</v>
      </c>
      <c r="J106">
        <f t="shared" si="6"/>
        <v>25.696594427244573</v>
      </c>
      <c r="K106">
        <f t="shared" si="7"/>
        <v>74.303405572755423</v>
      </c>
      <c r="L106">
        <v>4</v>
      </c>
      <c r="M106">
        <f t="shared" si="8"/>
        <v>6.4241486068111433</v>
      </c>
    </row>
    <row r="107" spans="1:19">
      <c r="A107" t="s">
        <v>9</v>
      </c>
      <c r="B107">
        <v>3</v>
      </c>
      <c r="C107">
        <v>16.899999999999999</v>
      </c>
      <c r="D107">
        <v>32.5</v>
      </c>
      <c r="E107" t="s">
        <v>11</v>
      </c>
      <c r="F107" t="s">
        <v>14</v>
      </c>
      <c r="G107" s="2">
        <v>41114</v>
      </c>
      <c r="H107" s="2">
        <v>41221</v>
      </c>
      <c r="I107">
        <v>24.3</v>
      </c>
      <c r="J107">
        <f t="shared" si="6"/>
        <v>25.23076923076923</v>
      </c>
      <c r="K107">
        <f t="shared" si="7"/>
        <v>74.769230769230774</v>
      </c>
      <c r="L107">
        <v>4</v>
      </c>
      <c r="M107">
        <f t="shared" si="8"/>
        <v>6.3076923076923075</v>
      </c>
      <c r="Q107">
        <v>4</v>
      </c>
      <c r="R107">
        <f>AVERAGE(K106:K108)</f>
        <v>76.183821234516572</v>
      </c>
      <c r="S107">
        <f>STDEV(K106:K108)/SQRT(COUNT(K106:K108))</f>
        <v>1.6529818824753759</v>
      </c>
    </row>
    <row r="108" spans="1:19">
      <c r="A108" t="s">
        <v>9</v>
      </c>
      <c r="B108">
        <v>27</v>
      </c>
      <c r="C108">
        <v>17.399999999999999</v>
      </c>
      <c r="D108">
        <v>30.7</v>
      </c>
      <c r="E108" t="s">
        <v>17</v>
      </c>
      <c r="F108" t="s">
        <v>14</v>
      </c>
      <c r="G108" s="2">
        <v>41114</v>
      </c>
      <c r="H108" s="2">
        <v>41221</v>
      </c>
      <c r="I108">
        <v>24.4</v>
      </c>
      <c r="J108">
        <f t="shared" si="6"/>
        <v>20.521172638436486</v>
      </c>
      <c r="K108">
        <f t="shared" si="7"/>
        <v>79.478827361563518</v>
      </c>
      <c r="L108">
        <v>4</v>
      </c>
      <c r="M108">
        <f t="shared" si="8"/>
        <v>5.1302931596091215</v>
      </c>
    </row>
    <row r="109" spans="1:19">
      <c r="A109" t="s">
        <v>9</v>
      </c>
      <c r="B109">
        <v>52</v>
      </c>
      <c r="C109">
        <v>17.600000000000001</v>
      </c>
      <c r="D109">
        <v>32.5</v>
      </c>
      <c r="E109" t="s">
        <v>18</v>
      </c>
      <c r="F109" t="s">
        <v>14</v>
      </c>
      <c r="G109" s="2">
        <v>41114</v>
      </c>
      <c r="H109" s="4">
        <v>41299</v>
      </c>
      <c r="I109">
        <v>23.4</v>
      </c>
      <c r="J109">
        <f t="shared" si="6"/>
        <v>28.000000000000004</v>
      </c>
      <c r="K109">
        <f t="shared" si="7"/>
        <v>72</v>
      </c>
      <c r="L109">
        <v>6</v>
      </c>
      <c r="M109">
        <f t="shared" si="8"/>
        <v>4.666666666666667</v>
      </c>
    </row>
    <row r="110" spans="1:19">
      <c r="A110" t="s">
        <v>9</v>
      </c>
      <c r="B110">
        <v>28</v>
      </c>
      <c r="C110">
        <v>20.3</v>
      </c>
      <c r="D110">
        <v>35.799999999999997</v>
      </c>
      <c r="E110" t="s">
        <v>17</v>
      </c>
      <c r="F110" t="s">
        <v>14</v>
      </c>
      <c r="G110" s="2">
        <v>41114</v>
      </c>
      <c r="H110" s="4">
        <v>41299</v>
      </c>
      <c r="I110">
        <v>26</v>
      </c>
      <c r="J110">
        <f t="shared" si="6"/>
        <v>27.374301675977648</v>
      </c>
      <c r="K110">
        <f t="shared" si="7"/>
        <v>72.625698324022352</v>
      </c>
      <c r="L110">
        <v>6</v>
      </c>
      <c r="M110">
        <f t="shared" si="8"/>
        <v>4.5623836126629413</v>
      </c>
      <c r="Q110">
        <v>6</v>
      </c>
      <c r="R110">
        <f>AVERAGE(K109:K111)</f>
        <v>73.749691649132998</v>
      </c>
      <c r="S110">
        <f>STDEV(K109:K111)/SQRT(COUNT(K109:K111))</f>
        <v>1.448150958586653</v>
      </c>
    </row>
    <row r="111" spans="1:19">
      <c r="A111" t="s">
        <v>9</v>
      </c>
      <c r="B111">
        <v>8</v>
      </c>
      <c r="C111">
        <v>18.100000000000001</v>
      </c>
      <c r="D111">
        <v>30.8</v>
      </c>
      <c r="E111" t="s">
        <v>11</v>
      </c>
      <c r="F111" t="s">
        <v>14</v>
      </c>
      <c r="G111" s="2">
        <v>41114</v>
      </c>
      <c r="H111" s="4">
        <v>41299</v>
      </c>
      <c r="I111">
        <v>23.6</v>
      </c>
      <c r="J111">
        <f t="shared" si="6"/>
        <v>23.376623376623375</v>
      </c>
      <c r="K111">
        <f t="shared" si="7"/>
        <v>76.623376623376629</v>
      </c>
      <c r="L111">
        <v>6</v>
      </c>
      <c r="M111">
        <f t="shared" si="8"/>
        <v>3.8961038961038956</v>
      </c>
    </row>
    <row r="112" spans="1:19">
      <c r="A112" t="s">
        <v>9</v>
      </c>
      <c r="B112">
        <v>7</v>
      </c>
      <c r="C112">
        <v>18.899999999999999</v>
      </c>
      <c r="D112">
        <v>39.1</v>
      </c>
      <c r="E112" t="s">
        <v>11</v>
      </c>
      <c r="F112" t="s">
        <v>14</v>
      </c>
      <c r="G112" s="2">
        <v>41114</v>
      </c>
      <c r="H112" s="2">
        <v>41362</v>
      </c>
      <c r="I112">
        <v>26.7</v>
      </c>
      <c r="J112">
        <f t="shared" si="6"/>
        <v>31.713554987212277</v>
      </c>
      <c r="K112">
        <f t="shared" si="7"/>
        <v>68.286445012787723</v>
      </c>
      <c r="L112">
        <v>8</v>
      </c>
      <c r="M112">
        <f t="shared" si="8"/>
        <v>3.9641943734015346</v>
      </c>
    </row>
    <row r="113" spans="1:19">
      <c r="A113" t="s">
        <v>9</v>
      </c>
      <c r="B113">
        <v>53</v>
      </c>
      <c r="C113">
        <v>18.100000000000001</v>
      </c>
      <c r="D113">
        <v>33.1</v>
      </c>
      <c r="E113" t="s">
        <v>18</v>
      </c>
      <c r="F113" t="s">
        <v>14</v>
      </c>
      <c r="G113" s="2">
        <v>41114</v>
      </c>
      <c r="H113" s="2">
        <v>41362</v>
      </c>
      <c r="I113">
        <v>24</v>
      </c>
      <c r="J113">
        <f t="shared" si="6"/>
        <v>27.492447129909369</v>
      </c>
      <c r="K113">
        <f t="shared" si="7"/>
        <v>72.507552870090635</v>
      </c>
      <c r="L113">
        <v>8</v>
      </c>
      <c r="M113">
        <f t="shared" si="8"/>
        <v>3.4365558912386711</v>
      </c>
      <c r="Q113">
        <v>8</v>
      </c>
      <c r="R113">
        <f>AVERAGE(K112:K114)</f>
        <v>71.690175071356023</v>
      </c>
      <c r="S113">
        <f>STDEV(K112:K114)/SQRT(COUNT(K112:K114))</f>
        <v>1.7768278283414909</v>
      </c>
    </row>
    <row r="114" spans="1:19">
      <c r="A114" t="s">
        <v>9</v>
      </c>
      <c r="B114">
        <v>29</v>
      </c>
      <c r="C114">
        <v>18.100000000000001</v>
      </c>
      <c r="D114">
        <v>31.1</v>
      </c>
      <c r="E114" t="s">
        <v>17</v>
      </c>
      <c r="F114" t="s">
        <v>14</v>
      </c>
      <c r="G114" s="2">
        <v>41114</v>
      </c>
      <c r="H114" s="2">
        <v>41362</v>
      </c>
      <c r="I114">
        <v>23.1</v>
      </c>
      <c r="J114">
        <f t="shared" ref="J114:J145" si="9">(D114-I114)/D114*100</f>
        <v>25.723472668810288</v>
      </c>
      <c r="K114">
        <f t="shared" ref="K114:K145" si="10">100-J114</f>
        <v>74.276527331189712</v>
      </c>
      <c r="L114">
        <v>8</v>
      </c>
      <c r="M114">
        <f t="shared" ref="M114:M145" si="11">J114/L114</f>
        <v>3.215434083601286</v>
      </c>
    </row>
    <row r="115" spans="1:19">
      <c r="A115" t="s">
        <v>9</v>
      </c>
      <c r="B115">
        <v>6</v>
      </c>
      <c r="C115">
        <v>18.5</v>
      </c>
      <c r="D115">
        <v>35.700000000000003</v>
      </c>
      <c r="E115" t="s">
        <v>11</v>
      </c>
      <c r="F115" t="s">
        <v>14</v>
      </c>
      <c r="G115" s="2">
        <v>41114</v>
      </c>
      <c r="H115" s="2">
        <v>41408</v>
      </c>
      <c r="I115">
        <v>26.5</v>
      </c>
      <c r="J115">
        <f t="shared" si="9"/>
        <v>25.770308123249308</v>
      </c>
      <c r="K115">
        <f t="shared" si="10"/>
        <v>74.229691876750692</v>
      </c>
      <c r="L115">
        <v>10</v>
      </c>
      <c r="M115">
        <f t="shared" si="11"/>
        <v>2.5770308123249306</v>
      </c>
    </row>
    <row r="116" spans="1:19">
      <c r="A116" t="s">
        <v>9</v>
      </c>
      <c r="B116">
        <v>30</v>
      </c>
      <c r="C116">
        <v>18.2</v>
      </c>
      <c r="D116">
        <v>30.5</v>
      </c>
      <c r="E116" t="s">
        <v>17</v>
      </c>
      <c r="F116" t="s">
        <v>14</v>
      </c>
      <c r="G116" s="2">
        <v>41114</v>
      </c>
      <c r="H116" s="2">
        <v>41408</v>
      </c>
      <c r="I116">
        <v>23.5</v>
      </c>
      <c r="J116">
        <f t="shared" si="9"/>
        <v>22.950819672131146</v>
      </c>
      <c r="K116">
        <f t="shared" si="10"/>
        <v>77.049180327868854</v>
      </c>
      <c r="L116">
        <v>10</v>
      </c>
      <c r="M116">
        <f t="shared" si="11"/>
        <v>2.2950819672131146</v>
      </c>
      <c r="Q116">
        <v>10</v>
      </c>
      <c r="R116">
        <f>AVERAGE(K115:K117)</f>
        <v>76.82893099889958</v>
      </c>
      <c r="S116">
        <f>STDEV(K115:K117)/SQRT(COUNT(K115:K117))</f>
        <v>1.4413041673587141</v>
      </c>
    </row>
    <row r="117" spans="1:19">
      <c r="A117" t="s">
        <v>9</v>
      </c>
      <c r="B117">
        <v>54</v>
      </c>
      <c r="C117">
        <v>18.399999999999999</v>
      </c>
      <c r="D117">
        <v>30.3</v>
      </c>
      <c r="E117" t="s">
        <v>18</v>
      </c>
      <c r="F117" t="s">
        <v>14</v>
      </c>
      <c r="G117" s="2">
        <v>41114</v>
      </c>
      <c r="H117" s="2">
        <v>41408</v>
      </c>
      <c r="I117">
        <v>24</v>
      </c>
      <c r="J117">
        <f t="shared" si="9"/>
        <v>20.792079207920793</v>
      </c>
      <c r="K117">
        <f t="shared" si="10"/>
        <v>79.207920792079207</v>
      </c>
      <c r="L117">
        <v>10</v>
      </c>
      <c r="M117">
        <f t="shared" si="11"/>
        <v>2.0792079207920793</v>
      </c>
    </row>
    <row r="118" spans="1:19">
      <c r="A118" t="s">
        <v>9</v>
      </c>
      <c r="B118">
        <v>5</v>
      </c>
      <c r="C118">
        <v>18.600000000000001</v>
      </c>
      <c r="D118">
        <v>39.4</v>
      </c>
      <c r="E118" t="s">
        <v>11</v>
      </c>
      <c r="F118" t="s">
        <v>14</v>
      </c>
      <c r="G118" s="2">
        <v>41114</v>
      </c>
      <c r="H118" s="2">
        <v>41458</v>
      </c>
      <c r="I118">
        <v>25.3</v>
      </c>
      <c r="J118">
        <f t="shared" si="9"/>
        <v>35.786802030456847</v>
      </c>
      <c r="K118">
        <f t="shared" si="10"/>
        <v>64.21319796954316</v>
      </c>
      <c r="L118">
        <v>12</v>
      </c>
      <c r="M118">
        <f t="shared" si="11"/>
        <v>2.9822335025380706</v>
      </c>
    </row>
    <row r="119" spans="1:19">
      <c r="A119" t="s">
        <v>9</v>
      </c>
      <c r="B119">
        <v>31</v>
      </c>
      <c r="C119">
        <v>17.5</v>
      </c>
      <c r="D119">
        <v>29.6</v>
      </c>
      <c r="E119" t="s">
        <v>17</v>
      </c>
      <c r="F119" t="s">
        <v>14</v>
      </c>
      <c r="G119" s="2">
        <v>41114</v>
      </c>
      <c r="H119" s="2">
        <v>41458</v>
      </c>
      <c r="I119">
        <v>21.3</v>
      </c>
      <c r="J119">
        <f t="shared" si="9"/>
        <v>28.040540540540544</v>
      </c>
      <c r="K119">
        <f t="shared" si="10"/>
        <v>71.959459459459453</v>
      </c>
      <c r="L119">
        <v>12</v>
      </c>
      <c r="M119">
        <f t="shared" si="11"/>
        <v>2.336711711711712</v>
      </c>
      <c r="Q119">
        <v>12</v>
      </c>
      <c r="R119">
        <f>AVERAGE(K118:K119)</f>
        <v>68.086328714501306</v>
      </c>
      <c r="S119">
        <f>STDEV(K118:K119)/SQRT(COUNT(K118:K119))</f>
        <v>3.873130744958146</v>
      </c>
    </row>
    <row r="120" spans="1:19">
      <c r="A120" t="s">
        <v>9</v>
      </c>
      <c r="B120">
        <v>4</v>
      </c>
      <c r="C120">
        <v>18.5</v>
      </c>
      <c r="D120">
        <v>35.4</v>
      </c>
      <c r="E120" t="s">
        <v>11</v>
      </c>
      <c r="F120" t="s">
        <v>14</v>
      </c>
      <c r="G120" s="2">
        <v>41114</v>
      </c>
      <c r="H120" s="2">
        <v>41596</v>
      </c>
      <c r="I120">
        <v>22.7</v>
      </c>
      <c r="J120">
        <f t="shared" si="9"/>
        <v>35.875706214689259</v>
      </c>
      <c r="K120">
        <f t="shared" si="10"/>
        <v>64.124293785310741</v>
      </c>
      <c r="L120">
        <v>16</v>
      </c>
      <c r="M120">
        <f t="shared" si="11"/>
        <v>2.2422316384180787</v>
      </c>
    </row>
    <row r="121" spans="1:19">
      <c r="A121" t="s">
        <v>9</v>
      </c>
      <c r="B121">
        <v>32</v>
      </c>
      <c r="C121">
        <v>18.8</v>
      </c>
      <c r="D121">
        <v>33.299999999999997</v>
      </c>
      <c r="E121" t="s">
        <v>17</v>
      </c>
      <c r="F121" t="s">
        <v>14</v>
      </c>
      <c r="G121" s="2">
        <v>41114</v>
      </c>
      <c r="H121" s="2">
        <v>41596</v>
      </c>
      <c r="I121">
        <v>22.9</v>
      </c>
      <c r="J121">
        <f t="shared" si="9"/>
        <v>31.231231231231231</v>
      </c>
      <c r="K121">
        <f t="shared" si="10"/>
        <v>68.768768768768766</v>
      </c>
      <c r="L121">
        <v>16</v>
      </c>
      <c r="M121">
        <f t="shared" si="11"/>
        <v>1.9519519519519519</v>
      </c>
      <c r="Q121">
        <v>16</v>
      </c>
      <c r="R121">
        <f>AVERAGE(K120:K121)</f>
        <v>66.446531277039753</v>
      </c>
      <c r="S121">
        <f>STDEV(K120:K121)/SQRT(COUNT(K120:K121))</f>
        <v>2.3222374917290125</v>
      </c>
    </row>
    <row r="122" spans="1:19">
      <c r="A122" s="12" t="s">
        <v>1</v>
      </c>
      <c r="B122" s="12">
        <v>5</v>
      </c>
      <c r="C122" s="12">
        <v>17.7</v>
      </c>
      <c r="D122" s="12">
        <v>24.8</v>
      </c>
      <c r="E122" s="12" t="s">
        <v>11</v>
      </c>
      <c r="F122" s="12" t="s">
        <v>14</v>
      </c>
      <c r="G122" s="35">
        <v>41114</v>
      </c>
      <c r="H122" s="12"/>
      <c r="I122" s="12"/>
      <c r="J122" s="12">
        <f t="shared" si="9"/>
        <v>100</v>
      </c>
      <c r="K122" s="12">
        <f t="shared" si="10"/>
        <v>0</v>
      </c>
      <c r="L122" s="12">
        <v>0</v>
      </c>
      <c r="M122" s="12" t="e">
        <f t="shared" si="11"/>
        <v>#DIV/0!</v>
      </c>
    </row>
    <row r="123" spans="1:19">
      <c r="A123" s="12" t="s">
        <v>1</v>
      </c>
      <c r="B123" s="12">
        <v>6</v>
      </c>
      <c r="C123" s="12">
        <v>17.3</v>
      </c>
      <c r="D123" s="12">
        <v>26.5</v>
      </c>
      <c r="E123" s="12" t="s">
        <v>11</v>
      </c>
      <c r="F123" s="12" t="s">
        <v>14</v>
      </c>
      <c r="G123" s="35">
        <v>41114</v>
      </c>
      <c r="H123" s="12"/>
      <c r="I123" s="12"/>
      <c r="J123" s="12">
        <f t="shared" si="9"/>
        <v>100</v>
      </c>
      <c r="K123" s="12">
        <f t="shared" si="10"/>
        <v>0</v>
      </c>
      <c r="L123" s="12">
        <v>0</v>
      </c>
      <c r="M123" s="12" t="e">
        <f t="shared" si="11"/>
        <v>#DIV/0!</v>
      </c>
    </row>
    <row r="124" spans="1:19">
      <c r="A124" s="12" t="s">
        <v>1</v>
      </c>
      <c r="B124" s="12">
        <v>56</v>
      </c>
      <c r="C124" s="12">
        <v>18.7</v>
      </c>
      <c r="D124" s="12">
        <v>38.799999999999997</v>
      </c>
      <c r="E124" s="12" t="s">
        <v>18</v>
      </c>
      <c r="F124" s="12" t="s">
        <v>14</v>
      </c>
      <c r="G124" s="35">
        <v>41114</v>
      </c>
      <c r="H124" s="12"/>
      <c r="I124" s="12"/>
      <c r="J124" s="12">
        <f t="shared" si="9"/>
        <v>100</v>
      </c>
      <c r="K124" s="12">
        <f t="shared" si="10"/>
        <v>0</v>
      </c>
      <c r="L124" s="12">
        <v>0</v>
      </c>
      <c r="M124" s="12" t="e">
        <f t="shared" si="11"/>
        <v>#DIV/0!</v>
      </c>
    </row>
    <row r="125" spans="1:19">
      <c r="A125" t="s">
        <v>1</v>
      </c>
      <c r="B125">
        <v>49</v>
      </c>
      <c r="C125">
        <v>18.600000000000001</v>
      </c>
      <c r="D125">
        <v>39.799999999999997</v>
      </c>
      <c r="E125" t="s">
        <v>18</v>
      </c>
      <c r="F125" t="s">
        <v>14</v>
      </c>
      <c r="G125" s="2">
        <v>41114</v>
      </c>
      <c r="H125" s="2">
        <v>41145</v>
      </c>
      <c r="I125">
        <v>24</v>
      </c>
      <c r="J125">
        <f t="shared" si="9"/>
        <v>39.698492462311549</v>
      </c>
      <c r="K125">
        <f t="shared" si="10"/>
        <v>60.301507537688451</v>
      </c>
      <c r="L125">
        <v>1</v>
      </c>
      <c r="M125">
        <f t="shared" si="11"/>
        <v>39.698492462311549</v>
      </c>
    </row>
    <row r="126" spans="1:19">
      <c r="A126" t="s">
        <v>1</v>
      </c>
      <c r="B126">
        <v>1</v>
      </c>
      <c r="C126">
        <v>16.899999999999999</v>
      </c>
      <c r="D126">
        <v>36.6</v>
      </c>
      <c r="E126" t="s">
        <v>11</v>
      </c>
      <c r="F126" t="s">
        <v>14</v>
      </c>
      <c r="G126" s="2">
        <v>41114</v>
      </c>
      <c r="H126" s="2">
        <v>41145</v>
      </c>
      <c r="I126">
        <v>30.2</v>
      </c>
      <c r="J126">
        <f t="shared" si="9"/>
        <v>17.486338797814213</v>
      </c>
      <c r="K126">
        <f t="shared" si="10"/>
        <v>82.513661202185787</v>
      </c>
      <c r="L126">
        <v>1</v>
      </c>
      <c r="M126">
        <f t="shared" si="11"/>
        <v>17.486338797814213</v>
      </c>
      <c r="Q126">
        <v>1</v>
      </c>
      <c r="R126">
        <f>AVERAGE(K125:K127)</f>
        <v>77.983306837641294</v>
      </c>
      <c r="S126">
        <f>STDEV(K125:K127)/SQRT(COUNT(K125:K127))</f>
        <v>9.1845036251397953</v>
      </c>
    </row>
    <row r="127" spans="1:19">
      <c r="A127" t="s">
        <v>1</v>
      </c>
      <c r="B127">
        <v>26</v>
      </c>
      <c r="C127">
        <v>18.399999999999999</v>
      </c>
      <c r="D127">
        <v>28.2</v>
      </c>
      <c r="E127" t="s">
        <v>17</v>
      </c>
      <c r="F127" t="s">
        <v>14</v>
      </c>
      <c r="G127" s="2">
        <v>41114</v>
      </c>
      <c r="H127" s="2">
        <v>41145</v>
      </c>
      <c r="I127">
        <v>25.7</v>
      </c>
      <c r="J127">
        <f t="shared" si="9"/>
        <v>8.8652482269503547</v>
      </c>
      <c r="K127">
        <f t="shared" si="10"/>
        <v>91.134751773049643</v>
      </c>
      <c r="L127">
        <v>1</v>
      </c>
      <c r="M127">
        <f t="shared" si="11"/>
        <v>8.8652482269503547</v>
      </c>
    </row>
    <row r="128" spans="1:19">
      <c r="A128" t="s">
        <v>1</v>
      </c>
      <c r="B128">
        <v>27</v>
      </c>
      <c r="C128">
        <v>15.5</v>
      </c>
      <c r="D128">
        <v>25</v>
      </c>
      <c r="E128" t="s">
        <v>17</v>
      </c>
      <c r="F128" t="s">
        <v>14</v>
      </c>
      <c r="G128" s="2">
        <v>41114</v>
      </c>
      <c r="H128" s="4">
        <v>41180</v>
      </c>
      <c r="I128">
        <v>18.899999999999999</v>
      </c>
      <c r="J128">
        <f t="shared" si="9"/>
        <v>24.400000000000006</v>
      </c>
      <c r="K128">
        <f t="shared" si="10"/>
        <v>75.599999999999994</v>
      </c>
      <c r="L128">
        <v>2</v>
      </c>
      <c r="M128">
        <f t="shared" si="11"/>
        <v>12.200000000000003</v>
      </c>
    </row>
    <row r="129" spans="1:19">
      <c r="A129" t="s">
        <v>1</v>
      </c>
      <c r="B129">
        <v>50</v>
      </c>
      <c r="C129">
        <v>18.600000000000001</v>
      </c>
      <c r="D129">
        <v>40.9</v>
      </c>
      <c r="E129" t="s">
        <v>18</v>
      </c>
      <c r="F129" t="s">
        <v>14</v>
      </c>
      <c r="G129" s="2">
        <v>41114</v>
      </c>
      <c r="H129" s="4">
        <v>41180</v>
      </c>
      <c r="I129">
        <v>34.4</v>
      </c>
      <c r="J129">
        <f t="shared" si="9"/>
        <v>15.892420537897312</v>
      </c>
      <c r="K129">
        <f t="shared" si="10"/>
        <v>84.107579462102692</v>
      </c>
      <c r="L129">
        <v>2</v>
      </c>
      <c r="M129">
        <f t="shared" si="11"/>
        <v>7.946210268948656</v>
      </c>
      <c r="Q129">
        <v>2</v>
      </c>
      <c r="R129">
        <f>AVERAGE(K128:K130)</f>
        <v>81.85776794790938</v>
      </c>
      <c r="S129">
        <f>STDEV(K128:K130)/SQRT(COUNT(K128:K130))</f>
        <v>3.1697798639086598</v>
      </c>
    </row>
    <row r="130" spans="1:19">
      <c r="A130" t="s">
        <v>1</v>
      </c>
      <c r="B130">
        <v>2</v>
      </c>
      <c r="C130">
        <v>16.8</v>
      </c>
      <c r="D130">
        <v>28.3</v>
      </c>
      <c r="E130" t="s">
        <v>11</v>
      </c>
      <c r="F130" t="s">
        <v>14</v>
      </c>
      <c r="G130" s="2">
        <v>41114</v>
      </c>
      <c r="H130" s="2">
        <v>41180</v>
      </c>
      <c r="I130">
        <v>24.3</v>
      </c>
      <c r="J130">
        <f t="shared" si="9"/>
        <v>14.134275618374559</v>
      </c>
      <c r="K130">
        <f t="shared" si="10"/>
        <v>85.865724381625441</v>
      </c>
      <c r="L130">
        <v>2</v>
      </c>
      <c r="M130">
        <f t="shared" si="11"/>
        <v>7.0671378091872796</v>
      </c>
    </row>
    <row r="131" spans="1:19">
      <c r="A131" t="s">
        <v>1</v>
      </c>
      <c r="B131">
        <v>51</v>
      </c>
      <c r="C131">
        <v>18.899999999999999</v>
      </c>
      <c r="D131">
        <v>37.5</v>
      </c>
      <c r="E131" t="s">
        <v>18</v>
      </c>
      <c r="F131" t="s">
        <v>14</v>
      </c>
      <c r="G131" s="2">
        <v>41114</v>
      </c>
      <c r="H131" s="2">
        <v>41221</v>
      </c>
      <c r="I131">
        <v>31</v>
      </c>
      <c r="J131">
        <f t="shared" si="9"/>
        <v>17.333333333333336</v>
      </c>
      <c r="K131">
        <f t="shared" si="10"/>
        <v>82.666666666666657</v>
      </c>
      <c r="L131">
        <v>4</v>
      </c>
      <c r="M131">
        <f t="shared" si="11"/>
        <v>4.3333333333333339</v>
      </c>
    </row>
    <row r="132" spans="1:19">
      <c r="A132" t="s">
        <v>1</v>
      </c>
      <c r="B132">
        <v>28</v>
      </c>
      <c r="C132">
        <v>15.5</v>
      </c>
      <c r="D132">
        <v>27.9</v>
      </c>
      <c r="E132" t="s">
        <v>17</v>
      </c>
      <c r="F132" t="s">
        <v>14</v>
      </c>
      <c r="G132" s="2">
        <v>41114</v>
      </c>
      <c r="H132" s="2">
        <v>41221</v>
      </c>
      <c r="I132">
        <v>23.6</v>
      </c>
      <c r="J132">
        <f t="shared" si="9"/>
        <v>15.412186379928306</v>
      </c>
      <c r="K132">
        <f t="shared" si="10"/>
        <v>84.587813620071699</v>
      </c>
      <c r="L132">
        <v>4</v>
      </c>
      <c r="M132">
        <f t="shared" si="11"/>
        <v>3.8530465949820765</v>
      </c>
      <c r="Q132">
        <v>4</v>
      </c>
      <c r="R132">
        <f>AVERAGE(K131:K133)</f>
        <v>84.034321711741072</v>
      </c>
      <c r="S132">
        <f>STDEV(K131:K133)/SQRT(COUNT(K131:K133))</f>
        <v>0.68795533141542431</v>
      </c>
    </row>
    <row r="133" spans="1:19">
      <c r="A133" t="s">
        <v>1</v>
      </c>
      <c r="B133">
        <v>3</v>
      </c>
      <c r="C133">
        <v>17.3</v>
      </c>
      <c r="D133">
        <v>29.7</v>
      </c>
      <c r="E133" t="s">
        <v>11</v>
      </c>
      <c r="F133" t="s">
        <v>14</v>
      </c>
      <c r="G133" s="2">
        <v>41114</v>
      </c>
      <c r="H133" s="2">
        <v>41221</v>
      </c>
      <c r="I133">
        <v>25.2</v>
      </c>
      <c r="J133">
        <f t="shared" si="9"/>
        <v>15.151515151515152</v>
      </c>
      <c r="K133">
        <f t="shared" si="10"/>
        <v>84.848484848484844</v>
      </c>
      <c r="L133">
        <v>4</v>
      </c>
      <c r="M133">
        <f t="shared" si="11"/>
        <v>3.7878787878787881</v>
      </c>
    </row>
    <row r="134" spans="1:19">
      <c r="A134" t="s">
        <v>1</v>
      </c>
      <c r="B134">
        <v>29</v>
      </c>
      <c r="C134">
        <v>16.600000000000001</v>
      </c>
      <c r="D134">
        <v>28.6</v>
      </c>
      <c r="E134" t="s">
        <v>17</v>
      </c>
      <c r="F134" t="s">
        <v>14</v>
      </c>
      <c r="G134" s="2">
        <v>41114</v>
      </c>
      <c r="H134" s="4">
        <v>41299</v>
      </c>
      <c r="I134">
        <v>21.1</v>
      </c>
      <c r="J134">
        <f t="shared" si="9"/>
        <v>26.223776223776223</v>
      </c>
      <c r="K134">
        <f t="shared" si="10"/>
        <v>73.776223776223773</v>
      </c>
      <c r="L134">
        <v>6</v>
      </c>
      <c r="M134">
        <f t="shared" si="11"/>
        <v>4.3706293706293708</v>
      </c>
    </row>
    <row r="135" spans="1:19">
      <c r="A135" t="s">
        <v>1</v>
      </c>
      <c r="B135">
        <v>52</v>
      </c>
      <c r="C135">
        <v>18</v>
      </c>
      <c r="D135">
        <v>35.4</v>
      </c>
      <c r="E135" t="s">
        <v>18</v>
      </c>
      <c r="F135" t="s">
        <v>14</v>
      </c>
      <c r="G135" s="2">
        <v>41114</v>
      </c>
      <c r="H135" s="4">
        <v>41299</v>
      </c>
      <c r="I135">
        <v>28.5</v>
      </c>
      <c r="J135">
        <f t="shared" si="9"/>
        <v>19.491525423728813</v>
      </c>
      <c r="K135">
        <f t="shared" si="10"/>
        <v>80.508474576271183</v>
      </c>
      <c r="L135">
        <v>6</v>
      </c>
      <c r="M135">
        <f t="shared" si="11"/>
        <v>3.2485875706214689</v>
      </c>
      <c r="Q135">
        <v>6</v>
      </c>
      <c r="R135">
        <f>AVERAGE(K134:K136)</f>
        <v>80.019018692024062</v>
      </c>
      <c r="S135">
        <f>STDEV(K134:K136)/SQRT(COUNT(K134:K136))</f>
        <v>3.471622229721032</v>
      </c>
    </row>
    <row r="136" spans="1:19">
      <c r="A136" t="s">
        <v>1</v>
      </c>
      <c r="B136">
        <v>4</v>
      </c>
      <c r="C136">
        <v>17.600000000000001</v>
      </c>
      <c r="D136">
        <v>24.6</v>
      </c>
      <c r="E136" t="s">
        <v>11</v>
      </c>
      <c r="F136" t="s">
        <v>14</v>
      </c>
      <c r="G136" s="2">
        <v>41114</v>
      </c>
      <c r="H136" s="2">
        <v>41299</v>
      </c>
      <c r="I136">
        <v>21.1</v>
      </c>
      <c r="J136">
        <f t="shared" si="9"/>
        <v>14.227642276422763</v>
      </c>
      <c r="K136">
        <f t="shared" si="10"/>
        <v>85.772357723577244</v>
      </c>
      <c r="L136">
        <v>6</v>
      </c>
      <c r="M136">
        <f t="shared" si="11"/>
        <v>2.3712737127371271</v>
      </c>
    </row>
    <row r="137" spans="1:19">
      <c r="A137" t="s">
        <v>1</v>
      </c>
      <c r="B137">
        <v>53</v>
      </c>
      <c r="C137">
        <v>18.100000000000001</v>
      </c>
      <c r="D137">
        <v>36.4</v>
      </c>
      <c r="E137" t="s">
        <v>18</v>
      </c>
      <c r="F137" t="s">
        <v>14</v>
      </c>
      <c r="G137" s="2">
        <v>41114</v>
      </c>
      <c r="H137" s="2">
        <v>41362</v>
      </c>
      <c r="I137">
        <v>27.8</v>
      </c>
      <c r="J137">
        <f t="shared" si="9"/>
        <v>23.626373626373621</v>
      </c>
      <c r="K137">
        <f t="shared" si="10"/>
        <v>76.373626373626379</v>
      </c>
      <c r="L137">
        <v>8</v>
      </c>
      <c r="M137">
        <f t="shared" si="11"/>
        <v>2.9532967032967026</v>
      </c>
    </row>
    <row r="138" spans="1:19">
      <c r="A138" t="s">
        <v>1</v>
      </c>
      <c r="B138">
        <v>30</v>
      </c>
      <c r="C138">
        <v>17</v>
      </c>
      <c r="D138">
        <v>33.6</v>
      </c>
      <c r="E138" t="s">
        <v>17</v>
      </c>
      <c r="F138" t="s">
        <v>14</v>
      </c>
      <c r="G138" s="2">
        <v>41114</v>
      </c>
      <c r="H138" s="2">
        <v>41362</v>
      </c>
      <c r="I138">
        <v>27.2</v>
      </c>
      <c r="J138">
        <f t="shared" si="9"/>
        <v>19.047619047619051</v>
      </c>
      <c r="K138">
        <f t="shared" si="10"/>
        <v>80.952380952380949</v>
      </c>
      <c r="L138">
        <v>8</v>
      </c>
      <c r="M138">
        <f t="shared" si="11"/>
        <v>2.3809523809523814</v>
      </c>
      <c r="Q138">
        <v>8</v>
      </c>
      <c r="R138">
        <f>AVERAGE(K137:K139)</f>
        <v>80.543646687144445</v>
      </c>
      <c r="S138">
        <f>STDEV(K137:K139)/SQRT(COUNT(K137:K139))</f>
        <v>2.2986737426803767</v>
      </c>
    </row>
    <row r="139" spans="1:19">
      <c r="A139" t="s">
        <v>1</v>
      </c>
      <c r="B139">
        <v>7</v>
      </c>
      <c r="C139">
        <v>16.8</v>
      </c>
      <c r="D139">
        <v>22.3</v>
      </c>
      <c r="E139" t="s">
        <v>11</v>
      </c>
      <c r="F139" t="s">
        <v>14</v>
      </c>
      <c r="G139" s="2">
        <v>41114</v>
      </c>
      <c r="H139" s="2">
        <v>41362</v>
      </c>
      <c r="I139">
        <v>18.8</v>
      </c>
      <c r="J139">
        <f t="shared" si="9"/>
        <v>15.695067264573989</v>
      </c>
      <c r="K139">
        <f t="shared" si="10"/>
        <v>84.304932735426007</v>
      </c>
      <c r="L139">
        <v>8</v>
      </c>
      <c r="M139">
        <f t="shared" si="11"/>
        <v>1.9618834080717487</v>
      </c>
    </row>
    <row r="140" spans="1:19">
      <c r="A140" t="s">
        <v>1</v>
      </c>
      <c r="B140">
        <v>8</v>
      </c>
      <c r="C140">
        <v>16.7</v>
      </c>
      <c r="D140">
        <v>35.700000000000003</v>
      </c>
      <c r="E140" t="s">
        <v>11</v>
      </c>
      <c r="F140" t="s">
        <v>14</v>
      </c>
      <c r="G140" s="2">
        <v>41114</v>
      </c>
      <c r="H140" s="2">
        <v>41408</v>
      </c>
      <c r="I140">
        <v>26.7</v>
      </c>
      <c r="J140">
        <f t="shared" si="9"/>
        <v>25.210084033613455</v>
      </c>
      <c r="K140">
        <f t="shared" si="10"/>
        <v>74.789915966386545</v>
      </c>
      <c r="L140">
        <v>10</v>
      </c>
      <c r="M140">
        <f t="shared" si="11"/>
        <v>2.5210084033613454</v>
      </c>
    </row>
    <row r="141" spans="1:19">
      <c r="A141" t="s">
        <v>1</v>
      </c>
      <c r="B141">
        <v>54</v>
      </c>
      <c r="C141">
        <v>19.100000000000001</v>
      </c>
      <c r="D141">
        <v>35</v>
      </c>
      <c r="E141" t="s">
        <v>18</v>
      </c>
      <c r="F141" t="s">
        <v>14</v>
      </c>
      <c r="G141" s="2">
        <v>41114</v>
      </c>
      <c r="H141" s="2">
        <v>41408</v>
      </c>
      <c r="I141">
        <v>27.9</v>
      </c>
      <c r="J141">
        <f t="shared" si="9"/>
        <v>20.285714285714292</v>
      </c>
      <c r="K141">
        <f t="shared" si="10"/>
        <v>79.714285714285708</v>
      </c>
      <c r="L141">
        <v>10</v>
      </c>
      <c r="M141">
        <f t="shared" si="11"/>
        <v>2.0285714285714294</v>
      </c>
      <c r="Q141">
        <v>10</v>
      </c>
      <c r="R141">
        <f>AVERAGE(K140:K142)</f>
        <v>79.717168195078855</v>
      </c>
      <c r="S141">
        <f>STDEV(K140:K142)/SQRT(COUNT(K140:K142))</f>
        <v>2.8455828661137832</v>
      </c>
    </row>
    <row r="142" spans="1:19">
      <c r="A142" t="s">
        <v>1</v>
      </c>
      <c r="B142">
        <v>31</v>
      </c>
      <c r="C142">
        <v>15.8</v>
      </c>
      <c r="D142">
        <v>24.1</v>
      </c>
      <c r="E142" t="s">
        <v>17</v>
      </c>
      <c r="F142" t="s">
        <v>14</v>
      </c>
      <c r="G142" s="2">
        <v>41114</v>
      </c>
      <c r="H142" s="2">
        <v>41408</v>
      </c>
      <c r="I142">
        <v>20.399999999999999</v>
      </c>
      <c r="J142">
        <f t="shared" si="9"/>
        <v>15.352697095435698</v>
      </c>
      <c r="K142">
        <f t="shared" si="10"/>
        <v>84.647302904564299</v>
      </c>
      <c r="L142">
        <v>10</v>
      </c>
      <c r="M142">
        <f t="shared" si="11"/>
        <v>1.5352697095435697</v>
      </c>
    </row>
    <row r="143" spans="1:19">
      <c r="A143" t="s">
        <v>1</v>
      </c>
      <c r="B143">
        <v>55</v>
      </c>
      <c r="C143">
        <v>19.899999999999999</v>
      </c>
      <c r="D143">
        <v>40.1</v>
      </c>
      <c r="E143" t="s">
        <v>18</v>
      </c>
      <c r="F143" t="s">
        <v>14</v>
      </c>
      <c r="G143" s="2">
        <v>41114</v>
      </c>
      <c r="H143" s="2">
        <v>41458</v>
      </c>
      <c r="I143">
        <v>30.9</v>
      </c>
      <c r="J143">
        <f t="shared" si="9"/>
        <v>22.942643391521202</v>
      </c>
      <c r="K143">
        <f t="shared" si="10"/>
        <v>77.057356608478798</v>
      </c>
      <c r="L143">
        <v>12</v>
      </c>
      <c r="M143">
        <f t="shared" si="11"/>
        <v>1.9118869492934334</v>
      </c>
      <c r="Q143">
        <v>12</v>
      </c>
      <c r="R143">
        <f>AVERAGE(K143:K144)</f>
        <v>79.437769213330313</v>
      </c>
      <c r="S143">
        <f>STDEV(K143:K144)/SQRT(COUNT(K143:K144))</f>
        <v>2.3804126048515073</v>
      </c>
    </row>
    <row r="144" spans="1:19">
      <c r="A144" t="s">
        <v>1</v>
      </c>
      <c r="B144">
        <v>32</v>
      </c>
      <c r="C144">
        <v>16.2</v>
      </c>
      <c r="D144">
        <v>25.3</v>
      </c>
      <c r="E144" t="s">
        <v>17</v>
      </c>
      <c r="F144" t="s">
        <v>14</v>
      </c>
      <c r="G144" s="2">
        <v>41114</v>
      </c>
      <c r="H144" s="2">
        <v>41458</v>
      </c>
      <c r="I144">
        <v>20.7</v>
      </c>
      <c r="J144">
        <f t="shared" si="9"/>
        <v>18.181818181818187</v>
      </c>
      <c r="K144">
        <f t="shared" si="10"/>
        <v>81.818181818181813</v>
      </c>
      <c r="L144">
        <v>12</v>
      </c>
      <c r="M144">
        <f t="shared" si="11"/>
        <v>1.5151515151515156</v>
      </c>
    </row>
    <row r="145" spans="1:19">
      <c r="A145" t="s">
        <v>1</v>
      </c>
      <c r="B145">
        <v>25</v>
      </c>
      <c r="C145">
        <v>17.100000000000001</v>
      </c>
      <c r="D145">
        <v>28.2</v>
      </c>
      <c r="E145" t="s">
        <v>17</v>
      </c>
      <c r="F145" t="s">
        <v>14</v>
      </c>
      <c r="G145" s="2">
        <v>41114</v>
      </c>
      <c r="H145" s="2">
        <v>41596</v>
      </c>
      <c r="I145">
        <v>21.6</v>
      </c>
      <c r="J145">
        <f t="shared" si="9"/>
        <v>23.404255319148927</v>
      </c>
      <c r="K145">
        <f t="shared" si="10"/>
        <v>76.59574468085107</v>
      </c>
      <c r="L145">
        <v>16</v>
      </c>
      <c r="M145">
        <f t="shared" si="11"/>
        <v>1.4627659574468079</v>
      </c>
      <c r="Q145">
        <v>16</v>
      </c>
      <c r="R145">
        <f>K145</f>
        <v>76.59574468085107</v>
      </c>
      <c r="S145" t="e">
        <f>STDEV(K145)/SQRT(COUNT(K145))</f>
        <v>#DIV/0!</v>
      </c>
    </row>
    <row r="146" spans="1:19" s="12" customFormat="1">
      <c r="A146" s="12" t="s">
        <v>10</v>
      </c>
      <c r="B146" s="12">
        <v>70</v>
      </c>
      <c r="C146" s="12">
        <v>17.899999999999999</v>
      </c>
      <c r="D146" s="12">
        <v>26.6</v>
      </c>
      <c r="E146" s="12" t="s">
        <v>18</v>
      </c>
      <c r="F146" s="12" t="s">
        <v>16</v>
      </c>
      <c r="G146" s="35">
        <v>41114</v>
      </c>
      <c r="J146" s="12">
        <f t="shared" ref="J146:J163" si="12">(D146-I146)/D146*100</f>
        <v>100</v>
      </c>
      <c r="K146" s="12">
        <f t="shared" ref="K146:K163" si="13">100-J146</f>
        <v>0</v>
      </c>
      <c r="L146" s="12">
        <v>0</v>
      </c>
      <c r="M146" s="12" t="e">
        <f t="shared" ref="M146:M163" si="14">J146/L146</f>
        <v>#DIV/0!</v>
      </c>
    </row>
    <row r="147" spans="1:19">
      <c r="A147" t="s">
        <v>10</v>
      </c>
      <c r="B147">
        <v>65</v>
      </c>
      <c r="C147">
        <v>18.7</v>
      </c>
      <c r="D147">
        <v>32.9</v>
      </c>
      <c r="E147" t="s">
        <v>18</v>
      </c>
      <c r="F147" t="s">
        <v>16</v>
      </c>
      <c r="G147" s="2">
        <v>41114</v>
      </c>
      <c r="H147" s="2">
        <v>41145</v>
      </c>
      <c r="I147">
        <v>23.3</v>
      </c>
      <c r="J147">
        <f t="shared" si="12"/>
        <v>29.179331306990875</v>
      </c>
      <c r="K147">
        <f t="shared" si="13"/>
        <v>70.820668693009125</v>
      </c>
      <c r="L147">
        <v>1</v>
      </c>
      <c r="M147">
        <f t="shared" si="14"/>
        <v>29.179331306990875</v>
      </c>
    </row>
    <row r="148" spans="1:19">
      <c r="A148" t="s">
        <v>10</v>
      </c>
      <c r="B148">
        <v>41</v>
      </c>
      <c r="C148">
        <v>17.5</v>
      </c>
      <c r="D148">
        <v>29.4</v>
      </c>
      <c r="E148" t="s">
        <v>17</v>
      </c>
      <c r="F148" t="s">
        <v>16</v>
      </c>
      <c r="G148" s="2">
        <v>41114</v>
      </c>
      <c r="H148" s="2">
        <v>41145</v>
      </c>
      <c r="I148">
        <v>21.7</v>
      </c>
      <c r="J148">
        <f t="shared" si="12"/>
        <v>26.190476190476193</v>
      </c>
      <c r="K148">
        <f t="shared" si="13"/>
        <v>73.80952380952381</v>
      </c>
      <c r="L148">
        <v>1</v>
      </c>
      <c r="M148">
        <f t="shared" si="14"/>
        <v>26.190476190476193</v>
      </c>
      <c r="Q148">
        <v>1</v>
      </c>
      <c r="R148">
        <f>AVERAGE(K147:K149)</f>
        <v>73.822809265550191</v>
      </c>
      <c r="S148">
        <f>STDEV(K147:K149)/SQRT(COUNT(K147:K149))</f>
        <v>1.7371345493081969</v>
      </c>
    </row>
    <row r="149" spans="1:19">
      <c r="A149" t="s">
        <v>10</v>
      </c>
      <c r="B149">
        <v>17</v>
      </c>
      <c r="C149">
        <v>17</v>
      </c>
      <c r="D149">
        <v>27.2</v>
      </c>
      <c r="E149" t="s">
        <v>11</v>
      </c>
      <c r="F149" t="s">
        <v>16</v>
      </c>
      <c r="G149" s="2">
        <v>41114</v>
      </c>
      <c r="H149" s="2">
        <v>41145</v>
      </c>
      <c r="I149">
        <v>20.9</v>
      </c>
      <c r="J149">
        <f t="shared" si="12"/>
        <v>23.161764705882355</v>
      </c>
      <c r="K149">
        <f t="shared" si="13"/>
        <v>76.838235294117652</v>
      </c>
      <c r="L149">
        <v>1</v>
      </c>
      <c r="M149">
        <f t="shared" si="14"/>
        <v>23.161764705882355</v>
      </c>
    </row>
    <row r="150" spans="1:19">
      <c r="A150" t="s">
        <v>10</v>
      </c>
      <c r="B150">
        <v>48</v>
      </c>
      <c r="C150">
        <v>18.2</v>
      </c>
      <c r="D150">
        <v>27.7</v>
      </c>
      <c r="E150" t="s">
        <v>17</v>
      </c>
      <c r="F150" t="s">
        <v>16</v>
      </c>
      <c r="G150" s="2">
        <v>41114</v>
      </c>
      <c r="H150" s="4">
        <v>41180</v>
      </c>
      <c r="I150">
        <v>20.5</v>
      </c>
      <c r="J150">
        <f t="shared" si="12"/>
        <v>25.992779783393498</v>
      </c>
      <c r="K150">
        <f t="shared" si="13"/>
        <v>74.007220216606498</v>
      </c>
      <c r="L150">
        <v>2</v>
      </c>
      <c r="M150">
        <f t="shared" si="14"/>
        <v>12.996389891696749</v>
      </c>
    </row>
    <row r="151" spans="1:19">
      <c r="A151" t="s">
        <v>10</v>
      </c>
      <c r="B151">
        <v>66</v>
      </c>
      <c r="C151">
        <v>16.600000000000001</v>
      </c>
      <c r="D151">
        <v>25.8</v>
      </c>
      <c r="E151" t="s">
        <v>18</v>
      </c>
      <c r="F151" t="s">
        <v>16</v>
      </c>
      <c r="G151" s="2">
        <v>41114</v>
      </c>
      <c r="H151" s="4">
        <v>41180</v>
      </c>
      <c r="I151">
        <v>19.399999999999999</v>
      </c>
      <c r="J151">
        <f t="shared" si="12"/>
        <v>24.806201550387605</v>
      </c>
      <c r="K151">
        <f t="shared" si="13"/>
        <v>75.193798449612387</v>
      </c>
      <c r="L151">
        <v>2</v>
      </c>
      <c r="M151">
        <f t="shared" si="14"/>
        <v>12.403100775193803</v>
      </c>
      <c r="Q151">
        <v>2</v>
      </c>
      <c r="R151">
        <f>AVERAGE(K150:K152)</f>
        <v>75.672640024889873</v>
      </c>
      <c r="S151">
        <f>STDEV(K150:K152)/SQRT(COUNT(K150:K152))</f>
        <v>1.1255198260557302</v>
      </c>
    </row>
    <row r="152" spans="1:19">
      <c r="A152" t="s">
        <v>10</v>
      </c>
      <c r="B152">
        <v>18</v>
      </c>
      <c r="C152">
        <v>17.5</v>
      </c>
      <c r="D152">
        <v>28.4</v>
      </c>
      <c r="E152" t="s">
        <v>11</v>
      </c>
      <c r="F152" t="s">
        <v>16</v>
      </c>
      <c r="G152" s="2">
        <v>41114</v>
      </c>
      <c r="H152" s="4">
        <v>41180</v>
      </c>
      <c r="I152">
        <v>22.1</v>
      </c>
      <c r="J152">
        <f t="shared" si="12"/>
        <v>22.183098591549285</v>
      </c>
      <c r="K152">
        <f t="shared" si="13"/>
        <v>77.816901408450718</v>
      </c>
      <c r="L152">
        <v>2</v>
      </c>
      <c r="M152">
        <f t="shared" si="14"/>
        <v>11.091549295774643</v>
      </c>
    </row>
    <row r="153" spans="1:19">
      <c r="A153" t="s">
        <v>10</v>
      </c>
      <c r="B153">
        <v>45</v>
      </c>
      <c r="C153">
        <v>18.3</v>
      </c>
      <c r="D153">
        <v>30.4</v>
      </c>
      <c r="E153" t="s">
        <v>17</v>
      </c>
      <c r="F153" t="s">
        <v>16</v>
      </c>
      <c r="G153" s="2">
        <v>41114</v>
      </c>
      <c r="H153" s="2">
        <v>41221</v>
      </c>
      <c r="I153">
        <v>19</v>
      </c>
      <c r="J153">
        <f t="shared" si="12"/>
        <v>37.499999999999993</v>
      </c>
      <c r="K153">
        <f t="shared" si="13"/>
        <v>62.500000000000007</v>
      </c>
      <c r="L153">
        <v>4</v>
      </c>
      <c r="M153">
        <f t="shared" si="14"/>
        <v>9.3749999999999982</v>
      </c>
    </row>
    <row r="154" spans="1:19">
      <c r="A154" t="s">
        <v>10</v>
      </c>
      <c r="B154">
        <v>67</v>
      </c>
      <c r="C154">
        <v>18.899999999999999</v>
      </c>
      <c r="D154">
        <v>30.1</v>
      </c>
      <c r="E154" t="s">
        <v>18</v>
      </c>
      <c r="F154" t="s">
        <v>16</v>
      </c>
      <c r="G154" s="2">
        <v>41114</v>
      </c>
      <c r="H154" s="2">
        <v>41221</v>
      </c>
      <c r="I154">
        <v>20.7</v>
      </c>
      <c r="J154">
        <f t="shared" si="12"/>
        <v>31.229235880398676</v>
      </c>
      <c r="K154">
        <f t="shared" si="13"/>
        <v>68.770764119601324</v>
      </c>
      <c r="L154">
        <v>4</v>
      </c>
      <c r="M154">
        <f t="shared" si="14"/>
        <v>7.807308970099669</v>
      </c>
      <c r="Q154">
        <v>4</v>
      </c>
      <c r="R154">
        <f>AVERAGE(K153:K155)</f>
        <v>67.122409047369786</v>
      </c>
      <c r="S154">
        <f>STDEV(K153:K155)/SQRT(COUNT(K153:K155))</f>
        <v>2.3426742870913229</v>
      </c>
    </row>
    <row r="155" spans="1:19">
      <c r="A155" t="s">
        <v>10</v>
      </c>
      <c r="B155">
        <v>19</v>
      </c>
      <c r="C155">
        <v>17.7</v>
      </c>
      <c r="D155">
        <v>31.1</v>
      </c>
      <c r="E155" t="s">
        <v>11</v>
      </c>
      <c r="F155" t="s">
        <v>16</v>
      </c>
      <c r="G155" s="2">
        <v>41114</v>
      </c>
      <c r="H155" s="2">
        <v>41221</v>
      </c>
      <c r="I155">
        <v>21.8</v>
      </c>
      <c r="J155">
        <f t="shared" si="12"/>
        <v>29.903536977491964</v>
      </c>
      <c r="K155">
        <f t="shared" si="13"/>
        <v>70.096463022508033</v>
      </c>
      <c r="L155">
        <v>4</v>
      </c>
      <c r="M155">
        <f t="shared" si="14"/>
        <v>7.4758842443729909</v>
      </c>
    </row>
    <row r="156" spans="1:19" s="5" customFormat="1">
      <c r="A156" s="5" t="s">
        <v>10</v>
      </c>
      <c r="B156" s="5">
        <v>47</v>
      </c>
      <c r="C156" s="5">
        <v>18.899999999999999</v>
      </c>
      <c r="D156" s="5">
        <v>31.5</v>
      </c>
      <c r="E156" s="5" t="s">
        <v>17</v>
      </c>
      <c r="F156" s="5" t="s">
        <v>16</v>
      </c>
      <c r="G156" s="6">
        <v>41114</v>
      </c>
      <c r="H156" s="38">
        <v>41299</v>
      </c>
      <c r="I156" s="5">
        <v>0.2</v>
      </c>
      <c r="J156" s="5">
        <f t="shared" si="12"/>
        <v>99.365079365079367</v>
      </c>
      <c r="K156" s="5">
        <f t="shared" si="13"/>
        <v>0.63492063492063266</v>
      </c>
      <c r="L156" s="5">
        <v>6</v>
      </c>
      <c r="M156" s="5">
        <f t="shared" si="14"/>
        <v>16.56084656084656</v>
      </c>
      <c r="N156" s="5" t="s">
        <v>56</v>
      </c>
    </row>
    <row r="157" spans="1:19">
      <c r="A157" t="s">
        <v>10</v>
      </c>
      <c r="B157">
        <v>68</v>
      </c>
      <c r="C157">
        <v>17</v>
      </c>
      <c r="D157">
        <v>25.3</v>
      </c>
      <c r="E157" t="s">
        <v>18</v>
      </c>
      <c r="F157" t="s">
        <v>16</v>
      </c>
      <c r="G157" s="2">
        <v>41114</v>
      </c>
      <c r="H157" s="4">
        <v>41299</v>
      </c>
      <c r="I157">
        <v>17.399999999999999</v>
      </c>
      <c r="J157">
        <f t="shared" si="12"/>
        <v>31.225296442687757</v>
      </c>
      <c r="K157">
        <f t="shared" si="13"/>
        <v>68.77470355731225</v>
      </c>
      <c r="L157">
        <v>6</v>
      </c>
      <c r="M157">
        <f t="shared" si="14"/>
        <v>5.2042160737812928</v>
      </c>
      <c r="Q157">
        <v>6</v>
      </c>
      <c r="R157">
        <f>AVERAGE(K157:K158)</f>
        <v>69.578989409318154</v>
      </c>
      <c r="S157">
        <f>STDEV(K157:K158)/SQRT(COUNT(K157:K158))</f>
        <v>0.80428585200589708</v>
      </c>
    </row>
    <row r="158" spans="1:19">
      <c r="A158" t="s">
        <v>10</v>
      </c>
      <c r="B158">
        <v>20</v>
      </c>
      <c r="C158">
        <v>18.100000000000001</v>
      </c>
      <c r="D158">
        <v>28.7</v>
      </c>
      <c r="E158" t="s">
        <v>11</v>
      </c>
      <c r="F158" t="s">
        <v>16</v>
      </c>
      <c r="G158" s="2">
        <v>41114</v>
      </c>
      <c r="H158" s="4">
        <v>41299</v>
      </c>
      <c r="I158">
        <v>20.2</v>
      </c>
      <c r="J158">
        <f t="shared" si="12"/>
        <v>29.616724738675959</v>
      </c>
      <c r="K158">
        <f t="shared" si="13"/>
        <v>70.383275261324044</v>
      </c>
      <c r="L158">
        <v>6</v>
      </c>
      <c r="M158">
        <f t="shared" si="14"/>
        <v>4.9361207897793262</v>
      </c>
    </row>
    <row r="159" spans="1:19">
      <c r="A159" t="s">
        <v>10</v>
      </c>
      <c r="B159">
        <v>46</v>
      </c>
      <c r="C159">
        <v>19.2</v>
      </c>
      <c r="D159">
        <v>35.6</v>
      </c>
      <c r="E159" t="s">
        <v>17</v>
      </c>
      <c r="F159" t="s">
        <v>16</v>
      </c>
      <c r="G159" s="2">
        <v>41114</v>
      </c>
      <c r="H159" s="2">
        <v>41362</v>
      </c>
      <c r="I159">
        <v>20</v>
      </c>
      <c r="J159">
        <f t="shared" si="12"/>
        <v>43.820224719101127</v>
      </c>
      <c r="K159">
        <f t="shared" si="13"/>
        <v>56.179775280898873</v>
      </c>
      <c r="L159">
        <v>8</v>
      </c>
      <c r="M159">
        <f t="shared" si="14"/>
        <v>5.4775280898876408</v>
      </c>
    </row>
    <row r="160" spans="1:19">
      <c r="A160" t="s">
        <v>10</v>
      </c>
      <c r="B160">
        <v>21</v>
      </c>
      <c r="C160">
        <v>18</v>
      </c>
      <c r="D160">
        <v>31</v>
      </c>
      <c r="E160" t="s">
        <v>11</v>
      </c>
      <c r="F160" t="s">
        <v>16</v>
      </c>
      <c r="G160" s="2">
        <v>41114</v>
      </c>
      <c r="H160" s="2">
        <v>41362</v>
      </c>
      <c r="I160">
        <v>18.5</v>
      </c>
      <c r="J160">
        <f t="shared" si="12"/>
        <v>40.322580645161288</v>
      </c>
      <c r="K160">
        <f t="shared" si="13"/>
        <v>59.677419354838712</v>
      </c>
      <c r="L160">
        <v>8</v>
      </c>
      <c r="M160">
        <f t="shared" si="14"/>
        <v>5.040322580645161</v>
      </c>
      <c r="Q160">
        <v>8</v>
      </c>
      <c r="R160">
        <f>AVERAGE(K159:K161)</f>
        <v>58.971100082099547</v>
      </c>
      <c r="S160">
        <f>STDEV(K159:K161)/SQRT(COUNT(K159:K161))</f>
        <v>1.4512999411192147</v>
      </c>
    </row>
    <row r="161" spans="1:19">
      <c r="A161" t="s">
        <v>10</v>
      </c>
      <c r="B161">
        <v>69</v>
      </c>
      <c r="C161">
        <v>18</v>
      </c>
      <c r="D161">
        <v>30.3</v>
      </c>
      <c r="E161" t="s">
        <v>18</v>
      </c>
      <c r="F161" t="s">
        <v>16</v>
      </c>
      <c r="G161" s="2">
        <v>41114</v>
      </c>
      <c r="H161" s="2">
        <v>41362</v>
      </c>
      <c r="I161">
        <v>18.5</v>
      </c>
      <c r="J161">
        <f t="shared" si="12"/>
        <v>38.943894389438945</v>
      </c>
      <c r="K161">
        <f t="shared" si="13"/>
        <v>61.056105610561055</v>
      </c>
      <c r="L161">
        <v>8</v>
      </c>
      <c r="M161">
        <f t="shared" si="14"/>
        <v>4.8679867986798682</v>
      </c>
    </row>
    <row r="162" spans="1:19">
      <c r="A162" t="s">
        <v>10</v>
      </c>
      <c r="B162">
        <v>44</v>
      </c>
      <c r="C162">
        <v>20.7</v>
      </c>
      <c r="D162">
        <v>34.4</v>
      </c>
      <c r="E162" t="s">
        <v>17</v>
      </c>
      <c r="F162" t="s">
        <v>16</v>
      </c>
      <c r="G162" s="2">
        <v>41114</v>
      </c>
      <c r="H162" s="2">
        <v>41408</v>
      </c>
      <c r="I162">
        <v>21</v>
      </c>
      <c r="J162">
        <f t="shared" si="12"/>
        <v>38.95348837209302</v>
      </c>
      <c r="K162">
        <f t="shared" si="13"/>
        <v>61.04651162790698</v>
      </c>
      <c r="L162">
        <v>10</v>
      </c>
      <c r="M162">
        <f t="shared" si="14"/>
        <v>3.8953488372093021</v>
      </c>
    </row>
    <row r="163" spans="1:19">
      <c r="A163" t="s">
        <v>10</v>
      </c>
      <c r="B163">
        <v>71</v>
      </c>
      <c r="C163">
        <v>16.899999999999999</v>
      </c>
      <c r="D163">
        <v>27.8</v>
      </c>
      <c r="E163" t="s">
        <v>18</v>
      </c>
      <c r="F163" t="s">
        <v>16</v>
      </c>
      <c r="G163" s="2">
        <v>41114</v>
      </c>
      <c r="H163" s="2">
        <v>41408</v>
      </c>
      <c r="I163">
        <v>17.899999999999999</v>
      </c>
      <c r="J163">
        <f t="shared" si="12"/>
        <v>35.611510791366911</v>
      </c>
      <c r="K163">
        <f t="shared" si="13"/>
        <v>64.388489208633089</v>
      </c>
      <c r="L163">
        <v>10</v>
      </c>
      <c r="M163">
        <f t="shared" si="14"/>
        <v>3.5611510791366912</v>
      </c>
      <c r="Q163">
        <v>10</v>
      </c>
      <c r="R163">
        <f>AVERAGE(K162:K163)</f>
        <v>62.717500418270035</v>
      </c>
      <c r="S163">
        <f>STDEV(K162:K163)/SQRT(COUNT(K162:K163))</f>
        <v>1.6709887903630545</v>
      </c>
    </row>
    <row r="164" spans="1:19">
      <c r="A164" s="5" t="s">
        <v>10</v>
      </c>
      <c r="B164" s="5">
        <v>22</v>
      </c>
      <c r="C164" s="5">
        <v>17.899999999999999</v>
      </c>
      <c r="D164" s="5">
        <v>33.200000000000003</v>
      </c>
      <c r="E164" s="5" t="s">
        <v>11</v>
      </c>
      <c r="F164" s="5" t="s">
        <v>16</v>
      </c>
      <c r="G164" s="6">
        <v>41114</v>
      </c>
      <c r="H164" s="6">
        <v>41408</v>
      </c>
      <c r="I164" s="5"/>
      <c r="J164" s="5"/>
      <c r="K164" s="5"/>
      <c r="L164" s="5">
        <v>10</v>
      </c>
      <c r="M164" s="5"/>
      <c r="N164" s="5"/>
    </row>
    <row r="165" spans="1:19">
      <c r="A165" t="s">
        <v>10</v>
      </c>
      <c r="B165">
        <v>43</v>
      </c>
      <c r="C165">
        <v>17.7</v>
      </c>
      <c r="D165">
        <v>30.7</v>
      </c>
      <c r="E165" t="s">
        <v>17</v>
      </c>
      <c r="F165" t="s">
        <v>16</v>
      </c>
      <c r="G165" s="2">
        <v>41114</v>
      </c>
      <c r="H165" s="2">
        <v>41458</v>
      </c>
      <c r="I165">
        <v>18.100000000000001</v>
      </c>
      <c r="J165">
        <f t="shared" ref="J165:J196" si="15">(D165-I165)/D165*100</f>
        <v>41.042345276872958</v>
      </c>
      <c r="K165">
        <f t="shared" ref="K165:K196" si="16">100-J165</f>
        <v>58.957654723127042</v>
      </c>
      <c r="L165">
        <v>12</v>
      </c>
      <c r="M165">
        <f t="shared" ref="M165:M196" si="17">J165/L165</f>
        <v>3.420195439739413</v>
      </c>
    </row>
    <row r="166" spans="1:19">
      <c r="A166" t="s">
        <v>10</v>
      </c>
      <c r="B166">
        <v>72</v>
      </c>
      <c r="C166">
        <v>16.100000000000001</v>
      </c>
      <c r="D166">
        <v>25.8</v>
      </c>
      <c r="E166" t="s">
        <v>18</v>
      </c>
      <c r="F166" t="s">
        <v>16</v>
      </c>
      <c r="G166" s="2">
        <v>41114</v>
      </c>
      <c r="H166" s="2">
        <v>41458</v>
      </c>
      <c r="I166">
        <v>16.600000000000001</v>
      </c>
      <c r="J166">
        <f t="shared" si="15"/>
        <v>35.65891472868217</v>
      </c>
      <c r="K166">
        <f t="shared" si="16"/>
        <v>64.341085271317837</v>
      </c>
      <c r="L166">
        <v>12</v>
      </c>
      <c r="M166">
        <f t="shared" si="17"/>
        <v>2.9715762273901807</v>
      </c>
      <c r="Q166">
        <v>12</v>
      </c>
      <c r="R166">
        <f>AVERAGE(K165:K167)</f>
        <v>64.890928598657197</v>
      </c>
      <c r="S166">
        <f>STDEV(K165:K167)/SQRT(COUNT(K165:K167))</f>
        <v>3.5948313644456027</v>
      </c>
    </row>
    <row r="167" spans="1:19" s="36" customFormat="1">
      <c r="A167" s="36" t="s">
        <v>10</v>
      </c>
      <c r="B167" s="36">
        <v>23</v>
      </c>
      <c r="C167" s="36">
        <v>17.3</v>
      </c>
      <c r="D167" s="36">
        <v>26.2</v>
      </c>
      <c r="E167" s="36" t="s">
        <v>11</v>
      </c>
      <c r="F167" s="36" t="s">
        <v>16</v>
      </c>
      <c r="G167" s="37">
        <v>41114</v>
      </c>
      <c r="H167" s="37">
        <v>41458</v>
      </c>
      <c r="I167" s="36">
        <v>18.7</v>
      </c>
      <c r="J167" s="36">
        <f t="shared" si="15"/>
        <v>28.625954198473284</v>
      </c>
      <c r="K167" s="36">
        <f t="shared" si="16"/>
        <v>71.374045801526719</v>
      </c>
      <c r="L167" s="36">
        <v>12</v>
      </c>
      <c r="M167" s="36">
        <f t="shared" si="17"/>
        <v>2.385496183206107</v>
      </c>
    </row>
    <row r="168" spans="1:19" ht="16" customHeight="1">
      <c r="A168" t="s">
        <v>10</v>
      </c>
      <c r="B168">
        <v>24</v>
      </c>
      <c r="C168">
        <v>18</v>
      </c>
      <c r="D168">
        <v>35.799999999999997</v>
      </c>
      <c r="E168" t="s">
        <v>11</v>
      </c>
      <c r="F168" t="s">
        <v>16</v>
      </c>
      <c r="G168" s="2">
        <v>41114</v>
      </c>
      <c r="H168" s="2">
        <v>41596</v>
      </c>
      <c r="I168">
        <v>19.826000000000001</v>
      </c>
      <c r="J168">
        <f t="shared" si="15"/>
        <v>44.620111731843572</v>
      </c>
      <c r="K168">
        <f t="shared" si="16"/>
        <v>55.379888268156428</v>
      </c>
      <c r="L168">
        <v>16</v>
      </c>
      <c r="M168">
        <f t="shared" si="17"/>
        <v>2.7887569832402233</v>
      </c>
      <c r="Q168">
        <v>16</v>
      </c>
      <c r="R168">
        <f>K168</f>
        <v>55.379888268156428</v>
      </c>
      <c r="S168" t="e">
        <f>STDEV(K168)/SQRT(COUNT(K168))</f>
        <v>#DIV/0!</v>
      </c>
    </row>
    <row r="169" spans="1:19" s="12" customFormat="1">
      <c r="A169" s="12" t="s">
        <v>10</v>
      </c>
      <c r="B169" s="12">
        <v>42</v>
      </c>
      <c r="C169" s="12">
        <v>17.899999999999999</v>
      </c>
      <c r="D169" s="12">
        <v>32.9</v>
      </c>
      <c r="E169" s="12" t="s">
        <v>17</v>
      </c>
      <c r="F169" s="12" t="s">
        <v>16</v>
      </c>
      <c r="G169" s="35">
        <v>41114</v>
      </c>
      <c r="J169" s="12">
        <f t="shared" si="15"/>
        <v>100</v>
      </c>
      <c r="K169" s="12">
        <f t="shared" si="16"/>
        <v>0</v>
      </c>
      <c r="M169" s="12" t="e">
        <f t="shared" si="17"/>
        <v>#DIV/0!</v>
      </c>
    </row>
    <row r="170" spans="1:19" s="12" customFormat="1">
      <c r="A170" s="12" t="s">
        <v>9</v>
      </c>
      <c r="B170" s="12">
        <v>48</v>
      </c>
      <c r="C170" s="12">
        <v>16.5</v>
      </c>
      <c r="D170" s="12">
        <v>28.1</v>
      </c>
      <c r="E170" s="12" t="s">
        <v>17</v>
      </c>
      <c r="F170" s="12" t="s">
        <v>16</v>
      </c>
      <c r="G170" s="35">
        <v>41114</v>
      </c>
      <c r="J170" s="12">
        <f t="shared" si="15"/>
        <v>100</v>
      </c>
      <c r="K170" s="12">
        <f t="shared" si="16"/>
        <v>0</v>
      </c>
      <c r="L170" s="12">
        <v>0</v>
      </c>
      <c r="M170" s="12" t="e">
        <f t="shared" si="17"/>
        <v>#DIV/0!</v>
      </c>
    </row>
    <row r="171" spans="1:19">
      <c r="A171" t="s">
        <v>9</v>
      </c>
      <c r="B171">
        <v>65</v>
      </c>
      <c r="C171">
        <v>18.399999999999999</v>
      </c>
      <c r="D171">
        <v>38</v>
      </c>
      <c r="E171" t="s">
        <v>18</v>
      </c>
      <c r="F171" t="s">
        <v>16</v>
      </c>
      <c r="G171" s="2">
        <v>41114</v>
      </c>
      <c r="H171" s="2">
        <v>41145</v>
      </c>
      <c r="I171">
        <v>27.9</v>
      </c>
      <c r="J171">
        <f t="shared" si="15"/>
        <v>26.578947368421058</v>
      </c>
      <c r="K171">
        <f t="shared" si="16"/>
        <v>73.421052631578945</v>
      </c>
      <c r="L171">
        <v>1</v>
      </c>
      <c r="M171">
        <f t="shared" si="17"/>
        <v>26.578947368421058</v>
      </c>
    </row>
    <row r="172" spans="1:19">
      <c r="A172" t="s">
        <v>9</v>
      </c>
      <c r="B172">
        <v>41</v>
      </c>
      <c r="C172">
        <v>16.2</v>
      </c>
      <c r="D172">
        <v>27.5</v>
      </c>
      <c r="E172" t="s">
        <v>17</v>
      </c>
      <c r="F172" t="s">
        <v>16</v>
      </c>
      <c r="G172" s="2">
        <v>41114</v>
      </c>
      <c r="H172" s="2">
        <v>41145</v>
      </c>
      <c r="I172">
        <v>22.1</v>
      </c>
      <c r="J172">
        <f t="shared" si="15"/>
        <v>19.636363636363633</v>
      </c>
      <c r="K172">
        <f t="shared" si="16"/>
        <v>80.363636363636374</v>
      </c>
      <c r="L172">
        <v>1</v>
      </c>
      <c r="M172">
        <f t="shared" si="17"/>
        <v>19.636363636363633</v>
      </c>
      <c r="Q172">
        <v>1</v>
      </c>
      <c r="R172">
        <f>AVERAGE(K171:K173)</f>
        <v>78.226737127758341</v>
      </c>
      <c r="S172">
        <f>STDEV(K171:K173)/SQRT(COUNT(K171:K173))</f>
        <v>2.4077429467835967</v>
      </c>
    </row>
    <row r="173" spans="1:19">
      <c r="A173" t="s">
        <v>9</v>
      </c>
      <c r="B173">
        <v>17</v>
      </c>
      <c r="C173">
        <v>19.899999999999999</v>
      </c>
      <c r="D173">
        <v>33.5</v>
      </c>
      <c r="E173" t="s">
        <v>11</v>
      </c>
      <c r="F173" t="s">
        <v>16</v>
      </c>
      <c r="G173" s="2">
        <v>41114</v>
      </c>
      <c r="H173" s="2">
        <v>41145</v>
      </c>
      <c r="I173">
        <v>27.1</v>
      </c>
      <c r="J173">
        <f t="shared" si="15"/>
        <v>19.104477611940293</v>
      </c>
      <c r="K173">
        <f t="shared" si="16"/>
        <v>80.895522388059703</v>
      </c>
      <c r="L173">
        <v>1</v>
      </c>
      <c r="M173">
        <f t="shared" si="17"/>
        <v>19.104477611940293</v>
      </c>
    </row>
    <row r="174" spans="1:19">
      <c r="A174" t="s">
        <v>9</v>
      </c>
      <c r="B174">
        <v>66</v>
      </c>
      <c r="C174">
        <v>17.7</v>
      </c>
      <c r="D174">
        <v>31.4</v>
      </c>
      <c r="E174" t="s">
        <v>18</v>
      </c>
      <c r="F174" t="s">
        <v>16</v>
      </c>
      <c r="G174" s="2">
        <v>41114</v>
      </c>
      <c r="H174" s="4">
        <v>41180</v>
      </c>
      <c r="I174">
        <v>22.7</v>
      </c>
      <c r="J174">
        <f t="shared" si="15"/>
        <v>27.70700636942675</v>
      </c>
      <c r="K174">
        <f t="shared" si="16"/>
        <v>72.29299363057325</v>
      </c>
      <c r="L174">
        <v>2</v>
      </c>
      <c r="M174">
        <f t="shared" si="17"/>
        <v>13.853503184713375</v>
      </c>
    </row>
    <row r="175" spans="1:19">
      <c r="A175" t="s">
        <v>9</v>
      </c>
      <c r="B175">
        <v>18</v>
      </c>
      <c r="C175">
        <v>17.899999999999999</v>
      </c>
      <c r="D175">
        <v>32.200000000000003</v>
      </c>
      <c r="E175" t="s">
        <v>11</v>
      </c>
      <c r="F175" t="s">
        <v>16</v>
      </c>
      <c r="G175" s="2">
        <v>41114</v>
      </c>
      <c r="H175" s="4">
        <v>41180</v>
      </c>
      <c r="I175">
        <v>23.9</v>
      </c>
      <c r="J175">
        <f t="shared" si="15"/>
        <v>25.776397515527961</v>
      </c>
      <c r="K175">
        <f t="shared" si="16"/>
        <v>74.223602484472039</v>
      </c>
      <c r="L175">
        <v>2</v>
      </c>
      <c r="M175">
        <f t="shared" si="17"/>
        <v>12.88819875776398</v>
      </c>
      <c r="Q175">
        <v>2</v>
      </c>
      <c r="R175">
        <f>AVERAGE(K174:K176)</f>
        <v>74.945060061947245</v>
      </c>
      <c r="S175">
        <f>STDEV(K174:K176)/SQRT(COUNT(K174:K176))</f>
        <v>1.776448781079788</v>
      </c>
    </row>
    <row r="176" spans="1:19">
      <c r="A176" t="s">
        <v>9</v>
      </c>
      <c r="B176">
        <v>42</v>
      </c>
      <c r="C176">
        <v>14.7</v>
      </c>
      <c r="D176">
        <v>22.6</v>
      </c>
      <c r="E176" t="s">
        <v>17</v>
      </c>
      <c r="F176" t="s">
        <v>16</v>
      </c>
      <c r="G176" s="2">
        <v>41114</v>
      </c>
      <c r="H176" s="4">
        <v>41180</v>
      </c>
      <c r="I176">
        <v>17.7</v>
      </c>
      <c r="J176">
        <f t="shared" si="15"/>
        <v>21.681415929203549</v>
      </c>
      <c r="K176">
        <f t="shared" si="16"/>
        <v>78.318584070796447</v>
      </c>
      <c r="L176">
        <v>2</v>
      </c>
      <c r="M176">
        <f t="shared" si="17"/>
        <v>10.840707964601775</v>
      </c>
    </row>
    <row r="177" spans="1:19">
      <c r="A177" t="s">
        <v>9</v>
      </c>
      <c r="B177">
        <v>67</v>
      </c>
      <c r="C177">
        <v>17.600000000000001</v>
      </c>
      <c r="D177">
        <v>33.200000000000003</v>
      </c>
      <c r="E177" t="s">
        <v>18</v>
      </c>
      <c r="F177" t="s">
        <v>16</v>
      </c>
      <c r="G177" s="2">
        <v>41114</v>
      </c>
      <c r="H177" s="2">
        <v>41221</v>
      </c>
      <c r="I177">
        <v>21.1</v>
      </c>
      <c r="J177">
        <f t="shared" si="15"/>
        <v>36.445783132530124</v>
      </c>
      <c r="K177">
        <f t="shared" si="16"/>
        <v>63.554216867469876</v>
      </c>
      <c r="L177">
        <v>4</v>
      </c>
      <c r="M177">
        <f t="shared" si="17"/>
        <v>9.1114457831325311</v>
      </c>
    </row>
    <row r="178" spans="1:19">
      <c r="A178" t="s">
        <v>9</v>
      </c>
      <c r="B178">
        <v>43</v>
      </c>
      <c r="C178">
        <v>18</v>
      </c>
      <c r="D178">
        <v>30.3</v>
      </c>
      <c r="E178" t="s">
        <v>17</v>
      </c>
      <c r="F178" t="s">
        <v>16</v>
      </c>
      <c r="G178" s="2">
        <v>41114</v>
      </c>
      <c r="H178" s="2">
        <v>41221</v>
      </c>
      <c r="I178">
        <v>20.2</v>
      </c>
      <c r="J178">
        <f t="shared" si="15"/>
        <v>33.333333333333336</v>
      </c>
      <c r="K178">
        <f t="shared" si="16"/>
        <v>66.666666666666657</v>
      </c>
      <c r="L178">
        <v>4</v>
      </c>
      <c r="M178">
        <f t="shared" si="17"/>
        <v>8.3333333333333339</v>
      </c>
      <c r="Q178">
        <v>4</v>
      </c>
      <c r="R178">
        <f>AVERAGE(K177:K179)</f>
        <v>65.763456646323462</v>
      </c>
      <c r="S178">
        <f>STDEV(K177:K179)/SQRT(COUNT(K177:K179))</f>
        <v>1.1107236733643575</v>
      </c>
    </row>
    <row r="179" spans="1:19">
      <c r="A179" t="s">
        <v>9</v>
      </c>
      <c r="B179">
        <v>19</v>
      </c>
      <c r="C179">
        <v>17.8</v>
      </c>
      <c r="D179">
        <v>33.1</v>
      </c>
      <c r="E179" t="s">
        <v>11</v>
      </c>
      <c r="F179" t="s">
        <v>16</v>
      </c>
      <c r="G179" s="2">
        <v>41114</v>
      </c>
      <c r="H179" s="2">
        <v>41221</v>
      </c>
      <c r="I179">
        <v>22.2</v>
      </c>
      <c r="J179">
        <f t="shared" si="15"/>
        <v>32.930513595166168</v>
      </c>
      <c r="K179">
        <f t="shared" si="16"/>
        <v>67.069486404833839</v>
      </c>
      <c r="L179">
        <v>4</v>
      </c>
      <c r="M179">
        <f t="shared" si="17"/>
        <v>8.2326283987915421</v>
      </c>
    </row>
    <row r="180" spans="1:19">
      <c r="A180" t="s">
        <v>9</v>
      </c>
      <c r="B180">
        <v>44</v>
      </c>
      <c r="C180">
        <v>16.600000000000001</v>
      </c>
      <c r="D180">
        <v>32.5</v>
      </c>
      <c r="E180" t="s">
        <v>17</v>
      </c>
      <c r="F180" t="s">
        <v>16</v>
      </c>
      <c r="G180" s="2">
        <v>41114</v>
      </c>
      <c r="H180" s="4">
        <v>41299</v>
      </c>
      <c r="I180">
        <v>19.399999999999999</v>
      </c>
      <c r="J180">
        <f t="shared" si="15"/>
        <v>40.307692307692314</v>
      </c>
      <c r="K180">
        <f t="shared" si="16"/>
        <v>59.692307692307686</v>
      </c>
      <c r="L180">
        <v>6</v>
      </c>
      <c r="M180">
        <f t="shared" si="17"/>
        <v>6.717948717948719</v>
      </c>
    </row>
    <row r="181" spans="1:19">
      <c r="A181" t="s">
        <v>9</v>
      </c>
      <c r="B181">
        <v>68</v>
      </c>
      <c r="C181">
        <v>18</v>
      </c>
      <c r="D181">
        <v>31</v>
      </c>
      <c r="E181" t="s">
        <v>18</v>
      </c>
      <c r="F181" t="s">
        <v>16</v>
      </c>
      <c r="G181" s="2">
        <v>41114</v>
      </c>
      <c r="H181" s="4">
        <v>41299</v>
      </c>
      <c r="I181">
        <v>19.399999999999999</v>
      </c>
      <c r="J181">
        <f t="shared" si="15"/>
        <v>37.419354838709687</v>
      </c>
      <c r="K181">
        <f t="shared" si="16"/>
        <v>62.580645161290313</v>
      </c>
      <c r="L181">
        <v>6</v>
      </c>
      <c r="M181">
        <f t="shared" si="17"/>
        <v>6.2365591397849478</v>
      </c>
      <c r="Q181">
        <v>6</v>
      </c>
      <c r="R181">
        <f>AVERAGE(K180:K182)</f>
        <v>61.934121539434635</v>
      </c>
      <c r="S181">
        <f>STDEV(K180:K182)/SQRT(COUNT(K180:K182))</f>
        <v>1.1538827945703951</v>
      </c>
    </row>
    <row r="182" spans="1:19">
      <c r="A182" t="s">
        <v>9</v>
      </c>
      <c r="B182">
        <v>20</v>
      </c>
      <c r="C182">
        <v>18.100000000000001</v>
      </c>
      <c r="D182">
        <v>34</v>
      </c>
      <c r="E182" t="s">
        <v>11</v>
      </c>
      <c r="F182" t="s">
        <v>16</v>
      </c>
      <c r="G182" s="2">
        <v>41114</v>
      </c>
      <c r="H182" s="4">
        <v>41299</v>
      </c>
      <c r="I182">
        <v>21.6</v>
      </c>
      <c r="J182">
        <f t="shared" si="15"/>
        <v>36.470588235294116</v>
      </c>
      <c r="K182">
        <f t="shared" si="16"/>
        <v>63.529411764705884</v>
      </c>
      <c r="L182">
        <v>6</v>
      </c>
      <c r="M182">
        <f t="shared" si="17"/>
        <v>6.0784313725490193</v>
      </c>
    </row>
    <row r="183" spans="1:19">
      <c r="A183" t="s">
        <v>9</v>
      </c>
      <c r="B183">
        <v>45</v>
      </c>
      <c r="C183">
        <v>16.3</v>
      </c>
      <c r="D183">
        <v>29.7</v>
      </c>
      <c r="E183" t="s">
        <v>17</v>
      </c>
      <c r="F183" t="s">
        <v>16</v>
      </c>
      <c r="G183" s="2">
        <v>41114</v>
      </c>
      <c r="H183" s="2">
        <v>41362</v>
      </c>
      <c r="I183">
        <v>11.8</v>
      </c>
      <c r="J183">
        <f t="shared" si="15"/>
        <v>60.269360269360263</v>
      </c>
      <c r="K183">
        <f t="shared" si="16"/>
        <v>39.730639730639737</v>
      </c>
      <c r="L183">
        <v>8</v>
      </c>
      <c r="M183">
        <f t="shared" si="17"/>
        <v>7.5336700336700329</v>
      </c>
    </row>
    <row r="184" spans="1:19">
      <c r="A184" t="s">
        <v>9</v>
      </c>
      <c r="B184">
        <v>69</v>
      </c>
      <c r="C184">
        <v>17.8</v>
      </c>
      <c r="D184">
        <v>35.4</v>
      </c>
      <c r="E184" t="s">
        <v>18</v>
      </c>
      <c r="F184" t="s">
        <v>16</v>
      </c>
      <c r="G184" s="2">
        <v>41114</v>
      </c>
      <c r="H184" s="2">
        <v>41362</v>
      </c>
      <c r="I184">
        <v>20.2</v>
      </c>
      <c r="J184">
        <f t="shared" si="15"/>
        <v>42.93785310734463</v>
      </c>
      <c r="K184">
        <f t="shared" si="16"/>
        <v>57.06214689265537</v>
      </c>
      <c r="L184">
        <v>8</v>
      </c>
      <c r="M184">
        <f t="shared" si="17"/>
        <v>5.3672316384180787</v>
      </c>
      <c r="Q184">
        <v>8</v>
      </c>
      <c r="R184">
        <f>AVERAGE(K183:K185)</f>
        <v>55.457033292102388</v>
      </c>
      <c r="S184">
        <f>STDEV(K183:K185)/SQRT(COUNT(K183:K185))</f>
        <v>8.6535772165338418</v>
      </c>
    </row>
    <row r="185" spans="1:19">
      <c r="A185" t="s">
        <v>9</v>
      </c>
      <c r="B185">
        <v>21</v>
      </c>
      <c r="C185">
        <v>19.600000000000001</v>
      </c>
      <c r="D185">
        <v>33.200000000000003</v>
      </c>
      <c r="E185" t="s">
        <v>11</v>
      </c>
      <c r="F185" t="s">
        <v>16</v>
      </c>
      <c r="G185" s="2">
        <v>41114</v>
      </c>
      <c r="H185" s="2">
        <v>41362</v>
      </c>
      <c r="I185">
        <v>23.1</v>
      </c>
      <c r="J185">
        <f t="shared" si="15"/>
        <v>30.421686746987952</v>
      </c>
      <c r="K185">
        <f t="shared" si="16"/>
        <v>69.578313253012055</v>
      </c>
      <c r="L185">
        <v>8</v>
      </c>
      <c r="M185">
        <f t="shared" si="17"/>
        <v>3.802710843373494</v>
      </c>
    </row>
    <row r="186" spans="1:19">
      <c r="A186" t="s">
        <v>9</v>
      </c>
      <c r="B186">
        <v>70</v>
      </c>
      <c r="C186">
        <v>17.8</v>
      </c>
      <c r="D186">
        <v>34.700000000000003</v>
      </c>
      <c r="E186" t="s">
        <v>18</v>
      </c>
      <c r="F186" t="s">
        <v>16</v>
      </c>
      <c r="G186" s="2">
        <v>41114</v>
      </c>
      <c r="H186" s="2">
        <v>41408</v>
      </c>
      <c r="I186">
        <v>20.7</v>
      </c>
      <c r="J186">
        <f t="shared" si="15"/>
        <v>40.345821325648423</v>
      </c>
      <c r="K186">
        <f t="shared" si="16"/>
        <v>59.654178674351577</v>
      </c>
      <c r="L186">
        <v>10</v>
      </c>
      <c r="M186">
        <f t="shared" si="17"/>
        <v>4.0345821325648421</v>
      </c>
    </row>
    <row r="187" spans="1:19">
      <c r="A187" t="s">
        <v>9</v>
      </c>
      <c r="B187">
        <v>46</v>
      </c>
      <c r="C187">
        <v>17.399999999999999</v>
      </c>
      <c r="D187">
        <v>31.1</v>
      </c>
      <c r="E187" t="s">
        <v>17</v>
      </c>
      <c r="F187" t="s">
        <v>16</v>
      </c>
      <c r="G187" s="2">
        <v>41114</v>
      </c>
      <c r="H187" s="2">
        <v>41408</v>
      </c>
      <c r="I187">
        <v>18.600000000000001</v>
      </c>
      <c r="J187">
        <f t="shared" si="15"/>
        <v>40.192926045016073</v>
      </c>
      <c r="K187">
        <f t="shared" si="16"/>
        <v>59.807073954983927</v>
      </c>
      <c r="L187">
        <v>10</v>
      </c>
      <c r="M187">
        <f t="shared" si="17"/>
        <v>4.0192926045016071</v>
      </c>
      <c r="Q187">
        <v>10</v>
      </c>
      <c r="R187">
        <f>AVERAGE(K186:K188)</f>
        <v>63.264861987556287</v>
      </c>
      <c r="S187">
        <f>STDEV(K186:K188)/SQRT(COUNT(K186:K188))</f>
        <v>3.5345112635395308</v>
      </c>
    </row>
    <row r="188" spans="1:19">
      <c r="A188" t="s">
        <v>9</v>
      </c>
      <c r="B188">
        <v>22</v>
      </c>
      <c r="C188">
        <v>18.5</v>
      </c>
      <c r="D188">
        <v>30</v>
      </c>
      <c r="E188" t="s">
        <v>11</v>
      </c>
      <c r="F188" t="s">
        <v>16</v>
      </c>
      <c r="G188" s="2">
        <v>41114</v>
      </c>
      <c r="H188" s="2">
        <v>41408</v>
      </c>
      <c r="I188">
        <v>21.1</v>
      </c>
      <c r="J188">
        <f t="shared" si="15"/>
        <v>29.666666666666664</v>
      </c>
      <c r="K188">
        <f t="shared" si="16"/>
        <v>70.333333333333343</v>
      </c>
      <c r="L188">
        <v>10</v>
      </c>
      <c r="M188">
        <f t="shared" si="17"/>
        <v>2.9666666666666663</v>
      </c>
    </row>
    <row r="189" spans="1:19">
      <c r="A189" t="s">
        <v>9</v>
      </c>
      <c r="B189">
        <v>71</v>
      </c>
      <c r="C189">
        <v>17.399999999999999</v>
      </c>
      <c r="D189">
        <v>35.299999999999997</v>
      </c>
      <c r="E189" t="s">
        <v>18</v>
      </c>
      <c r="F189" t="s">
        <v>16</v>
      </c>
      <c r="G189" s="2">
        <v>41114</v>
      </c>
      <c r="H189" s="2">
        <v>41458</v>
      </c>
      <c r="I189">
        <v>18.2</v>
      </c>
      <c r="J189">
        <f t="shared" si="15"/>
        <v>48.441926345609062</v>
      </c>
      <c r="K189">
        <f t="shared" si="16"/>
        <v>51.558073654390938</v>
      </c>
      <c r="L189">
        <v>12</v>
      </c>
      <c r="M189">
        <f t="shared" si="17"/>
        <v>4.0368271954674215</v>
      </c>
    </row>
    <row r="190" spans="1:19">
      <c r="A190" t="s">
        <v>9</v>
      </c>
      <c r="B190">
        <v>23</v>
      </c>
      <c r="C190">
        <v>18.899999999999999</v>
      </c>
      <c r="D190">
        <v>34.9</v>
      </c>
      <c r="E190" t="s">
        <v>11</v>
      </c>
      <c r="F190" t="s">
        <v>16</v>
      </c>
      <c r="G190" s="2">
        <v>41114</v>
      </c>
      <c r="H190" s="2">
        <v>41458</v>
      </c>
      <c r="I190">
        <v>21.6</v>
      </c>
      <c r="J190">
        <f t="shared" si="15"/>
        <v>38.108882521489967</v>
      </c>
      <c r="K190">
        <f t="shared" si="16"/>
        <v>61.891117478510033</v>
      </c>
      <c r="L190">
        <v>12</v>
      </c>
      <c r="M190">
        <f t="shared" si="17"/>
        <v>3.1757402101241641</v>
      </c>
      <c r="Q190">
        <v>12</v>
      </c>
      <c r="R190">
        <f>AVERAGE(K189:K191)</f>
        <v>59.483063710966995</v>
      </c>
      <c r="S190">
        <f>STDEV(K189:K191)/SQRT(COUNT(K189:K191))</f>
        <v>4.0628556533850437</v>
      </c>
    </row>
    <row r="191" spans="1:19">
      <c r="A191" t="s">
        <v>9</v>
      </c>
      <c r="B191">
        <v>47</v>
      </c>
      <c r="C191">
        <v>16.5</v>
      </c>
      <c r="D191">
        <v>28</v>
      </c>
      <c r="E191" t="s">
        <v>17</v>
      </c>
      <c r="F191" t="s">
        <v>16</v>
      </c>
      <c r="G191" s="2">
        <v>41114</v>
      </c>
      <c r="H191" s="2">
        <v>41458</v>
      </c>
      <c r="I191">
        <v>18.2</v>
      </c>
      <c r="J191">
        <f t="shared" si="15"/>
        <v>35</v>
      </c>
      <c r="K191">
        <f t="shared" si="16"/>
        <v>65</v>
      </c>
      <c r="L191">
        <v>12</v>
      </c>
      <c r="M191">
        <f t="shared" si="17"/>
        <v>2.9166666666666665</v>
      </c>
    </row>
    <row r="192" spans="1:19">
      <c r="A192" t="s">
        <v>9</v>
      </c>
      <c r="B192">
        <v>72</v>
      </c>
      <c r="C192">
        <v>17.899999999999999</v>
      </c>
      <c r="D192">
        <v>33.6</v>
      </c>
      <c r="E192" t="s">
        <v>18</v>
      </c>
      <c r="F192" t="s">
        <v>16</v>
      </c>
      <c r="G192" s="2">
        <v>41114</v>
      </c>
      <c r="H192" s="2">
        <v>41596</v>
      </c>
      <c r="I192">
        <v>18.8</v>
      </c>
      <c r="J192">
        <f t="shared" si="15"/>
        <v>44.047619047619044</v>
      </c>
      <c r="K192">
        <f t="shared" si="16"/>
        <v>55.952380952380956</v>
      </c>
      <c r="L192">
        <v>16</v>
      </c>
      <c r="M192">
        <f t="shared" si="17"/>
        <v>2.7529761904761902</v>
      </c>
      <c r="N192" t="s">
        <v>23</v>
      </c>
    </row>
    <row r="193" spans="1:19">
      <c r="A193" t="s">
        <v>9</v>
      </c>
      <c r="B193">
        <v>24</v>
      </c>
      <c r="C193">
        <v>18.3</v>
      </c>
      <c r="D193">
        <v>32.200000000000003</v>
      </c>
      <c r="E193" t="s">
        <v>11</v>
      </c>
      <c r="F193" t="s">
        <v>16</v>
      </c>
      <c r="G193" s="2">
        <v>41114</v>
      </c>
      <c r="H193" s="2">
        <v>41596</v>
      </c>
      <c r="I193">
        <v>20.7</v>
      </c>
      <c r="J193">
        <f t="shared" si="15"/>
        <v>35.714285714285722</v>
      </c>
      <c r="K193">
        <f t="shared" si="16"/>
        <v>64.285714285714278</v>
      </c>
      <c r="L193">
        <v>16</v>
      </c>
      <c r="M193">
        <f t="shared" si="17"/>
        <v>2.2321428571428577</v>
      </c>
      <c r="Q193">
        <v>16</v>
      </c>
      <c r="R193">
        <f>AVERAGE(K192:K193)</f>
        <v>60.11904761904762</v>
      </c>
      <c r="S193">
        <f>STDEV(K192:K193)/SQRT(COUNT(K192:K193))</f>
        <v>4.1666666666666607</v>
      </c>
    </row>
    <row r="194" spans="1:19" s="12" customFormat="1">
      <c r="A194" s="12" t="s">
        <v>1</v>
      </c>
      <c r="B194" s="12">
        <v>48</v>
      </c>
      <c r="C194" s="12">
        <v>18.100000000000001</v>
      </c>
      <c r="D194" s="12">
        <v>37.1</v>
      </c>
      <c r="E194" s="12" t="s">
        <v>17</v>
      </c>
      <c r="F194" s="12" t="s">
        <v>16</v>
      </c>
      <c r="G194" s="35">
        <v>41114</v>
      </c>
      <c r="J194" s="12">
        <f t="shared" si="15"/>
        <v>100</v>
      </c>
      <c r="K194" s="12">
        <f t="shared" si="16"/>
        <v>0</v>
      </c>
      <c r="L194" s="12">
        <v>0</v>
      </c>
      <c r="M194" s="12" t="e">
        <f t="shared" si="17"/>
        <v>#DIV/0!</v>
      </c>
    </row>
    <row r="195" spans="1:19">
      <c r="A195" t="s">
        <v>1</v>
      </c>
      <c r="B195">
        <v>65</v>
      </c>
      <c r="C195">
        <v>18.2</v>
      </c>
      <c r="D195">
        <v>31.6</v>
      </c>
      <c r="E195" t="s">
        <v>18</v>
      </c>
      <c r="F195" t="s">
        <v>16</v>
      </c>
      <c r="G195" s="2">
        <v>41114</v>
      </c>
      <c r="H195" s="3">
        <v>41145</v>
      </c>
      <c r="I195">
        <v>24.1</v>
      </c>
      <c r="J195">
        <f t="shared" si="15"/>
        <v>23.734177215189874</v>
      </c>
      <c r="K195">
        <f t="shared" si="16"/>
        <v>76.265822784810126</v>
      </c>
      <c r="L195">
        <v>1</v>
      </c>
      <c r="M195">
        <f t="shared" si="17"/>
        <v>23.734177215189874</v>
      </c>
    </row>
    <row r="196" spans="1:19">
      <c r="A196" t="s">
        <v>1</v>
      </c>
      <c r="B196">
        <v>41</v>
      </c>
      <c r="C196">
        <v>17.899999999999999</v>
      </c>
      <c r="D196">
        <v>34.700000000000003</v>
      </c>
      <c r="E196" t="s">
        <v>17</v>
      </c>
      <c r="F196" t="s">
        <v>16</v>
      </c>
      <c r="G196" s="2">
        <v>41114</v>
      </c>
      <c r="H196" s="2">
        <v>41145</v>
      </c>
      <c r="I196">
        <v>28.5</v>
      </c>
      <c r="J196">
        <f t="shared" si="15"/>
        <v>17.867435158501451</v>
      </c>
      <c r="K196">
        <f t="shared" si="16"/>
        <v>82.132564841498549</v>
      </c>
      <c r="L196">
        <v>1</v>
      </c>
      <c r="M196">
        <f t="shared" si="17"/>
        <v>17.867435158501451</v>
      </c>
      <c r="Q196">
        <v>1</v>
      </c>
      <c r="R196">
        <f>AVERAGE(K195:K197)</f>
        <v>82.164541907182254</v>
      </c>
      <c r="S196">
        <f>STDEV(K195:K197)/SQRT(COUNT(K195:K197))</f>
        <v>3.4148954862579255</v>
      </c>
    </row>
    <row r="197" spans="1:19">
      <c r="A197" t="s">
        <v>1</v>
      </c>
      <c r="B197">
        <v>17</v>
      </c>
      <c r="C197">
        <v>17.2</v>
      </c>
      <c r="D197">
        <v>25.2</v>
      </c>
      <c r="E197" t="s">
        <v>11</v>
      </c>
      <c r="F197" t="s">
        <v>16</v>
      </c>
      <c r="G197" s="2">
        <v>41114</v>
      </c>
      <c r="H197" s="2">
        <v>41145</v>
      </c>
      <c r="I197">
        <v>22.2</v>
      </c>
      <c r="J197">
        <f t="shared" ref="J197:J217" si="18">(D197-I197)/D197*100</f>
        <v>11.904761904761905</v>
      </c>
      <c r="K197">
        <f t="shared" ref="K197:K217" si="19">100-J197</f>
        <v>88.095238095238102</v>
      </c>
      <c r="L197">
        <v>1</v>
      </c>
      <c r="M197">
        <f t="shared" ref="M197:M217" si="20">J197/L197</f>
        <v>11.904761904761905</v>
      </c>
    </row>
    <row r="198" spans="1:19">
      <c r="A198" t="s">
        <v>1</v>
      </c>
      <c r="B198">
        <v>66</v>
      </c>
      <c r="C198">
        <v>19.100000000000001</v>
      </c>
      <c r="D198">
        <v>41.2</v>
      </c>
      <c r="E198" t="s">
        <v>18</v>
      </c>
      <c r="F198" t="s">
        <v>16</v>
      </c>
      <c r="G198" s="2">
        <v>41114</v>
      </c>
      <c r="H198" s="4">
        <v>41180</v>
      </c>
      <c r="I198">
        <v>27.1</v>
      </c>
      <c r="J198">
        <f t="shared" si="18"/>
        <v>34.223300970873787</v>
      </c>
      <c r="K198">
        <f t="shared" si="19"/>
        <v>65.776699029126206</v>
      </c>
      <c r="L198">
        <v>2</v>
      </c>
      <c r="M198">
        <f t="shared" si="20"/>
        <v>17.111650485436893</v>
      </c>
    </row>
    <row r="199" spans="1:19">
      <c r="A199" t="s">
        <v>1</v>
      </c>
      <c r="B199">
        <v>42</v>
      </c>
      <c r="C199">
        <v>18.3</v>
      </c>
      <c r="D199">
        <v>32</v>
      </c>
      <c r="E199" t="s">
        <v>17</v>
      </c>
      <c r="F199" t="s">
        <v>16</v>
      </c>
      <c r="G199" s="2">
        <v>41114</v>
      </c>
      <c r="H199" s="4">
        <v>41180</v>
      </c>
      <c r="I199">
        <v>23.2</v>
      </c>
      <c r="J199">
        <f t="shared" si="18"/>
        <v>27.500000000000004</v>
      </c>
      <c r="K199">
        <f t="shared" si="19"/>
        <v>72.5</v>
      </c>
      <c r="L199">
        <v>2</v>
      </c>
      <c r="M199">
        <f t="shared" si="20"/>
        <v>13.750000000000002</v>
      </c>
      <c r="Q199">
        <v>2</v>
      </c>
      <c r="R199">
        <f>AVERAGE(K198:K200)</f>
        <v>75.367595328549314</v>
      </c>
      <c r="S199">
        <f>STDEV(K198:K200)/SQRT(COUNT(K198:K200))</f>
        <v>6.524599712356129</v>
      </c>
    </row>
    <row r="200" spans="1:19">
      <c r="A200" t="s">
        <v>1</v>
      </c>
      <c r="B200">
        <v>18</v>
      </c>
      <c r="C200">
        <v>15.5</v>
      </c>
      <c r="D200">
        <v>23</v>
      </c>
      <c r="E200" t="s">
        <v>11</v>
      </c>
      <c r="F200" t="s">
        <v>16</v>
      </c>
      <c r="G200" s="2">
        <v>41114</v>
      </c>
      <c r="H200" s="4">
        <v>41180</v>
      </c>
      <c r="I200">
        <v>20.2</v>
      </c>
      <c r="J200">
        <f t="shared" si="18"/>
        <v>12.173913043478263</v>
      </c>
      <c r="K200">
        <f t="shared" si="19"/>
        <v>87.826086956521735</v>
      </c>
      <c r="L200">
        <v>2</v>
      </c>
      <c r="M200">
        <f t="shared" si="20"/>
        <v>6.0869565217391317</v>
      </c>
    </row>
    <row r="201" spans="1:19">
      <c r="A201" t="s">
        <v>1</v>
      </c>
      <c r="B201">
        <v>67</v>
      </c>
      <c r="C201">
        <v>18.3</v>
      </c>
      <c r="D201">
        <v>35.5</v>
      </c>
      <c r="E201" t="s">
        <v>18</v>
      </c>
      <c r="F201" t="s">
        <v>16</v>
      </c>
      <c r="G201" s="2">
        <v>41114</v>
      </c>
      <c r="H201" s="2">
        <v>41221</v>
      </c>
      <c r="I201">
        <v>21.9</v>
      </c>
      <c r="J201">
        <f t="shared" si="18"/>
        <v>38.309859154929583</v>
      </c>
      <c r="K201">
        <f t="shared" si="19"/>
        <v>61.690140845070417</v>
      </c>
      <c r="L201">
        <v>4</v>
      </c>
      <c r="M201">
        <f t="shared" si="20"/>
        <v>9.5774647887323958</v>
      </c>
    </row>
    <row r="202" spans="1:19">
      <c r="A202" t="s">
        <v>1</v>
      </c>
      <c r="B202">
        <v>43</v>
      </c>
      <c r="C202">
        <v>19</v>
      </c>
      <c r="D202">
        <v>36.299999999999997</v>
      </c>
      <c r="E202" t="s">
        <v>17</v>
      </c>
      <c r="F202" t="s">
        <v>16</v>
      </c>
      <c r="G202" s="2">
        <v>41114</v>
      </c>
      <c r="H202" s="2">
        <v>41221</v>
      </c>
      <c r="I202">
        <v>22.7</v>
      </c>
      <c r="J202">
        <f t="shared" si="18"/>
        <v>37.465564738292009</v>
      </c>
      <c r="K202">
        <f t="shared" si="19"/>
        <v>62.534435261707991</v>
      </c>
      <c r="L202">
        <v>4</v>
      </c>
      <c r="M202">
        <f t="shared" si="20"/>
        <v>9.3663911845730023</v>
      </c>
      <c r="Q202">
        <v>4</v>
      </c>
      <c r="R202">
        <f>AVERAGE(K201:K203)</f>
        <v>70.021761357126721</v>
      </c>
      <c r="S202">
        <f>STDEV(K201:K203)/SQRT(COUNT(K201:K203))</f>
        <v>7.9132275777775858</v>
      </c>
    </row>
    <row r="203" spans="1:19">
      <c r="A203" t="s">
        <v>1</v>
      </c>
      <c r="B203">
        <v>19</v>
      </c>
      <c r="C203">
        <v>16.399999999999999</v>
      </c>
      <c r="D203">
        <v>22.6</v>
      </c>
      <c r="E203" t="s">
        <v>11</v>
      </c>
      <c r="F203" t="s">
        <v>16</v>
      </c>
      <c r="G203" s="2">
        <v>41114</v>
      </c>
      <c r="H203" s="2">
        <v>41221</v>
      </c>
      <c r="I203">
        <v>19.399999999999999</v>
      </c>
      <c r="J203">
        <f t="shared" si="18"/>
        <v>14.159292035398241</v>
      </c>
      <c r="K203">
        <f t="shared" si="19"/>
        <v>85.840707964601762</v>
      </c>
      <c r="L203">
        <v>4</v>
      </c>
      <c r="M203">
        <f t="shared" si="20"/>
        <v>3.5398230088495604</v>
      </c>
    </row>
    <row r="204" spans="1:19">
      <c r="A204" t="s">
        <v>1</v>
      </c>
      <c r="B204">
        <v>68</v>
      </c>
      <c r="C204">
        <v>17.7</v>
      </c>
      <c r="D204">
        <v>32.1</v>
      </c>
      <c r="E204" t="s">
        <v>18</v>
      </c>
      <c r="F204" t="s">
        <v>16</v>
      </c>
      <c r="G204" s="2">
        <v>41114</v>
      </c>
      <c r="H204" s="4">
        <v>41299</v>
      </c>
      <c r="I204">
        <v>20.5</v>
      </c>
      <c r="J204">
        <f t="shared" si="18"/>
        <v>36.137071651090345</v>
      </c>
      <c r="K204">
        <f t="shared" si="19"/>
        <v>63.862928348909655</v>
      </c>
      <c r="L204">
        <v>6</v>
      </c>
      <c r="M204">
        <f t="shared" si="20"/>
        <v>6.0228452751817239</v>
      </c>
    </row>
    <row r="205" spans="1:19">
      <c r="A205" t="s">
        <v>1</v>
      </c>
      <c r="B205">
        <v>44</v>
      </c>
      <c r="C205">
        <v>18.100000000000001</v>
      </c>
      <c r="D205">
        <v>38.200000000000003</v>
      </c>
      <c r="E205" t="s">
        <v>17</v>
      </c>
      <c r="F205" t="s">
        <v>16</v>
      </c>
      <c r="G205" s="2">
        <v>41114</v>
      </c>
      <c r="H205" s="4">
        <v>41299</v>
      </c>
      <c r="I205">
        <v>24.5</v>
      </c>
      <c r="J205">
        <f t="shared" si="18"/>
        <v>35.863874345549746</v>
      </c>
      <c r="K205">
        <f t="shared" si="19"/>
        <v>64.136125654450254</v>
      </c>
      <c r="L205">
        <v>6</v>
      </c>
      <c r="M205">
        <f t="shared" si="20"/>
        <v>5.9773123909249577</v>
      </c>
      <c r="Q205">
        <v>6</v>
      </c>
      <c r="R205">
        <f>AVERAGE(K204:K206)</f>
        <v>68.247746683290515</v>
      </c>
      <c r="S205">
        <f>STDEV(K204:K206)/SQRT(COUNT(K204:K206))</f>
        <v>4.2489516582175346</v>
      </c>
    </row>
    <row r="206" spans="1:19">
      <c r="A206" t="s">
        <v>1</v>
      </c>
      <c r="B206">
        <v>20</v>
      </c>
      <c r="C206">
        <v>16.3</v>
      </c>
      <c r="D206">
        <v>25.8</v>
      </c>
      <c r="E206" t="s">
        <v>11</v>
      </c>
      <c r="F206" t="s">
        <v>16</v>
      </c>
      <c r="G206" s="2">
        <v>41114</v>
      </c>
      <c r="H206" s="4">
        <v>41299</v>
      </c>
      <c r="I206">
        <v>19.8</v>
      </c>
      <c r="J206">
        <f t="shared" si="18"/>
        <v>23.255813953488371</v>
      </c>
      <c r="K206">
        <f t="shared" si="19"/>
        <v>76.744186046511629</v>
      </c>
      <c r="L206">
        <v>6</v>
      </c>
      <c r="M206">
        <f t="shared" si="20"/>
        <v>3.8759689922480618</v>
      </c>
    </row>
    <row r="207" spans="1:19">
      <c r="A207" t="s">
        <v>1</v>
      </c>
      <c r="B207">
        <v>69</v>
      </c>
      <c r="C207">
        <v>18.5</v>
      </c>
      <c r="D207">
        <v>44.1</v>
      </c>
      <c r="E207" t="s">
        <v>18</v>
      </c>
      <c r="F207" t="s">
        <v>16</v>
      </c>
      <c r="G207" s="2">
        <v>41114</v>
      </c>
      <c r="H207" s="2">
        <v>41362</v>
      </c>
      <c r="I207">
        <v>26.1</v>
      </c>
      <c r="J207">
        <f t="shared" si="18"/>
        <v>40.816326530612244</v>
      </c>
      <c r="K207">
        <f t="shared" si="19"/>
        <v>59.183673469387756</v>
      </c>
      <c r="L207">
        <v>8</v>
      </c>
      <c r="M207">
        <f t="shared" si="20"/>
        <v>5.1020408163265305</v>
      </c>
    </row>
    <row r="208" spans="1:19">
      <c r="A208" t="s">
        <v>1</v>
      </c>
      <c r="B208">
        <v>45</v>
      </c>
      <c r="C208">
        <v>17.5</v>
      </c>
      <c r="D208">
        <v>37.4</v>
      </c>
      <c r="E208" t="s">
        <v>17</v>
      </c>
      <c r="F208" t="s">
        <v>16</v>
      </c>
      <c r="G208" s="2">
        <v>41114</v>
      </c>
      <c r="H208" s="2">
        <v>41362</v>
      </c>
      <c r="I208">
        <v>25.7</v>
      </c>
      <c r="J208">
        <f t="shared" si="18"/>
        <v>31.283422459893046</v>
      </c>
      <c r="K208">
        <f t="shared" si="19"/>
        <v>68.716577540106954</v>
      </c>
      <c r="L208">
        <v>8</v>
      </c>
      <c r="M208">
        <f t="shared" si="20"/>
        <v>3.9104278074866308</v>
      </c>
      <c r="Q208">
        <v>8</v>
      </c>
      <c r="R208">
        <f>AVERAGE(K207:K209)</f>
        <v>68.504063769334053</v>
      </c>
      <c r="S208">
        <f>STDEV(K207:K209)/SQRT(COUNT(K207:K209))</f>
        <v>5.3208434844607133</v>
      </c>
    </row>
    <row r="209" spans="1:19">
      <c r="A209" t="s">
        <v>1</v>
      </c>
      <c r="B209">
        <v>21</v>
      </c>
      <c r="C209">
        <v>16.600000000000001</v>
      </c>
      <c r="D209">
        <v>26.8</v>
      </c>
      <c r="E209" t="s">
        <v>11</v>
      </c>
      <c r="F209" t="s">
        <v>16</v>
      </c>
      <c r="G209" s="2">
        <v>41114</v>
      </c>
      <c r="H209" s="2">
        <v>41362</v>
      </c>
      <c r="I209">
        <v>20.8</v>
      </c>
      <c r="J209">
        <f t="shared" si="18"/>
        <v>22.388059701492537</v>
      </c>
      <c r="K209">
        <f t="shared" si="19"/>
        <v>77.611940298507463</v>
      </c>
      <c r="L209">
        <v>8</v>
      </c>
      <c r="M209">
        <f t="shared" si="20"/>
        <v>2.7985074626865671</v>
      </c>
    </row>
    <row r="210" spans="1:19">
      <c r="A210" t="s">
        <v>1</v>
      </c>
      <c r="B210">
        <v>70</v>
      </c>
      <c r="C210">
        <v>17.600000000000001</v>
      </c>
      <c r="D210">
        <v>37.4</v>
      </c>
      <c r="E210" t="s">
        <v>18</v>
      </c>
      <c r="F210" t="s">
        <v>16</v>
      </c>
      <c r="G210" s="2">
        <v>41114</v>
      </c>
      <c r="H210" s="2">
        <v>41408</v>
      </c>
      <c r="I210">
        <v>21.7</v>
      </c>
      <c r="J210">
        <f t="shared" si="18"/>
        <v>41.978609625668447</v>
      </c>
      <c r="K210">
        <f t="shared" si="19"/>
        <v>58.021390374331553</v>
      </c>
      <c r="L210">
        <v>10</v>
      </c>
      <c r="M210">
        <f t="shared" si="20"/>
        <v>4.1978609625668444</v>
      </c>
    </row>
    <row r="211" spans="1:19">
      <c r="A211" t="s">
        <v>1</v>
      </c>
      <c r="B211">
        <v>46</v>
      </c>
      <c r="C211">
        <v>18.2</v>
      </c>
      <c r="D211">
        <v>33.799999999999997</v>
      </c>
      <c r="E211" t="s">
        <v>17</v>
      </c>
      <c r="F211" t="s">
        <v>16</v>
      </c>
      <c r="G211" s="2">
        <v>41114</v>
      </c>
      <c r="H211" s="2">
        <v>41408</v>
      </c>
      <c r="I211">
        <v>21.5</v>
      </c>
      <c r="J211">
        <f t="shared" si="18"/>
        <v>36.390532544378694</v>
      </c>
      <c r="K211">
        <f t="shared" si="19"/>
        <v>63.609467455621306</v>
      </c>
      <c r="L211">
        <v>10</v>
      </c>
      <c r="M211">
        <f t="shared" si="20"/>
        <v>3.6390532544378695</v>
      </c>
      <c r="Q211">
        <v>10</v>
      </c>
      <c r="R211">
        <f>AVERAGE(K210:K212)</f>
        <v>67.521020406594459</v>
      </c>
      <c r="S211">
        <f>STDEV(K210:K212)/SQRT(COUNT(K210:K212))</f>
        <v>6.8968959956391114</v>
      </c>
    </row>
    <row r="212" spans="1:19">
      <c r="A212" t="s">
        <v>1</v>
      </c>
      <c r="B212">
        <v>22</v>
      </c>
      <c r="C212">
        <v>16.5</v>
      </c>
      <c r="D212">
        <v>23.6</v>
      </c>
      <c r="E212" t="s">
        <v>11</v>
      </c>
      <c r="F212" t="s">
        <v>16</v>
      </c>
      <c r="G212" s="2">
        <v>41114</v>
      </c>
      <c r="H212" s="2">
        <v>41408</v>
      </c>
      <c r="I212">
        <v>19.100000000000001</v>
      </c>
      <c r="J212">
        <f t="shared" si="18"/>
        <v>19.067796610169491</v>
      </c>
      <c r="K212">
        <f t="shared" si="19"/>
        <v>80.932203389830505</v>
      </c>
      <c r="L212">
        <v>10</v>
      </c>
      <c r="M212">
        <f t="shared" si="20"/>
        <v>1.9067796610169492</v>
      </c>
    </row>
    <row r="213" spans="1:19">
      <c r="A213" t="s">
        <v>1</v>
      </c>
      <c r="B213">
        <v>71</v>
      </c>
      <c r="C213">
        <v>19.5</v>
      </c>
      <c r="D213">
        <v>39.4</v>
      </c>
      <c r="E213" t="s">
        <v>18</v>
      </c>
      <c r="F213" t="s">
        <v>16</v>
      </c>
      <c r="G213" s="2">
        <v>41114</v>
      </c>
      <c r="H213" s="2">
        <v>41458</v>
      </c>
      <c r="I213">
        <v>21.2</v>
      </c>
      <c r="J213">
        <f t="shared" si="18"/>
        <v>46.192893401015226</v>
      </c>
      <c r="K213">
        <f t="shared" si="19"/>
        <v>53.807106598984774</v>
      </c>
      <c r="L213">
        <v>12</v>
      </c>
      <c r="M213">
        <f t="shared" si="20"/>
        <v>3.8494077834179357</v>
      </c>
    </row>
    <row r="214" spans="1:19">
      <c r="A214" t="s">
        <v>1</v>
      </c>
      <c r="B214">
        <v>47</v>
      </c>
      <c r="C214">
        <v>17.600000000000001</v>
      </c>
      <c r="D214">
        <v>36.200000000000003</v>
      </c>
      <c r="E214" t="s">
        <v>17</v>
      </c>
      <c r="F214" t="s">
        <v>16</v>
      </c>
      <c r="G214" s="2">
        <v>41114</v>
      </c>
      <c r="H214" s="2">
        <v>41458</v>
      </c>
      <c r="I214">
        <v>22.1</v>
      </c>
      <c r="J214">
        <f t="shared" si="18"/>
        <v>38.950276243093924</v>
      </c>
      <c r="K214">
        <f t="shared" si="19"/>
        <v>61.049723756906076</v>
      </c>
      <c r="L214">
        <v>12</v>
      </c>
      <c r="M214">
        <f t="shared" si="20"/>
        <v>3.2458563535911602</v>
      </c>
      <c r="Q214">
        <v>12</v>
      </c>
      <c r="R214">
        <f>AVERAGE(K213:K215)</f>
        <v>64.751990662264049</v>
      </c>
      <c r="S214">
        <f>STDEV(K213:K215)/SQRT(COUNT(K213:K215))</f>
        <v>7.6161702853772884</v>
      </c>
    </row>
    <row r="215" spans="1:19">
      <c r="A215" t="s">
        <v>1</v>
      </c>
      <c r="B215">
        <v>23</v>
      </c>
      <c r="C215">
        <v>16.3</v>
      </c>
      <c r="D215">
        <v>23.3</v>
      </c>
      <c r="E215" t="s">
        <v>11</v>
      </c>
      <c r="F215" t="s">
        <v>16</v>
      </c>
      <c r="G215" s="2">
        <v>41114</v>
      </c>
      <c r="H215" s="2">
        <v>41458</v>
      </c>
      <c r="I215">
        <v>18.5</v>
      </c>
      <c r="J215">
        <f t="shared" si="18"/>
        <v>20.600858369098717</v>
      </c>
      <c r="K215">
        <f t="shared" si="19"/>
        <v>79.399141630901283</v>
      </c>
      <c r="L215">
        <v>12</v>
      </c>
      <c r="M215">
        <f t="shared" si="20"/>
        <v>1.716738197424893</v>
      </c>
    </row>
    <row r="216" spans="1:19">
      <c r="A216" t="s">
        <v>1</v>
      </c>
      <c r="B216">
        <v>72</v>
      </c>
      <c r="C216">
        <v>17.600000000000001</v>
      </c>
      <c r="D216">
        <v>33.700000000000003</v>
      </c>
      <c r="E216" t="s">
        <v>18</v>
      </c>
      <c r="F216" t="s">
        <v>16</v>
      </c>
      <c r="G216" s="2">
        <v>41114</v>
      </c>
      <c r="H216" s="2">
        <v>41596</v>
      </c>
      <c r="I216">
        <v>19.899999999999999</v>
      </c>
      <c r="J216">
        <f t="shared" si="18"/>
        <v>40.949554896142445</v>
      </c>
      <c r="K216">
        <f t="shared" si="19"/>
        <v>59.050445103857555</v>
      </c>
      <c r="L216">
        <v>16</v>
      </c>
      <c r="M216">
        <f t="shared" si="20"/>
        <v>2.5593471810089028</v>
      </c>
    </row>
    <row r="217" spans="1:19">
      <c r="A217" t="s">
        <v>1</v>
      </c>
      <c r="B217">
        <v>24</v>
      </c>
      <c r="C217">
        <v>17</v>
      </c>
      <c r="D217">
        <v>22.9</v>
      </c>
      <c r="E217" t="s">
        <v>11</v>
      </c>
      <c r="F217" t="s">
        <v>16</v>
      </c>
      <c r="G217" s="2">
        <v>41114</v>
      </c>
      <c r="H217" s="2">
        <v>41596</v>
      </c>
      <c r="I217">
        <v>18.399999999999999</v>
      </c>
      <c r="J217">
        <f t="shared" si="18"/>
        <v>19.650655021834062</v>
      </c>
      <c r="K217">
        <f t="shared" si="19"/>
        <v>80.349344978165931</v>
      </c>
      <c r="L217">
        <v>16</v>
      </c>
      <c r="M217">
        <f t="shared" si="20"/>
        <v>1.2281659388646289</v>
      </c>
      <c r="Q217">
        <v>16</v>
      </c>
      <c r="R217">
        <f>AVERAGE(K216:K217)</f>
        <v>69.699895041011743</v>
      </c>
      <c r="S217">
        <f>STDEV(K216:K217)/SQRT(COUNT(K216:K217))</f>
        <v>10.649449937154204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17"/>
  <sheetViews>
    <sheetView zoomScale="59" zoomScaleNormal="59" zoomScalePageLayoutView="59" workbookViewId="0">
      <selection activeCell="A30" sqref="A30"/>
    </sheetView>
  </sheetViews>
  <sheetFormatPr baseColWidth="10" defaultColWidth="10.6640625" defaultRowHeight="15" x14ac:dyDescent="0"/>
  <cols>
    <col min="1" max="1" width="17" customWidth="1"/>
    <col min="5" max="5" width="10.1640625" customWidth="1"/>
    <col min="6" max="6" width="15" customWidth="1"/>
    <col min="18" max="18" width="28.1640625" customWidth="1"/>
    <col min="19" max="19" width="22.5" customWidth="1"/>
  </cols>
  <sheetData>
    <row r="1" spans="1:19" s="1" customFormat="1" ht="60">
      <c r="A1" s="1" t="s">
        <v>2</v>
      </c>
      <c r="B1" s="1" t="s">
        <v>0</v>
      </c>
      <c r="C1" s="1" t="s">
        <v>3</v>
      </c>
      <c r="D1" s="1" t="s">
        <v>4</v>
      </c>
      <c r="E1" s="1" t="s">
        <v>12</v>
      </c>
      <c r="F1" s="1" t="s">
        <v>13</v>
      </c>
      <c r="G1" s="1" t="s">
        <v>5</v>
      </c>
      <c r="H1" s="1" t="s">
        <v>6</v>
      </c>
      <c r="I1" s="1" t="s">
        <v>7</v>
      </c>
      <c r="J1" s="1" t="s">
        <v>19</v>
      </c>
      <c r="K1" s="1" t="s">
        <v>22</v>
      </c>
      <c r="L1" s="1" t="s">
        <v>20</v>
      </c>
      <c r="M1" s="1" t="s">
        <v>21</v>
      </c>
      <c r="N1" s="1" t="s">
        <v>8</v>
      </c>
      <c r="Q1" s="1" t="s">
        <v>61</v>
      </c>
      <c r="R1" s="1" t="s">
        <v>60</v>
      </c>
      <c r="S1" s="1" t="s">
        <v>57</v>
      </c>
    </row>
    <row r="2" spans="1:19">
      <c r="A2" t="s">
        <v>10</v>
      </c>
      <c r="B2">
        <v>9</v>
      </c>
      <c r="C2">
        <v>17.7</v>
      </c>
      <c r="D2">
        <v>27.9</v>
      </c>
      <c r="E2" t="s">
        <v>11</v>
      </c>
      <c r="F2" t="s">
        <v>15</v>
      </c>
      <c r="G2" s="2">
        <v>41114</v>
      </c>
      <c r="H2" s="2">
        <v>41145</v>
      </c>
      <c r="I2">
        <v>21.7</v>
      </c>
      <c r="J2">
        <f t="shared" ref="J2:J18" si="0">(D2-I2)/D2*100</f>
        <v>22.222222222222221</v>
      </c>
      <c r="K2">
        <f t="shared" ref="K2:K18" si="1">100-J2</f>
        <v>77.777777777777771</v>
      </c>
      <c r="L2">
        <v>1</v>
      </c>
      <c r="M2">
        <f t="shared" ref="M2:M18" si="2">J2/L2</f>
        <v>22.222222222222221</v>
      </c>
    </row>
    <row r="3" spans="1:19">
      <c r="A3" t="s">
        <v>10</v>
      </c>
      <c r="B3">
        <v>1</v>
      </c>
      <c r="C3">
        <v>18.7</v>
      </c>
      <c r="D3">
        <v>24.3</v>
      </c>
      <c r="E3" t="s">
        <v>11</v>
      </c>
      <c r="F3" t="s">
        <v>14</v>
      </c>
      <c r="G3" s="2">
        <v>41114</v>
      </c>
      <c r="H3" s="2">
        <v>41145</v>
      </c>
      <c r="I3">
        <v>20.6</v>
      </c>
      <c r="J3">
        <f t="shared" si="0"/>
        <v>15.226337448559669</v>
      </c>
      <c r="K3">
        <f t="shared" si="1"/>
        <v>84.773662551440339</v>
      </c>
      <c r="L3">
        <v>1</v>
      </c>
      <c r="M3">
        <f t="shared" si="2"/>
        <v>15.226337448559669</v>
      </c>
      <c r="Q3">
        <v>1</v>
      </c>
      <c r="R3">
        <f>AVERAGE(K2:K4)</f>
        <v>79.796558541111921</v>
      </c>
      <c r="S3">
        <f>STDEV(K2:K4)/SQRT(COUNT(K2:K4))</f>
        <v>2.5032883884250445</v>
      </c>
    </row>
    <row r="4" spans="1:19">
      <c r="A4" t="s">
        <v>10</v>
      </c>
      <c r="B4">
        <v>17</v>
      </c>
      <c r="C4">
        <v>17</v>
      </c>
      <c r="D4">
        <v>27.2</v>
      </c>
      <c r="E4" t="s">
        <v>11</v>
      </c>
      <c r="F4" t="s">
        <v>16</v>
      </c>
      <c r="G4" s="2">
        <v>41114</v>
      </c>
      <c r="H4" s="2">
        <v>41145</v>
      </c>
      <c r="I4">
        <v>20.9</v>
      </c>
      <c r="J4">
        <f t="shared" si="0"/>
        <v>23.161764705882355</v>
      </c>
      <c r="K4">
        <f t="shared" si="1"/>
        <v>76.838235294117652</v>
      </c>
      <c r="L4">
        <v>1</v>
      </c>
      <c r="M4">
        <f t="shared" si="2"/>
        <v>23.161764705882355</v>
      </c>
    </row>
    <row r="5" spans="1:19">
      <c r="A5" t="s">
        <v>10</v>
      </c>
      <c r="B5">
        <v>10</v>
      </c>
      <c r="C5">
        <v>19.3</v>
      </c>
      <c r="D5">
        <v>30.7</v>
      </c>
      <c r="E5" t="s">
        <v>11</v>
      </c>
      <c r="F5" t="s">
        <v>15</v>
      </c>
      <c r="G5" s="2">
        <v>41114</v>
      </c>
      <c r="H5" s="4">
        <v>41180</v>
      </c>
      <c r="I5">
        <v>23.3</v>
      </c>
      <c r="J5">
        <f t="shared" si="0"/>
        <v>24.104234527687293</v>
      </c>
      <c r="K5">
        <f t="shared" si="1"/>
        <v>75.895765472312704</v>
      </c>
      <c r="L5">
        <v>2</v>
      </c>
      <c r="M5">
        <f t="shared" si="2"/>
        <v>12.052117263843646</v>
      </c>
    </row>
    <row r="6" spans="1:19">
      <c r="A6" t="s">
        <v>10</v>
      </c>
      <c r="B6">
        <v>2</v>
      </c>
      <c r="C6">
        <v>17.600000000000001</v>
      </c>
      <c r="D6">
        <v>26.2</v>
      </c>
      <c r="E6" t="s">
        <v>11</v>
      </c>
      <c r="F6" t="s">
        <v>14</v>
      </c>
      <c r="G6" s="2">
        <v>41114</v>
      </c>
      <c r="H6" s="4">
        <v>41180</v>
      </c>
      <c r="I6">
        <v>20</v>
      </c>
      <c r="J6">
        <f t="shared" si="0"/>
        <v>23.664122137404579</v>
      </c>
      <c r="K6">
        <f t="shared" si="1"/>
        <v>76.335877862595424</v>
      </c>
      <c r="L6">
        <v>2</v>
      </c>
      <c r="M6">
        <f t="shared" si="2"/>
        <v>11.83206106870229</v>
      </c>
      <c r="Q6">
        <v>2</v>
      </c>
      <c r="R6">
        <f>AVERAGE(K5:K7)</f>
        <v>76.682848247786282</v>
      </c>
      <c r="S6">
        <f>STDEV(K5:K7)/SQRT(COUNT(K5:K7))</f>
        <v>0.58108581048179131</v>
      </c>
    </row>
    <row r="7" spans="1:19">
      <c r="A7" t="s">
        <v>10</v>
      </c>
      <c r="B7">
        <v>18</v>
      </c>
      <c r="C7">
        <v>17.5</v>
      </c>
      <c r="D7">
        <v>28.4</v>
      </c>
      <c r="E7" t="s">
        <v>11</v>
      </c>
      <c r="F7" t="s">
        <v>16</v>
      </c>
      <c r="G7" s="2">
        <v>41114</v>
      </c>
      <c r="H7" s="4">
        <v>41180</v>
      </c>
      <c r="I7">
        <v>22.1</v>
      </c>
      <c r="J7">
        <f t="shared" si="0"/>
        <v>22.183098591549285</v>
      </c>
      <c r="K7">
        <f t="shared" si="1"/>
        <v>77.816901408450718</v>
      </c>
      <c r="L7">
        <v>2</v>
      </c>
      <c r="M7">
        <f t="shared" si="2"/>
        <v>11.091549295774643</v>
      </c>
    </row>
    <row r="8" spans="1:19">
      <c r="A8" t="s">
        <v>10</v>
      </c>
      <c r="B8">
        <v>11</v>
      </c>
      <c r="C8">
        <v>18</v>
      </c>
      <c r="D8">
        <v>29.9</v>
      </c>
      <c r="E8" t="s">
        <v>11</v>
      </c>
      <c r="F8" t="s">
        <v>15</v>
      </c>
      <c r="G8" s="2">
        <v>41114</v>
      </c>
      <c r="H8" s="2">
        <v>41221</v>
      </c>
      <c r="I8">
        <v>22</v>
      </c>
      <c r="J8">
        <f t="shared" si="0"/>
        <v>26.421404682274247</v>
      </c>
      <c r="K8">
        <f t="shared" si="1"/>
        <v>73.578595317725757</v>
      </c>
      <c r="L8">
        <v>4</v>
      </c>
      <c r="M8">
        <f t="shared" si="2"/>
        <v>6.6053511705685617</v>
      </c>
    </row>
    <row r="9" spans="1:19">
      <c r="A9" t="s">
        <v>10</v>
      </c>
      <c r="B9">
        <v>3</v>
      </c>
      <c r="C9">
        <v>18.100000000000001</v>
      </c>
      <c r="D9">
        <v>27.6</v>
      </c>
      <c r="E9" t="s">
        <v>11</v>
      </c>
      <c r="F9" t="s">
        <v>14</v>
      </c>
      <c r="G9" s="2">
        <v>41114</v>
      </c>
      <c r="H9" s="2">
        <v>41221</v>
      </c>
      <c r="I9">
        <v>21</v>
      </c>
      <c r="J9">
        <f t="shared" si="0"/>
        <v>23.913043478260875</v>
      </c>
      <c r="K9">
        <f t="shared" si="1"/>
        <v>76.086956521739125</v>
      </c>
      <c r="L9">
        <v>4</v>
      </c>
      <c r="M9">
        <f t="shared" si="2"/>
        <v>5.9782608695652186</v>
      </c>
      <c r="Q9">
        <v>4</v>
      </c>
      <c r="R9">
        <f>AVERAGE(K8:K10)</f>
        <v>73.254004953990972</v>
      </c>
      <c r="S9">
        <f>STDEV(K8:K10)/SQRT(COUNT(K8:K10))</f>
        <v>1.736905511655197</v>
      </c>
    </row>
    <row r="10" spans="1:19">
      <c r="A10" t="s">
        <v>10</v>
      </c>
      <c r="B10">
        <v>19</v>
      </c>
      <c r="C10">
        <v>17.7</v>
      </c>
      <c r="D10">
        <v>31.1</v>
      </c>
      <c r="E10" t="s">
        <v>11</v>
      </c>
      <c r="F10" t="s">
        <v>16</v>
      </c>
      <c r="G10" s="2">
        <v>41114</v>
      </c>
      <c r="H10" s="2">
        <v>41221</v>
      </c>
      <c r="I10">
        <v>21.8</v>
      </c>
      <c r="J10">
        <f t="shared" si="0"/>
        <v>29.903536977491964</v>
      </c>
      <c r="K10">
        <f t="shared" si="1"/>
        <v>70.096463022508033</v>
      </c>
      <c r="L10">
        <v>4</v>
      </c>
      <c r="M10">
        <f t="shared" si="2"/>
        <v>7.4758842443729909</v>
      </c>
    </row>
    <row r="11" spans="1:19">
      <c r="A11" t="s">
        <v>10</v>
      </c>
      <c r="B11">
        <v>12</v>
      </c>
      <c r="C11">
        <v>17.8</v>
      </c>
      <c r="D11">
        <v>31.3</v>
      </c>
      <c r="E11" t="s">
        <v>11</v>
      </c>
      <c r="F11" t="s">
        <v>15</v>
      </c>
      <c r="G11" s="2">
        <v>41114</v>
      </c>
      <c r="H11" s="4">
        <v>41299</v>
      </c>
      <c r="I11">
        <v>20.5</v>
      </c>
      <c r="J11">
        <f t="shared" si="0"/>
        <v>34.504792332268373</v>
      </c>
      <c r="K11">
        <f t="shared" si="1"/>
        <v>65.49520766773162</v>
      </c>
      <c r="L11">
        <v>6</v>
      </c>
      <c r="M11">
        <f t="shared" si="2"/>
        <v>5.7507987220447285</v>
      </c>
    </row>
    <row r="12" spans="1:19">
      <c r="A12" t="s">
        <v>10</v>
      </c>
      <c r="B12">
        <v>4</v>
      </c>
      <c r="C12">
        <v>17.7</v>
      </c>
      <c r="D12">
        <v>28</v>
      </c>
      <c r="E12" t="s">
        <v>11</v>
      </c>
      <c r="F12" t="s">
        <v>14</v>
      </c>
      <c r="G12" s="2">
        <v>41114</v>
      </c>
      <c r="H12" s="4">
        <v>41299</v>
      </c>
      <c r="I12">
        <v>18.5</v>
      </c>
      <c r="J12">
        <f t="shared" si="0"/>
        <v>33.928571428571431</v>
      </c>
      <c r="K12">
        <f t="shared" si="1"/>
        <v>66.071428571428569</v>
      </c>
      <c r="L12">
        <v>6</v>
      </c>
      <c r="M12">
        <f t="shared" si="2"/>
        <v>5.6547619047619051</v>
      </c>
      <c r="Q12">
        <v>6</v>
      </c>
      <c r="R12">
        <f>AVERAGE(K11:K13)</f>
        <v>67.316637166828073</v>
      </c>
      <c r="S12">
        <f>STDEV(K11:K13)/SQRT(COUNT(K11:K13))</f>
        <v>1.5423153087079529</v>
      </c>
    </row>
    <row r="13" spans="1:19">
      <c r="A13" t="s">
        <v>10</v>
      </c>
      <c r="B13">
        <v>20</v>
      </c>
      <c r="C13">
        <v>18.100000000000001</v>
      </c>
      <c r="D13">
        <v>28.7</v>
      </c>
      <c r="E13" t="s">
        <v>11</v>
      </c>
      <c r="F13" t="s">
        <v>16</v>
      </c>
      <c r="G13" s="2">
        <v>41114</v>
      </c>
      <c r="H13" s="4">
        <v>41299</v>
      </c>
      <c r="I13">
        <v>20.2</v>
      </c>
      <c r="J13">
        <f t="shared" si="0"/>
        <v>29.616724738675959</v>
      </c>
      <c r="K13">
        <f t="shared" si="1"/>
        <v>70.383275261324044</v>
      </c>
      <c r="L13">
        <v>6</v>
      </c>
      <c r="M13">
        <f t="shared" si="2"/>
        <v>4.9361207897793262</v>
      </c>
    </row>
    <row r="14" spans="1:19">
      <c r="A14" t="s">
        <v>10</v>
      </c>
      <c r="B14">
        <v>15</v>
      </c>
      <c r="C14">
        <v>15.2</v>
      </c>
      <c r="D14">
        <v>23.3</v>
      </c>
      <c r="E14" t="s">
        <v>11</v>
      </c>
      <c r="F14" t="s">
        <v>15</v>
      </c>
      <c r="G14" s="2">
        <v>41114</v>
      </c>
      <c r="H14" s="2">
        <v>41362</v>
      </c>
      <c r="I14">
        <v>16.3</v>
      </c>
      <c r="J14">
        <f t="shared" si="0"/>
        <v>30.04291845493562</v>
      </c>
      <c r="K14">
        <f t="shared" si="1"/>
        <v>69.957081545064383</v>
      </c>
      <c r="L14">
        <v>8</v>
      </c>
      <c r="M14">
        <f t="shared" si="2"/>
        <v>3.7553648068669525</v>
      </c>
    </row>
    <row r="15" spans="1:19">
      <c r="A15" t="s">
        <v>10</v>
      </c>
      <c r="B15">
        <v>8</v>
      </c>
      <c r="C15">
        <v>17.8</v>
      </c>
      <c r="D15">
        <v>25.6</v>
      </c>
      <c r="E15" t="s">
        <v>11</v>
      </c>
      <c r="F15" t="s">
        <v>14</v>
      </c>
      <c r="G15" s="2">
        <v>41114</v>
      </c>
      <c r="H15" s="2">
        <v>41362</v>
      </c>
      <c r="I15">
        <v>18.399999999999999</v>
      </c>
      <c r="J15">
        <f t="shared" si="0"/>
        <v>28.125000000000011</v>
      </c>
      <c r="K15">
        <f t="shared" si="1"/>
        <v>71.874999999999986</v>
      </c>
      <c r="L15">
        <v>8</v>
      </c>
      <c r="M15">
        <f t="shared" si="2"/>
        <v>3.5156250000000013</v>
      </c>
      <c r="Q15">
        <v>8</v>
      </c>
      <c r="R15">
        <f>AVERAGE(K13:K15)</f>
        <v>70.738452268796138</v>
      </c>
      <c r="S15">
        <f>STDEV(K14:K16)/SQRT(COUNT(K14:K16))</f>
        <v>3.7868987571197414</v>
      </c>
    </row>
    <row r="16" spans="1:19">
      <c r="A16" t="s">
        <v>10</v>
      </c>
      <c r="B16">
        <v>21</v>
      </c>
      <c r="C16">
        <v>18</v>
      </c>
      <c r="D16">
        <v>31</v>
      </c>
      <c r="E16" t="s">
        <v>11</v>
      </c>
      <c r="F16" t="s">
        <v>16</v>
      </c>
      <c r="G16" s="2">
        <v>41114</v>
      </c>
      <c r="H16" s="2">
        <v>41362</v>
      </c>
      <c r="I16">
        <v>18.5</v>
      </c>
      <c r="J16">
        <f t="shared" si="0"/>
        <v>40.322580645161288</v>
      </c>
      <c r="K16">
        <f t="shared" si="1"/>
        <v>59.677419354838712</v>
      </c>
      <c r="L16">
        <v>8</v>
      </c>
      <c r="M16">
        <f t="shared" si="2"/>
        <v>5.040322580645161</v>
      </c>
    </row>
    <row r="17" spans="1:19">
      <c r="A17" t="s">
        <v>10</v>
      </c>
      <c r="B17">
        <v>13</v>
      </c>
      <c r="C17">
        <v>15.1</v>
      </c>
      <c r="D17">
        <v>22.6</v>
      </c>
      <c r="E17" t="s">
        <v>11</v>
      </c>
      <c r="F17" t="s">
        <v>15</v>
      </c>
      <c r="G17" s="2">
        <v>41114</v>
      </c>
      <c r="H17" s="2">
        <v>41408</v>
      </c>
      <c r="I17">
        <v>17</v>
      </c>
      <c r="J17">
        <f t="shared" si="0"/>
        <v>24.778761061946909</v>
      </c>
      <c r="K17">
        <f t="shared" si="1"/>
        <v>75.221238938053091</v>
      </c>
      <c r="L17">
        <v>10</v>
      </c>
      <c r="M17">
        <f t="shared" si="2"/>
        <v>2.477876106194691</v>
      </c>
    </row>
    <row r="18" spans="1:19">
      <c r="A18" t="s">
        <v>10</v>
      </c>
      <c r="B18">
        <v>7</v>
      </c>
      <c r="C18">
        <v>18.5</v>
      </c>
      <c r="D18">
        <v>27.6</v>
      </c>
      <c r="E18" t="s">
        <v>11</v>
      </c>
      <c r="F18" t="s">
        <v>14</v>
      </c>
      <c r="G18" s="2">
        <v>41114</v>
      </c>
      <c r="H18" s="2">
        <v>41408</v>
      </c>
      <c r="I18">
        <v>20.8</v>
      </c>
      <c r="J18">
        <f t="shared" si="0"/>
        <v>24.637681159420293</v>
      </c>
      <c r="K18">
        <f t="shared" si="1"/>
        <v>75.362318840579704</v>
      </c>
      <c r="L18">
        <v>10</v>
      </c>
      <c r="M18">
        <f t="shared" si="2"/>
        <v>2.4637681159420293</v>
      </c>
      <c r="Q18">
        <v>10</v>
      </c>
      <c r="R18">
        <f>AVERAGE(K17:K18)</f>
        <v>75.29177888931639</v>
      </c>
      <c r="S18">
        <f>STDEV(K17:K18)/SQRT(COUNT(K17:K18))</f>
        <v>7.0539951263306477E-2</v>
      </c>
    </row>
    <row r="19" spans="1:19">
      <c r="A19" s="5" t="s">
        <v>10</v>
      </c>
      <c r="B19" s="5">
        <v>22</v>
      </c>
      <c r="C19" s="5">
        <v>17.899999999999999</v>
      </c>
      <c r="D19" s="5">
        <v>33.200000000000003</v>
      </c>
      <c r="E19" s="5" t="s">
        <v>11</v>
      </c>
      <c r="F19" s="5" t="s">
        <v>16</v>
      </c>
      <c r="G19" s="6">
        <v>41114</v>
      </c>
      <c r="H19" s="6">
        <v>41408</v>
      </c>
      <c r="I19" s="5"/>
      <c r="J19" s="5"/>
      <c r="K19" s="5"/>
      <c r="L19" s="5">
        <v>10</v>
      </c>
      <c r="M19" s="5"/>
      <c r="N19" s="5"/>
    </row>
    <row r="20" spans="1:19">
      <c r="A20" t="s">
        <v>10</v>
      </c>
      <c r="B20">
        <v>14</v>
      </c>
      <c r="C20">
        <v>16.3</v>
      </c>
      <c r="D20">
        <v>28.5</v>
      </c>
      <c r="E20" t="s">
        <v>11</v>
      </c>
      <c r="F20" t="s">
        <v>15</v>
      </c>
      <c r="G20" s="2">
        <v>41114</v>
      </c>
      <c r="H20" s="2">
        <v>41458</v>
      </c>
      <c r="I20">
        <v>18.600000000000001</v>
      </c>
      <c r="J20">
        <f t="shared" ref="J20:J51" si="3">(D20-I20)/D20*100</f>
        <v>34.736842105263158</v>
      </c>
      <c r="K20">
        <f t="shared" ref="K20:K51" si="4">100-J20</f>
        <v>65.26315789473685</v>
      </c>
      <c r="L20">
        <v>12</v>
      </c>
      <c r="M20">
        <f t="shared" ref="M20:M51" si="5">J20/L20</f>
        <v>2.8947368421052633</v>
      </c>
    </row>
    <row r="21" spans="1:19">
      <c r="A21" t="s">
        <v>10</v>
      </c>
      <c r="B21">
        <v>6</v>
      </c>
      <c r="C21">
        <v>17.3</v>
      </c>
      <c r="D21">
        <v>26.5</v>
      </c>
      <c r="E21" t="s">
        <v>11</v>
      </c>
      <c r="F21" t="s">
        <v>14</v>
      </c>
      <c r="G21" s="2">
        <v>41114</v>
      </c>
      <c r="H21" s="2">
        <v>41458</v>
      </c>
      <c r="I21">
        <v>18.2</v>
      </c>
      <c r="J21">
        <f t="shared" si="3"/>
        <v>31.320754716981135</v>
      </c>
      <c r="K21">
        <f t="shared" si="4"/>
        <v>68.679245283018872</v>
      </c>
      <c r="L21">
        <v>12</v>
      </c>
      <c r="M21">
        <f t="shared" si="5"/>
        <v>2.6100628930817611</v>
      </c>
      <c r="Q21">
        <v>12</v>
      </c>
      <c r="R21">
        <f>AVERAGE(K20:K22)</f>
        <v>68.438816326427471</v>
      </c>
      <c r="S21">
        <f>STDEV(K20:K22)/SQRT(COUNT(K20:K22))</f>
        <v>1.7681527380021398</v>
      </c>
    </row>
    <row r="22" spans="1:19">
      <c r="A22" s="36" t="s">
        <v>10</v>
      </c>
      <c r="B22" s="36">
        <v>23</v>
      </c>
      <c r="C22" s="36">
        <v>17.3</v>
      </c>
      <c r="D22" s="36">
        <v>26.2</v>
      </c>
      <c r="E22" s="36" t="s">
        <v>11</v>
      </c>
      <c r="F22" s="36" t="s">
        <v>16</v>
      </c>
      <c r="G22" s="37">
        <v>41114</v>
      </c>
      <c r="H22" s="37">
        <v>41458</v>
      </c>
      <c r="I22" s="36">
        <v>18.7</v>
      </c>
      <c r="J22" s="36">
        <f t="shared" si="3"/>
        <v>28.625954198473284</v>
      </c>
      <c r="K22" s="36">
        <f t="shared" si="4"/>
        <v>71.374045801526719</v>
      </c>
      <c r="L22" s="36">
        <v>12</v>
      </c>
      <c r="M22" s="36">
        <f t="shared" si="5"/>
        <v>2.385496183206107</v>
      </c>
      <c r="N22" s="36"/>
      <c r="O22" s="36"/>
      <c r="P22" s="36"/>
      <c r="Q22" s="36"/>
      <c r="R22" s="36"/>
    </row>
    <row r="23" spans="1:19">
      <c r="A23" t="s">
        <v>10</v>
      </c>
      <c r="B23">
        <v>5</v>
      </c>
      <c r="C23">
        <v>17.8</v>
      </c>
      <c r="D23">
        <v>28.5</v>
      </c>
      <c r="E23" t="s">
        <v>11</v>
      </c>
      <c r="F23" t="s">
        <v>14</v>
      </c>
      <c r="G23" s="2">
        <v>41114</v>
      </c>
      <c r="H23" s="2">
        <v>41596</v>
      </c>
      <c r="I23">
        <v>18.3</v>
      </c>
      <c r="J23">
        <f t="shared" si="3"/>
        <v>35.789473684210527</v>
      </c>
      <c r="K23">
        <f t="shared" si="4"/>
        <v>64.21052631578948</v>
      </c>
      <c r="L23">
        <v>16</v>
      </c>
      <c r="M23">
        <f t="shared" si="5"/>
        <v>2.236842105263158</v>
      </c>
      <c r="Q23">
        <v>16</v>
      </c>
      <c r="R23">
        <f>AVERAGE(K23:K24)</f>
        <v>59.795207291972957</v>
      </c>
      <c r="S23">
        <f>STDEV(K23:K24)/SQRT(COUNT(K23:K24))</f>
        <v>4.415319023816525</v>
      </c>
    </row>
    <row r="24" spans="1:19">
      <c r="A24" t="s">
        <v>10</v>
      </c>
      <c r="B24">
        <v>24</v>
      </c>
      <c r="C24">
        <v>18</v>
      </c>
      <c r="D24">
        <v>35.799999999999997</v>
      </c>
      <c r="E24" t="s">
        <v>11</v>
      </c>
      <c r="F24" t="s">
        <v>16</v>
      </c>
      <c r="G24" s="2">
        <v>41114</v>
      </c>
      <c r="H24" s="2">
        <v>41596</v>
      </c>
      <c r="I24">
        <v>19.826000000000001</v>
      </c>
      <c r="J24">
        <f t="shared" si="3"/>
        <v>44.620111731843572</v>
      </c>
      <c r="K24">
        <f t="shared" si="4"/>
        <v>55.379888268156428</v>
      </c>
      <c r="L24">
        <v>16</v>
      </c>
      <c r="M24">
        <f t="shared" si="5"/>
        <v>2.7887569832402233</v>
      </c>
    </row>
    <row r="25" spans="1:19">
      <c r="A25" s="12" t="s">
        <v>10</v>
      </c>
      <c r="B25" s="12">
        <v>16</v>
      </c>
      <c r="C25" s="12">
        <v>16.8</v>
      </c>
      <c r="D25" s="12">
        <v>24.4</v>
      </c>
      <c r="E25" s="12" t="s">
        <v>11</v>
      </c>
      <c r="F25" s="12" t="s">
        <v>15</v>
      </c>
      <c r="G25" s="35">
        <v>41114</v>
      </c>
      <c r="H25" s="35"/>
      <c r="I25" s="12">
        <v>0.74</v>
      </c>
      <c r="J25" s="12">
        <f t="shared" si="3"/>
        <v>96.967213114754102</v>
      </c>
      <c r="K25" s="12">
        <f t="shared" si="4"/>
        <v>3.0327868852458977</v>
      </c>
      <c r="L25" s="12"/>
      <c r="M25" s="12" t="e">
        <f t="shared" si="5"/>
        <v>#DIV/0!</v>
      </c>
      <c r="N25" s="12" t="s">
        <v>24</v>
      </c>
      <c r="O25" s="12"/>
      <c r="P25" s="12"/>
    </row>
    <row r="26" spans="1:19">
      <c r="A26" t="s">
        <v>9</v>
      </c>
      <c r="B26">
        <v>9</v>
      </c>
      <c r="C26">
        <v>18.3</v>
      </c>
      <c r="D26">
        <v>34.299999999999997</v>
      </c>
      <c r="E26" t="s">
        <v>11</v>
      </c>
      <c r="F26" t="s">
        <v>15</v>
      </c>
      <c r="G26" s="2">
        <v>41114</v>
      </c>
      <c r="H26" s="2">
        <v>41145</v>
      </c>
      <c r="I26">
        <v>28.2</v>
      </c>
      <c r="J26">
        <f t="shared" si="3"/>
        <v>17.78425655976676</v>
      </c>
      <c r="K26">
        <f t="shared" si="4"/>
        <v>82.21574344023324</v>
      </c>
      <c r="L26">
        <v>1</v>
      </c>
      <c r="M26">
        <f t="shared" si="5"/>
        <v>17.78425655976676</v>
      </c>
    </row>
    <row r="27" spans="1:19">
      <c r="A27" t="s">
        <v>9</v>
      </c>
      <c r="B27">
        <v>1</v>
      </c>
      <c r="C27">
        <v>17.3</v>
      </c>
      <c r="D27">
        <v>34.5</v>
      </c>
      <c r="E27" t="s">
        <v>11</v>
      </c>
      <c r="F27" t="s">
        <v>14</v>
      </c>
      <c r="G27" s="2">
        <v>41114</v>
      </c>
      <c r="H27" s="2">
        <v>41145</v>
      </c>
      <c r="I27">
        <v>28</v>
      </c>
      <c r="J27">
        <f t="shared" si="3"/>
        <v>18.840579710144929</v>
      </c>
      <c r="K27">
        <f t="shared" si="4"/>
        <v>81.159420289855063</v>
      </c>
      <c r="L27">
        <v>1</v>
      </c>
      <c r="M27">
        <f t="shared" si="5"/>
        <v>18.840579710144929</v>
      </c>
      <c r="Q27">
        <v>1</v>
      </c>
      <c r="R27">
        <f>AVERAGE(K26:K28)</f>
        <v>81.423562039382674</v>
      </c>
      <c r="S27">
        <f>STDEV(K26:K28)/SQRT(COUNT(K26:K28))</f>
        <v>0.40335015992442524</v>
      </c>
    </row>
    <row r="28" spans="1:19">
      <c r="A28" t="s">
        <v>9</v>
      </c>
      <c r="B28">
        <v>17</v>
      </c>
      <c r="C28">
        <v>19.899999999999999</v>
      </c>
      <c r="D28">
        <v>33.5</v>
      </c>
      <c r="E28" t="s">
        <v>11</v>
      </c>
      <c r="F28" t="s">
        <v>16</v>
      </c>
      <c r="G28" s="2">
        <v>41114</v>
      </c>
      <c r="H28" s="2">
        <v>41145</v>
      </c>
      <c r="I28">
        <v>27.1</v>
      </c>
      <c r="J28">
        <f t="shared" si="3"/>
        <v>19.104477611940293</v>
      </c>
      <c r="K28">
        <f t="shared" si="4"/>
        <v>80.895522388059703</v>
      </c>
      <c r="L28">
        <v>1</v>
      </c>
      <c r="M28">
        <f t="shared" si="5"/>
        <v>19.104477611940293</v>
      </c>
    </row>
    <row r="29" spans="1:19">
      <c r="A29" t="s">
        <v>9</v>
      </c>
      <c r="B29">
        <v>10</v>
      </c>
      <c r="C29">
        <v>19.100000000000001</v>
      </c>
      <c r="D29">
        <v>36.6</v>
      </c>
      <c r="E29" t="s">
        <v>11</v>
      </c>
      <c r="F29" t="s">
        <v>15</v>
      </c>
      <c r="G29" s="2">
        <v>41114</v>
      </c>
      <c r="H29" s="4">
        <v>41180</v>
      </c>
      <c r="I29">
        <v>28.6</v>
      </c>
      <c r="J29">
        <f t="shared" si="3"/>
        <v>21.857923497267759</v>
      </c>
      <c r="K29">
        <f t="shared" si="4"/>
        <v>78.142076502732237</v>
      </c>
      <c r="L29">
        <v>2</v>
      </c>
      <c r="M29">
        <f t="shared" si="5"/>
        <v>10.928961748633879</v>
      </c>
      <c r="O29" s="9"/>
    </row>
    <row r="30" spans="1:19">
      <c r="A30" t="s">
        <v>9</v>
      </c>
      <c r="B30">
        <v>2</v>
      </c>
      <c r="C30">
        <v>18.600000000000001</v>
      </c>
      <c r="D30">
        <v>36.9</v>
      </c>
      <c r="E30" t="s">
        <v>11</v>
      </c>
      <c r="F30" t="s">
        <v>14</v>
      </c>
      <c r="G30" s="2">
        <v>41114</v>
      </c>
      <c r="H30" s="4">
        <v>41180</v>
      </c>
      <c r="I30">
        <v>28.2</v>
      </c>
      <c r="J30">
        <f t="shared" si="3"/>
        <v>23.577235772357721</v>
      </c>
      <c r="K30">
        <f t="shared" si="4"/>
        <v>76.422764227642276</v>
      </c>
      <c r="L30">
        <v>2</v>
      </c>
      <c r="M30">
        <f t="shared" si="5"/>
        <v>11.78861788617886</v>
      </c>
      <c r="Q30">
        <v>2</v>
      </c>
      <c r="R30">
        <f>AVERAGE(K29:K31)</f>
        <v>76.262814404948855</v>
      </c>
      <c r="S30">
        <f>STDEV(K29:K31)/SQRT(COUNT(K29:K31))</f>
        <v>1.1339896556376812</v>
      </c>
    </row>
    <row r="31" spans="1:19">
      <c r="A31" t="s">
        <v>9</v>
      </c>
      <c r="B31">
        <v>18</v>
      </c>
      <c r="C31">
        <v>17.899999999999999</v>
      </c>
      <c r="D31">
        <v>32.200000000000003</v>
      </c>
      <c r="E31" t="s">
        <v>11</v>
      </c>
      <c r="F31" t="s">
        <v>16</v>
      </c>
      <c r="G31" s="2">
        <v>41114</v>
      </c>
      <c r="H31" s="4">
        <v>41180</v>
      </c>
      <c r="I31">
        <v>23.9</v>
      </c>
      <c r="J31">
        <f t="shared" si="3"/>
        <v>25.776397515527961</v>
      </c>
      <c r="K31">
        <f t="shared" si="4"/>
        <v>74.223602484472039</v>
      </c>
      <c r="L31">
        <v>2</v>
      </c>
      <c r="M31">
        <f t="shared" si="5"/>
        <v>12.88819875776398</v>
      </c>
    </row>
    <row r="32" spans="1:19">
      <c r="A32" t="s">
        <v>9</v>
      </c>
      <c r="B32">
        <v>11</v>
      </c>
      <c r="C32">
        <v>17.399999999999999</v>
      </c>
      <c r="D32">
        <v>30.3</v>
      </c>
      <c r="E32" t="s">
        <v>11</v>
      </c>
      <c r="F32" t="s">
        <v>15</v>
      </c>
      <c r="G32" s="2">
        <v>41114</v>
      </c>
      <c r="H32" s="2">
        <v>41221</v>
      </c>
      <c r="I32">
        <v>24.3</v>
      </c>
      <c r="J32">
        <f t="shared" si="3"/>
        <v>19.801980198019802</v>
      </c>
      <c r="K32">
        <f t="shared" si="4"/>
        <v>80.198019801980195</v>
      </c>
      <c r="L32">
        <v>4</v>
      </c>
      <c r="M32">
        <f t="shared" si="5"/>
        <v>4.9504950495049505</v>
      </c>
    </row>
    <row r="33" spans="1:19">
      <c r="A33" t="s">
        <v>9</v>
      </c>
      <c r="B33">
        <v>3</v>
      </c>
      <c r="C33">
        <v>16.899999999999999</v>
      </c>
      <c r="D33">
        <v>32.5</v>
      </c>
      <c r="E33" t="s">
        <v>11</v>
      </c>
      <c r="F33" t="s">
        <v>14</v>
      </c>
      <c r="G33" s="2">
        <v>41114</v>
      </c>
      <c r="H33" s="2">
        <v>41221</v>
      </c>
      <c r="I33">
        <v>24.3</v>
      </c>
      <c r="J33">
        <f t="shared" si="3"/>
        <v>25.23076923076923</v>
      </c>
      <c r="K33">
        <f t="shared" si="4"/>
        <v>74.769230769230774</v>
      </c>
      <c r="L33">
        <v>4</v>
      </c>
      <c r="M33">
        <f t="shared" si="5"/>
        <v>6.3076923076923075</v>
      </c>
      <c r="Q33">
        <v>4</v>
      </c>
      <c r="R33">
        <f>AVERAGE(K32:K34)</f>
        <v>74.012245658681607</v>
      </c>
      <c r="S33">
        <f>STDEV(K32:K34)/SQRT(COUNT(K32:K34))</f>
        <v>3.8087341349933959</v>
      </c>
    </row>
    <row r="34" spans="1:19">
      <c r="A34" t="s">
        <v>9</v>
      </c>
      <c r="B34">
        <v>19</v>
      </c>
      <c r="C34">
        <v>17.8</v>
      </c>
      <c r="D34">
        <v>33.1</v>
      </c>
      <c r="E34" t="s">
        <v>11</v>
      </c>
      <c r="F34" t="s">
        <v>16</v>
      </c>
      <c r="G34" s="2">
        <v>41114</v>
      </c>
      <c r="H34" s="2">
        <v>41221</v>
      </c>
      <c r="I34">
        <v>22.2</v>
      </c>
      <c r="J34">
        <f t="shared" si="3"/>
        <v>32.930513595166168</v>
      </c>
      <c r="K34">
        <f t="shared" si="4"/>
        <v>67.069486404833839</v>
      </c>
      <c r="L34">
        <v>4</v>
      </c>
      <c r="M34">
        <f t="shared" si="5"/>
        <v>8.2326283987915421</v>
      </c>
    </row>
    <row r="35" spans="1:19">
      <c r="A35" t="s">
        <v>9</v>
      </c>
      <c r="B35">
        <v>12</v>
      </c>
      <c r="C35">
        <v>18.899999999999999</v>
      </c>
      <c r="D35">
        <v>31.8</v>
      </c>
      <c r="E35" t="s">
        <v>11</v>
      </c>
      <c r="F35" t="s">
        <v>15</v>
      </c>
      <c r="G35" s="2">
        <v>41114</v>
      </c>
      <c r="H35" s="4">
        <v>41299</v>
      </c>
      <c r="I35">
        <v>23.5</v>
      </c>
      <c r="J35">
        <f t="shared" si="3"/>
        <v>26.10062893081761</v>
      </c>
      <c r="K35">
        <f t="shared" si="4"/>
        <v>73.899371069182394</v>
      </c>
      <c r="L35">
        <v>6</v>
      </c>
      <c r="M35">
        <f t="shared" si="5"/>
        <v>4.350104821802935</v>
      </c>
    </row>
    <row r="36" spans="1:19">
      <c r="A36" t="s">
        <v>9</v>
      </c>
      <c r="B36">
        <v>8</v>
      </c>
      <c r="C36">
        <v>18.100000000000001</v>
      </c>
      <c r="D36">
        <v>30.8</v>
      </c>
      <c r="E36" t="s">
        <v>11</v>
      </c>
      <c r="F36" t="s">
        <v>14</v>
      </c>
      <c r="G36" s="2">
        <v>41114</v>
      </c>
      <c r="H36" s="4">
        <v>41299</v>
      </c>
      <c r="I36">
        <v>23.6</v>
      </c>
      <c r="J36">
        <f t="shared" si="3"/>
        <v>23.376623376623375</v>
      </c>
      <c r="K36">
        <f t="shared" si="4"/>
        <v>76.623376623376629</v>
      </c>
      <c r="L36">
        <v>6</v>
      </c>
      <c r="M36">
        <f t="shared" si="5"/>
        <v>3.8961038961038956</v>
      </c>
      <c r="Q36">
        <v>6</v>
      </c>
      <c r="R36">
        <f>AVERAGE(K35:K37)</f>
        <v>71.350719819088297</v>
      </c>
      <c r="S36">
        <f>STDEV(K35:K37)/SQRT(COUNT(K35:K37))</f>
        <v>3.9889303631416757</v>
      </c>
    </row>
    <row r="37" spans="1:19">
      <c r="A37" t="s">
        <v>9</v>
      </c>
      <c r="B37">
        <v>20</v>
      </c>
      <c r="C37">
        <v>18.100000000000001</v>
      </c>
      <c r="D37">
        <v>34</v>
      </c>
      <c r="E37" t="s">
        <v>11</v>
      </c>
      <c r="F37" t="s">
        <v>16</v>
      </c>
      <c r="G37" s="2">
        <v>41114</v>
      </c>
      <c r="H37" s="4">
        <v>41299</v>
      </c>
      <c r="I37">
        <v>21.6</v>
      </c>
      <c r="J37">
        <f t="shared" si="3"/>
        <v>36.470588235294116</v>
      </c>
      <c r="K37">
        <f t="shared" si="4"/>
        <v>63.529411764705884</v>
      </c>
      <c r="L37">
        <v>6</v>
      </c>
      <c r="M37">
        <f t="shared" si="5"/>
        <v>6.0784313725490193</v>
      </c>
    </row>
    <row r="38" spans="1:19">
      <c r="A38" t="s">
        <v>9</v>
      </c>
      <c r="B38">
        <v>13</v>
      </c>
      <c r="C38">
        <v>17.399999999999999</v>
      </c>
      <c r="D38">
        <v>30.1</v>
      </c>
      <c r="E38" t="s">
        <v>11</v>
      </c>
      <c r="F38" t="s">
        <v>15</v>
      </c>
      <c r="G38" s="2">
        <v>41114</v>
      </c>
      <c r="H38" s="2">
        <v>41362</v>
      </c>
      <c r="I38">
        <v>21.4</v>
      </c>
      <c r="J38">
        <f t="shared" si="3"/>
        <v>28.903654485049842</v>
      </c>
      <c r="K38">
        <f t="shared" si="4"/>
        <v>71.096345514950158</v>
      </c>
      <c r="L38">
        <v>8</v>
      </c>
      <c r="M38">
        <f t="shared" si="5"/>
        <v>3.6129568106312302</v>
      </c>
    </row>
    <row r="39" spans="1:19">
      <c r="A39" t="s">
        <v>9</v>
      </c>
      <c r="B39">
        <v>7</v>
      </c>
      <c r="C39">
        <v>18.899999999999999</v>
      </c>
      <c r="D39">
        <v>39.1</v>
      </c>
      <c r="E39" t="s">
        <v>11</v>
      </c>
      <c r="F39" t="s">
        <v>14</v>
      </c>
      <c r="G39" s="2">
        <v>41114</v>
      </c>
      <c r="H39" s="2">
        <v>41362</v>
      </c>
      <c r="I39">
        <v>26.7</v>
      </c>
      <c r="J39">
        <f t="shared" si="3"/>
        <v>31.713554987212277</v>
      </c>
      <c r="K39">
        <f t="shared" si="4"/>
        <v>68.286445012787723</v>
      </c>
      <c r="L39">
        <v>8</v>
      </c>
      <c r="M39">
        <f t="shared" si="5"/>
        <v>3.9641943734015346</v>
      </c>
      <c r="Q39">
        <v>8</v>
      </c>
      <c r="R39">
        <f>AVERAGE(K38:K40)</f>
        <v>69.653701260249974</v>
      </c>
      <c r="S39">
        <f>STDEV(K38:K40)/SQRT(COUNT(K38:K40))</f>
        <v>0.81202375206222777</v>
      </c>
    </row>
    <row r="40" spans="1:19">
      <c r="A40" t="s">
        <v>9</v>
      </c>
      <c r="B40">
        <v>21</v>
      </c>
      <c r="C40">
        <v>19.600000000000001</v>
      </c>
      <c r="D40">
        <v>33.200000000000003</v>
      </c>
      <c r="E40" t="s">
        <v>11</v>
      </c>
      <c r="F40" t="s">
        <v>16</v>
      </c>
      <c r="G40" s="2">
        <v>41114</v>
      </c>
      <c r="H40" s="2">
        <v>41362</v>
      </c>
      <c r="I40">
        <v>23.1</v>
      </c>
      <c r="J40">
        <f t="shared" si="3"/>
        <v>30.421686746987952</v>
      </c>
      <c r="K40">
        <f t="shared" si="4"/>
        <v>69.578313253012055</v>
      </c>
      <c r="L40">
        <v>8</v>
      </c>
      <c r="M40">
        <f t="shared" si="5"/>
        <v>3.802710843373494</v>
      </c>
    </row>
    <row r="41" spans="1:19">
      <c r="A41" t="s">
        <v>9</v>
      </c>
      <c r="B41">
        <v>14</v>
      </c>
      <c r="C41">
        <v>21.8</v>
      </c>
      <c r="D41">
        <v>39</v>
      </c>
      <c r="E41" t="s">
        <v>11</v>
      </c>
      <c r="F41" t="s">
        <v>15</v>
      </c>
      <c r="G41" s="2">
        <v>41114</v>
      </c>
      <c r="H41" s="2">
        <v>41408</v>
      </c>
      <c r="I41">
        <v>27.2</v>
      </c>
      <c r="J41">
        <f t="shared" si="3"/>
        <v>30.256410256410259</v>
      </c>
      <c r="K41">
        <f t="shared" si="4"/>
        <v>69.743589743589737</v>
      </c>
      <c r="L41">
        <v>10</v>
      </c>
      <c r="M41">
        <f t="shared" si="5"/>
        <v>3.025641025641026</v>
      </c>
    </row>
    <row r="42" spans="1:19">
      <c r="A42" t="s">
        <v>9</v>
      </c>
      <c r="B42">
        <v>6</v>
      </c>
      <c r="C42">
        <v>18.5</v>
      </c>
      <c r="D42">
        <v>35.700000000000003</v>
      </c>
      <c r="E42" t="s">
        <v>11</v>
      </c>
      <c r="F42" t="s">
        <v>14</v>
      </c>
      <c r="G42" s="2">
        <v>41114</v>
      </c>
      <c r="H42" s="2">
        <v>41408</v>
      </c>
      <c r="I42">
        <v>26.5</v>
      </c>
      <c r="J42">
        <f t="shared" si="3"/>
        <v>25.770308123249308</v>
      </c>
      <c r="K42">
        <f t="shared" si="4"/>
        <v>74.229691876750692</v>
      </c>
      <c r="L42">
        <v>10</v>
      </c>
      <c r="M42">
        <f t="shared" si="5"/>
        <v>2.5770308123249306</v>
      </c>
      <c r="Q42">
        <v>10</v>
      </c>
      <c r="R42">
        <f>AVERAGE(K41:K43)</f>
        <v>71.435538317891258</v>
      </c>
      <c r="S42">
        <f>STDEV(K41:K43)/SQRT(COUNT(K41:K43))</f>
        <v>1.4074113303361901</v>
      </c>
    </row>
    <row r="43" spans="1:19">
      <c r="A43" t="s">
        <v>9</v>
      </c>
      <c r="B43">
        <v>22</v>
      </c>
      <c r="C43">
        <v>18.5</v>
      </c>
      <c r="D43">
        <v>30</v>
      </c>
      <c r="E43" t="s">
        <v>11</v>
      </c>
      <c r="F43" t="s">
        <v>16</v>
      </c>
      <c r="G43" s="2">
        <v>41114</v>
      </c>
      <c r="H43" s="2">
        <v>41408</v>
      </c>
      <c r="I43">
        <v>21.1</v>
      </c>
      <c r="J43">
        <f t="shared" si="3"/>
        <v>29.666666666666664</v>
      </c>
      <c r="K43">
        <f t="shared" si="4"/>
        <v>70.333333333333343</v>
      </c>
      <c r="L43">
        <v>10</v>
      </c>
      <c r="M43">
        <f t="shared" si="5"/>
        <v>2.9666666666666663</v>
      </c>
    </row>
    <row r="44" spans="1:19">
      <c r="A44" t="s">
        <v>9</v>
      </c>
      <c r="B44">
        <v>15</v>
      </c>
      <c r="C44">
        <v>19.7</v>
      </c>
      <c r="D44">
        <v>37.6</v>
      </c>
      <c r="E44" t="s">
        <v>11</v>
      </c>
      <c r="F44" t="s">
        <v>15</v>
      </c>
      <c r="G44" s="2">
        <v>41114</v>
      </c>
      <c r="H44" s="2">
        <v>41458</v>
      </c>
      <c r="I44">
        <v>23.5</v>
      </c>
      <c r="J44">
        <f t="shared" si="3"/>
        <v>37.5</v>
      </c>
      <c r="K44">
        <f t="shared" si="4"/>
        <v>62.5</v>
      </c>
      <c r="L44">
        <v>12</v>
      </c>
      <c r="M44">
        <f t="shared" si="5"/>
        <v>3.125</v>
      </c>
    </row>
    <row r="45" spans="1:19">
      <c r="A45" t="s">
        <v>9</v>
      </c>
      <c r="B45">
        <v>5</v>
      </c>
      <c r="C45">
        <v>18.600000000000001</v>
      </c>
      <c r="D45">
        <v>39.4</v>
      </c>
      <c r="E45" t="s">
        <v>11</v>
      </c>
      <c r="F45" t="s">
        <v>14</v>
      </c>
      <c r="G45" s="2">
        <v>41114</v>
      </c>
      <c r="H45" s="2">
        <v>41458</v>
      </c>
      <c r="I45">
        <v>25.3</v>
      </c>
      <c r="J45">
        <f t="shared" si="3"/>
        <v>35.786802030456847</v>
      </c>
      <c r="K45">
        <f t="shared" si="4"/>
        <v>64.21319796954316</v>
      </c>
      <c r="L45">
        <v>12</v>
      </c>
      <c r="M45">
        <f t="shared" si="5"/>
        <v>2.9822335025380706</v>
      </c>
      <c r="Q45">
        <v>12</v>
      </c>
      <c r="R45">
        <f>AVERAGE(K44:K46)</f>
        <v>62.868105149351067</v>
      </c>
      <c r="S45">
        <f>STDEV(K44:K46)/SQRT(COUNT(K44:K46))</f>
        <v>0.6951355988686041</v>
      </c>
    </row>
    <row r="46" spans="1:19">
      <c r="A46" t="s">
        <v>9</v>
      </c>
      <c r="B46">
        <v>23</v>
      </c>
      <c r="C46">
        <v>18.899999999999999</v>
      </c>
      <c r="D46">
        <v>34.9</v>
      </c>
      <c r="E46" t="s">
        <v>11</v>
      </c>
      <c r="F46" t="s">
        <v>16</v>
      </c>
      <c r="G46" s="2">
        <v>41114</v>
      </c>
      <c r="H46" s="2">
        <v>41458</v>
      </c>
      <c r="I46">
        <v>21.6</v>
      </c>
      <c r="J46">
        <f t="shared" si="3"/>
        <v>38.108882521489967</v>
      </c>
      <c r="K46">
        <f t="shared" si="4"/>
        <v>61.891117478510033</v>
      </c>
      <c r="L46">
        <v>12</v>
      </c>
      <c r="M46">
        <f t="shared" si="5"/>
        <v>3.1757402101241641</v>
      </c>
    </row>
    <row r="47" spans="1:19">
      <c r="A47" t="s">
        <v>9</v>
      </c>
      <c r="B47">
        <v>16</v>
      </c>
      <c r="C47">
        <v>19.600000000000001</v>
      </c>
      <c r="D47">
        <v>32.200000000000003</v>
      </c>
      <c r="E47" t="s">
        <v>11</v>
      </c>
      <c r="F47" t="s">
        <v>15</v>
      </c>
      <c r="G47" s="2">
        <v>41114</v>
      </c>
      <c r="H47" s="2">
        <v>41596</v>
      </c>
      <c r="I47">
        <v>21.6</v>
      </c>
      <c r="J47">
        <f t="shared" si="3"/>
        <v>32.919254658385093</v>
      </c>
      <c r="K47">
        <f t="shared" si="4"/>
        <v>67.080745341614914</v>
      </c>
      <c r="L47">
        <v>16</v>
      </c>
      <c r="M47">
        <f t="shared" si="5"/>
        <v>2.0574534161490683</v>
      </c>
    </row>
    <row r="48" spans="1:19">
      <c r="A48" t="s">
        <v>9</v>
      </c>
      <c r="B48">
        <v>4</v>
      </c>
      <c r="C48">
        <v>18.5</v>
      </c>
      <c r="D48">
        <v>35.4</v>
      </c>
      <c r="E48" t="s">
        <v>11</v>
      </c>
      <c r="F48" t="s">
        <v>14</v>
      </c>
      <c r="G48" s="2">
        <v>41114</v>
      </c>
      <c r="H48" s="2">
        <v>41596</v>
      </c>
      <c r="I48">
        <v>22.7</v>
      </c>
      <c r="J48">
        <f t="shared" si="3"/>
        <v>35.875706214689259</v>
      </c>
      <c r="K48">
        <f t="shared" si="4"/>
        <v>64.124293785310741</v>
      </c>
      <c r="L48">
        <v>16</v>
      </c>
      <c r="M48">
        <f t="shared" si="5"/>
        <v>2.2422316384180787</v>
      </c>
      <c r="Q48">
        <v>16</v>
      </c>
      <c r="R48">
        <f>AVERAGE(K47:K49)</f>
        <v>65.163584470879982</v>
      </c>
      <c r="S48">
        <f>STDEV(K47:K49)/SQRT(COUNT(K47:K49))</f>
        <v>0.95971236970519602</v>
      </c>
    </row>
    <row r="49" spans="1:19">
      <c r="A49" t="s">
        <v>9</v>
      </c>
      <c r="B49">
        <v>24</v>
      </c>
      <c r="C49">
        <v>18.3</v>
      </c>
      <c r="D49">
        <v>32.200000000000003</v>
      </c>
      <c r="E49" t="s">
        <v>11</v>
      </c>
      <c r="F49" t="s">
        <v>16</v>
      </c>
      <c r="G49" s="2">
        <v>41114</v>
      </c>
      <c r="H49" s="2">
        <v>41596</v>
      </c>
      <c r="I49">
        <v>20.7</v>
      </c>
      <c r="J49">
        <f t="shared" si="3"/>
        <v>35.714285714285722</v>
      </c>
      <c r="K49">
        <f t="shared" si="4"/>
        <v>64.285714285714278</v>
      </c>
      <c r="L49">
        <v>16</v>
      </c>
      <c r="M49">
        <f t="shared" si="5"/>
        <v>2.2321428571428577</v>
      </c>
    </row>
    <row r="50" spans="1:19">
      <c r="A50" s="12" t="s">
        <v>1</v>
      </c>
      <c r="B50" s="12">
        <v>5</v>
      </c>
      <c r="C50" s="12">
        <v>17.7</v>
      </c>
      <c r="D50" s="12">
        <v>24.8</v>
      </c>
      <c r="E50" s="12" t="s">
        <v>11</v>
      </c>
      <c r="F50" s="12" t="s">
        <v>14</v>
      </c>
      <c r="G50" s="35">
        <v>41114</v>
      </c>
      <c r="H50" s="12"/>
      <c r="I50" s="12"/>
      <c r="J50" s="12">
        <f t="shared" si="3"/>
        <v>100</v>
      </c>
      <c r="K50" s="12">
        <f t="shared" si="4"/>
        <v>0</v>
      </c>
      <c r="L50" s="12">
        <v>0</v>
      </c>
      <c r="M50" s="12" t="e">
        <f t="shared" si="5"/>
        <v>#DIV/0!</v>
      </c>
    </row>
    <row r="51" spans="1:19">
      <c r="A51" s="12" t="s">
        <v>1</v>
      </c>
      <c r="B51" s="12">
        <v>6</v>
      </c>
      <c r="C51" s="12">
        <v>17.3</v>
      </c>
      <c r="D51" s="12">
        <v>26.5</v>
      </c>
      <c r="E51" s="12" t="s">
        <v>11</v>
      </c>
      <c r="F51" s="12" t="s">
        <v>14</v>
      </c>
      <c r="G51" s="35">
        <v>41114</v>
      </c>
      <c r="H51" s="12"/>
      <c r="I51" s="12"/>
      <c r="J51" s="12">
        <f t="shared" si="3"/>
        <v>100</v>
      </c>
      <c r="K51" s="12">
        <f t="shared" si="4"/>
        <v>0</v>
      </c>
      <c r="L51" s="12">
        <v>0</v>
      </c>
      <c r="M51" s="12" t="e">
        <f t="shared" si="5"/>
        <v>#DIV/0!</v>
      </c>
    </row>
    <row r="52" spans="1:19">
      <c r="A52" t="s">
        <v>1</v>
      </c>
      <c r="B52">
        <v>9</v>
      </c>
      <c r="C52">
        <v>16.399999999999999</v>
      </c>
      <c r="D52">
        <v>23.6</v>
      </c>
      <c r="E52" t="s">
        <v>11</v>
      </c>
      <c r="F52" t="s">
        <v>15</v>
      </c>
      <c r="G52" s="2">
        <v>41114</v>
      </c>
      <c r="H52" s="2">
        <v>41145</v>
      </c>
      <c r="I52">
        <v>21.1</v>
      </c>
      <c r="J52">
        <f t="shared" ref="J52:J83" si="6">(D52-I52)/D52*100</f>
        <v>10.59322033898305</v>
      </c>
      <c r="K52">
        <f t="shared" ref="K52:K83" si="7">100-J52</f>
        <v>89.406779661016955</v>
      </c>
      <c r="L52">
        <v>1</v>
      </c>
      <c r="M52">
        <f t="shared" ref="M52:M83" si="8">J52/L52</f>
        <v>10.59322033898305</v>
      </c>
    </row>
    <row r="53" spans="1:19">
      <c r="A53" t="s">
        <v>1</v>
      </c>
      <c r="B53">
        <v>1</v>
      </c>
      <c r="C53">
        <v>16.899999999999999</v>
      </c>
      <c r="D53">
        <v>36.6</v>
      </c>
      <c r="E53" t="s">
        <v>11</v>
      </c>
      <c r="F53" t="s">
        <v>14</v>
      </c>
      <c r="G53" s="2">
        <v>41114</v>
      </c>
      <c r="H53" s="2">
        <v>41145</v>
      </c>
      <c r="I53">
        <v>30.2</v>
      </c>
      <c r="J53">
        <f t="shared" si="6"/>
        <v>17.486338797814213</v>
      </c>
      <c r="K53">
        <f t="shared" si="7"/>
        <v>82.513661202185787</v>
      </c>
      <c r="L53">
        <v>1</v>
      </c>
      <c r="M53">
        <f t="shared" si="8"/>
        <v>17.486338797814213</v>
      </c>
      <c r="Q53">
        <v>1</v>
      </c>
      <c r="R53">
        <f>AVERAGE(K52:K54)</f>
        <v>86.671892986146943</v>
      </c>
      <c r="S53">
        <f>STDEV(K52:K54)/SQRT(COUNT(K52:K54))</f>
        <v>2.11330736024129</v>
      </c>
    </row>
    <row r="54" spans="1:19">
      <c r="A54" t="s">
        <v>1</v>
      </c>
      <c r="B54">
        <v>17</v>
      </c>
      <c r="C54">
        <v>17.2</v>
      </c>
      <c r="D54">
        <v>25.2</v>
      </c>
      <c r="E54" t="s">
        <v>11</v>
      </c>
      <c r="F54" t="s">
        <v>16</v>
      </c>
      <c r="G54" s="2">
        <v>41114</v>
      </c>
      <c r="H54" s="2">
        <v>41145</v>
      </c>
      <c r="I54">
        <v>22.2</v>
      </c>
      <c r="J54">
        <f t="shared" si="6"/>
        <v>11.904761904761905</v>
      </c>
      <c r="K54">
        <f t="shared" si="7"/>
        <v>88.095238095238102</v>
      </c>
      <c r="L54">
        <v>1</v>
      </c>
      <c r="M54">
        <f t="shared" si="8"/>
        <v>11.904761904761905</v>
      </c>
    </row>
    <row r="55" spans="1:19">
      <c r="A55" t="s">
        <v>1</v>
      </c>
      <c r="B55">
        <v>10</v>
      </c>
      <c r="C55">
        <v>16.399999999999999</v>
      </c>
      <c r="D55">
        <v>24.5</v>
      </c>
      <c r="E55" t="s">
        <v>11</v>
      </c>
      <c r="F55" t="s">
        <v>15</v>
      </c>
      <c r="G55" s="2">
        <v>41114</v>
      </c>
      <c r="H55" s="2">
        <v>41180</v>
      </c>
      <c r="I55">
        <v>20.7</v>
      </c>
      <c r="J55">
        <f t="shared" si="6"/>
        <v>15.510204081632656</v>
      </c>
      <c r="K55">
        <f t="shared" si="7"/>
        <v>84.489795918367349</v>
      </c>
      <c r="L55">
        <v>2</v>
      </c>
      <c r="M55">
        <f t="shared" si="8"/>
        <v>7.755102040816328</v>
      </c>
    </row>
    <row r="56" spans="1:19">
      <c r="A56" t="s">
        <v>1</v>
      </c>
      <c r="B56">
        <v>2</v>
      </c>
      <c r="C56">
        <v>16.8</v>
      </c>
      <c r="D56">
        <v>28.3</v>
      </c>
      <c r="E56" t="s">
        <v>11</v>
      </c>
      <c r="F56" t="s">
        <v>14</v>
      </c>
      <c r="G56" s="2">
        <v>41114</v>
      </c>
      <c r="H56" s="2">
        <v>41180</v>
      </c>
      <c r="I56">
        <v>24.3</v>
      </c>
      <c r="J56">
        <f t="shared" si="6"/>
        <v>14.134275618374559</v>
      </c>
      <c r="K56">
        <f t="shared" si="7"/>
        <v>85.865724381625441</v>
      </c>
      <c r="L56">
        <v>2</v>
      </c>
      <c r="M56">
        <f t="shared" si="8"/>
        <v>7.0671378091872796</v>
      </c>
      <c r="Q56">
        <v>2</v>
      </c>
      <c r="R56">
        <f>AVERAGE(K55:K57)</f>
        <v>86.060535752171518</v>
      </c>
      <c r="S56">
        <f>STDEV(K55:K57)/SQRT(COUNT(K55:K57))</f>
        <v>0.96801740263073188</v>
      </c>
    </row>
    <row r="57" spans="1:19">
      <c r="A57" t="s">
        <v>1</v>
      </c>
      <c r="B57">
        <v>18</v>
      </c>
      <c r="C57">
        <v>15.5</v>
      </c>
      <c r="D57">
        <v>23</v>
      </c>
      <c r="E57" t="s">
        <v>11</v>
      </c>
      <c r="F57" t="s">
        <v>16</v>
      </c>
      <c r="G57" s="2">
        <v>41114</v>
      </c>
      <c r="H57" s="4">
        <v>41180</v>
      </c>
      <c r="I57">
        <v>20.2</v>
      </c>
      <c r="J57">
        <f t="shared" si="6"/>
        <v>12.173913043478263</v>
      </c>
      <c r="K57">
        <f t="shared" si="7"/>
        <v>87.826086956521735</v>
      </c>
      <c r="L57">
        <v>2</v>
      </c>
      <c r="M57">
        <f t="shared" si="8"/>
        <v>6.0869565217391317</v>
      </c>
    </row>
    <row r="58" spans="1:19">
      <c r="A58" t="s">
        <v>1</v>
      </c>
      <c r="B58">
        <v>11</v>
      </c>
      <c r="C58">
        <v>17</v>
      </c>
      <c r="D58">
        <v>24.3</v>
      </c>
      <c r="E58" t="s">
        <v>11</v>
      </c>
      <c r="F58" t="s">
        <v>15</v>
      </c>
      <c r="G58" s="2">
        <v>41114</v>
      </c>
      <c r="H58" s="2">
        <v>41221</v>
      </c>
      <c r="I58">
        <v>20.9</v>
      </c>
      <c r="J58">
        <f t="shared" si="6"/>
        <v>13.991769547325111</v>
      </c>
      <c r="K58">
        <f t="shared" si="7"/>
        <v>86.008230452674894</v>
      </c>
      <c r="L58">
        <v>4</v>
      </c>
      <c r="M58">
        <f t="shared" si="8"/>
        <v>3.4979423868312778</v>
      </c>
    </row>
    <row r="59" spans="1:19">
      <c r="A59" t="s">
        <v>1</v>
      </c>
      <c r="B59">
        <v>3</v>
      </c>
      <c r="C59">
        <v>17.3</v>
      </c>
      <c r="D59">
        <v>29.7</v>
      </c>
      <c r="E59" t="s">
        <v>11</v>
      </c>
      <c r="F59" t="s">
        <v>14</v>
      </c>
      <c r="G59" s="2">
        <v>41114</v>
      </c>
      <c r="H59" s="2">
        <v>41221</v>
      </c>
      <c r="I59">
        <v>25.2</v>
      </c>
      <c r="J59">
        <f t="shared" si="6"/>
        <v>15.151515151515152</v>
      </c>
      <c r="K59">
        <f t="shared" si="7"/>
        <v>84.848484848484844</v>
      </c>
      <c r="L59">
        <v>4</v>
      </c>
      <c r="M59">
        <f t="shared" si="8"/>
        <v>3.7878787878787881</v>
      </c>
      <c r="Q59">
        <v>4</v>
      </c>
      <c r="R59">
        <f>AVERAGE(K58:K60)</f>
        <v>85.565807755253829</v>
      </c>
      <c r="S59">
        <f>STDEV(K58:K60)/SQRT(COUNT(K58:K60))</f>
        <v>0.36190701404006498</v>
      </c>
    </row>
    <row r="60" spans="1:19">
      <c r="A60" t="s">
        <v>1</v>
      </c>
      <c r="B60">
        <v>19</v>
      </c>
      <c r="C60">
        <v>16.399999999999999</v>
      </c>
      <c r="D60">
        <v>22.6</v>
      </c>
      <c r="E60" t="s">
        <v>11</v>
      </c>
      <c r="F60" t="s">
        <v>16</v>
      </c>
      <c r="G60" s="2">
        <v>41114</v>
      </c>
      <c r="H60" s="2">
        <v>41221</v>
      </c>
      <c r="I60">
        <v>19.399999999999999</v>
      </c>
      <c r="J60">
        <f t="shared" si="6"/>
        <v>14.159292035398241</v>
      </c>
      <c r="K60">
        <f t="shared" si="7"/>
        <v>85.840707964601762</v>
      </c>
      <c r="L60">
        <v>4</v>
      </c>
      <c r="M60">
        <f t="shared" si="8"/>
        <v>3.5398230088495604</v>
      </c>
    </row>
    <row r="61" spans="1:19">
      <c r="A61" t="s">
        <v>1</v>
      </c>
      <c r="B61">
        <v>12</v>
      </c>
      <c r="C61">
        <v>17.399999999999999</v>
      </c>
      <c r="D61">
        <v>23</v>
      </c>
      <c r="E61" t="s">
        <v>11</v>
      </c>
      <c r="F61" t="s">
        <v>15</v>
      </c>
      <c r="G61" s="2">
        <v>41114</v>
      </c>
      <c r="H61" s="4">
        <v>41299</v>
      </c>
      <c r="I61">
        <v>20</v>
      </c>
      <c r="J61">
        <f t="shared" si="6"/>
        <v>13.043478260869565</v>
      </c>
      <c r="K61">
        <f t="shared" si="7"/>
        <v>86.956521739130437</v>
      </c>
      <c r="L61">
        <v>6</v>
      </c>
      <c r="M61">
        <f t="shared" si="8"/>
        <v>2.1739130434782608</v>
      </c>
    </row>
    <row r="62" spans="1:19">
      <c r="A62" t="s">
        <v>1</v>
      </c>
      <c r="B62">
        <v>4</v>
      </c>
      <c r="C62">
        <v>17.600000000000001</v>
      </c>
      <c r="D62">
        <v>24.6</v>
      </c>
      <c r="E62" t="s">
        <v>11</v>
      </c>
      <c r="F62" t="s">
        <v>14</v>
      </c>
      <c r="G62" s="2">
        <v>41114</v>
      </c>
      <c r="H62" s="2">
        <v>41299</v>
      </c>
      <c r="I62">
        <v>21.1</v>
      </c>
      <c r="J62">
        <f t="shared" si="6"/>
        <v>14.227642276422763</v>
      </c>
      <c r="K62">
        <f t="shared" si="7"/>
        <v>85.772357723577244</v>
      </c>
      <c r="L62">
        <v>6</v>
      </c>
      <c r="M62">
        <f t="shared" si="8"/>
        <v>2.3712737127371271</v>
      </c>
      <c r="Q62">
        <v>6</v>
      </c>
      <c r="R62">
        <f>AVERAGE(K61:K63)</f>
        <v>83.157688503073103</v>
      </c>
      <c r="S62">
        <f>STDEV(K61:K63)/SQRT(COUNT(K61:K63))</f>
        <v>3.2249197108441225</v>
      </c>
    </row>
    <row r="63" spans="1:19">
      <c r="A63" t="s">
        <v>1</v>
      </c>
      <c r="B63">
        <v>20</v>
      </c>
      <c r="C63">
        <v>16.3</v>
      </c>
      <c r="D63">
        <v>25.8</v>
      </c>
      <c r="E63" t="s">
        <v>11</v>
      </c>
      <c r="F63" t="s">
        <v>16</v>
      </c>
      <c r="G63" s="2">
        <v>41114</v>
      </c>
      <c r="H63" s="4">
        <v>41299</v>
      </c>
      <c r="I63">
        <v>19.8</v>
      </c>
      <c r="J63">
        <f t="shared" si="6"/>
        <v>23.255813953488371</v>
      </c>
      <c r="K63">
        <f t="shared" si="7"/>
        <v>76.744186046511629</v>
      </c>
      <c r="L63">
        <v>6</v>
      </c>
      <c r="M63">
        <f t="shared" si="8"/>
        <v>3.8759689922480618</v>
      </c>
    </row>
    <row r="64" spans="1:19">
      <c r="A64" t="s">
        <v>1</v>
      </c>
      <c r="B64">
        <v>13</v>
      </c>
      <c r="C64">
        <v>17.600000000000001</v>
      </c>
      <c r="D64">
        <v>25.3</v>
      </c>
      <c r="E64" t="s">
        <v>11</v>
      </c>
      <c r="F64" t="s">
        <v>15</v>
      </c>
      <c r="G64" s="2">
        <v>41114</v>
      </c>
      <c r="H64" s="2">
        <v>41362</v>
      </c>
      <c r="I64">
        <v>21</v>
      </c>
      <c r="J64">
        <f t="shared" si="6"/>
        <v>16.996047430830043</v>
      </c>
      <c r="K64">
        <f t="shared" si="7"/>
        <v>83.003952569169954</v>
      </c>
      <c r="L64">
        <v>8</v>
      </c>
      <c r="M64">
        <f t="shared" si="8"/>
        <v>2.1245059288537553</v>
      </c>
    </row>
    <row r="65" spans="1:19">
      <c r="A65" t="s">
        <v>1</v>
      </c>
      <c r="B65">
        <v>7</v>
      </c>
      <c r="C65">
        <v>16.8</v>
      </c>
      <c r="D65">
        <v>22.3</v>
      </c>
      <c r="E65" t="s">
        <v>11</v>
      </c>
      <c r="F65" t="s">
        <v>14</v>
      </c>
      <c r="G65" s="2">
        <v>41114</v>
      </c>
      <c r="H65" s="2">
        <v>41362</v>
      </c>
      <c r="I65">
        <v>18.8</v>
      </c>
      <c r="J65">
        <f t="shared" si="6"/>
        <v>15.695067264573989</v>
      </c>
      <c r="K65">
        <f t="shared" si="7"/>
        <v>84.304932735426007</v>
      </c>
      <c r="L65">
        <v>8</v>
      </c>
      <c r="M65">
        <f t="shared" si="8"/>
        <v>1.9618834080717487</v>
      </c>
      <c r="Q65">
        <v>8</v>
      </c>
      <c r="R65">
        <f>AVERAGE(K64:K66)</f>
        <v>81.64027520103447</v>
      </c>
      <c r="S65">
        <f>STDEV(K64:K66)/SQRT(COUNT(K64:K66))</f>
        <v>2.0488817204706153</v>
      </c>
    </row>
    <row r="66" spans="1:19">
      <c r="A66" t="s">
        <v>1</v>
      </c>
      <c r="B66">
        <v>21</v>
      </c>
      <c r="C66">
        <v>16.600000000000001</v>
      </c>
      <c r="D66">
        <v>26.8</v>
      </c>
      <c r="E66" t="s">
        <v>11</v>
      </c>
      <c r="F66" t="s">
        <v>16</v>
      </c>
      <c r="G66" s="2">
        <v>41114</v>
      </c>
      <c r="H66" s="2">
        <v>41362</v>
      </c>
      <c r="I66">
        <v>20.8</v>
      </c>
      <c r="J66">
        <f t="shared" si="6"/>
        <v>22.388059701492537</v>
      </c>
      <c r="K66">
        <f t="shared" si="7"/>
        <v>77.611940298507463</v>
      </c>
      <c r="L66">
        <v>8</v>
      </c>
      <c r="M66">
        <f t="shared" si="8"/>
        <v>2.7985074626865671</v>
      </c>
    </row>
    <row r="67" spans="1:19">
      <c r="A67" t="s">
        <v>1</v>
      </c>
      <c r="B67">
        <v>14</v>
      </c>
      <c r="C67">
        <v>14.7</v>
      </c>
      <c r="D67">
        <v>21</v>
      </c>
      <c r="E67" t="s">
        <v>11</v>
      </c>
      <c r="F67" t="s">
        <v>15</v>
      </c>
      <c r="G67" s="2">
        <v>41114</v>
      </c>
      <c r="H67" s="2">
        <v>41408</v>
      </c>
      <c r="I67">
        <v>17.5</v>
      </c>
      <c r="J67">
        <f t="shared" si="6"/>
        <v>16.666666666666664</v>
      </c>
      <c r="K67">
        <f t="shared" si="7"/>
        <v>83.333333333333343</v>
      </c>
      <c r="L67">
        <v>10</v>
      </c>
      <c r="M67">
        <f t="shared" si="8"/>
        <v>1.6666666666666665</v>
      </c>
    </row>
    <row r="68" spans="1:19">
      <c r="A68" t="s">
        <v>1</v>
      </c>
      <c r="B68">
        <v>8</v>
      </c>
      <c r="C68">
        <v>16.7</v>
      </c>
      <c r="D68">
        <v>35.700000000000003</v>
      </c>
      <c r="E68" t="s">
        <v>11</v>
      </c>
      <c r="F68" t="s">
        <v>14</v>
      </c>
      <c r="G68" s="2">
        <v>41114</v>
      </c>
      <c r="H68" s="2">
        <v>41408</v>
      </c>
      <c r="I68">
        <v>26.7</v>
      </c>
      <c r="J68">
        <f t="shared" si="6"/>
        <v>25.210084033613455</v>
      </c>
      <c r="K68">
        <f t="shared" si="7"/>
        <v>74.789915966386545</v>
      </c>
      <c r="L68">
        <v>10</v>
      </c>
      <c r="M68">
        <f t="shared" si="8"/>
        <v>2.5210084033613454</v>
      </c>
      <c r="Q68">
        <v>10</v>
      </c>
      <c r="R68">
        <f>AVERAGE(K67:K69)</f>
        <v>79.685150896516788</v>
      </c>
      <c r="S68">
        <f>STDEV(K67:K69)/SQRT(COUNT(K67:K69))</f>
        <v>2.543871722216092</v>
      </c>
    </row>
    <row r="69" spans="1:19">
      <c r="A69" t="s">
        <v>1</v>
      </c>
      <c r="B69">
        <v>22</v>
      </c>
      <c r="C69">
        <v>16.5</v>
      </c>
      <c r="D69">
        <v>23.6</v>
      </c>
      <c r="E69" t="s">
        <v>11</v>
      </c>
      <c r="F69" t="s">
        <v>16</v>
      </c>
      <c r="G69" s="2">
        <v>41114</v>
      </c>
      <c r="H69" s="2">
        <v>41408</v>
      </c>
      <c r="I69">
        <v>19.100000000000001</v>
      </c>
      <c r="J69">
        <f t="shared" si="6"/>
        <v>19.067796610169491</v>
      </c>
      <c r="K69">
        <f t="shared" si="7"/>
        <v>80.932203389830505</v>
      </c>
      <c r="L69">
        <v>10</v>
      </c>
      <c r="M69">
        <f t="shared" si="8"/>
        <v>1.9067796610169492</v>
      </c>
    </row>
    <row r="70" spans="1:19">
      <c r="A70" t="s">
        <v>1</v>
      </c>
      <c r="B70">
        <v>15</v>
      </c>
      <c r="C70">
        <v>16.8</v>
      </c>
      <c r="D70">
        <v>23.3</v>
      </c>
      <c r="E70" t="s">
        <v>11</v>
      </c>
      <c r="F70" t="s">
        <v>15</v>
      </c>
      <c r="G70" s="2">
        <v>41114</v>
      </c>
      <c r="H70" s="2">
        <v>41458</v>
      </c>
      <c r="I70">
        <v>19.399999999999999</v>
      </c>
      <c r="J70">
        <f t="shared" si="6"/>
        <v>16.738197424892711</v>
      </c>
      <c r="K70">
        <f t="shared" si="7"/>
        <v>83.261802575107282</v>
      </c>
      <c r="L70">
        <v>12</v>
      </c>
      <c r="M70">
        <f t="shared" si="8"/>
        <v>1.394849785407726</v>
      </c>
    </row>
    <row r="71" spans="1:19">
      <c r="A71" t="s">
        <v>1</v>
      </c>
      <c r="B71">
        <v>23</v>
      </c>
      <c r="C71">
        <v>16.3</v>
      </c>
      <c r="D71">
        <v>23.3</v>
      </c>
      <c r="E71" t="s">
        <v>11</v>
      </c>
      <c r="F71" t="s">
        <v>16</v>
      </c>
      <c r="G71" s="2">
        <v>41114</v>
      </c>
      <c r="H71" s="2">
        <v>41458</v>
      </c>
      <c r="I71">
        <v>18.5</v>
      </c>
      <c r="J71">
        <f t="shared" si="6"/>
        <v>20.600858369098717</v>
      </c>
      <c r="K71">
        <f t="shared" si="7"/>
        <v>79.399141630901283</v>
      </c>
      <c r="L71">
        <v>12</v>
      </c>
      <c r="M71">
        <f t="shared" si="8"/>
        <v>1.716738197424893</v>
      </c>
      <c r="Q71">
        <v>12</v>
      </c>
      <c r="R71">
        <f>AVERAGE(K70:K71)</f>
        <v>81.330472103004283</v>
      </c>
      <c r="S71">
        <f>STDEV(K70:K71)/SQRT(COUNT(K70:K71))</f>
        <v>1.9313304721029991</v>
      </c>
    </row>
    <row r="72" spans="1:19">
      <c r="A72" t="s">
        <v>1</v>
      </c>
      <c r="B72">
        <v>16</v>
      </c>
      <c r="C72">
        <v>16.600000000000001</v>
      </c>
      <c r="D72">
        <v>21.6</v>
      </c>
      <c r="E72" t="s">
        <v>11</v>
      </c>
      <c r="F72" t="s">
        <v>15</v>
      </c>
      <c r="G72" s="2">
        <v>41114</v>
      </c>
      <c r="H72" s="2">
        <v>41596</v>
      </c>
      <c r="I72">
        <v>18</v>
      </c>
      <c r="J72">
        <f t="shared" si="6"/>
        <v>16.666666666666671</v>
      </c>
      <c r="K72">
        <f t="shared" si="7"/>
        <v>83.333333333333329</v>
      </c>
      <c r="L72">
        <v>16</v>
      </c>
      <c r="M72">
        <f t="shared" si="8"/>
        <v>1.041666666666667</v>
      </c>
    </row>
    <row r="73" spans="1:19">
      <c r="A73" t="s">
        <v>1</v>
      </c>
      <c r="B73">
        <v>24</v>
      </c>
      <c r="C73">
        <v>17</v>
      </c>
      <c r="D73">
        <v>22.9</v>
      </c>
      <c r="E73" t="s">
        <v>11</v>
      </c>
      <c r="F73" t="s">
        <v>16</v>
      </c>
      <c r="G73" s="2">
        <v>41114</v>
      </c>
      <c r="H73" s="2">
        <v>41596</v>
      </c>
      <c r="I73">
        <v>18.399999999999999</v>
      </c>
      <c r="J73">
        <f t="shared" si="6"/>
        <v>19.650655021834062</v>
      </c>
      <c r="K73">
        <f t="shared" si="7"/>
        <v>80.349344978165931</v>
      </c>
      <c r="L73">
        <v>16</v>
      </c>
      <c r="M73">
        <f t="shared" si="8"/>
        <v>1.2281659388646289</v>
      </c>
      <c r="Q73">
        <v>16</v>
      </c>
      <c r="R73">
        <f>AVERAGE(K72:K73)</f>
        <v>81.841339155749637</v>
      </c>
      <c r="S73">
        <f>STDEV(K72:K73)/SQRT(COUNT(K72:K73))</f>
        <v>1.4919941775836989</v>
      </c>
    </row>
    <row r="74" spans="1:19">
      <c r="A74" t="s">
        <v>10</v>
      </c>
      <c r="B74">
        <v>33</v>
      </c>
      <c r="C74">
        <v>16.100000000000001</v>
      </c>
      <c r="D74">
        <v>27.2</v>
      </c>
      <c r="E74" t="s">
        <v>17</v>
      </c>
      <c r="F74" t="s">
        <v>15</v>
      </c>
      <c r="G74" s="2">
        <v>41114</v>
      </c>
      <c r="H74" s="2">
        <v>41145</v>
      </c>
      <c r="I74">
        <v>19.600000000000001</v>
      </c>
      <c r="J74">
        <f t="shared" si="6"/>
        <v>27.941176470588232</v>
      </c>
      <c r="K74">
        <f t="shared" si="7"/>
        <v>72.058823529411768</v>
      </c>
      <c r="L74">
        <v>1</v>
      </c>
      <c r="M74">
        <f t="shared" si="8"/>
        <v>27.941176470588232</v>
      </c>
    </row>
    <row r="75" spans="1:19">
      <c r="A75" t="s">
        <v>10</v>
      </c>
      <c r="B75">
        <v>25</v>
      </c>
      <c r="C75">
        <v>18.600000000000001</v>
      </c>
      <c r="D75">
        <v>31.2</v>
      </c>
      <c r="E75" t="s">
        <v>17</v>
      </c>
      <c r="F75" t="s">
        <v>14</v>
      </c>
      <c r="G75" s="2">
        <v>41114</v>
      </c>
      <c r="H75" s="2">
        <v>41145</v>
      </c>
      <c r="I75">
        <v>24</v>
      </c>
      <c r="J75">
        <f t="shared" si="6"/>
        <v>23.076923076923077</v>
      </c>
      <c r="K75">
        <f t="shared" si="7"/>
        <v>76.92307692307692</v>
      </c>
      <c r="L75">
        <v>1</v>
      </c>
      <c r="M75">
        <f t="shared" si="8"/>
        <v>23.076923076923077</v>
      </c>
      <c r="Q75">
        <v>1</v>
      </c>
      <c r="R75">
        <f>AVERAGE(K74:K76)</f>
        <v>74.263808087337495</v>
      </c>
      <c r="S75">
        <f>STDEV(K74:K76)/SQRT(COUNT(K74:K76))</f>
        <v>1.4224416711236665</v>
      </c>
    </row>
    <row r="76" spans="1:19">
      <c r="A76" t="s">
        <v>10</v>
      </c>
      <c r="B76">
        <v>41</v>
      </c>
      <c r="C76">
        <v>17.5</v>
      </c>
      <c r="D76">
        <v>29.4</v>
      </c>
      <c r="E76" t="s">
        <v>17</v>
      </c>
      <c r="F76" t="s">
        <v>16</v>
      </c>
      <c r="G76" s="2">
        <v>41114</v>
      </c>
      <c r="H76" s="2">
        <v>41145</v>
      </c>
      <c r="I76">
        <v>21.7</v>
      </c>
      <c r="J76">
        <f t="shared" si="6"/>
        <v>26.190476190476193</v>
      </c>
      <c r="K76">
        <f t="shared" si="7"/>
        <v>73.80952380952381</v>
      </c>
      <c r="L76">
        <v>1</v>
      </c>
      <c r="M76">
        <f t="shared" si="8"/>
        <v>26.190476190476193</v>
      </c>
    </row>
    <row r="77" spans="1:19">
      <c r="A77" t="s">
        <v>10</v>
      </c>
      <c r="B77">
        <v>34</v>
      </c>
      <c r="C77">
        <v>16.399999999999999</v>
      </c>
      <c r="D77">
        <v>26.2</v>
      </c>
      <c r="E77" t="s">
        <v>17</v>
      </c>
      <c r="F77" t="s">
        <v>15</v>
      </c>
      <c r="G77" s="2">
        <v>41114</v>
      </c>
      <c r="H77" s="4">
        <v>41180</v>
      </c>
      <c r="I77">
        <v>20.399999999999999</v>
      </c>
      <c r="J77">
        <f t="shared" si="6"/>
        <v>22.137404580152676</v>
      </c>
      <c r="K77">
        <f t="shared" si="7"/>
        <v>77.862595419847324</v>
      </c>
      <c r="L77">
        <v>2</v>
      </c>
      <c r="M77">
        <f t="shared" si="8"/>
        <v>11.068702290076338</v>
      </c>
    </row>
    <row r="78" spans="1:19">
      <c r="A78" t="s">
        <v>10</v>
      </c>
      <c r="B78">
        <v>26</v>
      </c>
      <c r="C78">
        <v>17.399999999999999</v>
      </c>
      <c r="D78">
        <v>28.3</v>
      </c>
      <c r="E78" t="s">
        <v>17</v>
      </c>
      <c r="F78" t="s">
        <v>14</v>
      </c>
      <c r="G78" s="2">
        <v>41114</v>
      </c>
      <c r="H78" s="4">
        <v>41180</v>
      </c>
      <c r="I78">
        <v>20.100000000000001</v>
      </c>
      <c r="J78">
        <f t="shared" si="6"/>
        <v>28.975265017667841</v>
      </c>
      <c r="K78">
        <f t="shared" si="7"/>
        <v>71.024734982332163</v>
      </c>
      <c r="L78">
        <v>2</v>
      </c>
      <c r="M78">
        <f t="shared" si="8"/>
        <v>14.48763250883392</v>
      </c>
      <c r="Q78">
        <v>2</v>
      </c>
      <c r="R78">
        <f>AVERAGE(K77:K79)</f>
        <v>74.298183539595328</v>
      </c>
      <c r="S78">
        <f>STDEV(K77:K79)/SQRT(COUNT(K77:K79))</f>
        <v>1.9792741583913438</v>
      </c>
    </row>
    <row r="79" spans="1:19">
      <c r="A79" t="s">
        <v>10</v>
      </c>
      <c r="B79">
        <v>48</v>
      </c>
      <c r="C79">
        <v>18.2</v>
      </c>
      <c r="D79">
        <v>27.7</v>
      </c>
      <c r="E79" t="s">
        <v>17</v>
      </c>
      <c r="F79" t="s">
        <v>16</v>
      </c>
      <c r="G79" s="2">
        <v>41114</v>
      </c>
      <c r="H79" s="4">
        <v>41180</v>
      </c>
      <c r="I79">
        <v>20.5</v>
      </c>
      <c r="J79">
        <f t="shared" si="6"/>
        <v>25.992779783393498</v>
      </c>
      <c r="K79">
        <f t="shared" si="7"/>
        <v>74.007220216606498</v>
      </c>
      <c r="L79">
        <v>2</v>
      </c>
      <c r="M79">
        <f t="shared" si="8"/>
        <v>12.996389891696749</v>
      </c>
    </row>
    <row r="80" spans="1:19">
      <c r="A80" t="s">
        <v>10</v>
      </c>
      <c r="B80">
        <v>35</v>
      </c>
      <c r="C80">
        <v>17.2</v>
      </c>
      <c r="D80">
        <v>27.8</v>
      </c>
      <c r="E80" t="s">
        <v>17</v>
      </c>
      <c r="F80" t="s">
        <v>15</v>
      </c>
      <c r="G80" s="2">
        <v>41114</v>
      </c>
      <c r="H80" s="2">
        <v>41221</v>
      </c>
      <c r="I80">
        <v>20.7</v>
      </c>
      <c r="J80">
        <f t="shared" si="6"/>
        <v>25.539568345323744</v>
      </c>
      <c r="K80">
        <f t="shared" si="7"/>
        <v>74.460431654676256</v>
      </c>
      <c r="L80">
        <v>4</v>
      </c>
      <c r="M80">
        <f t="shared" si="8"/>
        <v>6.384892086330936</v>
      </c>
    </row>
    <row r="81" spans="1:20">
      <c r="A81" t="s">
        <v>10</v>
      </c>
      <c r="B81">
        <v>27</v>
      </c>
      <c r="C81">
        <v>16.399999999999999</v>
      </c>
      <c r="D81">
        <v>27.6</v>
      </c>
      <c r="E81" t="s">
        <v>17</v>
      </c>
      <c r="F81" t="s">
        <v>14</v>
      </c>
      <c r="G81" s="2">
        <v>41114</v>
      </c>
      <c r="H81" s="2">
        <v>41221</v>
      </c>
      <c r="I81">
        <v>19.5</v>
      </c>
      <c r="J81">
        <f t="shared" si="6"/>
        <v>29.347826086956523</v>
      </c>
      <c r="K81">
        <f t="shared" si="7"/>
        <v>70.65217391304347</v>
      </c>
      <c r="L81">
        <v>4</v>
      </c>
      <c r="M81">
        <f t="shared" si="8"/>
        <v>7.3369565217391308</v>
      </c>
      <c r="Q81">
        <v>4</v>
      </c>
      <c r="R81">
        <f>AVERAGE(K80:K82)</f>
        <v>69.204201855906575</v>
      </c>
      <c r="S81">
        <f>STDEV(K80:K82)/SQRT(COUNT(K80:K82))</f>
        <v>3.5277683526668029</v>
      </c>
    </row>
    <row r="82" spans="1:20">
      <c r="A82" t="s">
        <v>10</v>
      </c>
      <c r="B82">
        <v>45</v>
      </c>
      <c r="C82">
        <v>18.3</v>
      </c>
      <c r="D82">
        <v>30.4</v>
      </c>
      <c r="E82" t="s">
        <v>17</v>
      </c>
      <c r="F82" t="s">
        <v>16</v>
      </c>
      <c r="G82" s="2">
        <v>41114</v>
      </c>
      <c r="H82" s="2">
        <v>41221</v>
      </c>
      <c r="I82">
        <v>19</v>
      </c>
      <c r="J82">
        <f t="shared" si="6"/>
        <v>37.499999999999993</v>
      </c>
      <c r="K82">
        <f t="shared" si="7"/>
        <v>62.500000000000007</v>
      </c>
      <c r="L82">
        <v>4</v>
      </c>
      <c r="M82">
        <f t="shared" si="8"/>
        <v>9.3749999999999982</v>
      </c>
    </row>
    <row r="83" spans="1:20">
      <c r="A83" t="s">
        <v>10</v>
      </c>
      <c r="B83">
        <v>36</v>
      </c>
      <c r="C83">
        <v>16.3</v>
      </c>
      <c r="D83">
        <v>26.8</v>
      </c>
      <c r="E83" t="s">
        <v>17</v>
      </c>
      <c r="F83" t="s">
        <v>15</v>
      </c>
      <c r="G83" s="2">
        <v>41114</v>
      </c>
      <c r="H83" s="4">
        <v>41299</v>
      </c>
      <c r="I83">
        <v>18.8</v>
      </c>
      <c r="J83">
        <f t="shared" si="6"/>
        <v>29.850746268656714</v>
      </c>
      <c r="K83">
        <f t="shared" si="7"/>
        <v>70.149253731343293</v>
      </c>
      <c r="L83">
        <v>6</v>
      </c>
      <c r="M83">
        <f t="shared" si="8"/>
        <v>4.9751243781094523</v>
      </c>
    </row>
    <row r="84" spans="1:20">
      <c r="A84" t="s">
        <v>10</v>
      </c>
      <c r="B84">
        <v>28</v>
      </c>
      <c r="C84">
        <v>15.4</v>
      </c>
      <c r="D84">
        <v>24.8</v>
      </c>
      <c r="E84" t="s">
        <v>17</v>
      </c>
      <c r="F84" t="s">
        <v>14</v>
      </c>
      <c r="G84" s="2">
        <v>41114</v>
      </c>
      <c r="H84" s="4">
        <v>41299</v>
      </c>
      <c r="I84">
        <v>17.2</v>
      </c>
      <c r="J84">
        <f t="shared" ref="J84:J115" si="9">(D84-I84)/D84*100</f>
        <v>30.645161290322587</v>
      </c>
      <c r="K84">
        <f t="shared" ref="K84:K115" si="10">100-J84</f>
        <v>69.354838709677409</v>
      </c>
      <c r="L84">
        <v>6</v>
      </c>
      <c r="M84">
        <f t="shared" ref="M84:M115" si="11">J84/L84</f>
        <v>5.1075268817204309</v>
      </c>
      <c r="Q84">
        <v>6</v>
      </c>
      <c r="R84">
        <f>AVERAGE(K83:K84)</f>
        <v>69.752046220510351</v>
      </c>
      <c r="S84">
        <f>STDEV(K83:K84)/SQRT(COUNT(K83:K84))</f>
        <v>0.39720751083294203</v>
      </c>
    </row>
    <row r="85" spans="1:20">
      <c r="A85" s="5" t="s">
        <v>10</v>
      </c>
      <c r="B85" s="5">
        <v>47</v>
      </c>
      <c r="C85" s="5">
        <v>18.899999999999999</v>
      </c>
      <c r="D85" s="5">
        <v>31.5</v>
      </c>
      <c r="E85" s="5" t="s">
        <v>17</v>
      </c>
      <c r="F85" s="5" t="s">
        <v>16</v>
      </c>
      <c r="G85" s="6">
        <v>41114</v>
      </c>
      <c r="H85" s="38">
        <v>41299</v>
      </c>
      <c r="I85" s="5">
        <v>0.2</v>
      </c>
      <c r="J85" s="5">
        <f t="shared" si="9"/>
        <v>99.365079365079367</v>
      </c>
      <c r="K85" s="5">
        <f t="shared" si="10"/>
        <v>0.63492063492063266</v>
      </c>
      <c r="L85" s="5">
        <v>6</v>
      </c>
      <c r="M85" s="5">
        <f t="shared" si="11"/>
        <v>16.56084656084656</v>
      </c>
      <c r="N85" s="5" t="s">
        <v>25</v>
      </c>
      <c r="O85" s="5"/>
      <c r="P85" s="5"/>
      <c r="Q85" s="5"/>
      <c r="R85" s="5"/>
      <c r="T85" t="s">
        <v>59</v>
      </c>
    </row>
    <row r="86" spans="1:20">
      <c r="A86" t="s">
        <v>10</v>
      </c>
      <c r="B86">
        <v>37</v>
      </c>
      <c r="C86">
        <v>18.399999999999999</v>
      </c>
      <c r="D86">
        <v>33.1</v>
      </c>
      <c r="E86" t="s">
        <v>17</v>
      </c>
      <c r="F86" t="s">
        <v>15</v>
      </c>
      <c r="G86" s="2">
        <v>41114</v>
      </c>
      <c r="H86" s="2">
        <v>41362</v>
      </c>
      <c r="I86">
        <v>19.899999999999999</v>
      </c>
      <c r="J86">
        <f t="shared" si="9"/>
        <v>39.879154078549853</v>
      </c>
      <c r="K86">
        <f t="shared" si="10"/>
        <v>60.120845921450147</v>
      </c>
      <c r="L86">
        <v>8</v>
      </c>
      <c r="M86">
        <f t="shared" si="11"/>
        <v>4.9848942598187316</v>
      </c>
    </row>
    <row r="87" spans="1:20">
      <c r="A87" t="s">
        <v>10</v>
      </c>
      <c r="B87">
        <v>29</v>
      </c>
      <c r="C87">
        <v>17.2</v>
      </c>
      <c r="D87">
        <v>27.4</v>
      </c>
      <c r="E87" t="s">
        <v>17</v>
      </c>
      <c r="F87" t="s">
        <v>14</v>
      </c>
      <c r="G87" s="2">
        <v>41114</v>
      </c>
      <c r="H87" s="2">
        <v>41362</v>
      </c>
      <c r="I87">
        <v>18.100000000000001</v>
      </c>
      <c r="J87">
        <f t="shared" si="9"/>
        <v>33.941605839416049</v>
      </c>
      <c r="K87">
        <f t="shared" si="10"/>
        <v>66.058394160583958</v>
      </c>
      <c r="L87">
        <v>8</v>
      </c>
      <c r="M87">
        <f t="shared" si="11"/>
        <v>4.2427007299270061</v>
      </c>
      <c r="Q87">
        <v>8</v>
      </c>
      <c r="R87">
        <f>AVERAGE(K86:K88)</f>
        <v>60.786338454310993</v>
      </c>
      <c r="S87">
        <f>STDEV(K86:K88)/SQRT(COUNT(K86:K88))</f>
        <v>2.8710589205603685</v>
      </c>
    </row>
    <row r="88" spans="1:20">
      <c r="A88" t="s">
        <v>10</v>
      </c>
      <c r="B88">
        <v>46</v>
      </c>
      <c r="C88">
        <v>19.2</v>
      </c>
      <c r="D88">
        <v>35.6</v>
      </c>
      <c r="E88" t="s">
        <v>17</v>
      </c>
      <c r="F88" t="s">
        <v>16</v>
      </c>
      <c r="G88" s="2">
        <v>41114</v>
      </c>
      <c r="H88" s="2">
        <v>41362</v>
      </c>
      <c r="I88">
        <v>20</v>
      </c>
      <c r="J88">
        <f t="shared" si="9"/>
        <v>43.820224719101127</v>
      </c>
      <c r="K88">
        <f t="shared" si="10"/>
        <v>56.179775280898873</v>
      </c>
      <c r="L88">
        <v>8</v>
      </c>
      <c r="M88">
        <f t="shared" si="11"/>
        <v>5.4775280898876408</v>
      </c>
    </row>
    <row r="89" spans="1:20">
      <c r="A89" t="s">
        <v>10</v>
      </c>
      <c r="B89">
        <v>38</v>
      </c>
      <c r="C89">
        <v>17.8</v>
      </c>
      <c r="D89">
        <v>31.3</v>
      </c>
      <c r="E89" t="s">
        <v>17</v>
      </c>
      <c r="F89" t="s">
        <v>15</v>
      </c>
      <c r="G89" s="2">
        <v>41114</v>
      </c>
      <c r="H89" s="2">
        <v>41408</v>
      </c>
      <c r="I89">
        <v>21.3</v>
      </c>
      <c r="J89">
        <f t="shared" si="9"/>
        <v>31.948881789137378</v>
      </c>
      <c r="K89">
        <f t="shared" si="10"/>
        <v>68.051118210862626</v>
      </c>
      <c r="L89">
        <v>10</v>
      </c>
      <c r="M89">
        <f t="shared" si="11"/>
        <v>3.1948881789137378</v>
      </c>
    </row>
    <row r="90" spans="1:20">
      <c r="A90" t="s">
        <v>10</v>
      </c>
      <c r="B90">
        <v>30</v>
      </c>
      <c r="C90">
        <v>16.5</v>
      </c>
      <c r="D90">
        <v>26.8</v>
      </c>
      <c r="E90" t="s">
        <v>17</v>
      </c>
      <c r="F90" t="s">
        <v>14</v>
      </c>
      <c r="G90" s="2">
        <v>41114</v>
      </c>
      <c r="H90" s="2">
        <v>41408</v>
      </c>
      <c r="I90">
        <v>18.5</v>
      </c>
      <c r="J90">
        <f t="shared" si="9"/>
        <v>30.970149253731343</v>
      </c>
      <c r="K90">
        <f t="shared" si="10"/>
        <v>69.029850746268664</v>
      </c>
      <c r="L90">
        <v>10</v>
      </c>
      <c r="M90">
        <f t="shared" si="11"/>
        <v>3.0970149253731343</v>
      </c>
      <c r="Q90">
        <v>10</v>
      </c>
      <c r="R90">
        <f>AVERAGE(K89:K91)</f>
        <v>66.042493528346085</v>
      </c>
      <c r="S90">
        <f>STDEV(K89:K91)/SQRT(COUNT(K89:K91))</f>
        <v>2.513918303240446</v>
      </c>
    </row>
    <row r="91" spans="1:20">
      <c r="A91" t="s">
        <v>10</v>
      </c>
      <c r="B91">
        <v>44</v>
      </c>
      <c r="C91">
        <v>20.7</v>
      </c>
      <c r="D91">
        <v>34.4</v>
      </c>
      <c r="E91" t="s">
        <v>17</v>
      </c>
      <c r="F91" t="s">
        <v>16</v>
      </c>
      <c r="G91" s="2">
        <v>41114</v>
      </c>
      <c r="H91" s="2">
        <v>41408</v>
      </c>
      <c r="I91">
        <v>21</v>
      </c>
      <c r="J91">
        <f t="shared" si="9"/>
        <v>38.95348837209302</v>
      </c>
      <c r="K91">
        <f t="shared" si="10"/>
        <v>61.04651162790698</v>
      </c>
      <c r="L91">
        <v>10</v>
      </c>
      <c r="M91">
        <f t="shared" si="11"/>
        <v>3.8953488372093021</v>
      </c>
    </row>
    <row r="92" spans="1:20">
      <c r="A92" t="s">
        <v>10</v>
      </c>
      <c r="B92">
        <v>39</v>
      </c>
      <c r="C92">
        <v>17.5</v>
      </c>
      <c r="D92">
        <v>29.4</v>
      </c>
      <c r="E92" t="s">
        <v>17</v>
      </c>
      <c r="F92" t="s">
        <v>15</v>
      </c>
      <c r="G92" s="2">
        <v>41114</v>
      </c>
      <c r="H92" s="2">
        <v>41458</v>
      </c>
      <c r="I92">
        <v>19.899999999999999</v>
      </c>
      <c r="J92">
        <f t="shared" si="9"/>
        <v>32.312925170068027</v>
      </c>
      <c r="K92">
        <f t="shared" si="10"/>
        <v>67.687074829931973</v>
      </c>
      <c r="L92">
        <v>12</v>
      </c>
      <c r="M92">
        <f t="shared" si="11"/>
        <v>2.6927437641723357</v>
      </c>
    </row>
    <row r="93" spans="1:20">
      <c r="A93" t="s">
        <v>10</v>
      </c>
      <c r="B93">
        <v>31</v>
      </c>
      <c r="C93">
        <v>16.399999999999999</v>
      </c>
      <c r="D93">
        <v>25.3</v>
      </c>
      <c r="E93" t="s">
        <v>17</v>
      </c>
      <c r="F93" t="s">
        <v>14</v>
      </c>
      <c r="G93" s="2">
        <v>41114</v>
      </c>
      <c r="H93" s="2">
        <v>41458</v>
      </c>
      <c r="I93">
        <v>17.3</v>
      </c>
      <c r="J93">
        <f t="shared" si="9"/>
        <v>31.620553359683797</v>
      </c>
      <c r="K93">
        <f t="shared" si="10"/>
        <v>68.379446640316203</v>
      </c>
      <c r="L93">
        <v>12</v>
      </c>
      <c r="M93">
        <f t="shared" si="11"/>
        <v>2.6350461133069829</v>
      </c>
      <c r="Q93">
        <v>12</v>
      </c>
      <c r="R93">
        <f>AVERAGE(K92:K94)</f>
        <v>65.008058731125075</v>
      </c>
      <c r="S93">
        <f>STDEV(K92:K94)/SQRT(COUNT(K92:K94))</f>
        <v>3.0317973863674039</v>
      </c>
    </row>
    <row r="94" spans="1:20">
      <c r="A94" t="s">
        <v>10</v>
      </c>
      <c r="B94">
        <v>43</v>
      </c>
      <c r="C94">
        <v>17.7</v>
      </c>
      <c r="D94">
        <v>30.7</v>
      </c>
      <c r="E94" t="s">
        <v>17</v>
      </c>
      <c r="F94" t="s">
        <v>16</v>
      </c>
      <c r="G94" s="2">
        <v>41114</v>
      </c>
      <c r="H94" s="2">
        <v>41458</v>
      </c>
      <c r="I94">
        <v>18.100000000000001</v>
      </c>
      <c r="J94">
        <f t="shared" si="9"/>
        <v>41.042345276872958</v>
      </c>
      <c r="K94">
        <f t="shared" si="10"/>
        <v>58.957654723127042</v>
      </c>
      <c r="L94">
        <v>12</v>
      </c>
      <c r="M94">
        <f t="shared" si="11"/>
        <v>3.420195439739413</v>
      </c>
    </row>
    <row r="95" spans="1:20">
      <c r="A95" t="s">
        <v>10</v>
      </c>
      <c r="B95">
        <v>40</v>
      </c>
      <c r="C95">
        <v>17.399999999999999</v>
      </c>
      <c r="D95">
        <v>28.4</v>
      </c>
      <c r="E95" t="s">
        <v>17</v>
      </c>
      <c r="F95" t="s">
        <v>15</v>
      </c>
      <c r="G95" s="2">
        <v>41114</v>
      </c>
      <c r="H95" s="2">
        <v>41596</v>
      </c>
      <c r="I95">
        <v>11.6</v>
      </c>
      <c r="J95">
        <f t="shared" si="9"/>
        <v>59.154929577464777</v>
      </c>
      <c r="K95">
        <f t="shared" si="10"/>
        <v>40.845070422535223</v>
      </c>
      <c r="L95">
        <v>16</v>
      </c>
      <c r="M95">
        <f t="shared" si="11"/>
        <v>3.6971830985915486</v>
      </c>
    </row>
    <row r="96" spans="1:20">
      <c r="A96" t="s">
        <v>10</v>
      </c>
      <c r="B96">
        <v>32</v>
      </c>
      <c r="C96">
        <v>16.600000000000001</v>
      </c>
      <c r="D96">
        <v>27.1</v>
      </c>
      <c r="E96" t="s">
        <v>17</v>
      </c>
      <c r="F96" t="s">
        <v>14</v>
      </c>
      <c r="G96" s="2">
        <v>41114</v>
      </c>
      <c r="H96" s="2">
        <v>41596</v>
      </c>
      <c r="I96">
        <v>16.399999999999999</v>
      </c>
      <c r="J96">
        <f t="shared" si="9"/>
        <v>39.483394833948346</v>
      </c>
      <c r="K96">
        <f t="shared" si="10"/>
        <v>60.516605166051654</v>
      </c>
      <c r="L96">
        <v>16</v>
      </c>
      <c r="M96">
        <f t="shared" si="11"/>
        <v>2.4677121771217716</v>
      </c>
      <c r="Q96">
        <v>16</v>
      </c>
      <c r="R96">
        <f>AVERAGE(K95:K96)</f>
        <v>50.680837794293438</v>
      </c>
      <c r="S96">
        <f>STDEV(K95:K96)/SQRT(COUNT(K95:K96))</f>
        <v>9.8357673717582159</v>
      </c>
    </row>
    <row r="97" spans="1:19">
      <c r="A97" s="12" t="s">
        <v>10</v>
      </c>
      <c r="B97" s="12">
        <v>42</v>
      </c>
      <c r="C97" s="12">
        <v>17.899999999999999</v>
      </c>
      <c r="D97" s="12">
        <v>32.9</v>
      </c>
      <c r="E97" s="12" t="s">
        <v>17</v>
      </c>
      <c r="F97" s="12" t="s">
        <v>16</v>
      </c>
      <c r="G97" s="35">
        <v>41114</v>
      </c>
      <c r="H97" s="12"/>
      <c r="I97" s="12"/>
      <c r="J97" s="12">
        <f t="shared" si="9"/>
        <v>100</v>
      </c>
      <c r="K97" s="12">
        <f t="shared" si="10"/>
        <v>0</v>
      </c>
      <c r="L97" s="12"/>
      <c r="M97" s="12" t="e">
        <f t="shared" si="11"/>
        <v>#DIV/0!</v>
      </c>
      <c r="N97" s="12"/>
      <c r="O97" s="12"/>
      <c r="P97" s="12"/>
      <c r="Q97" s="12"/>
      <c r="R97" s="12"/>
    </row>
    <row r="98" spans="1:19">
      <c r="A98" s="12" t="s">
        <v>9</v>
      </c>
      <c r="B98" s="12">
        <v>48</v>
      </c>
      <c r="C98" s="12">
        <v>16.5</v>
      </c>
      <c r="D98" s="12">
        <v>28.1</v>
      </c>
      <c r="E98" s="12" t="s">
        <v>17</v>
      </c>
      <c r="F98" s="12" t="s">
        <v>16</v>
      </c>
      <c r="G98" s="35">
        <v>41114</v>
      </c>
      <c r="H98" s="12"/>
      <c r="I98" s="12"/>
      <c r="J98" s="12">
        <f t="shared" si="9"/>
        <v>100</v>
      </c>
      <c r="K98" s="12">
        <f t="shared" si="10"/>
        <v>0</v>
      </c>
      <c r="L98" s="12">
        <v>0</v>
      </c>
      <c r="M98" s="12" t="e">
        <f t="shared" si="11"/>
        <v>#DIV/0!</v>
      </c>
      <c r="N98" s="12"/>
      <c r="O98" s="12"/>
      <c r="P98" s="12"/>
      <c r="Q98" s="12"/>
      <c r="R98" s="12"/>
    </row>
    <row r="99" spans="1:19">
      <c r="A99" t="s">
        <v>9</v>
      </c>
      <c r="B99">
        <v>33</v>
      </c>
      <c r="C99">
        <v>16.399999999999999</v>
      </c>
      <c r="D99">
        <v>30.7</v>
      </c>
      <c r="E99" t="s">
        <v>17</v>
      </c>
      <c r="F99" t="s">
        <v>15</v>
      </c>
      <c r="G99" s="2">
        <v>41114</v>
      </c>
      <c r="H99" s="2">
        <v>41145</v>
      </c>
      <c r="I99">
        <v>25.5</v>
      </c>
      <c r="J99">
        <f t="shared" si="9"/>
        <v>16.938110749185668</v>
      </c>
      <c r="K99">
        <f t="shared" si="10"/>
        <v>83.061889250814332</v>
      </c>
      <c r="L99">
        <v>1</v>
      </c>
      <c r="M99">
        <f t="shared" si="11"/>
        <v>16.938110749185668</v>
      </c>
    </row>
    <row r="100" spans="1:19">
      <c r="A100" t="s">
        <v>9</v>
      </c>
      <c r="B100">
        <v>25</v>
      </c>
      <c r="C100">
        <v>17.899999999999999</v>
      </c>
      <c r="D100">
        <v>29.5</v>
      </c>
      <c r="E100" t="s">
        <v>17</v>
      </c>
      <c r="F100" t="s">
        <v>14</v>
      </c>
      <c r="G100" s="2">
        <v>41114</v>
      </c>
      <c r="H100" s="2">
        <v>41145</v>
      </c>
      <c r="I100">
        <v>25.9</v>
      </c>
      <c r="J100">
        <f t="shared" si="9"/>
        <v>12.203389830508479</v>
      </c>
      <c r="K100">
        <f t="shared" si="10"/>
        <v>87.796610169491515</v>
      </c>
      <c r="L100">
        <v>1</v>
      </c>
      <c r="M100">
        <f t="shared" si="11"/>
        <v>12.203389830508479</v>
      </c>
      <c r="Q100">
        <v>1</v>
      </c>
      <c r="R100">
        <f>AVERAGE(K99:K101)</f>
        <v>83.74071192798074</v>
      </c>
      <c r="S100">
        <f>STDEV(K99:K101)/SQRT(COUNT(K99:K101))</f>
        <v>2.1723930790650123</v>
      </c>
    </row>
    <row r="101" spans="1:19">
      <c r="A101" t="s">
        <v>9</v>
      </c>
      <c r="B101">
        <v>41</v>
      </c>
      <c r="C101">
        <v>16.2</v>
      </c>
      <c r="D101">
        <v>27.5</v>
      </c>
      <c r="E101" t="s">
        <v>17</v>
      </c>
      <c r="F101" t="s">
        <v>16</v>
      </c>
      <c r="G101" s="2">
        <v>41114</v>
      </c>
      <c r="H101" s="2">
        <v>41145</v>
      </c>
      <c r="I101">
        <v>22.1</v>
      </c>
      <c r="J101">
        <f t="shared" si="9"/>
        <v>19.636363636363633</v>
      </c>
      <c r="K101">
        <f t="shared" si="10"/>
        <v>80.363636363636374</v>
      </c>
      <c r="L101">
        <v>1</v>
      </c>
      <c r="M101">
        <f t="shared" si="11"/>
        <v>19.636363636363633</v>
      </c>
    </row>
    <row r="102" spans="1:19">
      <c r="A102" t="s">
        <v>9</v>
      </c>
      <c r="B102">
        <v>34</v>
      </c>
      <c r="C102">
        <v>15.9</v>
      </c>
      <c r="D102">
        <v>27</v>
      </c>
      <c r="E102" t="s">
        <v>17</v>
      </c>
      <c r="F102" t="s">
        <v>15</v>
      </c>
      <c r="G102" s="2">
        <v>41114</v>
      </c>
      <c r="H102" s="4">
        <v>41180</v>
      </c>
      <c r="I102">
        <v>21</v>
      </c>
      <c r="J102">
        <f t="shared" si="9"/>
        <v>22.222222222222221</v>
      </c>
      <c r="K102">
        <f t="shared" si="10"/>
        <v>77.777777777777771</v>
      </c>
      <c r="L102">
        <v>2</v>
      </c>
      <c r="M102">
        <f t="shared" si="11"/>
        <v>11.111111111111111</v>
      </c>
    </row>
    <row r="103" spans="1:19">
      <c r="A103" t="s">
        <v>9</v>
      </c>
      <c r="B103">
        <v>26</v>
      </c>
      <c r="C103">
        <v>17.2</v>
      </c>
      <c r="D103">
        <v>31</v>
      </c>
      <c r="E103" t="s">
        <v>17</v>
      </c>
      <c r="F103" t="s">
        <v>14</v>
      </c>
      <c r="G103" s="2">
        <v>41114</v>
      </c>
      <c r="H103" s="4">
        <v>41180</v>
      </c>
      <c r="I103">
        <v>23.9</v>
      </c>
      <c r="J103">
        <f t="shared" si="9"/>
        <v>22.903225806451619</v>
      </c>
      <c r="K103">
        <f t="shared" si="10"/>
        <v>77.096774193548384</v>
      </c>
      <c r="L103">
        <v>2</v>
      </c>
      <c r="M103">
        <f t="shared" si="11"/>
        <v>11.45161290322581</v>
      </c>
      <c r="Q103">
        <v>2</v>
      </c>
      <c r="R103">
        <f>AVERAGE(K102:K104)</f>
        <v>77.731045347374206</v>
      </c>
      <c r="S103">
        <f>STDEV(K102:K104)/SQRT(COUNT(K102:K104))</f>
        <v>0.35347927052553835</v>
      </c>
    </row>
    <row r="104" spans="1:19">
      <c r="A104" t="s">
        <v>9</v>
      </c>
      <c r="B104">
        <v>42</v>
      </c>
      <c r="C104">
        <v>14.7</v>
      </c>
      <c r="D104">
        <v>22.6</v>
      </c>
      <c r="E104" t="s">
        <v>17</v>
      </c>
      <c r="F104" t="s">
        <v>16</v>
      </c>
      <c r="G104" s="2">
        <v>41114</v>
      </c>
      <c r="H104" s="4">
        <v>41180</v>
      </c>
      <c r="I104">
        <v>17.7</v>
      </c>
      <c r="J104">
        <f t="shared" si="9"/>
        <v>21.681415929203549</v>
      </c>
      <c r="K104">
        <f t="shared" si="10"/>
        <v>78.318584070796447</v>
      </c>
      <c r="L104">
        <v>2</v>
      </c>
      <c r="M104">
        <f t="shared" si="11"/>
        <v>10.840707964601775</v>
      </c>
    </row>
    <row r="105" spans="1:19">
      <c r="A105" t="s">
        <v>9</v>
      </c>
      <c r="B105">
        <v>35</v>
      </c>
      <c r="C105">
        <v>16.899999999999999</v>
      </c>
      <c r="D105">
        <v>30.9</v>
      </c>
      <c r="E105" t="s">
        <v>17</v>
      </c>
      <c r="F105" t="s">
        <v>15</v>
      </c>
      <c r="G105" s="2">
        <v>41114</v>
      </c>
      <c r="H105" s="2">
        <v>41221</v>
      </c>
      <c r="I105">
        <v>25.1</v>
      </c>
      <c r="J105">
        <f t="shared" si="9"/>
        <v>18.770226537216818</v>
      </c>
      <c r="K105">
        <f t="shared" si="10"/>
        <v>81.229773462783186</v>
      </c>
      <c r="L105">
        <v>4</v>
      </c>
      <c r="M105">
        <f t="shared" si="11"/>
        <v>4.6925566343042044</v>
      </c>
    </row>
    <row r="106" spans="1:19">
      <c r="A106" t="s">
        <v>9</v>
      </c>
      <c r="B106">
        <v>27</v>
      </c>
      <c r="C106">
        <v>17.399999999999999</v>
      </c>
      <c r="D106">
        <v>30.7</v>
      </c>
      <c r="E106" t="s">
        <v>17</v>
      </c>
      <c r="F106" t="s">
        <v>14</v>
      </c>
      <c r="G106" s="2">
        <v>41114</v>
      </c>
      <c r="H106" s="2">
        <v>41221</v>
      </c>
      <c r="I106">
        <v>24.4</v>
      </c>
      <c r="J106">
        <f t="shared" si="9"/>
        <v>20.521172638436486</v>
      </c>
      <c r="K106">
        <f t="shared" si="10"/>
        <v>79.478827361563518</v>
      </c>
      <c r="L106">
        <v>4</v>
      </c>
      <c r="M106">
        <f t="shared" si="11"/>
        <v>5.1302931596091215</v>
      </c>
      <c r="Q106">
        <v>4</v>
      </c>
      <c r="R106">
        <f>AVERAGE(K105:K107)</f>
        <v>75.791755830337792</v>
      </c>
      <c r="S106">
        <f>STDEV(K105:K107)/SQRT(COUNT(K105:K107))</f>
        <v>4.5904572120162248</v>
      </c>
    </row>
    <row r="107" spans="1:19">
      <c r="A107" t="s">
        <v>9</v>
      </c>
      <c r="B107">
        <v>43</v>
      </c>
      <c r="C107">
        <v>18</v>
      </c>
      <c r="D107">
        <v>30.3</v>
      </c>
      <c r="E107" t="s">
        <v>17</v>
      </c>
      <c r="F107" t="s">
        <v>16</v>
      </c>
      <c r="G107" s="2">
        <v>41114</v>
      </c>
      <c r="H107" s="2">
        <v>41221</v>
      </c>
      <c r="I107">
        <v>20.2</v>
      </c>
      <c r="J107">
        <f t="shared" si="9"/>
        <v>33.333333333333336</v>
      </c>
      <c r="K107">
        <f t="shared" si="10"/>
        <v>66.666666666666657</v>
      </c>
      <c r="L107">
        <v>4</v>
      </c>
      <c r="M107">
        <f t="shared" si="11"/>
        <v>8.3333333333333339</v>
      </c>
    </row>
    <row r="108" spans="1:19">
      <c r="A108" t="s">
        <v>9</v>
      </c>
      <c r="B108">
        <v>36</v>
      </c>
      <c r="C108">
        <v>15.4</v>
      </c>
      <c r="D108">
        <v>24.2</v>
      </c>
      <c r="E108" t="s">
        <v>17</v>
      </c>
      <c r="F108" t="s">
        <v>15</v>
      </c>
      <c r="G108" s="2">
        <v>41114</v>
      </c>
      <c r="H108" s="4">
        <v>41299</v>
      </c>
      <c r="I108">
        <v>18.899999999999999</v>
      </c>
      <c r="J108">
        <f t="shared" si="9"/>
        <v>21.900826446280995</v>
      </c>
      <c r="K108">
        <f t="shared" si="10"/>
        <v>78.099173553718998</v>
      </c>
      <c r="L108">
        <v>6</v>
      </c>
      <c r="M108">
        <f t="shared" si="11"/>
        <v>3.6501377410468323</v>
      </c>
    </row>
    <row r="109" spans="1:19">
      <c r="A109" t="s">
        <v>9</v>
      </c>
      <c r="B109">
        <v>28</v>
      </c>
      <c r="C109">
        <v>20.3</v>
      </c>
      <c r="D109">
        <v>35.799999999999997</v>
      </c>
      <c r="E109" t="s">
        <v>17</v>
      </c>
      <c r="F109" t="s">
        <v>14</v>
      </c>
      <c r="G109" s="2">
        <v>41114</v>
      </c>
      <c r="H109" s="4">
        <v>41299</v>
      </c>
      <c r="I109">
        <v>26</v>
      </c>
      <c r="J109">
        <f t="shared" si="9"/>
        <v>27.374301675977648</v>
      </c>
      <c r="K109">
        <f t="shared" si="10"/>
        <v>72.625698324022352</v>
      </c>
      <c r="L109">
        <v>6</v>
      </c>
      <c r="M109">
        <f t="shared" si="11"/>
        <v>4.5623836126629413</v>
      </c>
      <c r="Q109">
        <v>6</v>
      </c>
      <c r="R109">
        <f>AVERAGE(K108:K110)</f>
        <v>70.139059856683005</v>
      </c>
      <c r="S109">
        <f>STDEV(K108:K110)/SQRT(COUNT(K108:K110))</f>
        <v>5.4571270176542583</v>
      </c>
    </row>
    <row r="110" spans="1:19">
      <c r="A110" t="s">
        <v>9</v>
      </c>
      <c r="B110">
        <v>44</v>
      </c>
      <c r="C110">
        <v>16.600000000000001</v>
      </c>
      <c r="D110">
        <v>32.5</v>
      </c>
      <c r="E110" t="s">
        <v>17</v>
      </c>
      <c r="F110" t="s">
        <v>16</v>
      </c>
      <c r="G110" s="2">
        <v>41114</v>
      </c>
      <c r="H110" s="4">
        <v>41299</v>
      </c>
      <c r="I110">
        <v>19.399999999999999</v>
      </c>
      <c r="J110">
        <f t="shared" si="9"/>
        <v>40.307692307692314</v>
      </c>
      <c r="K110">
        <f t="shared" si="10"/>
        <v>59.692307692307686</v>
      </c>
      <c r="L110">
        <v>6</v>
      </c>
      <c r="M110">
        <f t="shared" si="11"/>
        <v>6.717948717948719</v>
      </c>
    </row>
    <row r="111" spans="1:19">
      <c r="A111" t="s">
        <v>9</v>
      </c>
      <c r="B111">
        <v>37</v>
      </c>
      <c r="C111">
        <v>14.4</v>
      </c>
      <c r="D111">
        <v>25.5</v>
      </c>
      <c r="E111" t="s">
        <v>17</v>
      </c>
      <c r="F111" t="s">
        <v>15</v>
      </c>
      <c r="G111" s="2">
        <v>41114</v>
      </c>
      <c r="H111" s="2">
        <v>41362</v>
      </c>
      <c r="I111">
        <v>18.7</v>
      </c>
      <c r="J111">
        <f t="shared" si="9"/>
        <v>26.666666666666671</v>
      </c>
      <c r="K111">
        <f t="shared" si="10"/>
        <v>73.333333333333329</v>
      </c>
      <c r="L111">
        <v>8</v>
      </c>
      <c r="M111">
        <f t="shared" si="11"/>
        <v>3.3333333333333339</v>
      </c>
    </row>
    <row r="112" spans="1:19">
      <c r="A112" t="s">
        <v>9</v>
      </c>
      <c r="B112">
        <v>29</v>
      </c>
      <c r="C112">
        <v>18.100000000000001</v>
      </c>
      <c r="D112">
        <v>31.1</v>
      </c>
      <c r="E112" t="s">
        <v>17</v>
      </c>
      <c r="F112" t="s">
        <v>14</v>
      </c>
      <c r="G112" s="2">
        <v>41114</v>
      </c>
      <c r="H112" s="2">
        <v>41362</v>
      </c>
      <c r="I112">
        <v>23.1</v>
      </c>
      <c r="J112">
        <f t="shared" si="9"/>
        <v>25.723472668810288</v>
      </c>
      <c r="K112">
        <f t="shared" si="10"/>
        <v>74.276527331189712</v>
      </c>
      <c r="L112">
        <v>8</v>
      </c>
      <c r="M112">
        <f t="shared" si="11"/>
        <v>3.215434083601286</v>
      </c>
      <c r="Q112">
        <v>8</v>
      </c>
      <c r="R112">
        <f>AVERAGE(K111:K113)</f>
        <v>62.446833465054262</v>
      </c>
      <c r="S112">
        <f>STDEV(K111:K113)/SQRT(COUNT(K111:K113))</f>
        <v>11.361359910738203</v>
      </c>
    </row>
    <row r="113" spans="1:19">
      <c r="A113" t="s">
        <v>9</v>
      </c>
      <c r="B113">
        <v>45</v>
      </c>
      <c r="C113">
        <v>16.3</v>
      </c>
      <c r="D113">
        <v>29.7</v>
      </c>
      <c r="E113" t="s">
        <v>17</v>
      </c>
      <c r="F113" t="s">
        <v>16</v>
      </c>
      <c r="G113" s="2">
        <v>41114</v>
      </c>
      <c r="H113" s="2">
        <v>41362</v>
      </c>
      <c r="I113">
        <v>11.8</v>
      </c>
      <c r="J113">
        <f t="shared" si="9"/>
        <v>60.269360269360263</v>
      </c>
      <c r="K113">
        <f t="shared" si="10"/>
        <v>39.730639730639737</v>
      </c>
      <c r="L113">
        <v>8</v>
      </c>
      <c r="M113">
        <f t="shared" si="11"/>
        <v>7.5336700336700329</v>
      </c>
    </row>
    <row r="114" spans="1:19">
      <c r="A114" t="s">
        <v>9</v>
      </c>
      <c r="B114">
        <v>40</v>
      </c>
      <c r="C114">
        <v>16.3</v>
      </c>
      <c r="D114">
        <v>28.1</v>
      </c>
      <c r="E114" t="s">
        <v>17</v>
      </c>
      <c r="F114" t="s">
        <v>15</v>
      </c>
      <c r="G114" s="2">
        <v>41114</v>
      </c>
      <c r="H114" s="2">
        <v>41408</v>
      </c>
      <c r="I114">
        <v>20.3</v>
      </c>
      <c r="J114">
        <f t="shared" si="9"/>
        <v>27.758007117437721</v>
      </c>
      <c r="K114">
        <f t="shared" si="10"/>
        <v>72.241992882562272</v>
      </c>
      <c r="L114">
        <v>10</v>
      </c>
      <c r="M114">
        <f t="shared" si="11"/>
        <v>2.7758007117437722</v>
      </c>
    </row>
    <row r="115" spans="1:19">
      <c r="A115" t="s">
        <v>9</v>
      </c>
      <c r="B115">
        <v>30</v>
      </c>
      <c r="C115">
        <v>18.2</v>
      </c>
      <c r="D115">
        <v>30.5</v>
      </c>
      <c r="E115" t="s">
        <v>17</v>
      </c>
      <c r="F115" t="s">
        <v>14</v>
      </c>
      <c r="G115" s="2">
        <v>41114</v>
      </c>
      <c r="H115" s="2">
        <v>41408</v>
      </c>
      <c r="I115">
        <v>23.5</v>
      </c>
      <c r="J115">
        <f t="shared" si="9"/>
        <v>22.950819672131146</v>
      </c>
      <c r="K115">
        <f t="shared" si="10"/>
        <v>77.049180327868854</v>
      </c>
      <c r="L115">
        <v>10</v>
      </c>
      <c r="M115">
        <f t="shared" si="11"/>
        <v>2.2950819672131146</v>
      </c>
      <c r="Q115">
        <v>10</v>
      </c>
      <c r="R115">
        <f>AVERAGE(K114:K116)</f>
        <v>69.699415721805011</v>
      </c>
      <c r="S115">
        <f>STDEV(K114:K116)/SQRT(COUNT(K114:K116))</f>
        <v>5.1371549197090625</v>
      </c>
    </row>
    <row r="116" spans="1:19">
      <c r="A116" t="s">
        <v>9</v>
      </c>
      <c r="B116">
        <v>46</v>
      </c>
      <c r="C116">
        <v>17.399999999999999</v>
      </c>
      <c r="D116">
        <v>31.1</v>
      </c>
      <c r="E116" t="s">
        <v>17</v>
      </c>
      <c r="F116" t="s">
        <v>16</v>
      </c>
      <c r="G116" s="2">
        <v>41114</v>
      </c>
      <c r="H116" s="2">
        <v>41408</v>
      </c>
      <c r="I116">
        <v>18.600000000000001</v>
      </c>
      <c r="J116">
        <f t="shared" ref="J116:J147" si="12">(D116-I116)/D116*100</f>
        <v>40.192926045016073</v>
      </c>
      <c r="K116">
        <f t="shared" ref="K116:K147" si="13">100-J116</f>
        <v>59.807073954983927</v>
      </c>
      <c r="L116">
        <v>10</v>
      </c>
      <c r="M116">
        <f t="shared" ref="M116:M147" si="14">J116/L116</f>
        <v>4.0192926045016071</v>
      </c>
    </row>
    <row r="117" spans="1:19">
      <c r="A117" t="s">
        <v>9</v>
      </c>
      <c r="B117">
        <v>39</v>
      </c>
      <c r="C117">
        <v>17.399999999999999</v>
      </c>
      <c r="D117">
        <v>31.6</v>
      </c>
      <c r="E117" t="s">
        <v>17</v>
      </c>
      <c r="F117" t="s">
        <v>15</v>
      </c>
      <c r="G117" s="2">
        <v>41114</v>
      </c>
      <c r="H117" s="2">
        <v>41458</v>
      </c>
      <c r="I117">
        <v>21.8</v>
      </c>
      <c r="J117">
        <f t="shared" si="12"/>
        <v>31.0126582278481</v>
      </c>
      <c r="K117">
        <f t="shared" si="13"/>
        <v>68.987341772151893</v>
      </c>
      <c r="L117">
        <v>12</v>
      </c>
      <c r="M117">
        <f t="shared" si="14"/>
        <v>2.5843881856540083</v>
      </c>
    </row>
    <row r="118" spans="1:19">
      <c r="A118" t="s">
        <v>9</v>
      </c>
      <c r="B118">
        <v>31</v>
      </c>
      <c r="C118">
        <v>17.5</v>
      </c>
      <c r="D118">
        <v>29.6</v>
      </c>
      <c r="E118" t="s">
        <v>17</v>
      </c>
      <c r="F118" t="s">
        <v>14</v>
      </c>
      <c r="G118" s="2">
        <v>41114</v>
      </c>
      <c r="H118" s="2">
        <v>41458</v>
      </c>
      <c r="I118">
        <v>21.3</v>
      </c>
      <c r="J118">
        <f t="shared" si="12"/>
        <v>28.040540540540544</v>
      </c>
      <c r="K118">
        <f t="shared" si="13"/>
        <v>71.959459459459453</v>
      </c>
      <c r="L118">
        <v>12</v>
      </c>
      <c r="M118">
        <f t="shared" si="14"/>
        <v>2.336711711711712</v>
      </c>
      <c r="Q118">
        <v>12</v>
      </c>
      <c r="R118">
        <f>AVERAGE(K117:K119)</f>
        <v>68.648933743870444</v>
      </c>
      <c r="S118">
        <f>STDEV(K117:K119)/SQRT(COUNT(K117:K119))</f>
        <v>2.0161356590574386</v>
      </c>
    </row>
    <row r="119" spans="1:19">
      <c r="A119" t="s">
        <v>9</v>
      </c>
      <c r="B119">
        <v>47</v>
      </c>
      <c r="C119">
        <v>16.5</v>
      </c>
      <c r="D119">
        <v>28</v>
      </c>
      <c r="E119" t="s">
        <v>17</v>
      </c>
      <c r="F119" t="s">
        <v>16</v>
      </c>
      <c r="G119" s="2">
        <v>41114</v>
      </c>
      <c r="H119" s="2">
        <v>41458</v>
      </c>
      <c r="I119">
        <v>18.2</v>
      </c>
      <c r="J119">
        <f t="shared" si="12"/>
        <v>35</v>
      </c>
      <c r="K119">
        <f t="shared" si="13"/>
        <v>65</v>
      </c>
      <c r="L119">
        <v>12</v>
      </c>
      <c r="M119">
        <f t="shared" si="14"/>
        <v>2.9166666666666665</v>
      </c>
    </row>
    <row r="120" spans="1:19">
      <c r="A120" t="s">
        <v>9</v>
      </c>
      <c r="B120">
        <v>38</v>
      </c>
      <c r="C120">
        <v>16.399999999999999</v>
      </c>
      <c r="D120">
        <v>29.3</v>
      </c>
      <c r="E120" t="s">
        <v>17</v>
      </c>
      <c r="F120" t="s">
        <v>15</v>
      </c>
      <c r="G120" s="2">
        <v>41114</v>
      </c>
      <c r="H120" s="2">
        <v>41596</v>
      </c>
      <c r="I120">
        <v>15.79</v>
      </c>
      <c r="J120">
        <f t="shared" si="12"/>
        <v>46.109215017064855</v>
      </c>
      <c r="K120">
        <f t="shared" si="13"/>
        <v>53.890784982935145</v>
      </c>
      <c r="L120">
        <v>16</v>
      </c>
      <c r="M120">
        <f t="shared" si="14"/>
        <v>2.8818259385665534</v>
      </c>
    </row>
    <row r="121" spans="1:19">
      <c r="A121" t="s">
        <v>9</v>
      </c>
      <c r="B121">
        <v>32</v>
      </c>
      <c r="C121">
        <v>18.8</v>
      </c>
      <c r="D121">
        <v>33.299999999999997</v>
      </c>
      <c r="E121" t="s">
        <v>17</v>
      </c>
      <c r="F121" t="s">
        <v>14</v>
      </c>
      <c r="G121" s="2">
        <v>41114</v>
      </c>
      <c r="H121" s="2">
        <v>41596</v>
      </c>
      <c r="I121">
        <v>22.9</v>
      </c>
      <c r="J121">
        <f t="shared" si="12"/>
        <v>31.231231231231231</v>
      </c>
      <c r="K121">
        <f t="shared" si="13"/>
        <v>68.768768768768766</v>
      </c>
      <c r="L121">
        <v>16</v>
      </c>
      <c r="M121">
        <f t="shared" si="14"/>
        <v>1.9519519519519519</v>
      </c>
      <c r="Q121">
        <v>16</v>
      </c>
      <c r="R121">
        <f>AVERAGE(K120:K121)</f>
        <v>61.329776875851955</v>
      </c>
      <c r="S121">
        <f>STDEV(K120:K121)/SQRT(COUNT(K120:K121))</f>
        <v>7.438991892916798</v>
      </c>
    </row>
    <row r="122" spans="1:19">
      <c r="A122" s="12" t="s">
        <v>1</v>
      </c>
      <c r="B122" s="12">
        <v>38</v>
      </c>
      <c r="C122" s="12">
        <v>16.8</v>
      </c>
      <c r="D122" s="12">
        <v>28</v>
      </c>
      <c r="E122" s="12" t="s">
        <v>17</v>
      </c>
      <c r="F122" s="12" t="s">
        <v>15</v>
      </c>
      <c r="G122" s="35">
        <v>41114</v>
      </c>
      <c r="H122" s="12"/>
      <c r="I122" s="12"/>
      <c r="J122" s="12">
        <f t="shared" si="12"/>
        <v>100</v>
      </c>
      <c r="K122" s="12">
        <f t="shared" si="13"/>
        <v>0</v>
      </c>
      <c r="L122" s="12">
        <v>0</v>
      </c>
      <c r="M122" s="12" t="e">
        <f t="shared" si="14"/>
        <v>#DIV/0!</v>
      </c>
      <c r="N122" s="12"/>
    </row>
    <row r="123" spans="1:19">
      <c r="A123" s="12" t="s">
        <v>1</v>
      </c>
      <c r="B123" s="12">
        <v>48</v>
      </c>
      <c r="C123" s="12">
        <v>18.100000000000001</v>
      </c>
      <c r="D123" s="12">
        <v>37.1</v>
      </c>
      <c r="E123" s="12" t="s">
        <v>17</v>
      </c>
      <c r="F123" s="12" t="s">
        <v>16</v>
      </c>
      <c r="G123" s="35">
        <v>41114</v>
      </c>
      <c r="H123" s="12"/>
      <c r="I123" s="12"/>
      <c r="J123" s="12">
        <f t="shared" si="12"/>
        <v>100</v>
      </c>
      <c r="K123" s="12">
        <f t="shared" si="13"/>
        <v>0</v>
      </c>
      <c r="L123" s="12">
        <v>0</v>
      </c>
      <c r="M123" s="12" t="e">
        <f t="shared" si="14"/>
        <v>#DIV/0!</v>
      </c>
      <c r="N123" s="12"/>
      <c r="O123" s="12"/>
      <c r="P123" s="12"/>
      <c r="Q123" s="12"/>
      <c r="R123" s="12"/>
    </row>
    <row r="124" spans="1:19">
      <c r="A124" t="s">
        <v>1</v>
      </c>
      <c r="B124">
        <v>33</v>
      </c>
      <c r="C124">
        <v>16.5</v>
      </c>
      <c r="D124">
        <v>30</v>
      </c>
      <c r="E124" t="s">
        <v>17</v>
      </c>
      <c r="F124" t="s">
        <v>15</v>
      </c>
      <c r="G124" s="2">
        <v>41114</v>
      </c>
      <c r="H124" s="2">
        <v>41145</v>
      </c>
      <c r="I124">
        <v>21.1</v>
      </c>
      <c r="J124">
        <f t="shared" si="12"/>
        <v>29.666666666666664</v>
      </c>
      <c r="K124">
        <f t="shared" si="13"/>
        <v>70.333333333333343</v>
      </c>
      <c r="L124">
        <v>1</v>
      </c>
      <c r="M124">
        <f t="shared" si="14"/>
        <v>29.666666666666664</v>
      </c>
    </row>
    <row r="125" spans="1:19">
      <c r="A125" t="s">
        <v>1</v>
      </c>
      <c r="B125">
        <v>26</v>
      </c>
      <c r="C125">
        <v>18.399999999999999</v>
      </c>
      <c r="D125">
        <v>28.2</v>
      </c>
      <c r="E125" t="s">
        <v>17</v>
      </c>
      <c r="F125" t="s">
        <v>14</v>
      </c>
      <c r="G125" s="2">
        <v>41114</v>
      </c>
      <c r="H125" s="2">
        <v>41145</v>
      </c>
      <c r="I125">
        <v>25.7</v>
      </c>
      <c r="J125">
        <f t="shared" si="12"/>
        <v>8.8652482269503547</v>
      </c>
      <c r="K125">
        <f t="shared" si="13"/>
        <v>91.134751773049643</v>
      </c>
      <c r="L125">
        <v>1</v>
      </c>
      <c r="M125">
        <f t="shared" si="14"/>
        <v>8.8652482269503547</v>
      </c>
      <c r="Q125">
        <v>1</v>
      </c>
      <c r="R125">
        <f>AVERAGE(K124:K126)</f>
        <v>81.20021664929385</v>
      </c>
      <c r="S125">
        <f>STDEV(K124:K126)/SQRT(COUNT(K124:K126))</f>
        <v>6.02292030883339</v>
      </c>
    </row>
    <row r="126" spans="1:19">
      <c r="A126" t="s">
        <v>1</v>
      </c>
      <c r="B126">
        <v>41</v>
      </c>
      <c r="C126">
        <v>17.899999999999999</v>
      </c>
      <c r="D126">
        <v>34.700000000000003</v>
      </c>
      <c r="E126" t="s">
        <v>17</v>
      </c>
      <c r="F126" t="s">
        <v>16</v>
      </c>
      <c r="G126" s="2">
        <v>41114</v>
      </c>
      <c r="H126" s="2">
        <v>41145</v>
      </c>
      <c r="I126">
        <v>28.5</v>
      </c>
      <c r="J126">
        <f t="shared" si="12"/>
        <v>17.867435158501451</v>
      </c>
      <c r="K126">
        <f t="shared" si="13"/>
        <v>82.132564841498549</v>
      </c>
      <c r="L126">
        <v>1</v>
      </c>
      <c r="M126">
        <f t="shared" si="14"/>
        <v>17.867435158501451</v>
      </c>
    </row>
    <row r="127" spans="1:19">
      <c r="A127" t="s">
        <v>1</v>
      </c>
      <c r="B127">
        <v>34</v>
      </c>
      <c r="C127">
        <v>16.600000000000001</v>
      </c>
      <c r="D127">
        <v>33</v>
      </c>
      <c r="E127" t="s">
        <v>17</v>
      </c>
      <c r="F127" t="s">
        <v>15</v>
      </c>
      <c r="G127" s="2">
        <v>41114</v>
      </c>
      <c r="H127" s="4">
        <v>41180</v>
      </c>
      <c r="I127">
        <v>26.2</v>
      </c>
      <c r="J127">
        <f t="shared" si="12"/>
        <v>20.606060606060609</v>
      </c>
      <c r="K127">
        <f t="shared" si="13"/>
        <v>79.393939393939391</v>
      </c>
      <c r="L127">
        <v>2</v>
      </c>
      <c r="M127">
        <f t="shared" si="14"/>
        <v>10.303030303030305</v>
      </c>
    </row>
    <row r="128" spans="1:19">
      <c r="A128" t="s">
        <v>1</v>
      </c>
      <c r="B128">
        <v>27</v>
      </c>
      <c r="C128">
        <v>15.5</v>
      </c>
      <c r="D128">
        <v>25</v>
      </c>
      <c r="E128" t="s">
        <v>17</v>
      </c>
      <c r="F128" t="s">
        <v>14</v>
      </c>
      <c r="G128" s="2">
        <v>41114</v>
      </c>
      <c r="H128" s="4">
        <v>41180</v>
      </c>
      <c r="I128">
        <v>18.899999999999999</v>
      </c>
      <c r="J128">
        <f t="shared" si="12"/>
        <v>24.400000000000006</v>
      </c>
      <c r="K128">
        <f t="shared" si="13"/>
        <v>75.599999999999994</v>
      </c>
      <c r="L128">
        <v>2</v>
      </c>
      <c r="M128">
        <f t="shared" si="14"/>
        <v>12.200000000000003</v>
      </c>
      <c r="Q128">
        <v>2</v>
      </c>
      <c r="R128">
        <f>AVERAGE(K127:K129)</f>
        <v>75.831313131313138</v>
      </c>
      <c r="S128">
        <f>STDEV(K127:K129)/SQRT(COUNT(K127:K129))</f>
        <v>1.9934667805413573</v>
      </c>
    </row>
    <row r="129" spans="1:19">
      <c r="A129" t="s">
        <v>1</v>
      </c>
      <c r="B129">
        <v>42</v>
      </c>
      <c r="C129">
        <v>18.3</v>
      </c>
      <c r="D129">
        <v>32</v>
      </c>
      <c r="E129" t="s">
        <v>17</v>
      </c>
      <c r="F129" t="s">
        <v>16</v>
      </c>
      <c r="G129" s="2">
        <v>41114</v>
      </c>
      <c r="H129" s="4">
        <v>41180</v>
      </c>
      <c r="I129">
        <v>23.2</v>
      </c>
      <c r="J129">
        <f t="shared" si="12"/>
        <v>27.500000000000004</v>
      </c>
      <c r="K129">
        <f t="shared" si="13"/>
        <v>72.5</v>
      </c>
      <c r="L129">
        <v>2</v>
      </c>
      <c r="M129">
        <f t="shared" si="14"/>
        <v>13.750000000000002</v>
      </c>
    </row>
    <row r="130" spans="1:19">
      <c r="A130" t="s">
        <v>1</v>
      </c>
      <c r="B130">
        <v>35</v>
      </c>
      <c r="C130">
        <v>14.6</v>
      </c>
      <c r="D130">
        <v>29.9</v>
      </c>
      <c r="E130" t="s">
        <v>17</v>
      </c>
      <c r="F130" t="s">
        <v>15</v>
      </c>
      <c r="G130" s="2">
        <v>41114</v>
      </c>
      <c r="H130" s="2">
        <v>41221</v>
      </c>
      <c r="I130">
        <v>24.2</v>
      </c>
      <c r="J130">
        <f t="shared" si="12"/>
        <v>19.063545150501671</v>
      </c>
      <c r="K130">
        <f t="shared" si="13"/>
        <v>80.936454849498332</v>
      </c>
      <c r="L130">
        <v>4</v>
      </c>
      <c r="M130">
        <f t="shared" si="14"/>
        <v>4.7658862876254178</v>
      </c>
    </row>
    <row r="131" spans="1:19">
      <c r="A131" t="s">
        <v>1</v>
      </c>
      <c r="B131">
        <v>28</v>
      </c>
      <c r="C131">
        <v>15.5</v>
      </c>
      <c r="D131">
        <v>27.9</v>
      </c>
      <c r="E131" t="s">
        <v>17</v>
      </c>
      <c r="F131" t="s">
        <v>14</v>
      </c>
      <c r="G131" s="2">
        <v>41114</v>
      </c>
      <c r="H131" s="2">
        <v>41221</v>
      </c>
      <c r="I131">
        <v>23.6</v>
      </c>
      <c r="J131">
        <f t="shared" si="12"/>
        <v>15.412186379928306</v>
      </c>
      <c r="K131">
        <f t="shared" si="13"/>
        <v>84.587813620071699</v>
      </c>
      <c r="L131">
        <v>4</v>
      </c>
      <c r="M131">
        <f t="shared" si="14"/>
        <v>3.8530465949820765</v>
      </c>
      <c r="Q131">
        <v>4</v>
      </c>
      <c r="R131">
        <f>AVERAGE(K130:K132)</f>
        <v>76.019567910426005</v>
      </c>
      <c r="S131">
        <f>STDEV(K130:K132)/SQRT(COUNT(K130:K132))</f>
        <v>6.8244586386761084</v>
      </c>
    </row>
    <row r="132" spans="1:19">
      <c r="A132" t="s">
        <v>1</v>
      </c>
      <c r="B132">
        <v>43</v>
      </c>
      <c r="C132">
        <v>19</v>
      </c>
      <c r="D132">
        <v>36.299999999999997</v>
      </c>
      <c r="E132" t="s">
        <v>17</v>
      </c>
      <c r="F132" t="s">
        <v>16</v>
      </c>
      <c r="G132" s="2">
        <v>41114</v>
      </c>
      <c r="H132" s="2">
        <v>41221</v>
      </c>
      <c r="I132">
        <v>22.7</v>
      </c>
      <c r="J132">
        <f t="shared" si="12"/>
        <v>37.465564738292009</v>
      </c>
      <c r="K132">
        <f t="shared" si="13"/>
        <v>62.534435261707991</v>
      </c>
      <c r="L132">
        <v>4</v>
      </c>
      <c r="M132">
        <f t="shared" si="14"/>
        <v>9.3663911845730023</v>
      </c>
    </row>
    <row r="133" spans="1:19">
      <c r="A133" t="s">
        <v>1</v>
      </c>
      <c r="B133">
        <v>36</v>
      </c>
      <c r="C133">
        <v>16.899999999999999</v>
      </c>
      <c r="D133">
        <v>33.5</v>
      </c>
      <c r="E133" t="s">
        <v>17</v>
      </c>
      <c r="F133" t="s">
        <v>15</v>
      </c>
      <c r="G133" s="2">
        <v>41114</v>
      </c>
      <c r="H133" s="4">
        <v>41299</v>
      </c>
      <c r="I133">
        <v>21.7</v>
      </c>
      <c r="J133">
        <f t="shared" si="12"/>
        <v>35.223880597014926</v>
      </c>
      <c r="K133">
        <f t="shared" si="13"/>
        <v>64.776119402985074</v>
      </c>
      <c r="L133">
        <v>6</v>
      </c>
      <c r="M133">
        <f t="shared" si="14"/>
        <v>5.8706467661691546</v>
      </c>
    </row>
    <row r="134" spans="1:19">
      <c r="A134" t="s">
        <v>1</v>
      </c>
      <c r="B134">
        <v>29</v>
      </c>
      <c r="C134">
        <v>16.600000000000001</v>
      </c>
      <c r="D134">
        <v>28.6</v>
      </c>
      <c r="E134" t="s">
        <v>17</v>
      </c>
      <c r="F134" t="s">
        <v>14</v>
      </c>
      <c r="G134" s="2">
        <v>41114</v>
      </c>
      <c r="H134" s="4">
        <v>41299</v>
      </c>
      <c r="I134">
        <v>21.1</v>
      </c>
      <c r="J134">
        <f t="shared" si="12"/>
        <v>26.223776223776223</v>
      </c>
      <c r="K134">
        <f t="shared" si="13"/>
        <v>73.776223776223773</v>
      </c>
      <c r="L134">
        <v>6</v>
      </c>
      <c r="M134">
        <f t="shared" si="14"/>
        <v>4.3706293706293708</v>
      </c>
      <c r="Q134">
        <v>6</v>
      </c>
      <c r="R134">
        <f>AVERAGE(K133:K135)</f>
        <v>67.562822944553034</v>
      </c>
      <c r="S134">
        <f>STDEV(K133:K135)/SQRT(COUNT(K133:K135))</f>
        <v>3.1121889628146451</v>
      </c>
    </row>
    <row r="135" spans="1:19">
      <c r="A135" t="s">
        <v>1</v>
      </c>
      <c r="B135">
        <v>44</v>
      </c>
      <c r="C135">
        <v>18.100000000000001</v>
      </c>
      <c r="D135">
        <v>38.200000000000003</v>
      </c>
      <c r="E135" t="s">
        <v>17</v>
      </c>
      <c r="F135" t="s">
        <v>16</v>
      </c>
      <c r="G135" s="2">
        <v>41114</v>
      </c>
      <c r="H135" s="4">
        <v>41299</v>
      </c>
      <c r="I135">
        <v>24.5</v>
      </c>
      <c r="J135">
        <f t="shared" si="12"/>
        <v>35.863874345549746</v>
      </c>
      <c r="K135">
        <f t="shared" si="13"/>
        <v>64.136125654450254</v>
      </c>
      <c r="L135">
        <v>6</v>
      </c>
      <c r="M135">
        <f t="shared" si="14"/>
        <v>5.9773123909249577</v>
      </c>
    </row>
    <row r="136" spans="1:19">
      <c r="A136" t="s">
        <v>1</v>
      </c>
      <c r="B136">
        <v>37</v>
      </c>
      <c r="C136">
        <v>16</v>
      </c>
      <c r="D136">
        <v>24.6</v>
      </c>
      <c r="E136" t="s">
        <v>17</v>
      </c>
      <c r="F136" t="s">
        <v>15</v>
      </c>
      <c r="G136" s="2">
        <v>41114</v>
      </c>
      <c r="H136" s="2">
        <v>41362</v>
      </c>
      <c r="I136">
        <v>22.7</v>
      </c>
      <c r="J136">
        <f t="shared" si="12"/>
        <v>7.7235772357723667</v>
      </c>
      <c r="K136">
        <f t="shared" si="13"/>
        <v>92.276422764227632</v>
      </c>
      <c r="L136">
        <v>8</v>
      </c>
      <c r="M136">
        <f t="shared" si="14"/>
        <v>0.96544715447154583</v>
      </c>
    </row>
    <row r="137" spans="1:19">
      <c r="A137" t="s">
        <v>1</v>
      </c>
      <c r="B137">
        <v>30</v>
      </c>
      <c r="C137">
        <v>17</v>
      </c>
      <c r="D137">
        <v>33.6</v>
      </c>
      <c r="E137" t="s">
        <v>17</v>
      </c>
      <c r="F137" t="s">
        <v>14</v>
      </c>
      <c r="G137" s="2">
        <v>41114</v>
      </c>
      <c r="H137" s="2">
        <v>41362</v>
      </c>
      <c r="I137">
        <v>27.2</v>
      </c>
      <c r="J137">
        <f t="shared" si="12"/>
        <v>19.047619047619051</v>
      </c>
      <c r="K137">
        <f t="shared" si="13"/>
        <v>80.952380952380949</v>
      </c>
      <c r="L137">
        <v>8</v>
      </c>
      <c r="M137">
        <f t="shared" si="14"/>
        <v>2.3809523809523814</v>
      </c>
      <c r="Q137">
        <v>8</v>
      </c>
      <c r="R137">
        <f>AVERAGE(K136:K138)</f>
        <v>80.648460418905174</v>
      </c>
      <c r="S137">
        <f>STDEV(K136:K138)/SQRT(COUNT(K136:K138))</f>
        <v>6.8028389297932588</v>
      </c>
    </row>
    <row r="138" spans="1:19">
      <c r="A138" t="s">
        <v>1</v>
      </c>
      <c r="B138">
        <v>45</v>
      </c>
      <c r="C138">
        <v>17.5</v>
      </c>
      <c r="D138">
        <v>37.4</v>
      </c>
      <c r="E138" t="s">
        <v>17</v>
      </c>
      <c r="F138" t="s">
        <v>16</v>
      </c>
      <c r="G138" s="2">
        <v>41114</v>
      </c>
      <c r="H138" s="2">
        <v>41362</v>
      </c>
      <c r="I138">
        <v>25.7</v>
      </c>
      <c r="J138">
        <f t="shared" si="12"/>
        <v>31.283422459893046</v>
      </c>
      <c r="K138">
        <f t="shared" si="13"/>
        <v>68.716577540106954</v>
      </c>
      <c r="L138">
        <v>8</v>
      </c>
      <c r="M138">
        <f t="shared" si="14"/>
        <v>3.9104278074866308</v>
      </c>
    </row>
    <row r="139" spans="1:19">
      <c r="A139" t="s">
        <v>1</v>
      </c>
      <c r="B139">
        <v>39</v>
      </c>
      <c r="C139">
        <v>16.5</v>
      </c>
      <c r="D139">
        <v>27.3</v>
      </c>
      <c r="E139" t="s">
        <v>17</v>
      </c>
      <c r="F139" t="s">
        <v>15</v>
      </c>
      <c r="G139" s="2">
        <v>41114</v>
      </c>
      <c r="H139" s="2">
        <v>41408</v>
      </c>
      <c r="I139">
        <v>20.7</v>
      </c>
      <c r="J139">
        <f t="shared" si="12"/>
        <v>24.175824175824182</v>
      </c>
      <c r="K139">
        <f t="shared" si="13"/>
        <v>75.824175824175825</v>
      </c>
      <c r="L139">
        <v>10</v>
      </c>
      <c r="M139">
        <f t="shared" si="14"/>
        <v>2.4175824175824183</v>
      </c>
    </row>
    <row r="140" spans="1:19">
      <c r="A140" t="s">
        <v>1</v>
      </c>
      <c r="B140">
        <v>31</v>
      </c>
      <c r="C140">
        <v>15.8</v>
      </c>
      <c r="D140">
        <v>24.1</v>
      </c>
      <c r="E140" t="s">
        <v>17</v>
      </c>
      <c r="F140" t="s">
        <v>14</v>
      </c>
      <c r="G140" s="2">
        <v>41114</v>
      </c>
      <c r="H140" s="2">
        <v>41408</v>
      </c>
      <c r="I140">
        <v>20.399999999999999</v>
      </c>
      <c r="J140">
        <f t="shared" si="12"/>
        <v>15.352697095435698</v>
      </c>
      <c r="K140">
        <f t="shared" si="13"/>
        <v>84.647302904564299</v>
      </c>
      <c r="L140">
        <v>10</v>
      </c>
      <c r="M140">
        <f t="shared" si="14"/>
        <v>1.5352697095435697</v>
      </c>
      <c r="Q140">
        <v>10</v>
      </c>
      <c r="R140">
        <f>AVERAGE(K139:K141)</f>
        <v>74.693648728120479</v>
      </c>
      <c r="S140">
        <f>STDEV(K139:K141)/SQRT(COUNT(K139:K141))</f>
        <v>6.0993496574193768</v>
      </c>
    </row>
    <row r="141" spans="1:19">
      <c r="A141" t="s">
        <v>1</v>
      </c>
      <c r="B141">
        <v>46</v>
      </c>
      <c r="C141">
        <v>18.2</v>
      </c>
      <c r="D141">
        <v>33.799999999999997</v>
      </c>
      <c r="E141" t="s">
        <v>17</v>
      </c>
      <c r="F141" t="s">
        <v>16</v>
      </c>
      <c r="G141" s="2">
        <v>41114</v>
      </c>
      <c r="H141" s="2">
        <v>41408</v>
      </c>
      <c r="I141">
        <v>21.5</v>
      </c>
      <c r="J141">
        <f t="shared" si="12"/>
        <v>36.390532544378694</v>
      </c>
      <c r="K141">
        <f t="shared" si="13"/>
        <v>63.609467455621306</v>
      </c>
      <c r="L141">
        <v>10</v>
      </c>
      <c r="M141">
        <f t="shared" si="14"/>
        <v>3.6390532544378695</v>
      </c>
    </row>
    <row r="142" spans="1:19">
      <c r="A142" t="s">
        <v>1</v>
      </c>
      <c r="B142">
        <v>40</v>
      </c>
      <c r="C142">
        <v>16.3</v>
      </c>
      <c r="D142">
        <v>23.2</v>
      </c>
      <c r="E142" t="s">
        <v>17</v>
      </c>
      <c r="F142" t="s">
        <v>15</v>
      </c>
      <c r="G142" s="2">
        <v>41114</v>
      </c>
      <c r="H142" s="2">
        <v>41458</v>
      </c>
      <c r="I142">
        <v>18.3</v>
      </c>
      <c r="J142">
        <f t="shared" si="12"/>
        <v>21.120689655172409</v>
      </c>
      <c r="K142">
        <f t="shared" si="13"/>
        <v>78.879310344827587</v>
      </c>
      <c r="L142">
        <v>12</v>
      </c>
      <c r="M142">
        <f t="shared" si="14"/>
        <v>1.7600574712643675</v>
      </c>
    </row>
    <row r="143" spans="1:19">
      <c r="A143" t="s">
        <v>1</v>
      </c>
      <c r="B143">
        <v>32</v>
      </c>
      <c r="C143">
        <v>16.2</v>
      </c>
      <c r="D143">
        <v>25.3</v>
      </c>
      <c r="E143" t="s">
        <v>17</v>
      </c>
      <c r="F143" t="s">
        <v>14</v>
      </c>
      <c r="G143" s="2">
        <v>41114</v>
      </c>
      <c r="H143" s="2">
        <v>41458</v>
      </c>
      <c r="I143">
        <v>20.7</v>
      </c>
      <c r="J143">
        <f t="shared" si="12"/>
        <v>18.181818181818187</v>
      </c>
      <c r="K143">
        <f t="shared" si="13"/>
        <v>81.818181818181813</v>
      </c>
      <c r="L143">
        <v>12</v>
      </c>
      <c r="M143">
        <f t="shared" si="14"/>
        <v>1.5151515151515156</v>
      </c>
      <c r="Q143">
        <v>12</v>
      </c>
      <c r="R143">
        <f>AVERAGE(K142:K144)</f>
        <v>73.915738639971821</v>
      </c>
      <c r="S143">
        <f>STDEV(K142:K144)/SQRT(COUNT(K142:K144))</f>
        <v>6.488708027865977</v>
      </c>
    </row>
    <row r="144" spans="1:19">
      <c r="A144" t="s">
        <v>1</v>
      </c>
      <c r="B144">
        <v>47</v>
      </c>
      <c r="C144">
        <v>17.600000000000001</v>
      </c>
      <c r="D144">
        <v>36.200000000000003</v>
      </c>
      <c r="E144" t="s">
        <v>17</v>
      </c>
      <c r="F144" t="s">
        <v>16</v>
      </c>
      <c r="G144" s="2">
        <v>41114</v>
      </c>
      <c r="H144" s="2">
        <v>41458</v>
      </c>
      <c r="I144">
        <v>22.1</v>
      </c>
      <c r="J144">
        <f t="shared" si="12"/>
        <v>38.950276243093924</v>
      </c>
      <c r="K144">
        <f t="shared" si="13"/>
        <v>61.049723756906076</v>
      </c>
      <c r="L144">
        <v>12</v>
      </c>
      <c r="M144">
        <f t="shared" si="14"/>
        <v>3.2458563535911602</v>
      </c>
    </row>
    <row r="145" spans="1:19">
      <c r="A145" t="s">
        <v>1</v>
      </c>
      <c r="B145">
        <v>25</v>
      </c>
      <c r="C145">
        <v>17.100000000000001</v>
      </c>
      <c r="D145">
        <v>28.2</v>
      </c>
      <c r="E145" t="s">
        <v>17</v>
      </c>
      <c r="F145" t="s">
        <v>14</v>
      </c>
      <c r="G145" s="2">
        <v>41114</v>
      </c>
      <c r="H145" s="2">
        <v>41596</v>
      </c>
      <c r="I145">
        <v>21.6</v>
      </c>
      <c r="J145">
        <f t="shared" si="12"/>
        <v>23.404255319148927</v>
      </c>
      <c r="K145">
        <f t="shared" si="13"/>
        <v>76.59574468085107</v>
      </c>
      <c r="L145">
        <v>16</v>
      </c>
      <c r="M145">
        <f t="shared" si="14"/>
        <v>1.4627659574468079</v>
      </c>
      <c r="Q145">
        <v>16</v>
      </c>
      <c r="R145">
        <f>K145</f>
        <v>76.59574468085107</v>
      </c>
      <c r="S145" t="e">
        <f>STDEV(K145)/SQRT(COUNT(K145))</f>
        <v>#DIV/0!</v>
      </c>
    </row>
    <row r="146" spans="1:19" s="12" customFormat="1">
      <c r="A146" s="12" t="s">
        <v>10</v>
      </c>
      <c r="B146" s="12">
        <v>70</v>
      </c>
      <c r="C146" s="12">
        <v>17.899999999999999</v>
      </c>
      <c r="D146" s="12">
        <v>26.6</v>
      </c>
      <c r="E146" s="12" t="s">
        <v>18</v>
      </c>
      <c r="F146" s="12" t="s">
        <v>16</v>
      </c>
      <c r="G146" s="35">
        <v>41114</v>
      </c>
      <c r="J146" s="12">
        <f t="shared" si="12"/>
        <v>100</v>
      </c>
      <c r="K146" s="12">
        <f t="shared" si="13"/>
        <v>0</v>
      </c>
      <c r="L146" s="12">
        <v>0</v>
      </c>
      <c r="M146" s="12" t="e">
        <f t="shared" si="14"/>
        <v>#DIV/0!</v>
      </c>
    </row>
    <row r="147" spans="1:19">
      <c r="A147" t="s">
        <v>10</v>
      </c>
      <c r="B147">
        <v>57</v>
      </c>
      <c r="C147">
        <v>18.2</v>
      </c>
      <c r="D147">
        <v>29.2</v>
      </c>
      <c r="E147" t="s">
        <v>18</v>
      </c>
      <c r="F147" t="s">
        <v>15</v>
      </c>
      <c r="G147" s="2">
        <v>41114</v>
      </c>
      <c r="H147" s="2">
        <v>41145</v>
      </c>
      <c r="I147">
        <v>24.3</v>
      </c>
      <c r="J147">
        <f t="shared" si="12"/>
        <v>16.780821917808215</v>
      </c>
      <c r="K147">
        <f t="shared" si="13"/>
        <v>83.219178082191789</v>
      </c>
      <c r="L147">
        <v>1</v>
      </c>
      <c r="M147">
        <f t="shared" si="14"/>
        <v>16.780821917808215</v>
      </c>
    </row>
    <row r="148" spans="1:19">
      <c r="A148" t="s">
        <v>10</v>
      </c>
      <c r="B148">
        <v>49</v>
      </c>
      <c r="C148">
        <v>18.3</v>
      </c>
      <c r="D148">
        <v>30</v>
      </c>
      <c r="E148" t="s">
        <v>18</v>
      </c>
      <c r="F148" t="s">
        <v>14</v>
      </c>
      <c r="G148" s="2">
        <v>41114</v>
      </c>
      <c r="H148" s="2">
        <v>41145</v>
      </c>
      <c r="I148">
        <v>24.2</v>
      </c>
      <c r="J148">
        <f t="shared" ref="J148:J179" si="15">(D148-I148)/D148*100</f>
        <v>19.333333333333336</v>
      </c>
      <c r="K148">
        <f t="shared" ref="K148:K179" si="16">100-J148</f>
        <v>80.666666666666657</v>
      </c>
      <c r="L148">
        <v>1</v>
      </c>
      <c r="M148">
        <f t="shared" ref="M148:M179" si="17">J148/L148</f>
        <v>19.333333333333336</v>
      </c>
      <c r="Q148">
        <v>1</v>
      </c>
      <c r="R148">
        <f>AVERAGE(K147:K149)</f>
        <v>78.235504480622524</v>
      </c>
      <c r="S148">
        <f>STDEV(K147:K149)/SQRT(COUNT(K147:K149))</f>
        <v>3.7799325809486271</v>
      </c>
    </row>
    <row r="149" spans="1:19">
      <c r="A149" t="s">
        <v>10</v>
      </c>
      <c r="B149">
        <v>65</v>
      </c>
      <c r="C149">
        <v>18.7</v>
      </c>
      <c r="D149">
        <v>32.9</v>
      </c>
      <c r="E149" t="s">
        <v>18</v>
      </c>
      <c r="F149" t="s">
        <v>16</v>
      </c>
      <c r="G149" s="2">
        <v>41114</v>
      </c>
      <c r="H149" s="2">
        <v>41145</v>
      </c>
      <c r="I149">
        <v>23.3</v>
      </c>
      <c r="J149">
        <f t="shared" si="15"/>
        <v>29.179331306990875</v>
      </c>
      <c r="K149">
        <f t="shared" si="16"/>
        <v>70.820668693009125</v>
      </c>
      <c r="L149">
        <v>1</v>
      </c>
      <c r="M149">
        <f t="shared" si="17"/>
        <v>29.179331306990875</v>
      </c>
    </row>
    <row r="150" spans="1:19">
      <c r="A150" t="s">
        <v>10</v>
      </c>
      <c r="B150">
        <v>58</v>
      </c>
      <c r="C150">
        <v>18.100000000000001</v>
      </c>
      <c r="D150">
        <v>32.9</v>
      </c>
      <c r="E150" t="s">
        <v>18</v>
      </c>
      <c r="F150" t="s">
        <v>15</v>
      </c>
      <c r="G150" s="2">
        <v>41114</v>
      </c>
      <c r="H150" s="4">
        <v>41180</v>
      </c>
      <c r="I150">
        <v>24.8</v>
      </c>
      <c r="J150">
        <f t="shared" si="15"/>
        <v>24.620060790273552</v>
      </c>
      <c r="K150">
        <f t="shared" si="16"/>
        <v>75.379939209726444</v>
      </c>
      <c r="L150">
        <v>2</v>
      </c>
      <c r="M150">
        <f t="shared" si="17"/>
        <v>12.310030395136776</v>
      </c>
    </row>
    <row r="151" spans="1:19">
      <c r="A151" t="s">
        <v>10</v>
      </c>
      <c r="B151">
        <v>50</v>
      </c>
      <c r="C151">
        <v>17.100000000000001</v>
      </c>
      <c r="D151">
        <v>27.2</v>
      </c>
      <c r="E151" t="s">
        <v>18</v>
      </c>
      <c r="F151" t="s">
        <v>14</v>
      </c>
      <c r="G151" s="2">
        <v>41114</v>
      </c>
      <c r="H151" s="4">
        <v>41180</v>
      </c>
      <c r="I151">
        <v>21.5</v>
      </c>
      <c r="J151">
        <f t="shared" si="15"/>
        <v>20.955882352941174</v>
      </c>
      <c r="K151">
        <f t="shared" si="16"/>
        <v>79.044117647058826</v>
      </c>
      <c r="L151">
        <v>2</v>
      </c>
      <c r="M151">
        <f t="shared" si="17"/>
        <v>10.477941176470587</v>
      </c>
      <c r="Q151">
        <v>2</v>
      </c>
      <c r="R151">
        <f>AVERAGE(K150:K152)</f>
        <v>76.539285102132553</v>
      </c>
      <c r="S151">
        <f>STDEV(K150:K152)/SQRT(COUNT(K150:K152))</f>
        <v>1.2535684603343811</v>
      </c>
    </row>
    <row r="152" spans="1:19">
      <c r="A152" t="s">
        <v>10</v>
      </c>
      <c r="B152">
        <v>66</v>
      </c>
      <c r="C152">
        <v>16.600000000000001</v>
      </c>
      <c r="D152">
        <v>25.8</v>
      </c>
      <c r="E152" t="s">
        <v>18</v>
      </c>
      <c r="F152" t="s">
        <v>16</v>
      </c>
      <c r="G152" s="2">
        <v>41114</v>
      </c>
      <c r="H152" s="4">
        <v>41180</v>
      </c>
      <c r="I152">
        <v>19.399999999999999</v>
      </c>
      <c r="J152">
        <f t="shared" si="15"/>
        <v>24.806201550387605</v>
      </c>
      <c r="K152">
        <f t="shared" si="16"/>
        <v>75.193798449612387</v>
      </c>
      <c r="L152">
        <v>2</v>
      </c>
      <c r="M152">
        <f t="shared" si="17"/>
        <v>12.403100775193803</v>
      </c>
    </row>
    <row r="153" spans="1:19">
      <c r="A153" t="s">
        <v>10</v>
      </c>
      <c r="B153">
        <v>59</v>
      </c>
      <c r="C153">
        <v>21.2</v>
      </c>
      <c r="D153">
        <v>33.5</v>
      </c>
      <c r="E153" t="s">
        <v>18</v>
      </c>
      <c r="F153" t="s">
        <v>15</v>
      </c>
      <c r="G153" s="2">
        <v>41114</v>
      </c>
      <c r="H153" s="2">
        <v>41221</v>
      </c>
      <c r="I153">
        <v>23.1</v>
      </c>
      <c r="J153">
        <f t="shared" si="15"/>
        <v>31.044776119402979</v>
      </c>
      <c r="K153">
        <f t="shared" si="16"/>
        <v>68.955223880597018</v>
      </c>
      <c r="L153">
        <v>4</v>
      </c>
      <c r="M153">
        <f t="shared" si="17"/>
        <v>7.7611940298507447</v>
      </c>
    </row>
    <row r="154" spans="1:19">
      <c r="A154" t="s">
        <v>10</v>
      </c>
      <c r="B154">
        <v>51</v>
      </c>
      <c r="C154">
        <v>17.399999999999999</v>
      </c>
      <c r="D154">
        <v>27</v>
      </c>
      <c r="E154" t="s">
        <v>18</v>
      </c>
      <c r="F154" t="s">
        <v>14</v>
      </c>
      <c r="G154" s="2">
        <v>41114</v>
      </c>
      <c r="H154" s="2">
        <v>41221</v>
      </c>
      <c r="I154">
        <v>21.1</v>
      </c>
      <c r="J154">
        <f t="shared" si="15"/>
        <v>21.851851851851848</v>
      </c>
      <c r="K154">
        <f t="shared" si="16"/>
        <v>78.148148148148152</v>
      </c>
      <c r="L154">
        <v>4</v>
      </c>
      <c r="M154">
        <f t="shared" si="17"/>
        <v>5.4629629629629619</v>
      </c>
      <c r="Q154">
        <v>4</v>
      </c>
      <c r="R154">
        <f>AVERAGE(K153:K155)</f>
        <v>71.958045382782174</v>
      </c>
      <c r="S154">
        <f>STDEV(K153:K155)/SQRT(COUNT(K153:K155))</f>
        <v>3.0955094107001941</v>
      </c>
    </row>
    <row r="155" spans="1:19">
      <c r="A155" t="s">
        <v>10</v>
      </c>
      <c r="B155">
        <v>67</v>
      </c>
      <c r="C155">
        <v>18.899999999999999</v>
      </c>
      <c r="D155">
        <v>30.1</v>
      </c>
      <c r="E155" t="s">
        <v>18</v>
      </c>
      <c r="F155" t="s">
        <v>16</v>
      </c>
      <c r="G155" s="2">
        <v>41114</v>
      </c>
      <c r="H155" s="2">
        <v>41221</v>
      </c>
      <c r="I155">
        <v>20.7</v>
      </c>
      <c r="J155">
        <f t="shared" si="15"/>
        <v>31.229235880398676</v>
      </c>
      <c r="K155">
        <f t="shared" si="16"/>
        <v>68.770764119601324</v>
      </c>
      <c r="L155">
        <v>4</v>
      </c>
      <c r="M155">
        <f t="shared" si="17"/>
        <v>7.807308970099669</v>
      </c>
    </row>
    <row r="156" spans="1:19" s="36" customFormat="1">
      <c r="A156" s="36" t="s">
        <v>10</v>
      </c>
      <c r="B156" s="36">
        <v>60</v>
      </c>
      <c r="C156" s="36">
        <v>17.7</v>
      </c>
      <c r="D156" s="36">
        <v>30.1</v>
      </c>
      <c r="E156" s="36" t="s">
        <v>18</v>
      </c>
      <c r="F156" s="36" t="s">
        <v>15</v>
      </c>
      <c r="G156" s="37">
        <v>41114</v>
      </c>
      <c r="H156" s="39">
        <v>41299</v>
      </c>
      <c r="I156" s="36">
        <v>21</v>
      </c>
      <c r="J156" s="36">
        <f t="shared" si="15"/>
        <v>30.232558139534888</v>
      </c>
      <c r="K156" s="36">
        <f t="shared" si="16"/>
        <v>69.767441860465112</v>
      </c>
      <c r="L156" s="36">
        <v>6</v>
      </c>
      <c r="M156" s="36">
        <f t="shared" si="17"/>
        <v>5.0387596899224816</v>
      </c>
    </row>
    <row r="157" spans="1:19">
      <c r="A157" t="s">
        <v>10</v>
      </c>
      <c r="B157">
        <v>52</v>
      </c>
      <c r="C157">
        <v>18.100000000000001</v>
      </c>
      <c r="D157">
        <v>31.1</v>
      </c>
      <c r="E157" t="s">
        <v>18</v>
      </c>
      <c r="F157" t="s">
        <v>14</v>
      </c>
      <c r="G157" s="2">
        <v>41114</v>
      </c>
      <c r="H157" s="4">
        <v>41299</v>
      </c>
      <c r="I157">
        <v>21.6</v>
      </c>
      <c r="J157">
        <f t="shared" si="15"/>
        <v>30.54662379421222</v>
      </c>
      <c r="K157">
        <f t="shared" si="16"/>
        <v>69.453376205787777</v>
      </c>
      <c r="L157">
        <v>6</v>
      </c>
      <c r="M157">
        <f t="shared" si="17"/>
        <v>5.0911039657020369</v>
      </c>
      <c r="Q157">
        <v>6</v>
      </c>
      <c r="R157">
        <f>AVERAGE(K156:K158)</f>
        <v>69.331840541188384</v>
      </c>
      <c r="S157">
        <f>STDEV(K156:K158)/SQRT(COUNT(K156:K158))</f>
        <v>0.29295080529212791</v>
      </c>
    </row>
    <row r="158" spans="1:19">
      <c r="A158" t="s">
        <v>10</v>
      </c>
      <c r="B158">
        <v>68</v>
      </c>
      <c r="C158">
        <v>17</v>
      </c>
      <c r="D158">
        <v>25.3</v>
      </c>
      <c r="E158" t="s">
        <v>18</v>
      </c>
      <c r="F158" t="s">
        <v>16</v>
      </c>
      <c r="G158" s="2">
        <v>41114</v>
      </c>
      <c r="H158" s="4">
        <v>41299</v>
      </c>
      <c r="I158">
        <v>17.399999999999999</v>
      </c>
      <c r="J158">
        <f t="shared" si="15"/>
        <v>31.225296442687757</v>
      </c>
      <c r="K158">
        <f t="shared" si="16"/>
        <v>68.77470355731225</v>
      </c>
      <c r="L158">
        <v>6</v>
      </c>
      <c r="M158">
        <f t="shared" si="17"/>
        <v>5.2042160737812928</v>
      </c>
    </row>
    <row r="159" spans="1:19">
      <c r="A159" t="s">
        <v>10</v>
      </c>
      <c r="B159">
        <v>61</v>
      </c>
      <c r="C159">
        <v>19.100000000000001</v>
      </c>
      <c r="D159">
        <v>33.4</v>
      </c>
      <c r="E159" t="s">
        <v>18</v>
      </c>
      <c r="F159" t="s">
        <v>15</v>
      </c>
      <c r="G159" s="2">
        <v>41114</v>
      </c>
      <c r="H159" s="2">
        <v>41362</v>
      </c>
      <c r="I159">
        <v>22.9</v>
      </c>
      <c r="J159">
        <f t="shared" si="15"/>
        <v>31.437125748502996</v>
      </c>
      <c r="K159">
        <f t="shared" si="16"/>
        <v>68.562874251497007</v>
      </c>
      <c r="L159">
        <v>8</v>
      </c>
      <c r="M159">
        <f t="shared" si="17"/>
        <v>3.9296407185628746</v>
      </c>
    </row>
    <row r="160" spans="1:19">
      <c r="A160" t="s">
        <v>10</v>
      </c>
      <c r="B160">
        <v>53</v>
      </c>
      <c r="C160">
        <v>19</v>
      </c>
      <c r="D160">
        <v>31</v>
      </c>
      <c r="E160" t="s">
        <v>18</v>
      </c>
      <c r="F160" t="s">
        <v>14</v>
      </c>
      <c r="G160" s="2">
        <v>41114</v>
      </c>
      <c r="H160" s="2">
        <v>41362</v>
      </c>
      <c r="I160">
        <v>21.2</v>
      </c>
      <c r="J160">
        <f t="shared" si="15"/>
        <v>31.612903225806456</v>
      </c>
      <c r="K160">
        <f t="shared" si="16"/>
        <v>68.387096774193537</v>
      </c>
      <c r="L160">
        <v>8</v>
      </c>
      <c r="M160">
        <f t="shared" si="17"/>
        <v>3.9516129032258069</v>
      </c>
      <c r="Q160">
        <v>8</v>
      </c>
      <c r="R160">
        <f>AVERAGE(K159:K161)</f>
        <v>66.002025545417197</v>
      </c>
      <c r="S160">
        <f>STDEV(K159:K161)/SQRT(COUNT(K159:K161))</f>
        <v>2.4734805054071316</v>
      </c>
    </row>
    <row r="161" spans="1:19">
      <c r="A161" t="s">
        <v>10</v>
      </c>
      <c r="B161">
        <v>69</v>
      </c>
      <c r="C161">
        <v>18</v>
      </c>
      <c r="D161">
        <v>30.3</v>
      </c>
      <c r="E161" t="s">
        <v>18</v>
      </c>
      <c r="F161" t="s">
        <v>16</v>
      </c>
      <c r="G161" s="2">
        <v>41114</v>
      </c>
      <c r="H161" s="2">
        <v>41362</v>
      </c>
      <c r="I161">
        <v>18.5</v>
      </c>
      <c r="J161">
        <f t="shared" si="15"/>
        <v>38.943894389438945</v>
      </c>
      <c r="K161">
        <f t="shared" si="16"/>
        <v>61.056105610561055</v>
      </c>
      <c r="L161">
        <v>8</v>
      </c>
      <c r="M161">
        <f t="shared" si="17"/>
        <v>4.8679867986798682</v>
      </c>
    </row>
    <row r="162" spans="1:19">
      <c r="A162" t="s">
        <v>10</v>
      </c>
      <c r="B162">
        <v>62</v>
      </c>
      <c r="C162">
        <v>18.600000000000001</v>
      </c>
      <c r="D162">
        <v>32.299999999999997</v>
      </c>
      <c r="E162" t="s">
        <v>18</v>
      </c>
      <c r="F162" t="s">
        <v>15</v>
      </c>
      <c r="G162" s="2">
        <v>41114</v>
      </c>
      <c r="H162" s="8">
        <v>41408</v>
      </c>
      <c r="I162">
        <v>22.7</v>
      </c>
      <c r="J162">
        <f t="shared" si="15"/>
        <v>29.721362229102162</v>
      </c>
      <c r="K162">
        <f t="shared" si="16"/>
        <v>70.278637770897831</v>
      </c>
      <c r="L162">
        <v>10</v>
      </c>
      <c r="M162">
        <f t="shared" si="17"/>
        <v>2.9721362229102164</v>
      </c>
    </row>
    <row r="163" spans="1:19">
      <c r="A163" t="s">
        <v>10</v>
      </c>
      <c r="B163">
        <v>54</v>
      </c>
      <c r="C163">
        <v>18.8</v>
      </c>
      <c r="D163">
        <v>30.8</v>
      </c>
      <c r="E163" t="s">
        <v>18</v>
      </c>
      <c r="F163" t="s">
        <v>14</v>
      </c>
      <c r="G163" s="2">
        <v>41114</v>
      </c>
      <c r="H163" s="2">
        <v>41408</v>
      </c>
      <c r="I163">
        <v>22.8</v>
      </c>
      <c r="J163">
        <f t="shared" si="15"/>
        <v>25.97402597402597</v>
      </c>
      <c r="K163">
        <f t="shared" si="16"/>
        <v>74.025974025974023</v>
      </c>
      <c r="L163">
        <v>10</v>
      </c>
      <c r="M163">
        <f t="shared" si="17"/>
        <v>2.5974025974025969</v>
      </c>
      <c r="Q163">
        <v>10</v>
      </c>
      <c r="R163">
        <f>AVERAGE(K162:K164)</f>
        <v>69.564367001834981</v>
      </c>
      <c r="S163">
        <f>STDEV(K162:K164)/SQRT(COUNT(K162:K164))</f>
        <v>2.8049311013387643</v>
      </c>
    </row>
    <row r="164" spans="1:19">
      <c r="A164" t="s">
        <v>10</v>
      </c>
      <c r="B164">
        <v>71</v>
      </c>
      <c r="C164">
        <v>16.899999999999999</v>
      </c>
      <c r="D164">
        <v>27.8</v>
      </c>
      <c r="E164" t="s">
        <v>18</v>
      </c>
      <c r="F164" t="s">
        <v>16</v>
      </c>
      <c r="G164" s="2">
        <v>41114</v>
      </c>
      <c r="H164" s="2">
        <v>41408</v>
      </c>
      <c r="I164">
        <v>17.899999999999999</v>
      </c>
      <c r="J164">
        <f t="shared" si="15"/>
        <v>35.611510791366911</v>
      </c>
      <c r="K164">
        <f t="shared" si="16"/>
        <v>64.388489208633089</v>
      </c>
      <c r="L164">
        <v>10</v>
      </c>
      <c r="M164">
        <f t="shared" si="17"/>
        <v>3.5611510791366912</v>
      </c>
    </row>
    <row r="165" spans="1:19">
      <c r="A165" t="s">
        <v>10</v>
      </c>
      <c r="B165">
        <v>63</v>
      </c>
      <c r="C165">
        <v>18.600000000000001</v>
      </c>
      <c r="D165">
        <v>32.700000000000003</v>
      </c>
      <c r="E165" t="s">
        <v>18</v>
      </c>
      <c r="F165" t="s">
        <v>15</v>
      </c>
      <c r="G165" s="2">
        <v>41114</v>
      </c>
      <c r="H165" s="2">
        <v>41458</v>
      </c>
      <c r="I165">
        <v>22.5</v>
      </c>
      <c r="J165">
        <f t="shared" si="15"/>
        <v>31.192660550458722</v>
      </c>
      <c r="K165">
        <f t="shared" si="16"/>
        <v>68.807339449541274</v>
      </c>
      <c r="L165">
        <v>12</v>
      </c>
      <c r="M165">
        <f t="shared" si="17"/>
        <v>2.5993883792048935</v>
      </c>
    </row>
    <row r="166" spans="1:19">
      <c r="A166" t="s">
        <v>10</v>
      </c>
      <c r="B166">
        <v>55</v>
      </c>
      <c r="C166">
        <v>15.8</v>
      </c>
      <c r="D166">
        <v>26.5</v>
      </c>
      <c r="E166" t="s">
        <v>18</v>
      </c>
      <c r="F166" t="s">
        <v>14</v>
      </c>
      <c r="G166" s="2">
        <v>41114</v>
      </c>
      <c r="H166" s="2">
        <v>41458</v>
      </c>
      <c r="I166">
        <v>17.899999999999999</v>
      </c>
      <c r="J166">
        <f t="shared" si="15"/>
        <v>32.452830188679251</v>
      </c>
      <c r="K166">
        <f t="shared" si="16"/>
        <v>67.547169811320742</v>
      </c>
      <c r="L166">
        <v>12</v>
      </c>
      <c r="M166">
        <f t="shared" si="17"/>
        <v>2.7044025157232707</v>
      </c>
      <c r="Q166">
        <v>12</v>
      </c>
      <c r="R166">
        <f>AVERAGE(K165:K167)</f>
        <v>66.898531510726613</v>
      </c>
      <c r="S166">
        <f>STDEV(K165:K167)/SQRT(COUNT(K165:K167))</f>
        <v>1.3294617118559431</v>
      </c>
    </row>
    <row r="167" spans="1:19" s="36" customFormat="1">
      <c r="A167" t="s">
        <v>10</v>
      </c>
      <c r="B167">
        <v>72</v>
      </c>
      <c r="C167">
        <v>16.100000000000001</v>
      </c>
      <c r="D167">
        <v>25.8</v>
      </c>
      <c r="E167" t="s">
        <v>18</v>
      </c>
      <c r="F167" t="s">
        <v>16</v>
      </c>
      <c r="G167" s="2">
        <v>41114</v>
      </c>
      <c r="H167" s="2">
        <v>41458</v>
      </c>
      <c r="I167">
        <v>16.600000000000001</v>
      </c>
      <c r="J167">
        <f t="shared" si="15"/>
        <v>35.65891472868217</v>
      </c>
      <c r="K167">
        <f t="shared" si="16"/>
        <v>64.341085271317837</v>
      </c>
      <c r="L167">
        <v>12</v>
      </c>
      <c r="M167">
        <f t="shared" si="17"/>
        <v>2.9715762273901807</v>
      </c>
      <c r="N167"/>
      <c r="O167"/>
      <c r="P167"/>
      <c r="Q167"/>
      <c r="R167"/>
    </row>
    <row r="168" spans="1:19" ht="16" customHeight="1">
      <c r="A168" t="s">
        <v>10</v>
      </c>
      <c r="B168">
        <v>64</v>
      </c>
      <c r="C168">
        <v>19.7</v>
      </c>
      <c r="D168">
        <v>33.200000000000003</v>
      </c>
      <c r="E168" t="s">
        <v>18</v>
      </c>
      <c r="F168" t="s">
        <v>15</v>
      </c>
      <c r="G168" s="2">
        <v>41114</v>
      </c>
      <c r="H168" s="2">
        <v>41596</v>
      </c>
      <c r="I168">
        <v>22.6</v>
      </c>
      <c r="J168">
        <f t="shared" si="15"/>
        <v>31.927710843373497</v>
      </c>
      <c r="K168">
        <f t="shared" si="16"/>
        <v>68.07228915662651</v>
      </c>
      <c r="L168">
        <v>16</v>
      </c>
      <c r="M168">
        <f t="shared" si="17"/>
        <v>1.9954819277108435</v>
      </c>
      <c r="Q168">
        <v>16</v>
      </c>
      <c r="R168">
        <f>K168</f>
        <v>68.07228915662651</v>
      </c>
      <c r="S168" t="e">
        <f>STDEV(K168)/SQRT(COUNT(K168))</f>
        <v>#DIV/0!</v>
      </c>
    </row>
    <row r="169" spans="1:19" s="12" customFormat="1">
      <c r="A169" s="12" t="s">
        <v>10</v>
      </c>
      <c r="B169" s="12">
        <v>56</v>
      </c>
      <c r="C169" s="12">
        <v>15.6</v>
      </c>
      <c r="D169" s="12">
        <v>23.9</v>
      </c>
      <c r="E169" s="12" t="s">
        <v>18</v>
      </c>
      <c r="F169" s="12" t="s">
        <v>14</v>
      </c>
      <c r="G169" s="35">
        <v>41114</v>
      </c>
      <c r="J169" s="12">
        <f t="shared" si="15"/>
        <v>100</v>
      </c>
      <c r="K169" s="12">
        <f t="shared" si="16"/>
        <v>0</v>
      </c>
      <c r="M169" s="12" t="e">
        <f t="shared" si="17"/>
        <v>#DIV/0!</v>
      </c>
      <c r="N169"/>
      <c r="O169"/>
      <c r="P169"/>
      <c r="Q169"/>
      <c r="R169"/>
    </row>
    <row r="170" spans="1:19" s="36" customFormat="1">
      <c r="A170" s="36" t="s">
        <v>9</v>
      </c>
      <c r="B170" s="36">
        <v>49</v>
      </c>
      <c r="C170" s="36">
        <v>10.5</v>
      </c>
      <c r="D170" s="36">
        <v>27.6</v>
      </c>
      <c r="E170" s="36" t="s">
        <v>18</v>
      </c>
      <c r="F170" s="36" t="s">
        <v>14</v>
      </c>
      <c r="G170" s="37">
        <v>41114</v>
      </c>
      <c r="H170" s="37">
        <v>41145</v>
      </c>
      <c r="I170" s="36">
        <v>23.6</v>
      </c>
      <c r="J170" s="36">
        <f t="shared" si="15"/>
        <v>14.492753623188406</v>
      </c>
      <c r="K170" s="36">
        <f t="shared" si="16"/>
        <v>85.507246376811594</v>
      </c>
      <c r="L170" s="36">
        <v>1</v>
      </c>
      <c r="M170" s="36">
        <f t="shared" si="17"/>
        <v>14.492753623188406</v>
      </c>
    </row>
    <row r="171" spans="1:19">
      <c r="A171" t="s">
        <v>9</v>
      </c>
      <c r="B171">
        <v>65</v>
      </c>
      <c r="C171">
        <v>18.399999999999999</v>
      </c>
      <c r="D171">
        <v>38</v>
      </c>
      <c r="E171" t="s">
        <v>18</v>
      </c>
      <c r="F171" t="s">
        <v>16</v>
      </c>
      <c r="G171" s="2">
        <v>41114</v>
      </c>
      <c r="H171" s="2">
        <v>41145</v>
      </c>
      <c r="I171">
        <v>27.9</v>
      </c>
      <c r="J171">
        <f t="shared" si="15"/>
        <v>26.578947368421058</v>
      </c>
      <c r="K171">
        <f t="shared" si="16"/>
        <v>73.421052631578945</v>
      </c>
      <c r="L171">
        <v>1</v>
      </c>
      <c r="M171">
        <f t="shared" si="17"/>
        <v>26.578947368421058</v>
      </c>
      <c r="Q171">
        <v>1</v>
      </c>
      <c r="R171">
        <f>AVERAGE(K170:K171)</f>
        <v>79.464149504195262</v>
      </c>
      <c r="S171">
        <f>STDEV(K170:K171)/SQRT(COUNT(K170:K171))</f>
        <v>6.0430968726163234</v>
      </c>
    </row>
    <row r="172" spans="1:19">
      <c r="A172" t="s">
        <v>9</v>
      </c>
      <c r="B172">
        <v>58</v>
      </c>
      <c r="C172">
        <v>16.600000000000001</v>
      </c>
      <c r="D172">
        <v>26.4</v>
      </c>
      <c r="E172" t="s">
        <v>18</v>
      </c>
      <c r="F172" t="s">
        <v>15</v>
      </c>
      <c r="G172" s="2">
        <v>41114</v>
      </c>
      <c r="H172" s="4">
        <v>41180</v>
      </c>
      <c r="I172">
        <v>22.5</v>
      </c>
      <c r="J172">
        <f t="shared" si="15"/>
        <v>14.772727272727268</v>
      </c>
      <c r="K172">
        <f t="shared" si="16"/>
        <v>85.227272727272734</v>
      </c>
      <c r="L172">
        <v>2</v>
      </c>
      <c r="M172">
        <f t="shared" si="17"/>
        <v>7.386363636363634</v>
      </c>
    </row>
    <row r="173" spans="1:19">
      <c r="A173" t="s">
        <v>9</v>
      </c>
      <c r="B173">
        <v>50</v>
      </c>
      <c r="C173">
        <v>17.399999999999999</v>
      </c>
      <c r="D173">
        <v>31.8</v>
      </c>
      <c r="E173" t="s">
        <v>18</v>
      </c>
      <c r="F173" t="s">
        <v>14</v>
      </c>
      <c r="G173" s="2">
        <v>41114</v>
      </c>
      <c r="H173" s="4">
        <v>41180</v>
      </c>
      <c r="I173">
        <v>24.3</v>
      </c>
      <c r="J173">
        <f t="shared" si="15"/>
        <v>23.584905660377359</v>
      </c>
      <c r="K173">
        <f t="shared" si="16"/>
        <v>76.415094339622641</v>
      </c>
      <c r="L173">
        <v>2</v>
      </c>
      <c r="M173">
        <f t="shared" si="17"/>
        <v>11.79245283018868</v>
      </c>
      <c r="Q173">
        <v>2</v>
      </c>
      <c r="R173">
        <f>AVERAGE(K172:K174)</f>
        <v>77.978453565822875</v>
      </c>
      <c r="S173">
        <f>STDEV(K172:K174)/SQRT(COUNT(K172:K174))</f>
        <v>3.8147504501359961</v>
      </c>
    </row>
    <row r="174" spans="1:19">
      <c r="A174" t="s">
        <v>9</v>
      </c>
      <c r="B174">
        <v>66</v>
      </c>
      <c r="C174">
        <v>17.7</v>
      </c>
      <c r="D174">
        <v>31.4</v>
      </c>
      <c r="E174" t="s">
        <v>18</v>
      </c>
      <c r="F174" t="s">
        <v>16</v>
      </c>
      <c r="G174" s="2">
        <v>41114</v>
      </c>
      <c r="H174" s="4">
        <v>41180</v>
      </c>
      <c r="I174">
        <v>22.7</v>
      </c>
      <c r="J174">
        <f t="shared" si="15"/>
        <v>27.70700636942675</v>
      </c>
      <c r="K174">
        <f t="shared" si="16"/>
        <v>72.29299363057325</v>
      </c>
      <c r="L174">
        <v>2</v>
      </c>
      <c r="M174">
        <f t="shared" si="17"/>
        <v>13.853503184713375</v>
      </c>
    </row>
    <row r="175" spans="1:19">
      <c r="A175" t="s">
        <v>9</v>
      </c>
      <c r="B175">
        <v>59</v>
      </c>
      <c r="C175">
        <v>16.5</v>
      </c>
      <c r="D175">
        <v>30.2</v>
      </c>
      <c r="E175" t="s">
        <v>18</v>
      </c>
      <c r="F175" t="s">
        <v>15</v>
      </c>
      <c r="G175" s="2">
        <v>41114</v>
      </c>
      <c r="H175" s="2">
        <v>41221</v>
      </c>
      <c r="I175">
        <v>23</v>
      </c>
      <c r="J175">
        <f t="shared" si="15"/>
        <v>23.841059602649004</v>
      </c>
      <c r="K175">
        <f t="shared" si="16"/>
        <v>76.158940397350989</v>
      </c>
      <c r="L175">
        <v>4</v>
      </c>
      <c r="M175">
        <f t="shared" si="17"/>
        <v>5.960264900662251</v>
      </c>
    </row>
    <row r="176" spans="1:19">
      <c r="A176" t="s">
        <v>9</v>
      </c>
      <c r="B176">
        <v>51</v>
      </c>
      <c r="C176">
        <v>16.8</v>
      </c>
      <c r="D176">
        <v>32.299999999999997</v>
      </c>
      <c r="E176" t="s">
        <v>18</v>
      </c>
      <c r="F176" t="s">
        <v>14</v>
      </c>
      <c r="G176" s="2">
        <v>41114</v>
      </c>
      <c r="H176" s="2">
        <v>41221</v>
      </c>
      <c r="I176">
        <v>24</v>
      </c>
      <c r="J176">
        <f t="shared" si="15"/>
        <v>25.696594427244573</v>
      </c>
      <c r="K176">
        <f t="shared" si="16"/>
        <v>74.303405572755423</v>
      </c>
      <c r="L176">
        <v>4</v>
      </c>
      <c r="M176">
        <f t="shared" si="17"/>
        <v>6.4241486068111433</v>
      </c>
      <c r="Q176">
        <v>4</v>
      </c>
      <c r="R176">
        <f>AVERAGE(K175:K177)</f>
        <v>71.338854279192091</v>
      </c>
      <c r="S176">
        <f>STDEV(K175:K177)/SQRT(COUNT(K175:K177))</f>
        <v>3.9290027188974492</v>
      </c>
    </row>
    <row r="177" spans="1:19">
      <c r="A177" t="s">
        <v>9</v>
      </c>
      <c r="B177">
        <v>67</v>
      </c>
      <c r="C177">
        <v>17.600000000000001</v>
      </c>
      <c r="D177">
        <v>33.200000000000003</v>
      </c>
      <c r="E177" t="s">
        <v>18</v>
      </c>
      <c r="F177" t="s">
        <v>16</v>
      </c>
      <c r="G177" s="2">
        <v>41114</v>
      </c>
      <c r="H177" s="2">
        <v>41221</v>
      </c>
      <c r="I177">
        <v>21.1</v>
      </c>
      <c r="J177">
        <f t="shared" si="15"/>
        <v>36.445783132530124</v>
      </c>
      <c r="K177">
        <f t="shared" si="16"/>
        <v>63.554216867469876</v>
      </c>
      <c r="L177">
        <v>4</v>
      </c>
      <c r="M177">
        <f t="shared" si="17"/>
        <v>9.1114457831325311</v>
      </c>
    </row>
    <row r="178" spans="1:19">
      <c r="A178" t="s">
        <v>9</v>
      </c>
      <c r="B178">
        <v>60</v>
      </c>
      <c r="C178">
        <v>17</v>
      </c>
      <c r="D178">
        <v>27.5</v>
      </c>
      <c r="E178" t="s">
        <v>18</v>
      </c>
      <c r="F178" t="s">
        <v>15</v>
      </c>
      <c r="G178" s="2">
        <v>41114</v>
      </c>
      <c r="H178" s="4">
        <v>41299</v>
      </c>
      <c r="I178">
        <v>21.1</v>
      </c>
      <c r="J178">
        <f t="shared" si="15"/>
        <v>23.272727272727266</v>
      </c>
      <c r="K178">
        <f t="shared" si="16"/>
        <v>76.727272727272734</v>
      </c>
      <c r="L178">
        <v>6</v>
      </c>
      <c r="M178">
        <f t="shared" si="17"/>
        <v>3.8787878787878776</v>
      </c>
    </row>
    <row r="179" spans="1:19">
      <c r="A179" t="s">
        <v>9</v>
      </c>
      <c r="B179">
        <v>52</v>
      </c>
      <c r="C179">
        <v>17.600000000000001</v>
      </c>
      <c r="D179">
        <v>32.5</v>
      </c>
      <c r="E179" t="s">
        <v>18</v>
      </c>
      <c r="F179" t="s">
        <v>14</v>
      </c>
      <c r="G179" s="2">
        <v>41114</v>
      </c>
      <c r="H179" s="4">
        <v>41299</v>
      </c>
      <c r="I179">
        <v>23.4</v>
      </c>
      <c r="J179">
        <f t="shared" si="15"/>
        <v>28.000000000000004</v>
      </c>
      <c r="K179">
        <f t="shared" si="16"/>
        <v>72</v>
      </c>
      <c r="L179">
        <v>6</v>
      </c>
      <c r="M179">
        <f t="shared" si="17"/>
        <v>4.666666666666667</v>
      </c>
      <c r="Q179">
        <v>6</v>
      </c>
      <c r="R179">
        <f>AVERAGE(K178:K180)</f>
        <v>70.435972629521018</v>
      </c>
      <c r="S179">
        <f>STDEV(K178:K180)/SQRT(COUNT(K178:K180))</f>
        <v>4.1579804426491709</v>
      </c>
    </row>
    <row r="180" spans="1:19">
      <c r="A180" t="s">
        <v>9</v>
      </c>
      <c r="B180">
        <v>68</v>
      </c>
      <c r="C180">
        <v>18</v>
      </c>
      <c r="D180">
        <v>31</v>
      </c>
      <c r="E180" t="s">
        <v>18</v>
      </c>
      <c r="F180" t="s">
        <v>16</v>
      </c>
      <c r="G180" s="2">
        <v>41114</v>
      </c>
      <c r="H180" s="4">
        <v>41299</v>
      </c>
      <c r="I180">
        <v>19.399999999999999</v>
      </c>
      <c r="J180">
        <f t="shared" ref="J180:J190" si="18">(D180-I180)/D180*100</f>
        <v>37.419354838709687</v>
      </c>
      <c r="K180">
        <f t="shared" ref="K180:K190" si="19">100-J180</f>
        <v>62.580645161290313</v>
      </c>
      <c r="L180">
        <v>6</v>
      </c>
      <c r="M180">
        <f t="shared" ref="M180:M190" si="20">J180/L180</f>
        <v>6.2365591397849478</v>
      </c>
    </row>
    <row r="181" spans="1:19">
      <c r="A181" t="s">
        <v>9</v>
      </c>
      <c r="B181">
        <v>61</v>
      </c>
      <c r="C181">
        <v>17.2</v>
      </c>
      <c r="D181">
        <v>30.4</v>
      </c>
      <c r="E181" t="s">
        <v>18</v>
      </c>
      <c r="F181" t="s">
        <v>15</v>
      </c>
      <c r="G181" s="2">
        <v>41114</v>
      </c>
      <c r="H181" s="2">
        <v>41362</v>
      </c>
      <c r="I181">
        <v>22.5</v>
      </c>
      <c r="J181">
        <f t="shared" si="18"/>
        <v>25.986842105263154</v>
      </c>
      <c r="K181">
        <f t="shared" si="19"/>
        <v>74.01315789473685</v>
      </c>
      <c r="L181">
        <v>8</v>
      </c>
      <c r="M181">
        <f t="shared" si="20"/>
        <v>3.2483552631578942</v>
      </c>
    </row>
    <row r="182" spans="1:19">
      <c r="A182" t="s">
        <v>9</v>
      </c>
      <c r="B182">
        <v>53</v>
      </c>
      <c r="C182">
        <v>18.100000000000001</v>
      </c>
      <c r="D182">
        <v>33.1</v>
      </c>
      <c r="E182" t="s">
        <v>18</v>
      </c>
      <c r="F182" t="s">
        <v>14</v>
      </c>
      <c r="G182" s="2">
        <v>41114</v>
      </c>
      <c r="H182" s="2">
        <v>41362</v>
      </c>
      <c r="I182">
        <v>24</v>
      </c>
      <c r="J182">
        <f t="shared" si="18"/>
        <v>27.492447129909369</v>
      </c>
      <c r="K182">
        <f t="shared" si="19"/>
        <v>72.507552870090635</v>
      </c>
      <c r="L182">
        <v>8</v>
      </c>
      <c r="M182">
        <f t="shared" si="20"/>
        <v>3.4365558912386711</v>
      </c>
      <c r="Q182">
        <v>8</v>
      </c>
      <c r="R182">
        <f>AVERAGE(K181:K183)</f>
        <v>67.860952552494282</v>
      </c>
      <c r="S182">
        <f>STDEV(K181:K183)/SQRT(COUNT(K181:K183))</f>
        <v>5.4168676182762114</v>
      </c>
    </row>
    <row r="183" spans="1:19">
      <c r="A183" t="s">
        <v>9</v>
      </c>
      <c r="B183">
        <v>69</v>
      </c>
      <c r="C183">
        <v>17.8</v>
      </c>
      <c r="D183">
        <v>35.4</v>
      </c>
      <c r="E183" t="s">
        <v>18</v>
      </c>
      <c r="F183" t="s">
        <v>16</v>
      </c>
      <c r="G183" s="2">
        <v>41114</v>
      </c>
      <c r="H183" s="2">
        <v>41362</v>
      </c>
      <c r="I183">
        <v>20.2</v>
      </c>
      <c r="J183">
        <f t="shared" si="18"/>
        <v>42.93785310734463</v>
      </c>
      <c r="K183">
        <f t="shared" si="19"/>
        <v>57.06214689265537</v>
      </c>
      <c r="L183">
        <v>8</v>
      </c>
      <c r="M183">
        <f t="shared" si="20"/>
        <v>5.3672316384180787</v>
      </c>
    </row>
    <row r="184" spans="1:19">
      <c r="A184" t="s">
        <v>9</v>
      </c>
      <c r="B184">
        <v>62</v>
      </c>
      <c r="C184">
        <v>16.899999999999999</v>
      </c>
      <c r="D184">
        <v>29.3</v>
      </c>
      <c r="E184" t="s">
        <v>18</v>
      </c>
      <c r="F184" t="s">
        <v>15</v>
      </c>
      <c r="G184" s="2">
        <v>41114</v>
      </c>
      <c r="H184" s="2">
        <v>41408</v>
      </c>
      <c r="I184">
        <v>22.7</v>
      </c>
      <c r="J184">
        <f t="shared" si="18"/>
        <v>22.52559726962458</v>
      </c>
      <c r="K184">
        <f t="shared" si="19"/>
        <v>77.474402730375417</v>
      </c>
      <c r="L184">
        <v>10</v>
      </c>
      <c r="M184">
        <f t="shared" si="20"/>
        <v>2.252559726962458</v>
      </c>
    </row>
    <row r="185" spans="1:19">
      <c r="A185" t="s">
        <v>9</v>
      </c>
      <c r="B185">
        <v>54</v>
      </c>
      <c r="C185">
        <v>18.399999999999999</v>
      </c>
      <c r="D185">
        <v>30.3</v>
      </c>
      <c r="E185" t="s">
        <v>18</v>
      </c>
      <c r="F185" t="s">
        <v>14</v>
      </c>
      <c r="G185" s="2">
        <v>41114</v>
      </c>
      <c r="H185" s="2">
        <v>41408</v>
      </c>
      <c r="I185">
        <v>24</v>
      </c>
      <c r="J185">
        <f t="shared" si="18"/>
        <v>20.792079207920793</v>
      </c>
      <c r="K185">
        <f t="shared" si="19"/>
        <v>79.207920792079207</v>
      </c>
      <c r="L185">
        <v>10</v>
      </c>
      <c r="M185">
        <f t="shared" si="20"/>
        <v>2.0792079207920793</v>
      </c>
      <c r="Q185">
        <v>10</v>
      </c>
      <c r="R185">
        <f>AVERAGE(K184:K186)</f>
        <v>72.112167398935398</v>
      </c>
      <c r="S185">
        <f>STDEV(K184:K186)/SQRT(COUNT(K184:K186))</f>
        <v>6.2490634902080888</v>
      </c>
    </row>
    <row r="186" spans="1:19">
      <c r="A186" t="s">
        <v>9</v>
      </c>
      <c r="B186">
        <v>70</v>
      </c>
      <c r="C186">
        <v>17.8</v>
      </c>
      <c r="D186">
        <v>34.700000000000003</v>
      </c>
      <c r="E186" t="s">
        <v>18</v>
      </c>
      <c r="F186" t="s">
        <v>16</v>
      </c>
      <c r="G186" s="2">
        <v>41114</v>
      </c>
      <c r="H186" s="2">
        <v>41408</v>
      </c>
      <c r="I186">
        <v>20.7</v>
      </c>
      <c r="J186">
        <f t="shared" si="18"/>
        <v>40.345821325648423</v>
      </c>
      <c r="K186">
        <f t="shared" si="19"/>
        <v>59.654178674351577</v>
      </c>
      <c r="L186">
        <v>10</v>
      </c>
      <c r="M186">
        <f t="shared" si="20"/>
        <v>4.0345821325648421</v>
      </c>
    </row>
    <row r="187" spans="1:19">
      <c r="A187" t="s">
        <v>9</v>
      </c>
      <c r="B187">
        <v>63</v>
      </c>
      <c r="C187">
        <v>15.6</v>
      </c>
      <c r="D187">
        <v>30.3</v>
      </c>
      <c r="E187" t="s">
        <v>18</v>
      </c>
      <c r="F187" t="s">
        <v>15</v>
      </c>
      <c r="G187" s="2">
        <v>41114</v>
      </c>
      <c r="H187" s="2">
        <v>41458</v>
      </c>
      <c r="I187">
        <v>19</v>
      </c>
      <c r="J187">
        <f t="shared" si="18"/>
        <v>37.293729372937293</v>
      </c>
      <c r="K187">
        <f t="shared" si="19"/>
        <v>62.706270627062707</v>
      </c>
      <c r="L187">
        <v>12</v>
      </c>
      <c r="M187">
        <f t="shared" si="20"/>
        <v>3.1078107810781077</v>
      </c>
    </row>
    <row r="188" spans="1:19">
      <c r="A188" t="s">
        <v>9</v>
      </c>
      <c r="B188">
        <v>71</v>
      </c>
      <c r="C188">
        <v>17.399999999999999</v>
      </c>
      <c r="D188">
        <v>35.299999999999997</v>
      </c>
      <c r="E188" t="s">
        <v>18</v>
      </c>
      <c r="F188" t="s">
        <v>16</v>
      </c>
      <c r="G188" s="2">
        <v>41114</v>
      </c>
      <c r="H188" s="2">
        <v>41458</v>
      </c>
      <c r="I188">
        <v>18.2</v>
      </c>
      <c r="J188">
        <f t="shared" si="18"/>
        <v>48.441926345609062</v>
      </c>
      <c r="K188">
        <f t="shared" si="19"/>
        <v>51.558073654390938</v>
      </c>
      <c r="L188">
        <v>12</v>
      </c>
      <c r="M188">
        <f t="shared" si="20"/>
        <v>4.0368271954674215</v>
      </c>
      <c r="Q188">
        <v>12</v>
      </c>
      <c r="R188">
        <f>AVERAGE(K187:K188)</f>
        <v>57.132172140726823</v>
      </c>
      <c r="S188">
        <f>STDEV(K187:K188)/SQRT(COUNT(K187:K188))</f>
        <v>5.5740984863358847</v>
      </c>
    </row>
    <row r="189" spans="1:19">
      <c r="A189" t="s">
        <v>9</v>
      </c>
      <c r="B189">
        <v>64</v>
      </c>
      <c r="C189">
        <v>17.600000000000001</v>
      </c>
      <c r="D189">
        <v>36.4</v>
      </c>
      <c r="E189" t="s">
        <v>18</v>
      </c>
      <c r="F189" t="s">
        <v>15</v>
      </c>
      <c r="G189" s="2">
        <v>41114</v>
      </c>
      <c r="H189" s="2">
        <v>41596</v>
      </c>
      <c r="I189">
        <v>24.3</v>
      </c>
      <c r="J189">
        <f t="shared" si="18"/>
        <v>33.241758241758234</v>
      </c>
      <c r="K189">
        <f t="shared" si="19"/>
        <v>66.758241758241766</v>
      </c>
      <c r="L189">
        <v>16</v>
      </c>
      <c r="M189">
        <f t="shared" si="20"/>
        <v>2.0776098901098896</v>
      </c>
    </row>
    <row r="190" spans="1:19">
      <c r="A190" t="s">
        <v>9</v>
      </c>
      <c r="B190">
        <v>72</v>
      </c>
      <c r="C190">
        <v>17.899999999999999</v>
      </c>
      <c r="D190">
        <v>33.6</v>
      </c>
      <c r="E190" t="s">
        <v>18</v>
      </c>
      <c r="F190" t="s">
        <v>16</v>
      </c>
      <c r="G190" s="2">
        <v>41114</v>
      </c>
      <c r="H190" s="2">
        <v>41596</v>
      </c>
      <c r="I190">
        <v>18.8</v>
      </c>
      <c r="J190">
        <f t="shared" si="18"/>
        <v>44.047619047619044</v>
      </c>
      <c r="K190">
        <f t="shared" si="19"/>
        <v>55.952380952380956</v>
      </c>
      <c r="L190">
        <v>16</v>
      </c>
      <c r="M190">
        <f t="shared" si="20"/>
        <v>2.7529761904761902</v>
      </c>
      <c r="N190" t="s">
        <v>23</v>
      </c>
      <c r="Q190">
        <v>16</v>
      </c>
      <c r="R190">
        <f>AVERAGE(K189:K190)</f>
        <v>61.355311355311358</v>
      </c>
      <c r="S190">
        <f>STDEV(K189:K190)/SQRT(COUNT(K189:K190))</f>
        <v>5.4029304029304051</v>
      </c>
    </row>
    <row r="191" spans="1:19">
      <c r="A191" s="12" t="s">
        <v>9</v>
      </c>
      <c r="B191" s="12">
        <v>57</v>
      </c>
      <c r="C191" s="12">
        <v>17.3</v>
      </c>
      <c r="D191" s="12">
        <v>29.1</v>
      </c>
      <c r="E191" s="12" t="s">
        <v>18</v>
      </c>
      <c r="F191" s="12" t="s">
        <v>15</v>
      </c>
      <c r="G191" s="35">
        <v>41114</v>
      </c>
      <c r="H191" s="12"/>
      <c r="I191" s="12"/>
      <c r="J191" s="12"/>
      <c r="K191" s="12"/>
      <c r="L191" s="12"/>
      <c r="M191" s="12"/>
      <c r="N191" s="12"/>
    </row>
    <row r="192" spans="1:19">
      <c r="A192" s="12" t="s">
        <v>9</v>
      </c>
      <c r="B192" s="12">
        <v>55</v>
      </c>
      <c r="C192" s="12">
        <v>18.7</v>
      </c>
      <c r="D192" s="12">
        <v>36.700000000000003</v>
      </c>
      <c r="E192" s="12" t="s">
        <v>18</v>
      </c>
      <c r="F192" s="12" t="s">
        <v>14</v>
      </c>
      <c r="G192" s="35">
        <v>41114</v>
      </c>
      <c r="H192" s="12"/>
      <c r="I192" s="12"/>
      <c r="J192" s="12">
        <f t="shared" ref="J192:J217" si="21">(D192-I192)/D192*100</f>
        <v>100</v>
      </c>
      <c r="K192" s="12">
        <f t="shared" ref="K192:K217" si="22">100-J192</f>
        <v>0</v>
      </c>
      <c r="L192" s="12"/>
      <c r="M192" s="12" t="e">
        <f t="shared" ref="M192:M217" si="23">J192/L192</f>
        <v>#DIV/0!</v>
      </c>
    </row>
    <row r="193" spans="1:19">
      <c r="A193" s="12" t="s">
        <v>9</v>
      </c>
      <c r="B193" s="12">
        <v>56</v>
      </c>
      <c r="C193" s="12">
        <v>18.7</v>
      </c>
      <c r="D193" s="12">
        <v>28.6</v>
      </c>
      <c r="E193" s="12" t="s">
        <v>18</v>
      </c>
      <c r="F193" s="12" t="s">
        <v>14</v>
      </c>
      <c r="G193" s="35">
        <v>41114</v>
      </c>
      <c r="H193" s="12"/>
      <c r="I193" s="12"/>
      <c r="J193" s="12">
        <f t="shared" si="21"/>
        <v>100</v>
      </c>
      <c r="K193" s="12">
        <f t="shared" si="22"/>
        <v>0</v>
      </c>
      <c r="L193" s="12"/>
      <c r="M193" s="12" t="e">
        <f t="shared" si="23"/>
        <v>#DIV/0!</v>
      </c>
    </row>
    <row r="194" spans="1:19" s="12" customFormat="1">
      <c r="A194" s="12" t="s">
        <v>1</v>
      </c>
      <c r="B194" s="12">
        <v>64</v>
      </c>
      <c r="C194" s="12">
        <v>16.899999999999999</v>
      </c>
      <c r="D194" s="12">
        <v>32.700000000000003</v>
      </c>
      <c r="E194" s="12" t="s">
        <v>18</v>
      </c>
      <c r="F194" s="12" t="s">
        <v>15</v>
      </c>
      <c r="G194" s="35">
        <v>41114</v>
      </c>
      <c r="J194" s="12">
        <f t="shared" si="21"/>
        <v>100</v>
      </c>
      <c r="K194" s="12">
        <f t="shared" si="22"/>
        <v>0</v>
      </c>
      <c r="L194" s="12">
        <v>0</v>
      </c>
      <c r="M194" s="12" t="e">
        <f t="shared" si="23"/>
        <v>#DIV/0!</v>
      </c>
      <c r="O194"/>
      <c r="P194"/>
      <c r="Q194"/>
      <c r="R194"/>
    </row>
    <row r="195" spans="1:19">
      <c r="A195" s="12" t="s">
        <v>1</v>
      </c>
      <c r="B195" s="12">
        <v>56</v>
      </c>
      <c r="C195" s="12">
        <v>18.7</v>
      </c>
      <c r="D195" s="12">
        <v>38.799999999999997</v>
      </c>
      <c r="E195" s="12" t="s">
        <v>18</v>
      </c>
      <c r="F195" s="12" t="s">
        <v>14</v>
      </c>
      <c r="G195" s="35">
        <v>41114</v>
      </c>
      <c r="H195" s="12"/>
      <c r="I195" s="12"/>
      <c r="J195" s="12">
        <f t="shared" si="21"/>
        <v>100</v>
      </c>
      <c r="K195" s="12">
        <f t="shared" si="22"/>
        <v>0</v>
      </c>
      <c r="L195" s="12">
        <v>0</v>
      </c>
      <c r="M195" s="12" t="e">
        <f t="shared" si="23"/>
        <v>#DIV/0!</v>
      </c>
    </row>
    <row r="196" spans="1:19">
      <c r="A196" t="s">
        <v>1</v>
      </c>
      <c r="B196">
        <v>57</v>
      </c>
      <c r="C196">
        <v>19.100000000000001</v>
      </c>
      <c r="D196">
        <v>37.4</v>
      </c>
      <c r="E196" t="s">
        <v>18</v>
      </c>
      <c r="F196" t="s">
        <v>15</v>
      </c>
      <c r="G196" s="2">
        <v>41114</v>
      </c>
      <c r="H196" s="2">
        <v>41145</v>
      </c>
      <c r="I196">
        <v>31.2</v>
      </c>
      <c r="J196">
        <f t="shared" si="21"/>
        <v>16.577540106951872</v>
      </c>
      <c r="K196">
        <f t="shared" si="22"/>
        <v>83.422459893048128</v>
      </c>
      <c r="L196">
        <v>1</v>
      </c>
      <c r="M196">
        <f t="shared" si="23"/>
        <v>16.577540106951872</v>
      </c>
    </row>
    <row r="197" spans="1:19">
      <c r="A197" t="s">
        <v>1</v>
      </c>
      <c r="B197">
        <v>49</v>
      </c>
      <c r="C197">
        <v>18.600000000000001</v>
      </c>
      <c r="D197">
        <v>39.799999999999997</v>
      </c>
      <c r="E197" t="s">
        <v>18</v>
      </c>
      <c r="F197" t="s">
        <v>14</v>
      </c>
      <c r="G197" s="2">
        <v>41114</v>
      </c>
      <c r="H197" s="2">
        <v>41145</v>
      </c>
      <c r="I197">
        <v>24</v>
      </c>
      <c r="J197">
        <f t="shared" si="21"/>
        <v>39.698492462311549</v>
      </c>
      <c r="K197">
        <f t="shared" si="22"/>
        <v>60.301507537688451</v>
      </c>
      <c r="L197">
        <v>1</v>
      </c>
      <c r="M197">
        <f t="shared" si="23"/>
        <v>39.698492462311549</v>
      </c>
      <c r="Q197">
        <v>1</v>
      </c>
      <c r="R197">
        <f>AVERAGE(K196:K198)</f>
        <v>73.329930071848906</v>
      </c>
      <c r="S197">
        <f>STDEV(K196:K198)/SQRT(COUNT(K196:K198))</f>
        <v>6.8339644173109706</v>
      </c>
    </row>
    <row r="198" spans="1:19">
      <c r="A198" t="s">
        <v>1</v>
      </c>
      <c r="B198">
        <v>65</v>
      </c>
      <c r="C198">
        <v>18.2</v>
      </c>
      <c r="D198">
        <v>31.6</v>
      </c>
      <c r="E198" t="s">
        <v>18</v>
      </c>
      <c r="F198" t="s">
        <v>16</v>
      </c>
      <c r="G198" s="2">
        <v>41114</v>
      </c>
      <c r="H198" s="3">
        <v>41145</v>
      </c>
      <c r="I198">
        <v>24.1</v>
      </c>
      <c r="J198">
        <f t="shared" si="21"/>
        <v>23.734177215189874</v>
      </c>
      <c r="K198">
        <f t="shared" si="22"/>
        <v>76.265822784810126</v>
      </c>
      <c r="L198">
        <v>1</v>
      </c>
      <c r="M198">
        <f t="shared" si="23"/>
        <v>23.734177215189874</v>
      </c>
    </row>
    <row r="199" spans="1:19">
      <c r="A199" t="s">
        <v>1</v>
      </c>
      <c r="B199">
        <v>58</v>
      </c>
      <c r="C199">
        <v>19.100000000000001</v>
      </c>
      <c r="D199">
        <v>41.3</v>
      </c>
      <c r="E199" t="s">
        <v>18</v>
      </c>
      <c r="F199" t="s">
        <v>15</v>
      </c>
      <c r="G199" s="2">
        <v>41114</v>
      </c>
      <c r="H199" s="4">
        <v>41180</v>
      </c>
      <c r="I199">
        <v>32.5</v>
      </c>
      <c r="J199">
        <f t="shared" si="21"/>
        <v>21.30750605326876</v>
      </c>
      <c r="K199">
        <f t="shared" si="22"/>
        <v>78.692493946731247</v>
      </c>
      <c r="L199">
        <v>2</v>
      </c>
      <c r="M199">
        <f t="shared" si="23"/>
        <v>10.65375302663438</v>
      </c>
    </row>
    <row r="200" spans="1:19">
      <c r="A200" t="s">
        <v>1</v>
      </c>
      <c r="B200">
        <v>50</v>
      </c>
      <c r="C200">
        <v>18.600000000000001</v>
      </c>
      <c r="D200">
        <v>40.9</v>
      </c>
      <c r="E200" t="s">
        <v>18</v>
      </c>
      <c r="F200" t="s">
        <v>14</v>
      </c>
      <c r="G200" s="2">
        <v>41114</v>
      </c>
      <c r="H200" s="4">
        <v>41180</v>
      </c>
      <c r="I200">
        <v>34.4</v>
      </c>
      <c r="J200">
        <f t="shared" si="21"/>
        <v>15.892420537897312</v>
      </c>
      <c r="K200">
        <f t="shared" si="22"/>
        <v>84.107579462102692</v>
      </c>
      <c r="L200">
        <v>2</v>
      </c>
      <c r="M200">
        <f t="shared" si="23"/>
        <v>7.946210268948656</v>
      </c>
      <c r="Q200">
        <v>2</v>
      </c>
      <c r="R200">
        <f>AVERAGE(K199:K201)</f>
        <v>76.192257479320048</v>
      </c>
      <c r="S200">
        <f>STDEV(K199:K201)/SQRT(COUNT(K199:K201))</f>
        <v>5.4373302626916837</v>
      </c>
    </row>
    <row r="201" spans="1:19">
      <c r="A201" t="s">
        <v>1</v>
      </c>
      <c r="B201">
        <v>66</v>
      </c>
      <c r="C201">
        <v>19.100000000000001</v>
      </c>
      <c r="D201">
        <v>41.2</v>
      </c>
      <c r="E201" t="s">
        <v>18</v>
      </c>
      <c r="F201" t="s">
        <v>16</v>
      </c>
      <c r="G201" s="2">
        <v>41114</v>
      </c>
      <c r="H201" s="4">
        <v>41180</v>
      </c>
      <c r="I201">
        <v>27.1</v>
      </c>
      <c r="J201">
        <f t="shared" si="21"/>
        <v>34.223300970873787</v>
      </c>
      <c r="K201">
        <f t="shared" si="22"/>
        <v>65.776699029126206</v>
      </c>
      <c r="L201">
        <v>2</v>
      </c>
      <c r="M201">
        <f t="shared" si="23"/>
        <v>17.111650485436893</v>
      </c>
    </row>
    <row r="202" spans="1:19">
      <c r="A202" t="s">
        <v>1</v>
      </c>
      <c r="B202">
        <v>59</v>
      </c>
      <c r="C202">
        <v>17.3</v>
      </c>
      <c r="D202">
        <v>26.1</v>
      </c>
      <c r="E202" t="s">
        <v>18</v>
      </c>
      <c r="F202" t="s">
        <v>15</v>
      </c>
      <c r="G202" s="2">
        <v>41114</v>
      </c>
      <c r="H202" s="2">
        <v>41221</v>
      </c>
      <c r="I202">
        <v>24.1</v>
      </c>
      <c r="J202">
        <f t="shared" si="21"/>
        <v>7.6628352490421454</v>
      </c>
      <c r="K202">
        <f t="shared" si="22"/>
        <v>92.337164750957854</v>
      </c>
      <c r="L202">
        <v>4</v>
      </c>
      <c r="M202">
        <f t="shared" si="23"/>
        <v>1.9157088122605364</v>
      </c>
    </row>
    <row r="203" spans="1:19">
      <c r="A203" t="s">
        <v>1</v>
      </c>
      <c r="B203">
        <v>51</v>
      </c>
      <c r="C203">
        <v>18.899999999999999</v>
      </c>
      <c r="D203">
        <v>37.5</v>
      </c>
      <c r="E203" t="s">
        <v>18</v>
      </c>
      <c r="F203" t="s">
        <v>14</v>
      </c>
      <c r="G203" s="2">
        <v>41114</v>
      </c>
      <c r="H203" s="2">
        <v>41221</v>
      </c>
      <c r="I203">
        <v>31</v>
      </c>
      <c r="J203">
        <f t="shared" si="21"/>
        <v>17.333333333333336</v>
      </c>
      <c r="K203">
        <f t="shared" si="22"/>
        <v>82.666666666666657</v>
      </c>
      <c r="L203">
        <v>4</v>
      </c>
      <c r="M203">
        <f t="shared" si="23"/>
        <v>4.3333333333333339</v>
      </c>
      <c r="Q203">
        <v>4</v>
      </c>
      <c r="R203">
        <f>AVERAGE(K202:K204)</f>
        <v>78.897990754231628</v>
      </c>
      <c r="S203">
        <f>STDEV(K202:K204)/SQRT(COUNT(K202:K204))</f>
        <v>9.0454815086822684</v>
      </c>
    </row>
    <row r="204" spans="1:19">
      <c r="A204" t="s">
        <v>1</v>
      </c>
      <c r="B204">
        <v>67</v>
      </c>
      <c r="C204">
        <v>18.3</v>
      </c>
      <c r="D204">
        <v>35.5</v>
      </c>
      <c r="E204" t="s">
        <v>18</v>
      </c>
      <c r="F204" t="s">
        <v>16</v>
      </c>
      <c r="G204" s="2">
        <v>41114</v>
      </c>
      <c r="H204" s="2">
        <v>41221</v>
      </c>
      <c r="I204">
        <v>21.9</v>
      </c>
      <c r="J204">
        <f t="shared" si="21"/>
        <v>38.309859154929583</v>
      </c>
      <c r="K204">
        <f t="shared" si="22"/>
        <v>61.690140845070417</v>
      </c>
      <c r="L204">
        <v>4</v>
      </c>
      <c r="M204">
        <f t="shared" si="23"/>
        <v>9.5774647887323958</v>
      </c>
    </row>
    <row r="205" spans="1:19">
      <c r="A205" t="s">
        <v>1</v>
      </c>
      <c r="B205">
        <v>60</v>
      </c>
      <c r="C205">
        <v>19</v>
      </c>
      <c r="D205">
        <v>38</v>
      </c>
      <c r="E205" t="s">
        <v>18</v>
      </c>
      <c r="F205" t="s">
        <v>15</v>
      </c>
      <c r="G205" s="2">
        <v>41114</v>
      </c>
      <c r="H205" s="4">
        <v>41299</v>
      </c>
      <c r="I205">
        <v>28.3</v>
      </c>
      <c r="J205">
        <f t="shared" si="21"/>
        <v>25.526315789473681</v>
      </c>
      <c r="K205">
        <f t="shared" si="22"/>
        <v>74.473684210526315</v>
      </c>
      <c r="L205">
        <v>6</v>
      </c>
      <c r="M205">
        <f t="shared" si="23"/>
        <v>4.2543859649122799</v>
      </c>
    </row>
    <row r="206" spans="1:19">
      <c r="A206" t="s">
        <v>1</v>
      </c>
      <c r="B206">
        <v>52</v>
      </c>
      <c r="C206">
        <v>18</v>
      </c>
      <c r="D206">
        <v>35.4</v>
      </c>
      <c r="E206" t="s">
        <v>18</v>
      </c>
      <c r="F206" t="s">
        <v>14</v>
      </c>
      <c r="G206" s="2">
        <v>41114</v>
      </c>
      <c r="H206" s="4">
        <v>41299</v>
      </c>
      <c r="I206">
        <v>28.5</v>
      </c>
      <c r="J206">
        <f t="shared" si="21"/>
        <v>19.491525423728813</v>
      </c>
      <c r="K206">
        <f t="shared" si="22"/>
        <v>80.508474576271183</v>
      </c>
      <c r="L206">
        <v>6</v>
      </c>
      <c r="M206">
        <f t="shared" si="23"/>
        <v>3.2485875706214689</v>
      </c>
      <c r="Q206">
        <v>6</v>
      </c>
      <c r="R206">
        <f>AVERAGE(K205:K207)</f>
        <v>72.948362378569058</v>
      </c>
      <c r="S206">
        <f>STDEV(K205:K207)/SQRT(COUNT(K205:K207))</f>
        <v>4.8653025709299076</v>
      </c>
    </row>
    <row r="207" spans="1:19">
      <c r="A207" t="s">
        <v>1</v>
      </c>
      <c r="B207">
        <v>68</v>
      </c>
      <c r="C207">
        <v>17.7</v>
      </c>
      <c r="D207">
        <v>32.1</v>
      </c>
      <c r="E207" t="s">
        <v>18</v>
      </c>
      <c r="F207" t="s">
        <v>16</v>
      </c>
      <c r="G207" s="2">
        <v>41114</v>
      </c>
      <c r="H207" s="4">
        <v>41299</v>
      </c>
      <c r="I207">
        <v>20.5</v>
      </c>
      <c r="J207">
        <f t="shared" si="21"/>
        <v>36.137071651090345</v>
      </c>
      <c r="K207">
        <f t="shared" si="22"/>
        <v>63.862928348909655</v>
      </c>
      <c r="L207">
        <v>6</v>
      </c>
      <c r="M207">
        <f t="shared" si="23"/>
        <v>6.0228452751817239</v>
      </c>
    </row>
    <row r="208" spans="1:19">
      <c r="A208" t="s">
        <v>1</v>
      </c>
      <c r="B208">
        <v>61</v>
      </c>
      <c r="C208">
        <v>16.399999999999999</v>
      </c>
      <c r="D208">
        <v>23</v>
      </c>
      <c r="E208" t="s">
        <v>18</v>
      </c>
      <c r="F208" t="s">
        <v>15</v>
      </c>
      <c r="G208" s="2">
        <v>41114</v>
      </c>
      <c r="H208" s="2">
        <v>41362</v>
      </c>
      <c r="I208">
        <v>19.399999999999999</v>
      </c>
      <c r="J208">
        <f t="shared" si="21"/>
        <v>15.652173913043486</v>
      </c>
      <c r="K208">
        <f t="shared" si="22"/>
        <v>84.347826086956516</v>
      </c>
      <c r="L208">
        <v>8</v>
      </c>
      <c r="M208">
        <f t="shared" si="23"/>
        <v>1.9565217391304357</v>
      </c>
    </row>
    <row r="209" spans="1:19">
      <c r="A209" t="s">
        <v>1</v>
      </c>
      <c r="B209">
        <v>53</v>
      </c>
      <c r="C209">
        <v>18.100000000000001</v>
      </c>
      <c r="D209">
        <v>36.4</v>
      </c>
      <c r="E209" t="s">
        <v>18</v>
      </c>
      <c r="F209" t="s">
        <v>14</v>
      </c>
      <c r="G209" s="2">
        <v>41114</v>
      </c>
      <c r="H209" s="2">
        <v>41362</v>
      </c>
      <c r="I209">
        <v>27.8</v>
      </c>
      <c r="J209">
        <f t="shared" si="21"/>
        <v>23.626373626373621</v>
      </c>
      <c r="K209">
        <f t="shared" si="22"/>
        <v>76.373626373626379</v>
      </c>
      <c r="L209">
        <v>8</v>
      </c>
      <c r="M209">
        <f t="shared" si="23"/>
        <v>2.9532967032967026</v>
      </c>
      <c r="Q209">
        <v>8</v>
      </c>
      <c r="R209">
        <f>AVERAGE(K208:K210)</f>
        <v>73.301708643323551</v>
      </c>
      <c r="S209">
        <f>STDEV(K208:K210)/SQRT(COUNT(K208:K210))</f>
        <v>7.4248715622198809</v>
      </c>
    </row>
    <row r="210" spans="1:19">
      <c r="A210" t="s">
        <v>1</v>
      </c>
      <c r="B210">
        <v>69</v>
      </c>
      <c r="C210">
        <v>18.5</v>
      </c>
      <c r="D210">
        <v>44.1</v>
      </c>
      <c r="E210" t="s">
        <v>18</v>
      </c>
      <c r="F210" t="s">
        <v>16</v>
      </c>
      <c r="G210" s="2">
        <v>41114</v>
      </c>
      <c r="H210" s="2">
        <v>41362</v>
      </c>
      <c r="I210">
        <v>26.1</v>
      </c>
      <c r="J210">
        <f t="shared" si="21"/>
        <v>40.816326530612244</v>
      </c>
      <c r="K210">
        <f t="shared" si="22"/>
        <v>59.183673469387756</v>
      </c>
      <c r="L210">
        <v>8</v>
      </c>
      <c r="M210">
        <f t="shared" si="23"/>
        <v>5.1020408163265305</v>
      </c>
    </row>
    <row r="211" spans="1:19">
      <c r="A211" t="s">
        <v>1</v>
      </c>
      <c r="B211">
        <v>62</v>
      </c>
      <c r="C211">
        <v>16.5</v>
      </c>
      <c r="D211">
        <v>32.6</v>
      </c>
      <c r="E211" t="s">
        <v>18</v>
      </c>
      <c r="F211" t="s">
        <v>15</v>
      </c>
      <c r="G211" s="2">
        <v>41114</v>
      </c>
      <c r="H211" s="2">
        <v>41408</v>
      </c>
      <c r="I211">
        <v>26.8</v>
      </c>
      <c r="J211">
        <f t="shared" si="21"/>
        <v>17.791411042944787</v>
      </c>
      <c r="K211">
        <f t="shared" si="22"/>
        <v>82.208588957055213</v>
      </c>
      <c r="L211">
        <v>10</v>
      </c>
      <c r="M211">
        <f t="shared" si="23"/>
        <v>1.7791411042944787</v>
      </c>
    </row>
    <row r="212" spans="1:19">
      <c r="A212" t="s">
        <v>1</v>
      </c>
      <c r="B212">
        <v>54</v>
      </c>
      <c r="C212">
        <v>19.100000000000001</v>
      </c>
      <c r="D212">
        <v>35</v>
      </c>
      <c r="E212" t="s">
        <v>18</v>
      </c>
      <c r="F212" t="s">
        <v>14</v>
      </c>
      <c r="G212" s="2">
        <v>41114</v>
      </c>
      <c r="H212" s="2">
        <v>41408</v>
      </c>
      <c r="I212">
        <v>27.9</v>
      </c>
      <c r="J212">
        <f t="shared" si="21"/>
        <v>20.285714285714292</v>
      </c>
      <c r="K212">
        <f t="shared" si="22"/>
        <v>79.714285714285708</v>
      </c>
      <c r="L212">
        <v>10</v>
      </c>
      <c r="M212">
        <f t="shared" si="23"/>
        <v>2.0285714285714294</v>
      </c>
      <c r="Q212">
        <v>10</v>
      </c>
      <c r="R212">
        <f>AVERAGE(K211:K213)</f>
        <v>73.314755015224165</v>
      </c>
      <c r="S212">
        <f>STDEV(K211:K213)/SQRT(COUNT(K211:K213))</f>
        <v>7.6805086354181817</v>
      </c>
    </row>
    <row r="213" spans="1:19">
      <c r="A213" t="s">
        <v>1</v>
      </c>
      <c r="B213">
        <v>70</v>
      </c>
      <c r="C213">
        <v>17.600000000000001</v>
      </c>
      <c r="D213">
        <v>37.4</v>
      </c>
      <c r="E213" t="s">
        <v>18</v>
      </c>
      <c r="F213" t="s">
        <v>16</v>
      </c>
      <c r="G213" s="2">
        <v>41114</v>
      </c>
      <c r="H213" s="2">
        <v>41408</v>
      </c>
      <c r="I213">
        <v>21.7</v>
      </c>
      <c r="J213">
        <f t="shared" si="21"/>
        <v>41.978609625668447</v>
      </c>
      <c r="K213">
        <f t="shared" si="22"/>
        <v>58.021390374331553</v>
      </c>
      <c r="L213">
        <v>10</v>
      </c>
      <c r="M213">
        <f t="shared" si="23"/>
        <v>4.1978609625668444</v>
      </c>
    </row>
    <row r="214" spans="1:19">
      <c r="A214" t="s">
        <v>1</v>
      </c>
      <c r="B214">
        <v>63</v>
      </c>
      <c r="C214">
        <v>18.8</v>
      </c>
      <c r="D214">
        <v>36.799999999999997</v>
      </c>
      <c r="E214" t="s">
        <v>18</v>
      </c>
      <c r="F214" t="s">
        <v>15</v>
      </c>
      <c r="G214" s="2">
        <v>41114</v>
      </c>
      <c r="H214" s="2">
        <v>41458</v>
      </c>
      <c r="I214">
        <v>27.7</v>
      </c>
      <c r="J214">
        <f t="shared" si="21"/>
        <v>24.728260869565215</v>
      </c>
      <c r="K214">
        <f t="shared" si="22"/>
        <v>75.271739130434781</v>
      </c>
      <c r="L214">
        <v>12</v>
      </c>
      <c r="M214">
        <f t="shared" si="23"/>
        <v>2.0606884057971011</v>
      </c>
    </row>
    <row r="215" spans="1:19">
      <c r="A215" t="s">
        <v>1</v>
      </c>
      <c r="B215">
        <v>55</v>
      </c>
      <c r="C215">
        <v>19.899999999999999</v>
      </c>
      <c r="D215">
        <v>40.1</v>
      </c>
      <c r="E215" t="s">
        <v>18</v>
      </c>
      <c r="F215" t="s">
        <v>14</v>
      </c>
      <c r="G215" s="2">
        <v>41114</v>
      </c>
      <c r="H215" s="2">
        <v>41458</v>
      </c>
      <c r="I215">
        <v>30.9</v>
      </c>
      <c r="J215">
        <f t="shared" si="21"/>
        <v>22.942643391521202</v>
      </c>
      <c r="K215">
        <f t="shared" si="22"/>
        <v>77.057356608478798</v>
      </c>
      <c r="L215">
        <v>12</v>
      </c>
      <c r="M215">
        <f t="shared" si="23"/>
        <v>1.9118869492934334</v>
      </c>
      <c r="Q215">
        <v>12</v>
      </c>
      <c r="R215">
        <f>AVERAGE(K214:K216)</f>
        <v>68.712067445966113</v>
      </c>
      <c r="S215">
        <f>STDEV(K214:K216)/SQRT(COUNT(K214:K216))</f>
        <v>7.4702855998953259</v>
      </c>
    </row>
    <row r="216" spans="1:19">
      <c r="A216" t="s">
        <v>1</v>
      </c>
      <c r="B216">
        <v>71</v>
      </c>
      <c r="C216">
        <v>19.5</v>
      </c>
      <c r="D216">
        <v>39.4</v>
      </c>
      <c r="E216" t="s">
        <v>18</v>
      </c>
      <c r="F216" t="s">
        <v>16</v>
      </c>
      <c r="G216" s="2">
        <v>41114</v>
      </c>
      <c r="H216" s="2">
        <v>41458</v>
      </c>
      <c r="I216">
        <v>21.2</v>
      </c>
      <c r="J216">
        <f t="shared" si="21"/>
        <v>46.192893401015226</v>
      </c>
      <c r="K216">
        <f t="shared" si="22"/>
        <v>53.807106598984774</v>
      </c>
      <c r="L216">
        <v>12</v>
      </c>
      <c r="M216">
        <f t="shared" si="23"/>
        <v>3.8494077834179357</v>
      </c>
    </row>
    <row r="217" spans="1:19">
      <c r="A217" t="s">
        <v>1</v>
      </c>
      <c r="B217">
        <v>72</v>
      </c>
      <c r="C217">
        <v>17.600000000000001</v>
      </c>
      <c r="D217">
        <v>33.700000000000003</v>
      </c>
      <c r="E217" t="s">
        <v>18</v>
      </c>
      <c r="F217" t="s">
        <v>16</v>
      </c>
      <c r="G217" s="2">
        <v>41114</v>
      </c>
      <c r="H217" s="2">
        <v>41596</v>
      </c>
      <c r="I217">
        <v>19.899999999999999</v>
      </c>
      <c r="J217">
        <f t="shared" si="21"/>
        <v>40.949554896142445</v>
      </c>
      <c r="K217">
        <f t="shared" si="22"/>
        <v>59.050445103857555</v>
      </c>
      <c r="L217">
        <v>16</v>
      </c>
      <c r="M217">
        <f t="shared" si="23"/>
        <v>2.5593471810089028</v>
      </c>
      <c r="Q217">
        <v>16</v>
      </c>
      <c r="R217">
        <f>K217</f>
        <v>59.050445103857555</v>
      </c>
      <c r="S217">
        <f>STDEV(K216:K217)/SQRT(COUNT(K216:K217))</f>
        <v>2.6216692524363907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17"/>
  <sheetViews>
    <sheetView topLeftCell="A4" zoomScale="60" zoomScaleNormal="60" zoomScalePageLayoutView="60" workbookViewId="0">
      <selection activeCell="AD130" sqref="AD130"/>
    </sheetView>
  </sheetViews>
  <sheetFormatPr baseColWidth="10" defaultColWidth="10.6640625" defaultRowHeight="15" x14ac:dyDescent="0"/>
  <cols>
    <col min="1" max="1" width="17" customWidth="1"/>
    <col min="5" max="5" width="10.1640625" customWidth="1"/>
    <col min="6" max="6" width="15" customWidth="1"/>
  </cols>
  <sheetData>
    <row r="1" spans="1:20" s="1" customFormat="1" ht="90">
      <c r="A1" s="1" t="s">
        <v>2</v>
      </c>
      <c r="B1" s="1" t="s">
        <v>0</v>
      </c>
      <c r="C1" s="1" t="s">
        <v>3</v>
      </c>
      <c r="D1" s="1" t="s">
        <v>4</v>
      </c>
      <c r="E1" s="1" t="s">
        <v>12</v>
      </c>
      <c r="F1" s="1" t="s">
        <v>13</v>
      </c>
      <c r="G1" s="1" t="s">
        <v>5</v>
      </c>
      <c r="H1" s="1" t="s">
        <v>6</v>
      </c>
      <c r="I1" s="1" t="s">
        <v>7</v>
      </c>
      <c r="J1" s="1" t="s">
        <v>19</v>
      </c>
      <c r="K1" s="1" t="s">
        <v>22</v>
      </c>
      <c r="L1" s="1" t="s">
        <v>20</v>
      </c>
      <c r="M1" s="1" t="s">
        <v>21</v>
      </c>
      <c r="N1" s="1" t="s">
        <v>8</v>
      </c>
      <c r="R1" s="1" t="s">
        <v>38</v>
      </c>
      <c r="S1" s="1" t="s">
        <v>62</v>
      </c>
      <c r="T1" s="1" t="s">
        <v>34</v>
      </c>
    </row>
    <row r="2" spans="1:20">
      <c r="A2" t="s">
        <v>10</v>
      </c>
      <c r="B2">
        <v>9</v>
      </c>
      <c r="C2">
        <v>17.7</v>
      </c>
      <c r="D2">
        <v>27.9</v>
      </c>
      <c r="E2" t="s">
        <v>11</v>
      </c>
      <c r="F2" t="s">
        <v>15</v>
      </c>
      <c r="G2" s="2">
        <v>41114</v>
      </c>
      <c r="H2" s="2">
        <v>41145</v>
      </c>
      <c r="I2">
        <v>21.7</v>
      </c>
      <c r="J2">
        <f t="shared" ref="J2:J33" si="0">(D2-I2)/D2*100</f>
        <v>22.222222222222221</v>
      </c>
      <c r="K2">
        <f t="shared" ref="K2:K33" si="1">100-J2</f>
        <v>77.777777777777771</v>
      </c>
      <c r="L2">
        <v>1</v>
      </c>
      <c r="M2">
        <f t="shared" ref="M2:M33" si="2">J2/L2</f>
        <v>22.222222222222221</v>
      </c>
    </row>
    <row r="3" spans="1:20">
      <c r="A3" t="s">
        <v>9</v>
      </c>
      <c r="B3">
        <v>9</v>
      </c>
      <c r="C3">
        <v>18.3</v>
      </c>
      <c r="D3">
        <v>34.299999999999997</v>
      </c>
      <c r="E3" t="s">
        <v>11</v>
      </c>
      <c r="F3" t="s">
        <v>15</v>
      </c>
      <c r="G3" s="2">
        <v>41114</v>
      </c>
      <c r="H3" s="2">
        <v>41145</v>
      </c>
      <c r="I3">
        <v>28.2</v>
      </c>
      <c r="J3">
        <f t="shared" si="0"/>
        <v>17.78425655976676</v>
      </c>
      <c r="K3">
        <f t="shared" si="1"/>
        <v>82.21574344023324</v>
      </c>
      <c r="L3">
        <v>1</v>
      </c>
      <c r="M3">
        <f t="shared" si="2"/>
        <v>17.78425655976676</v>
      </c>
      <c r="R3">
        <v>1</v>
      </c>
      <c r="S3">
        <f>AVERAGE(K2:K4)</f>
        <v>83.133433626342651</v>
      </c>
      <c r="T3">
        <f>STDEV(K2:K4)/SQRT(COUNT(K2:K4))</f>
        <v>3.3882167216377153</v>
      </c>
    </row>
    <row r="4" spans="1:20">
      <c r="A4" t="s">
        <v>1</v>
      </c>
      <c r="B4">
        <v>9</v>
      </c>
      <c r="C4">
        <v>16.399999999999999</v>
      </c>
      <c r="D4">
        <v>23.6</v>
      </c>
      <c r="E4" t="s">
        <v>11</v>
      </c>
      <c r="F4" t="s">
        <v>15</v>
      </c>
      <c r="G4" s="2">
        <v>41114</v>
      </c>
      <c r="H4" s="2">
        <v>41145</v>
      </c>
      <c r="I4">
        <v>21.1</v>
      </c>
      <c r="J4">
        <f t="shared" si="0"/>
        <v>10.59322033898305</v>
      </c>
      <c r="K4">
        <f t="shared" si="1"/>
        <v>89.406779661016955</v>
      </c>
      <c r="L4">
        <v>1</v>
      </c>
      <c r="M4">
        <f t="shared" si="2"/>
        <v>10.59322033898305</v>
      </c>
    </row>
    <row r="5" spans="1:20">
      <c r="A5" t="s">
        <v>10</v>
      </c>
      <c r="B5">
        <v>10</v>
      </c>
      <c r="C5">
        <v>19.3</v>
      </c>
      <c r="D5">
        <v>30.7</v>
      </c>
      <c r="E5" t="s">
        <v>11</v>
      </c>
      <c r="F5" t="s">
        <v>15</v>
      </c>
      <c r="G5" s="2">
        <v>41114</v>
      </c>
      <c r="H5" s="4">
        <v>41180</v>
      </c>
      <c r="I5">
        <v>23.3</v>
      </c>
      <c r="J5">
        <f t="shared" si="0"/>
        <v>24.104234527687293</v>
      </c>
      <c r="K5">
        <f t="shared" si="1"/>
        <v>75.895765472312704</v>
      </c>
      <c r="L5">
        <v>2</v>
      </c>
      <c r="M5">
        <f t="shared" si="2"/>
        <v>12.052117263843646</v>
      </c>
    </row>
    <row r="6" spans="1:20">
      <c r="A6" t="s">
        <v>9</v>
      </c>
      <c r="B6">
        <v>10</v>
      </c>
      <c r="C6">
        <v>19.100000000000001</v>
      </c>
      <c r="D6">
        <v>36.6</v>
      </c>
      <c r="E6" t="s">
        <v>11</v>
      </c>
      <c r="F6" t="s">
        <v>15</v>
      </c>
      <c r="G6" s="2">
        <v>41114</v>
      </c>
      <c r="H6" s="4">
        <v>41180</v>
      </c>
      <c r="I6">
        <v>28.6</v>
      </c>
      <c r="J6">
        <f t="shared" si="0"/>
        <v>21.857923497267759</v>
      </c>
      <c r="K6">
        <f t="shared" si="1"/>
        <v>78.142076502732237</v>
      </c>
      <c r="L6">
        <v>2</v>
      </c>
      <c r="M6">
        <f t="shared" si="2"/>
        <v>10.928961748633879</v>
      </c>
      <c r="R6">
        <v>2</v>
      </c>
      <c r="S6">
        <f>AVERAGE(K5:K7)</f>
        <v>79.50921263113743</v>
      </c>
      <c r="T6">
        <f>STDEV(K5:K7)/SQRT(COUNT(K5:K7))</f>
        <v>2.5733334880475951</v>
      </c>
    </row>
    <row r="7" spans="1:20">
      <c r="A7" t="s">
        <v>1</v>
      </c>
      <c r="B7">
        <v>10</v>
      </c>
      <c r="C7">
        <v>16.399999999999999</v>
      </c>
      <c r="D7">
        <v>24.5</v>
      </c>
      <c r="E7" t="s">
        <v>11</v>
      </c>
      <c r="F7" t="s">
        <v>15</v>
      </c>
      <c r="G7" s="2">
        <v>41114</v>
      </c>
      <c r="H7" s="2">
        <v>41180</v>
      </c>
      <c r="I7">
        <v>20.7</v>
      </c>
      <c r="J7">
        <f t="shared" si="0"/>
        <v>15.510204081632656</v>
      </c>
      <c r="K7">
        <f t="shared" si="1"/>
        <v>84.489795918367349</v>
      </c>
      <c r="L7">
        <v>2</v>
      </c>
      <c r="M7">
        <f t="shared" si="2"/>
        <v>7.755102040816328</v>
      </c>
    </row>
    <row r="8" spans="1:20">
      <c r="A8" t="s">
        <v>10</v>
      </c>
      <c r="B8">
        <v>11</v>
      </c>
      <c r="C8">
        <v>18</v>
      </c>
      <c r="D8">
        <v>29.9</v>
      </c>
      <c r="E8" t="s">
        <v>11</v>
      </c>
      <c r="F8" t="s">
        <v>15</v>
      </c>
      <c r="G8" s="2">
        <v>41114</v>
      </c>
      <c r="H8" s="2">
        <v>41221</v>
      </c>
      <c r="I8">
        <v>22</v>
      </c>
      <c r="J8">
        <f t="shared" si="0"/>
        <v>26.421404682274247</v>
      </c>
      <c r="K8">
        <f t="shared" si="1"/>
        <v>73.578595317725757</v>
      </c>
      <c r="L8">
        <v>4</v>
      </c>
      <c r="M8">
        <f t="shared" si="2"/>
        <v>6.6053511705685617</v>
      </c>
    </row>
    <row r="9" spans="1:20">
      <c r="A9" t="s">
        <v>9</v>
      </c>
      <c r="B9">
        <v>11</v>
      </c>
      <c r="C9">
        <v>17.399999999999999</v>
      </c>
      <c r="D9">
        <v>30.3</v>
      </c>
      <c r="E9" t="s">
        <v>11</v>
      </c>
      <c r="F9" t="s">
        <v>15</v>
      </c>
      <c r="G9" s="2">
        <v>41114</v>
      </c>
      <c r="H9" s="2">
        <v>41221</v>
      </c>
      <c r="I9">
        <v>24.3</v>
      </c>
      <c r="J9">
        <f t="shared" si="0"/>
        <v>19.801980198019802</v>
      </c>
      <c r="K9">
        <f t="shared" si="1"/>
        <v>80.198019801980195</v>
      </c>
      <c r="L9">
        <v>4</v>
      </c>
      <c r="M9">
        <f t="shared" si="2"/>
        <v>4.9504950495049505</v>
      </c>
      <c r="R9">
        <v>4</v>
      </c>
      <c r="S9">
        <f>AVERAGE(K8:K10)</f>
        <v>79.928281857460277</v>
      </c>
      <c r="T9">
        <f>STDEV(K8:K10)/SQRT(COUNT(K8:K10))</f>
        <v>3.5906603996120219</v>
      </c>
    </row>
    <row r="10" spans="1:20">
      <c r="A10" t="s">
        <v>1</v>
      </c>
      <c r="B10">
        <v>11</v>
      </c>
      <c r="C10">
        <v>17</v>
      </c>
      <c r="D10">
        <v>24.3</v>
      </c>
      <c r="E10" t="s">
        <v>11</v>
      </c>
      <c r="F10" t="s">
        <v>15</v>
      </c>
      <c r="G10" s="2">
        <v>41114</v>
      </c>
      <c r="H10" s="2">
        <v>41221</v>
      </c>
      <c r="I10">
        <v>20.9</v>
      </c>
      <c r="J10">
        <f t="shared" si="0"/>
        <v>13.991769547325111</v>
      </c>
      <c r="K10">
        <f t="shared" si="1"/>
        <v>86.008230452674894</v>
      </c>
      <c r="L10">
        <v>4</v>
      </c>
      <c r="M10">
        <f t="shared" si="2"/>
        <v>3.4979423868312778</v>
      </c>
    </row>
    <row r="11" spans="1:20">
      <c r="A11" t="s">
        <v>10</v>
      </c>
      <c r="B11">
        <v>12</v>
      </c>
      <c r="C11">
        <v>17.8</v>
      </c>
      <c r="D11">
        <v>31.3</v>
      </c>
      <c r="E11" t="s">
        <v>11</v>
      </c>
      <c r="F11" t="s">
        <v>15</v>
      </c>
      <c r="G11" s="2">
        <v>41114</v>
      </c>
      <c r="H11" s="4">
        <v>41299</v>
      </c>
      <c r="I11">
        <v>20.5</v>
      </c>
      <c r="J11">
        <f t="shared" si="0"/>
        <v>34.504792332268373</v>
      </c>
      <c r="K11">
        <f t="shared" si="1"/>
        <v>65.49520766773162</v>
      </c>
      <c r="L11">
        <v>6</v>
      </c>
      <c r="M11">
        <f t="shared" si="2"/>
        <v>5.7507987220447285</v>
      </c>
    </row>
    <row r="12" spans="1:20">
      <c r="A12" t="s">
        <v>9</v>
      </c>
      <c r="B12">
        <v>12</v>
      </c>
      <c r="C12">
        <v>18.899999999999999</v>
      </c>
      <c r="D12">
        <v>31.8</v>
      </c>
      <c r="E12" t="s">
        <v>11</v>
      </c>
      <c r="F12" t="s">
        <v>15</v>
      </c>
      <c r="G12" s="2">
        <v>41114</v>
      </c>
      <c r="H12" s="4">
        <v>41299</v>
      </c>
      <c r="I12">
        <v>23.5</v>
      </c>
      <c r="J12">
        <f t="shared" si="0"/>
        <v>26.10062893081761</v>
      </c>
      <c r="K12">
        <f t="shared" si="1"/>
        <v>73.899371069182394</v>
      </c>
      <c r="L12">
        <v>6</v>
      </c>
      <c r="M12">
        <f t="shared" si="2"/>
        <v>4.350104821802935</v>
      </c>
      <c r="R12">
        <v>6</v>
      </c>
      <c r="S12">
        <f>AVERAGE(K11:K13)</f>
        <v>75.450366825348155</v>
      </c>
      <c r="T12">
        <f>STDEV(K11:K13)/SQRT(COUNT(K11:K13))</f>
        <v>6.2436952545358366</v>
      </c>
    </row>
    <row r="13" spans="1:20">
      <c r="A13" t="s">
        <v>1</v>
      </c>
      <c r="B13">
        <v>12</v>
      </c>
      <c r="C13">
        <v>17.399999999999999</v>
      </c>
      <c r="D13">
        <v>23</v>
      </c>
      <c r="E13" t="s">
        <v>11</v>
      </c>
      <c r="F13" t="s">
        <v>15</v>
      </c>
      <c r="G13" s="2">
        <v>41114</v>
      </c>
      <c r="H13" s="4">
        <v>41299</v>
      </c>
      <c r="I13">
        <v>20</v>
      </c>
      <c r="J13">
        <f t="shared" si="0"/>
        <v>13.043478260869565</v>
      </c>
      <c r="K13">
        <f t="shared" si="1"/>
        <v>86.956521739130437</v>
      </c>
      <c r="L13">
        <v>6</v>
      </c>
      <c r="M13">
        <f t="shared" si="2"/>
        <v>2.1739130434782608</v>
      </c>
    </row>
    <row r="14" spans="1:20">
      <c r="A14" t="s">
        <v>10</v>
      </c>
      <c r="B14">
        <v>15</v>
      </c>
      <c r="C14">
        <v>15.2</v>
      </c>
      <c r="D14">
        <v>23.3</v>
      </c>
      <c r="E14" t="s">
        <v>11</v>
      </c>
      <c r="F14" t="s">
        <v>15</v>
      </c>
      <c r="G14" s="2">
        <v>41114</v>
      </c>
      <c r="H14" s="2">
        <v>41362</v>
      </c>
      <c r="I14">
        <v>16.3</v>
      </c>
      <c r="J14">
        <f t="shared" si="0"/>
        <v>30.04291845493562</v>
      </c>
      <c r="K14">
        <f t="shared" si="1"/>
        <v>69.957081545064383</v>
      </c>
      <c r="L14">
        <v>8</v>
      </c>
      <c r="M14">
        <f t="shared" si="2"/>
        <v>3.7553648068669525</v>
      </c>
    </row>
    <row r="15" spans="1:20">
      <c r="A15" t="s">
        <v>9</v>
      </c>
      <c r="B15">
        <v>13</v>
      </c>
      <c r="C15">
        <v>17.399999999999999</v>
      </c>
      <c r="D15">
        <v>30.1</v>
      </c>
      <c r="E15" t="s">
        <v>11</v>
      </c>
      <c r="F15" t="s">
        <v>15</v>
      </c>
      <c r="G15" s="2">
        <v>41114</v>
      </c>
      <c r="H15" s="2">
        <v>41362</v>
      </c>
      <c r="I15">
        <v>21.4</v>
      </c>
      <c r="J15">
        <f t="shared" si="0"/>
        <v>28.903654485049842</v>
      </c>
      <c r="K15">
        <f t="shared" si="1"/>
        <v>71.096345514950158</v>
      </c>
      <c r="L15">
        <v>8</v>
      </c>
      <c r="M15">
        <f t="shared" si="2"/>
        <v>3.6129568106312302</v>
      </c>
      <c r="R15">
        <v>8</v>
      </c>
      <c r="S15">
        <f>AVERAGE(K14:K16)</f>
        <v>74.68579320972816</v>
      </c>
      <c r="T15">
        <f>STDEV(K14:K16)/SQRT(COUNT(K14:K16))</f>
        <v>4.1720623175703624</v>
      </c>
    </row>
    <row r="16" spans="1:20">
      <c r="A16" t="s">
        <v>1</v>
      </c>
      <c r="B16">
        <v>13</v>
      </c>
      <c r="C16">
        <v>17.600000000000001</v>
      </c>
      <c r="D16">
        <v>25.3</v>
      </c>
      <c r="E16" t="s">
        <v>11</v>
      </c>
      <c r="F16" t="s">
        <v>15</v>
      </c>
      <c r="G16" s="2">
        <v>41114</v>
      </c>
      <c r="H16" s="2">
        <v>41362</v>
      </c>
      <c r="I16">
        <v>21</v>
      </c>
      <c r="J16">
        <f t="shared" si="0"/>
        <v>16.996047430830043</v>
      </c>
      <c r="K16">
        <f t="shared" si="1"/>
        <v>83.003952569169954</v>
      </c>
      <c r="L16">
        <v>8</v>
      </c>
      <c r="M16">
        <f t="shared" si="2"/>
        <v>2.1245059288537553</v>
      </c>
    </row>
    <row r="17" spans="1:20">
      <c r="A17" t="s">
        <v>10</v>
      </c>
      <c r="B17">
        <v>13</v>
      </c>
      <c r="C17">
        <v>15.1</v>
      </c>
      <c r="D17">
        <v>22.6</v>
      </c>
      <c r="E17" t="s">
        <v>11</v>
      </c>
      <c r="F17" t="s">
        <v>15</v>
      </c>
      <c r="G17" s="2">
        <v>41114</v>
      </c>
      <c r="H17" s="2">
        <v>41408</v>
      </c>
      <c r="I17">
        <v>17</v>
      </c>
      <c r="J17">
        <f t="shared" si="0"/>
        <v>24.778761061946909</v>
      </c>
      <c r="K17">
        <f t="shared" si="1"/>
        <v>75.221238938053091</v>
      </c>
      <c r="L17">
        <v>10</v>
      </c>
      <c r="M17">
        <f t="shared" si="2"/>
        <v>2.477876106194691</v>
      </c>
    </row>
    <row r="18" spans="1:20">
      <c r="A18" t="s">
        <v>9</v>
      </c>
      <c r="B18">
        <v>14</v>
      </c>
      <c r="C18">
        <v>21.8</v>
      </c>
      <c r="D18">
        <v>39</v>
      </c>
      <c r="E18" t="s">
        <v>11</v>
      </c>
      <c r="F18" t="s">
        <v>15</v>
      </c>
      <c r="G18" s="2">
        <v>41114</v>
      </c>
      <c r="H18" s="2">
        <v>41408</v>
      </c>
      <c r="I18">
        <v>27.2</v>
      </c>
      <c r="J18">
        <f t="shared" si="0"/>
        <v>30.256410256410259</v>
      </c>
      <c r="K18">
        <f t="shared" si="1"/>
        <v>69.743589743589737</v>
      </c>
      <c r="L18">
        <v>10</v>
      </c>
      <c r="M18">
        <f t="shared" si="2"/>
        <v>3.025641025641026</v>
      </c>
      <c r="R18">
        <v>10</v>
      </c>
      <c r="S18">
        <f>AVERAGE(K17:K19)</f>
        <v>76.099387338325386</v>
      </c>
      <c r="T18">
        <f>STDEV(K17:K19)/SQRT(COUNT(K17:K19))</f>
        <v>3.9475157237778444</v>
      </c>
    </row>
    <row r="19" spans="1:20">
      <c r="A19" t="s">
        <v>1</v>
      </c>
      <c r="B19">
        <v>14</v>
      </c>
      <c r="C19">
        <v>14.7</v>
      </c>
      <c r="D19">
        <v>21</v>
      </c>
      <c r="E19" t="s">
        <v>11</v>
      </c>
      <c r="F19" t="s">
        <v>15</v>
      </c>
      <c r="G19" s="2">
        <v>41114</v>
      </c>
      <c r="H19" s="2">
        <v>41408</v>
      </c>
      <c r="I19">
        <v>17.5</v>
      </c>
      <c r="J19">
        <f t="shared" si="0"/>
        <v>16.666666666666664</v>
      </c>
      <c r="K19">
        <f t="shared" si="1"/>
        <v>83.333333333333343</v>
      </c>
      <c r="L19">
        <v>10</v>
      </c>
      <c r="M19">
        <f t="shared" si="2"/>
        <v>1.6666666666666665</v>
      </c>
    </row>
    <row r="20" spans="1:20">
      <c r="A20" t="s">
        <v>10</v>
      </c>
      <c r="B20">
        <v>14</v>
      </c>
      <c r="C20">
        <v>16.3</v>
      </c>
      <c r="D20">
        <v>28.5</v>
      </c>
      <c r="E20" t="s">
        <v>11</v>
      </c>
      <c r="F20" t="s">
        <v>15</v>
      </c>
      <c r="G20" s="2">
        <v>41114</v>
      </c>
      <c r="H20" s="2">
        <v>41458</v>
      </c>
      <c r="I20">
        <v>18.600000000000001</v>
      </c>
      <c r="J20">
        <f t="shared" si="0"/>
        <v>34.736842105263158</v>
      </c>
      <c r="K20">
        <f t="shared" si="1"/>
        <v>65.26315789473685</v>
      </c>
      <c r="L20">
        <v>12</v>
      </c>
      <c r="M20">
        <f t="shared" si="2"/>
        <v>2.8947368421052633</v>
      </c>
    </row>
    <row r="21" spans="1:20">
      <c r="A21" t="s">
        <v>9</v>
      </c>
      <c r="B21">
        <v>15</v>
      </c>
      <c r="C21">
        <v>19.7</v>
      </c>
      <c r="D21">
        <v>37.6</v>
      </c>
      <c r="E21" t="s">
        <v>11</v>
      </c>
      <c r="F21" t="s">
        <v>15</v>
      </c>
      <c r="G21" s="2">
        <v>41114</v>
      </c>
      <c r="H21" s="2">
        <v>41458</v>
      </c>
      <c r="I21">
        <v>23.5</v>
      </c>
      <c r="J21">
        <f t="shared" si="0"/>
        <v>37.5</v>
      </c>
      <c r="K21">
        <f t="shared" si="1"/>
        <v>62.5</v>
      </c>
      <c r="L21">
        <v>12</v>
      </c>
      <c r="M21">
        <f t="shared" si="2"/>
        <v>3.125</v>
      </c>
      <c r="R21">
        <v>12</v>
      </c>
      <c r="S21">
        <f>AVERAGE(K20:K22)</f>
        <v>70.341653489948044</v>
      </c>
      <c r="T21">
        <f>STDEV(K20:K22)/SQRT(COUNT(K20:K22))</f>
        <v>6.5091333185216937</v>
      </c>
    </row>
    <row r="22" spans="1:20">
      <c r="A22" t="s">
        <v>1</v>
      </c>
      <c r="B22">
        <v>15</v>
      </c>
      <c r="C22">
        <v>16.8</v>
      </c>
      <c r="D22">
        <v>23.3</v>
      </c>
      <c r="E22" t="s">
        <v>11</v>
      </c>
      <c r="F22" t="s">
        <v>15</v>
      </c>
      <c r="G22" s="2">
        <v>41114</v>
      </c>
      <c r="H22" s="2">
        <v>41458</v>
      </c>
      <c r="I22">
        <v>19.399999999999999</v>
      </c>
      <c r="J22">
        <f t="shared" si="0"/>
        <v>16.738197424892711</v>
      </c>
      <c r="K22">
        <f t="shared" si="1"/>
        <v>83.261802575107282</v>
      </c>
      <c r="L22">
        <v>12</v>
      </c>
      <c r="M22">
        <f t="shared" si="2"/>
        <v>1.394849785407726</v>
      </c>
      <c r="O22" s="36"/>
      <c r="P22" s="36"/>
      <c r="Q22" s="36"/>
    </row>
    <row r="23" spans="1:20">
      <c r="A23" t="s">
        <v>9</v>
      </c>
      <c r="B23">
        <v>16</v>
      </c>
      <c r="C23">
        <v>19.600000000000001</v>
      </c>
      <c r="D23">
        <v>32.200000000000003</v>
      </c>
      <c r="E23" t="s">
        <v>11</v>
      </c>
      <c r="F23" t="s">
        <v>15</v>
      </c>
      <c r="G23" s="2">
        <v>41114</v>
      </c>
      <c r="H23" s="2">
        <v>41596</v>
      </c>
      <c r="I23">
        <v>21.6</v>
      </c>
      <c r="J23">
        <f t="shared" si="0"/>
        <v>32.919254658385093</v>
      </c>
      <c r="K23">
        <f t="shared" si="1"/>
        <v>67.080745341614914</v>
      </c>
      <c r="L23">
        <v>16</v>
      </c>
      <c r="M23">
        <f t="shared" si="2"/>
        <v>2.0574534161490683</v>
      </c>
      <c r="R23">
        <v>16</v>
      </c>
      <c r="S23">
        <f>AVERAGE(K23:K24)</f>
        <v>75.207039337474129</v>
      </c>
      <c r="T23">
        <f>STDEV(K23:K24)/SQRT(COUNT(K23:K24))</f>
        <v>8.1262939958591325</v>
      </c>
    </row>
    <row r="24" spans="1:20">
      <c r="A24" t="s">
        <v>1</v>
      </c>
      <c r="B24">
        <v>16</v>
      </c>
      <c r="C24">
        <v>16.600000000000001</v>
      </c>
      <c r="D24">
        <v>21.6</v>
      </c>
      <c r="E24" t="s">
        <v>11</v>
      </c>
      <c r="F24" t="s">
        <v>15</v>
      </c>
      <c r="G24" s="2">
        <v>41114</v>
      </c>
      <c r="H24" s="2">
        <v>41596</v>
      </c>
      <c r="I24">
        <v>18</v>
      </c>
      <c r="J24">
        <f t="shared" si="0"/>
        <v>16.666666666666671</v>
      </c>
      <c r="K24">
        <f t="shared" si="1"/>
        <v>83.333333333333329</v>
      </c>
      <c r="L24">
        <v>16</v>
      </c>
      <c r="M24">
        <f t="shared" si="2"/>
        <v>1.041666666666667</v>
      </c>
    </row>
    <row r="25" spans="1:20">
      <c r="A25" s="12" t="s">
        <v>10</v>
      </c>
      <c r="B25" s="12">
        <v>16</v>
      </c>
      <c r="C25" s="12">
        <v>16.8</v>
      </c>
      <c r="D25" s="12">
        <v>24.4</v>
      </c>
      <c r="E25" s="12" t="s">
        <v>11</v>
      </c>
      <c r="F25" s="12" t="s">
        <v>15</v>
      </c>
      <c r="G25" s="35">
        <v>41114</v>
      </c>
      <c r="H25" s="35"/>
      <c r="I25" s="12">
        <v>0.74</v>
      </c>
      <c r="J25" s="12">
        <f t="shared" si="0"/>
        <v>96.967213114754102</v>
      </c>
      <c r="K25" s="12">
        <f t="shared" si="1"/>
        <v>3.0327868852458977</v>
      </c>
      <c r="L25" s="12"/>
      <c r="M25" s="12" t="e">
        <f t="shared" si="2"/>
        <v>#DIV/0!</v>
      </c>
      <c r="N25" s="12" t="s">
        <v>24</v>
      </c>
      <c r="O25" s="12"/>
      <c r="P25" s="12"/>
    </row>
    <row r="26" spans="1:20">
      <c r="A26" s="12" t="s">
        <v>1</v>
      </c>
      <c r="B26" s="12">
        <v>38</v>
      </c>
      <c r="C26" s="12">
        <v>16.8</v>
      </c>
      <c r="D26" s="12">
        <v>28</v>
      </c>
      <c r="E26" s="12" t="s">
        <v>17</v>
      </c>
      <c r="F26" s="12" t="s">
        <v>15</v>
      </c>
      <c r="G26" s="35">
        <v>41114</v>
      </c>
      <c r="H26" s="12"/>
      <c r="I26" s="12"/>
      <c r="J26" s="12">
        <f t="shared" si="0"/>
        <v>100</v>
      </c>
      <c r="K26" s="12">
        <f t="shared" si="1"/>
        <v>0</v>
      </c>
      <c r="L26" s="12">
        <v>0</v>
      </c>
      <c r="M26" s="12" t="e">
        <f t="shared" si="2"/>
        <v>#DIV/0!</v>
      </c>
      <c r="N26" s="12"/>
    </row>
    <row r="27" spans="1:20">
      <c r="A27" t="s">
        <v>10</v>
      </c>
      <c r="B27">
        <v>33</v>
      </c>
      <c r="C27">
        <v>16.100000000000001</v>
      </c>
      <c r="D27">
        <v>27.2</v>
      </c>
      <c r="E27" t="s">
        <v>17</v>
      </c>
      <c r="F27" t="s">
        <v>15</v>
      </c>
      <c r="G27" s="2">
        <v>41114</v>
      </c>
      <c r="H27" s="2">
        <v>41145</v>
      </c>
      <c r="I27">
        <v>19.600000000000001</v>
      </c>
      <c r="J27">
        <f t="shared" si="0"/>
        <v>27.941176470588232</v>
      </c>
      <c r="K27">
        <f t="shared" si="1"/>
        <v>72.058823529411768</v>
      </c>
      <c r="L27">
        <v>1</v>
      </c>
      <c r="M27">
        <f t="shared" si="2"/>
        <v>27.941176470588232</v>
      </c>
    </row>
    <row r="28" spans="1:20">
      <c r="A28" t="s">
        <v>9</v>
      </c>
      <c r="B28">
        <v>33</v>
      </c>
      <c r="C28">
        <v>16.399999999999999</v>
      </c>
      <c r="D28">
        <v>30.7</v>
      </c>
      <c r="E28" t="s">
        <v>17</v>
      </c>
      <c r="F28" t="s">
        <v>15</v>
      </c>
      <c r="G28" s="2">
        <v>41114</v>
      </c>
      <c r="H28" s="2">
        <v>41145</v>
      </c>
      <c r="I28">
        <v>25.5</v>
      </c>
      <c r="J28">
        <f t="shared" si="0"/>
        <v>16.938110749185668</v>
      </c>
      <c r="K28">
        <f t="shared" si="1"/>
        <v>83.061889250814332</v>
      </c>
      <c r="L28">
        <v>1</v>
      </c>
      <c r="M28">
        <f t="shared" si="2"/>
        <v>16.938110749185668</v>
      </c>
      <c r="R28">
        <v>1</v>
      </c>
      <c r="S28">
        <f>AVERAGE(K27:K29)</f>
        <v>75.151348704519805</v>
      </c>
      <c r="T28">
        <f>STDEV(K27:K29)/SQRT(COUNT(K27:K29))</f>
        <v>3.98651133637411</v>
      </c>
    </row>
    <row r="29" spans="1:20">
      <c r="A29" t="s">
        <v>1</v>
      </c>
      <c r="B29">
        <v>33</v>
      </c>
      <c r="C29">
        <v>16.5</v>
      </c>
      <c r="D29">
        <v>30</v>
      </c>
      <c r="E29" t="s">
        <v>17</v>
      </c>
      <c r="F29" t="s">
        <v>15</v>
      </c>
      <c r="G29" s="2">
        <v>41114</v>
      </c>
      <c r="H29" s="2">
        <v>41145</v>
      </c>
      <c r="I29">
        <v>21.1</v>
      </c>
      <c r="J29">
        <f t="shared" si="0"/>
        <v>29.666666666666664</v>
      </c>
      <c r="K29">
        <f t="shared" si="1"/>
        <v>70.333333333333343</v>
      </c>
      <c r="L29">
        <v>1</v>
      </c>
      <c r="M29">
        <f t="shared" si="2"/>
        <v>29.666666666666664</v>
      </c>
      <c r="O29" s="9"/>
    </row>
    <row r="30" spans="1:20">
      <c r="A30" t="s">
        <v>10</v>
      </c>
      <c r="B30">
        <v>34</v>
      </c>
      <c r="C30">
        <v>16.399999999999999</v>
      </c>
      <c r="D30">
        <v>26.2</v>
      </c>
      <c r="E30" t="s">
        <v>17</v>
      </c>
      <c r="F30" t="s">
        <v>15</v>
      </c>
      <c r="G30" s="2">
        <v>41114</v>
      </c>
      <c r="H30" s="4">
        <v>41180</v>
      </c>
      <c r="I30">
        <v>20.399999999999999</v>
      </c>
      <c r="J30">
        <f t="shared" si="0"/>
        <v>22.137404580152676</v>
      </c>
      <c r="K30">
        <f t="shared" si="1"/>
        <v>77.862595419847324</v>
      </c>
      <c r="L30">
        <v>2</v>
      </c>
      <c r="M30">
        <f t="shared" si="2"/>
        <v>11.068702290076338</v>
      </c>
    </row>
    <row r="31" spans="1:20">
      <c r="A31" t="s">
        <v>9</v>
      </c>
      <c r="B31">
        <v>34</v>
      </c>
      <c r="C31">
        <v>15.9</v>
      </c>
      <c r="D31">
        <v>27</v>
      </c>
      <c r="E31" t="s">
        <v>17</v>
      </c>
      <c r="F31" t="s">
        <v>15</v>
      </c>
      <c r="G31" s="2">
        <v>41114</v>
      </c>
      <c r="H31" s="4">
        <v>41180</v>
      </c>
      <c r="I31">
        <v>21</v>
      </c>
      <c r="J31">
        <f t="shared" si="0"/>
        <v>22.222222222222221</v>
      </c>
      <c r="K31">
        <f t="shared" si="1"/>
        <v>77.777777777777771</v>
      </c>
      <c r="L31">
        <v>2</v>
      </c>
      <c r="M31">
        <f t="shared" si="2"/>
        <v>11.111111111111111</v>
      </c>
      <c r="R31">
        <v>2</v>
      </c>
      <c r="S31">
        <f>AVERAGE(K30:K32)</f>
        <v>78.344770863854819</v>
      </c>
      <c r="T31">
        <f>STDEV(K30:K32)/SQRT(COUNT(K30:K32))</f>
        <v>0.52515536161260901</v>
      </c>
    </row>
    <row r="32" spans="1:20">
      <c r="A32" t="s">
        <v>1</v>
      </c>
      <c r="B32">
        <v>34</v>
      </c>
      <c r="C32">
        <v>16.600000000000001</v>
      </c>
      <c r="D32">
        <v>33</v>
      </c>
      <c r="E32" t="s">
        <v>17</v>
      </c>
      <c r="F32" t="s">
        <v>15</v>
      </c>
      <c r="G32" s="2">
        <v>41114</v>
      </c>
      <c r="H32" s="4">
        <v>41180</v>
      </c>
      <c r="I32">
        <v>26.2</v>
      </c>
      <c r="J32">
        <f t="shared" si="0"/>
        <v>20.606060606060609</v>
      </c>
      <c r="K32">
        <f t="shared" si="1"/>
        <v>79.393939393939391</v>
      </c>
      <c r="L32">
        <v>2</v>
      </c>
      <c r="M32">
        <f t="shared" si="2"/>
        <v>10.303030303030305</v>
      </c>
    </row>
    <row r="33" spans="1:20">
      <c r="A33" t="s">
        <v>10</v>
      </c>
      <c r="B33">
        <v>35</v>
      </c>
      <c r="C33">
        <v>17.2</v>
      </c>
      <c r="D33">
        <v>27.8</v>
      </c>
      <c r="E33" t="s">
        <v>17</v>
      </c>
      <c r="F33" t="s">
        <v>15</v>
      </c>
      <c r="G33" s="2">
        <v>41114</v>
      </c>
      <c r="H33" s="2">
        <v>41221</v>
      </c>
      <c r="I33">
        <v>20.7</v>
      </c>
      <c r="J33">
        <f t="shared" si="0"/>
        <v>25.539568345323744</v>
      </c>
      <c r="K33">
        <f t="shared" si="1"/>
        <v>74.460431654676256</v>
      </c>
      <c r="L33">
        <v>4</v>
      </c>
      <c r="M33">
        <f t="shared" si="2"/>
        <v>6.384892086330936</v>
      </c>
    </row>
    <row r="34" spans="1:20">
      <c r="A34" t="s">
        <v>9</v>
      </c>
      <c r="B34">
        <v>35</v>
      </c>
      <c r="C34">
        <v>16.899999999999999</v>
      </c>
      <c r="D34">
        <v>30.9</v>
      </c>
      <c r="E34" t="s">
        <v>17</v>
      </c>
      <c r="F34" t="s">
        <v>15</v>
      </c>
      <c r="G34" s="2">
        <v>41114</v>
      </c>
      <c r="H34" s="2">
        <v>41221</v>
      </c>
      <c r="I34">
        <v>25.1</v>
      </c>
      <c r="J34">
        <f t="shared" ref="J34:J65" si="3">(D34-I34)/D34*100</f>
        <v>18.770226537216818</v>
      </c>
      <c r="K34">
        <f t="shared" ref="K34:K65" si="4">100-J34</f>
        <v>81.229773462783186</v>
      </c>
      <c r="L34">
        <v>4</v>
      </c>
      <c r="M34">
        <f t="shared" ref="M34:M65" si="5">J34/L34</f>
        <v>4.6925566343042044</v>
      </c>
      <c r="R34">
        <v>4</v>
      </c>
      <c r="S34">
        <f>AVERAGE(K33:K35)</f>
        <v>78.875553322319263</v>
      </c>
      <c r="T34">
        <f>STDEV(K33:K35)/SQRT(COUNT(K33:K35))</f>
        <v>2.2091841221963131</v>
      </c>
    </row>
    <row r="35" spans="1:20">
      <c r="A35" t="s">
        <v>1</v>
      </c>
      <c r="B35">
        <v>35</v>
      </c>
      <c r="C35">
        <v>14.6</v>
      </c>
      <c r="D35">
        <v>29.9</v>
      </c>
      <c r="E35" t="s">
        <v>17</v>
      </c>
      <c r="F35" t="s">
        <v>15</v>
      </c>
      <c r="G35" s="2">
        <v>41114</v>
      </c>
      <c r="H35" s="2">
        <v>41221</v>
      </c>
      <c r="I35">
        <v>24.2</v>
      </c>
      <c r="J35">
        <f t="shared" si="3"/>
        <v>19.063545150501671</v>
      </c>
      <c r="K35">
        <f t="shared" si="4"/>
        <v>80.936454849498332</v>
      </c>
      <c r="L35">
        <v>4</v>
      </c>
      <c r="M35">
        <f t="shared" si="5"/>
        <v>4.7658862876254178</v>
      </c>
    </row>
    <row r="36" spans="1:20">
      <c r="A36" t="s">
        <v>10</v>
      </c>
      <c r="B36">
        <v>36</v>
      </c>
      <c r="C36">
        <v>16.3</v>
      </c>
      <c r="D36">
        <v>26.8</v>
      </c>
      <c r="E36" t="s">
        <v>17</v>
      </c>
      <c r="F36" t="s">
        <v>15</v>
      </c>
      <c r="G36" s="2">
        <v>41114</v>
      </c>
      <c r="H36" s="4">
        <v>41299</v>
      </c>
      <c r="I36">
        <v>18.8</v>
      </c>
      <c r="J36">
        <f t="shared" si="3"/>
        <v>29.850746268656714</v>
      </c>
      <c r="K36">
        <f t="shared" si="4"/>
        <v>70.149253731343293</v>
      </c>
      <c r="L36">
        <v>6</v>
      </c>
      <c r="M36">
        <f t="shared" si="5"/>
        <v>4.9751243781094523</v>
      </c>
    </row>
    <row r="37" spans="1:20">
      <c r="A37" t="s">
        <v>9</v>
      </c>
      <c r="B37">
        <v>36</v>
      </c>
      <c r="C37">
        <v>15.4</v>
      </c>
      <c r="D37">
        <v>24.2</v>
      </c>
      <c r="E37" t="s">
        <v>17</v>
      </c>
      <c r="F37" t="s">
        <v>15</v>
      </c>
      <c r="G37" s="2">
        <v>41114</v>
      </c>
      <c r="H37" s="4">
        <v>41299</v>
      </c>
      <c r="I37">
        <v>18.899999999999999</v>
      </c>
      <c r="J37">
        <f t="shared" si="3"/>
        <v>21.900826446280995</v>
      </c>
      <c r="K37">
        <f t="shared" si="4"/>
        <v>78.099173553718998</v>
      </c>
      <c r="L37">
        <v>6</v>
      </c>
      <c r="M37">
        <f t="shared" si="5"/>
        <v>3.6501377410468323</v>
      </c>
      <c r="R37">
        <v>6</v>
      </c>
      <c r="S37">
        <f>AVERAGE(K36:K38)</f>
        <v>71.008182229349117</v>
      </c>
      <c r="T37">
        <f>STDEV(K36:K38)/SQRT(COUNT(K36:K38))</f>
        <v>3.8699380528789704</v>
      </c>
    </row>
    <row r="38" spans="1:20">
      <c r="A38" t="s">
        <v>1</v>
      </c>
      <c r="B38">
        <v>36</v>
      </c>
      <c r="C38">
        <v>16.899999999999999</v>
      </c>
      <c r="D38">
        <v>33.5</v>
      </c>
      <c r="E38" t="s">
        <v>17</v>
      </c>
      <c r="F38" t="s">
        <v>15</v>
      </c>
      <c r="G38" s="2">
        <v>41114</v>
      </c>
      <c r="H38" s="4">
        <v>41299</v>
      </c>
      <c r="I38">
        <v>21.7</v>
      </c>
      <c r="J38">
        <f t="shared" si="3"/>
        <v>35.223880597014926</v>
      </c>
      <c r="K38">
        <f t="shared" si="4"/>
        <v>64.776119402985074</v>
      </c>
      <c r="L38">
        <v>6</v>
      </c>
      <c r="M38">
        <f t="shared" si="5"/>
        <v>5.8706467661691546</v>
      </c>
    </row>
    <row r="39" spans="1:20">
      <c r="A39" t="s">
        <v>10</v>
      </c>
      <c r="B39">
        <v>37</v>
      </c>
      <c r="C39">
        <v>18.399999999999999</v>
      </c>
      <c r="D39">
        <v>33.1</v>
      </c>
      <c r="E39" t="s">
        <v>17</v>
      </c>
      <c r="F39" t="s">
        <v>15</v>
      </c>
      <c r="G39" s="2">
        <v>41114</v>
      </c>
      <c r="H39" s="2">
        <v>41362</v>
      </c>
      <c r="I39">
        <v>19.899999999999999</v>
      </c>
      <c r="J39">
        <f t="shared" si="3"/>
        <v>39.879154078549853</v>
      </c>
      <c r="K39">
        <f t="shared" si="4"/>
        <v>60.120845921450147</v>
      </c>
      <c r="L39">
        <v>8</v>
      </c>
      <c r="M39">
        <f t="shared" si="5"/>
        <v>4.9848942598187316</v>
      </c>
    </row>
    <row r="40" spans="1:20">
      <c r="A40" t="s">
        <v>9</v>
      </c>
      <c r="B40">
        <v>37</v>
      </c>
      <c r="C40">
        <v>14.4</v>
      </c>
      <c r="D40">
        <v>25.5</v>
      </c>
      <c r="E40" t="s">
        <v>17</v>
      </c>
      <c r="F40" t="s">
        <v>15</v>
      </c>
      <c r="G40" s="2">
        <v>41114</v>
      </c>
      <c r="H40" s="2">
        <v>41362</v>
      </c>
      <c r="I40">
        <v>18.7</v>
      </c>
      <c r="J40">
        <f t="shared" si="3"/>
        <v>26.666666666666671</v>
      </c>
      <c r="K40">
        <f t="shared" si="4"/>
        <v>73.333333333333329</v>
      </c>
      <c r="L40">
        <v>8</v>
      </c>
      <c r="M40">
        <f t="shared" si="5"/>
        <v>3.3333333333333339</v>
      </c>
      <c r="R40">
        <v>8</v>
      </c>
      <c r="S40">
        <f>AVERAGE(K39:K41)</f>
        <v>75.243534006337029</v>
      </c>
      <c r="T40">
        <f>STDEV(K39:K41)/SQRT(COUNT(K39:K41))</f>
        <v>9.3315223924306299</v>
      </c>
    </row>
    <row r="41" spans="1:20">
      <c r="A41" t="s">
        <v>1</v>
      </c>
      <c r="B41">
        <v>37</v>
      </c>
      <c r="C41">
        <v>16</v>
      </c>
      <c r="D41">
        <v>24.6</v>
      </c>
      <c r="E41" t="s">
        <v>17</v>
      </c>
      <c r="F41" t="s">
        <v>15</v>
      </c>
      <c r="G41" s="2">
        <v>41114</v>
      </c>
      <c r="H41" s="2">
        <v>41362</v>
      </c>
      <c r="I41">
        <v>22.7</v>
      </c>
      <c r="J41">
        <f t="shared" si="3"/>
        <v>7.7235772357723667</v>
      </c>
      <c r="K41">
        <f t="shared" si="4"/>
        <v>92.276422764227632</v>
      </c>
      <c r="L41">
        <v>8</v>
      </c>
      <c r="M41">
        <f t="shared" si="5"/>
        <v>0.96544715447154583</v>
      </c>
    </row>
    <row r="42" spans="1:20">
      <c r="A42" t="s">
        <v>10</v>
      </c>
      <c r="B42">
        <v>38</v>
      </c>
      <c r="C42">
        <v>17.8</v>
      </c>
      <c r="D42">
        <v>31.3</v>
      </c>
      <c r="E42" t="s">
        <v>17</v>
      </c>
      <c r="F42" t="s">
        <v>15</v>
      </c>
      <c r="G42" s="2">
        <v>41114</v>
      </c>
      <c r="H42" s="2">
        <v>41408</v>
      </c>
      <c r="I42">
        <v>21.3</v>
      </c>
      <c r="J42">
        <f t="shared" si="3"/>
        <v>31.948881789137378</v>
      </c>
      <c r="K42">
        <f t="shared" si="4"/>
        <v>68.051118210862626</v>
      </c>
      <c r="L42">
        <v>10</v>
      </c>
      <c r="M42">
        <f t="shared" si="5"/>
        <v>3.1948881789137378</v>
      </c>
    </row>
    <row r="43" spans="1:20">
      <c r="A43" t="s">
        <v>9</v>
      </c>
      <c r="B43">
        <v>40</v>
      </c>
      <c r="C43">
        <v>16.3</v>
      </c>
      <c r="D43">
        <v>28.1</v>
      </c>
      <c r="E43" t="s">
        <v>17</v>
      </c>
      <c r="F43" t="s">
        <v>15</v>
      </c>
      <c r="G43" s="2">
        <v>41114</v>
      </c>
      <c r="H43" s="2">
        <v>41408</v>
      </c>
      <c r="I43">
        <v>20.3</v>
      </c>
      <c r="J43">
        <f t="shared" si="3"/>
        <v>27.758007117437721</v>
      </c>
      <c r="K43">
        <f t="shared" si="4"/>
        <v>72.241992882562272</v>
      </c>
      <c r="L43">
        <v>10</v>
      </c>
      <c r="M43">
        <f t="shared" si="5"/>
        <v>2.7758007117437722</v>
      </c>
      <c r="R43">
        <v>10</v>
      </c>
      <c r="S43">
        <f>AVERAGE(K42:K44)</f>
        <v>72.039095639200241</v>
      </c>
      <c r="T43">
        <f>STDEV(K42:K44)/SQRT(COUNT(K42:K44))</f>
        <v>2.2461805829373636</v>
      </c>
    </row>
    <row r="44" spans="1:20">
      <c r="A44" t="s">
        <v>1</v>
      </c>
      <c r="B44">
        <v>39</v>
      </c>
      <c r="C44">
        <v>16.5</v>
      </c>
      <c r="D44">
        <v>27.3</v>
      </c>
      <c r="E44" t="s">
        <v>17</v>
      </c>
      <c r="F44" t="s">
        <v>15</v>
      </c>
      <c r="G44" s="2">
        <v>41114</v>
      </c>
      <c r="H44" s="2">
        <v>41408</v>
      </c>
      <c r="I44">
        <v>20.7</v>
      </c>
      <c r="J44">
        <f t="shared" si="3"/>
        <v>24.175824175824182</v>
      </c>
      <c r="K44">
        <f t="shared" si="4"/>
        <v>75.824175824175825</v>
      </c>
      <c r="L44">
        <v>10</v>
      </c>
      <c r="M44">
        <f t="shared" si="5"/>
        <v>2.4175824175824183</v>
      </c>
    </row>
    <row r="45" spans="1:20">
      <c r="A45" t="s">
        <v>10</v>
      </c>
      <c r="B45">
        <v>39</v>
      </c>
      <c r="C45">
        <v>17.5</v>
      </c>
      <c r="D45">
        <v>29.4</v>
      </c>
      <c r="E45" t="s">
        <v>17</v>
      </c>
      <c r="F45" t="s">
        <v>15</v>
      </c>
      <c r="G45" s="2">
        <v>41114</v>
      </c>
      <c r="H45" s="2">
        <v>41458</v>
      </c>
      <c r="I45">
        <v>19.899999999999999</v>
      </c>
      <c r="J45">
        <f t="shared" si="3"/>
        <v>32.312925170068027</v>
      </c>
      <c r="K45">
        <f t="shared" si="4"/>
        <v>67.687074829931973</v>
      </c>
      <c r="L45">
        <v>12</v>
      </c>
      <c r="M45">
        <f t="shared" si="5"/>
        <v>2.6927437641723357</v>
      </c>
    </row>
    <row r="46" spans="1:20">
      <c r="A46" t="s">
        <v>9</v>
      </c>
      <c r="B46">
        <v>39</v>
      </c>
      <c r="C46">
        <v>17.399999999999999</v>
      </c>
      <c r="D46">
        <v>31.6</v>
      </c>
      <c r="E46" t="s">
        <v>17</v>
      </c>
      <c r="F46" t="s">
        <v>15</v>
      </c>
      <c r="G46" s="2">
        <v>41114</v>
      </c>
      <c r="H46" s="2">
        <v>41458</v>
      </c>
      <c r="I46">
        <v>21.8</v>
      </c>
      <c r="J46">
        <f t="shared" si="3"/>
        <v>31.0126582278481</v>
      </c>
      <c r="K46">
        <f t="shared" si="4"/>
        <v>68.987341772151893</v>
      </c>
      <c r="L46">
        <v>12</v>
      </c>
      <c r="M46">
        <f t="shared" si="5"/>
        <v>2.5843881856540083</v>
      </c>
      <c r="R46">
        <v>12</v>
      </c>
      <c r="S46">
        <f>AVERAGE(K45:K47)</f>
        <v>71.851242315637151</v>
      </c>
      <c r="T46">
        <f>STDEV(K45:K47)/SQRT(COUNT(K45:K47))</f>
        <v>3.5340240848761462</v>
      </c>
    </row>
    <row r="47" spans="1:20">
      <c r="A47" t="s">
        <v>1</v>
      </c>
      <c r="B47">
        <v>40</v>
      </c>
      <c r="C47">
        <v>16.3</v>
      </c>
      <c r="D47">
        <v>23.2</v>
      </c>
      <c r="E47" t="s">
        <v>17</v>
      </c>
      <c r="F47" t="s">
        <v>15</v>
      </c>
      <c r="G47" s="2">
        <v>41114</v>
      </c>
      <c r="H47" s="2">
        <v>41458</v>
      </c>
      <c r="I47">
        <v>18.3</v>
      </c>
      <c r="J47">
        <f t="shared" si="3"/>
        <v>21.120689655172409</v>
      </c>
      <c r="K47">
        <f t="shared" si="4"/>
        <v>78.879310344827587</v>
      </c>
      <c r="L47">
        <v>12</v>
      </c>
      <c r="M47">
        <f t="shared" si="5"/>
        <v>1.7600574712643675</v>
      </c>
    </row>
    <row r="48" spans="1:20">
      <c r="A48" t="s">
        <v>10</v>
      </c>
      <c r="B48">
        <v>40</v>
      </c>
      <c r="C48">
        <v>17.399999999999999</v>
      </c>
      <c r="D48">
        <v>28.4</v>
      </c>
      <c r="E48" t="s">
        <v>17</v>
      </c>
      <c r="F48" t="s">
        <v>15</v>
      </c>
      <c r="G48" s="2">
        <v>41114</v>
      </c>
      <c r="H48" s="2">
        <v>41596</v>
      </c>
      <c r="I48">
        <v>11.6</v>
      </c>
      <c r="J48">
        <f t="shared" si="3"/>
        <v>59.154929577464777</v>
      </c>
      <c r="K48">
        <f t="shared" si="4"/>
        <v>40.845070422535223</v>
      </c>
      <c r="L48">
        <v>16</v>
      </c>
      <c r="M48">
        <f t="shared" si="5"/>
        <v>3.6971830985915486</v>
      </c>
      <c r="R48">
        <v>16</v>
      </c>
      <c r="S48">
        <f>AVERAGE(K48:K49)</f>
        <v>47.367927702735187</v>
      </c>
      <c r="T48">
        <f>STDEV(K48:K49)/SQRT(COUNT(K48:K49))</f>
        <v>6.5228572801999389</v>
      </c>
    </row>
    <row r="49" spans="1:20">
      <c r="A49" t="s">
        <v>9</v>
      </c>
      <c r="B49">
        <v>38</v>
      </c>
      <c r="C49">
        <v>16.399999999999999</v>
      </c>
      <c r="D49">
        <v>29.3</v>
      </c>
      <c r="E49" t="s">
        <v>17</v>
      </c>
      <c r="F49" t="s">
        <v>15</v>
      </c>
      <c r="G49" s="2">
        <v>41114</v>
      </c>
      <c r="H49" s="2">
        <v>41596</v>
      </c>
      <c r="I49">
        <v>15.79</v>
      </c>
      <c r="J49">
        <f t="shared" si="3"/>
        <v>46.109215017064855</v>
      </c>
      <c r="K49">
        <f t="shared" si="4"/>
        <v>53.890784982935145</v>
      </c>
      <c r="L49">
        <v>16</v>
      </c>
      <c r="M49">
        <f t="shared" si="5"/>
        <v>2.8818259385665534</v>
      </c>
    </row>
    <row r="50" spans="1:20">
      <c r="A50" s="12" t="s">
        <v>1</v>
      </c>
      <c r="B50" s="12">
        <v>64</v>
      </c>
      <c r="C50" s="12">
        <v>16.899999999999999</v>
      </c>
      <c r="D50" s="12">
        <v>32.700000000000003</v>
      </c>
      <c r="E50" s="12" t="s">
        <v>18</v>
      </c>
      <c r="F50" s="12" t="s">
        <v>15</v>
      </c>
      <c r="G50" s="35">
        <v>41114</v>
      </c>
      <c r="H50" s="12"/>
      <c r="I50" s="12"/>
      <c r="J50" s="12">
        <f t="shared" si="3"/>
        <v>100</v>
      </c>
      <c r="K50" s="12">
        <f t="shared" si="4"/>
        <v>0</v>
      </c>
      <c r="L50" s="12">
        <v>0</v>
      </c>
      <c r="M50" s="12" t="e">
        <f t="shared" si="5"/>
        <v>#DIV/0!</v>
      </c>
      <c r="N50" s="12"/>
    </row>
    <row r="51" spans="1:20">
      <c r="A51" t="s">
        <v>10</v>
      </c>
      <c r="B51">
        <v>57</v>
      </c>
      <c r="C51">
        <v>18.2</v>
      </c>
      <c r="D51">
        <v>29.2</v>
      </c>
      <c r="E51" t="s">
        <v>18</v>
      </c>
      <c r="F51" t="s">
        <v>15</v>
      </c>
      <c r="G51" s="2">
        <v>41114</v>
      </c>
      <c r="H51" s="2">
        <v>41145</v>
      </c>
      <c r="I51">
        <v>24.3</v>
      </c>
      <c r="J51">
        <f t="shared" si="3"/>
        <v>16.780821917808215</v>
      </c>
      <c r="K51">
        <f t="shared" si="4"/>
        <v>83.219178082191789</v>
      </c>
      <c r="L51">
        <v>1</v>
      </c>
      <c r="M51">
        <f t="shared" si="5"/>
        <v>16.780821917808215</v>
      </c>
      <c r="R51">
        <v>1</v>
      </c>
      <c r="S51">
        <f>AVERAGE(K51:K52)</f>
        <v>83.320818987619958</v>
      </c>
      <c r="T51">
        <f>STDEV(K51:K52)/SQRT(COUNT(K51:K52))</f>
        <v>0.1016409054281695</v>
      </c>
    </row>
    <row r="52" spans="1:20">
      <c r="A52" t="s">
        <v>1</v>
      </c>
      <c r="B52">
        <v>57</v>
      </c>
      <c r="C52">
        <v>19.100000000000001</v>
      </c>
      <c r="D52">
        <v>37.4</v>
      </c>
      <c r="E52" t="s">
        <v>18</v>
      </c>
      <c r="F52" t="s">
        <v>15</v>
      </c>
      <c r="G52" s="2">
        <v>41114</v>
      </c>
      <c r="H52" s="2">
        <v>41145</v>
      </c>
      <c r="I52">
        <v>31.2</v>
      </c>
      <c r="J52">
        <f t="shared" si="3"/>
        <v>16.577540106951872</v>
      </c>
      <c r="K52">
        <f t="shared" si="4"/>
        <v>83.422459893048128</v>
      </c>
      <c r="L52">
        <v>1</v>
      </c>
      <c r="M52">
        <f t="shared" si="5"/>
        <v>16.577540106951872</v>
      </c>
    </row>
    <row r="53" spans="1:20">
      <c r="A53" t="s">
        <v>10</v>
      </c>
      <c r="B53">
        <v>58</v>
      </c>
      <c r="C53">
        <v>18.100000000000001</v>
      </c>
      <c r="D53">
        <v>32.9</v>
      </c>
      <c r="E53" t="s">
        <v>18</v>
      </c>
      <c r="F53" t="s">
        <v>15</v>
      </c>
      <c r="G53" s="2">
        <v>41114</v>
      </c>
      <c r="H53" s="4">
        <v>41180</v>
      </c>
      <c r="I53">
        <v>24.8</v>
      </c>
      <c r="J53">
        <f t="shared" si="3"/>
        <v>24.620060790273552</v>
      </c>
      <c r="K53">
        <f t="shared" si="4"/>
        <v>75.379939209726444</v>
      </c>
      <c r="L53">
        <v>2</v>
      </c>
      <c r="M53">
        <f t="shared" si="5"/>
        <v>12.310030395136776</v>
      </c>
    </row>
    <row r="54" spans="1:20">
      <c r="A54" t="s">
        <v>9</v>
      </c>
      <c r="B54">
        <v>58</v>
      </c>
      <c r="C54">
        <v>16.600000000000001</v>
      </c>
      <c r="D54">
        <v>26.4</v>
      </c>
      <c r="E54" t="s">
        <v>18</v>
      </c>
      <c r="F54" t="s">
        <v>15</v>
      </c>
      <c r="G54" s="2">
        <v>41114</v>
      </c>
      <c r="H54" s="4">
        <v>41180</v>
      </c>
      <c r="I54">
        <v>22.5</v>
      </c>
      <c r="J54">
        <f t="shared" si="3"/>
        <v>14.772727272727268</v>
      </c>
      <c r="K54">
        <f t="shared" si="4"/>
        <v>85.227272727272734</v>
      </c>
      <c r="L54">
        <v>2</v>
      </c>
      <c r="M54">
        <f t="shared" si="5"/>
        <v>7.386363636363634</v>
      </c>
      <c r="R54">
        <v>2</v>
      </c>
      <c r="S54">
        <f>AVERAGE(K53:K55)</f>
        <v>79.766568627910146</v>
      </c>
      <c r="T54">
        <f>STDEV(K53:K55)/SQRT(COUNT(K53:K55))</f>
        <v>2.89296397413966</v>
      </c>
    </row>
    <row r="55" spans="1:20">
      <c r="A55" t="s">
        <v>1</v>
      </c>
      <c r="B55">
        <v>58</v>
      </c>
      <c r="C55">
        <v>19.100000000000001</v>
      </c>
      <c r="D55">
        <v>41.3</v>
      </c>
      <c r="E55" t="s">
        <v>18</v>
      </c>
      <c r="F55" t="s">
        <v>15</v>
      </c>
      <c r="G55" s="2">
        <v>41114</v>
      </c>
      <c r="H55" s="4">
        <v>41180</v>
      </c>
      <c r="I55">
        <v>32.5</v>
      </c>
      <c r="J55">
        <f t="shared" si="3"/>
        <v>21.30750605326876</v>
      </c>
      <c r="K55">
        <f t="shared" si="4"/>
        <v>78.692493946731247</v>
      </c>
      <c r="L55">
        <v>2</v>
      </c>
      <c r="M55">
        <f t="shared" si="5"/>
        <v>10.65375302663438</v>
      </c>
    </row>
    <row r="56" spans="1:20">
      <c r="A56" t="s">
        <v>10</v>
      </c>
      <c r="B56">
        <v>59</v>
      </c>
      <c r="C56">
        <v>21.2</v>
      </c>
      <c r="D56">
        <v>33.5</v>
      </c>
      <c r="E56" t="s">
        <v>18</v>
      </c>
      <c r="F56" t="s">
        <v>15</v>
      </c>
      <c r="G56" s="2">
        <v>41114</v>
      </c>
      <c r="H56" s="2">
        <v>41221</v>
      </c>
      <c r="I56">
        <v>23.1</v>
      </c>
      <c r="J56">
        <f t="shared" si="3"/>
        <v>31.044776119402979</v>
      </c>
      <c r="K56">
        <f t="shared" si="4"/>
        <v>68.955223880597018</v>
      </c>
      <c r="L56">
        <v>4</v>
      </c>
      <c r="M56">
        <f t="shared" si="5"/>
        <v>7.7611940298507447</v>
      </c>
    </row>
    <row r="57" spans="1:20">
      <c r="A57" t="s">
        <v>9</v>
      </c>
      <c r="B57">
        <v>59</v>
      </c>
      <c r="C57">
        <v>16.5</v>
      </c>
      <c r="D57">
        <v>30.2</v>
      </c>
      <c r="E57" t="s">
        <v>18</v>
      </c>
      <c r="F57" t="s">
        <v>15</v>
      </c>
      <c r="G57" s="2">
        <v>41114</v>
      </c>
      <c r="H57" s="2">
        <v>41221</v>
      </c>
      <c r="I57">
        <v>23</v>
      </c>
      <c r="J57">
        <f t="shared" si="3"/>
        <v>23.841059602649004</v>
      </c>
      <c r="K57">
        <f t="shared" si="4"/>
        <v>76.158940397350989</v>
      </c>
      <c r="L57">
        <v>4</v>
      </c>
      <c r="M57">
        <f t="shared" si="5"/>
        <v>5.960264900662251</v>
      </c>
      <c r="R57">
        <v>4</v>
      </c>
      <c r="S57">
        <f>AVERAGE(K56:K58)</f>
        <v>79.150443009635296</v>
      </c>
      <c r="T57">
        <f>STDEV(K56:K58)/SQRT(COUNT(K56:K58))</f>
        <v>6.9135279374508052</v>
      </c>
    </row>
    <row r="58" spans="1:20">
      <c r="A58" t="s">
        <v>1</v>
      </c>
      <c r="B58">
        <v>59</v>
      </c>
      <c r="C58">
        <v>17.3</v>
      </c>
      <c r="D58">
        <v>26.1</v>
      </c>
      <c r="E58" t="s">
        <v>18</v>
      </c>
      <c r="F58" t="s">
        <v>15</v>
      </c>
      <c r="G58" s="2">
        <v>41114</v>
      </c>
      <c r="H58" s="2">
        <v>41221</v>
      </c>
      <c r="I58">
        <v>24.1</v>
      </c>
      <c r="J58">
        <f t="shared" si="3"/>
        <v>7.6628352490421454</v>
      </c>
      <c r="K58">
        <f t="shared" si="4"/>
        <v>92.337164750957854</v>
      </c>
      <c r="L58">
        <v>4</v>
      </c>
      <c r="M58">
        <f t="shared" si="5"/>
        <v>1.9157088122605364</v>
      </c>
    </row>
    <row r="59" spans="1:20">
      <c r="A59" t="s">
        <v>10</v>
      </c>
      <c r="B59">
        <v>60</v>
      </c>
      <c r="C59">
        <v>17.7</v>
      </c>
      <c r="D59">
        <v>30.1</v>
      </c>
      <c r="E59" t="s">
        <v>18</v>
      </c>
      <c r="F59" t="s">
        <v>15</v>
      </c>
      <c r="G59" s="2">
        <v>41114</v>
      </c>
      <c r="H59" s="4">
        <v>41299</v>
      </c>
      <c r="I59">
        <v>21</v>
      </c>
      <c r="J59">
        <f t="shared" si="3"/>
        <v>30.232558139534888</v>
      </c>
      <c r="K59">
        <f t="shared" si="4"/>
        <v>69.767441860465112</v>
      </c>
      <c r="L59">
        <v>6</v>
      </c>
      <c r="M59">
        <f t="shared" si="5"/>
        <v>5.0387596899224816</v>
      </c>
    </row>
    <row r="60" spans="1:20">
      <c r="A60" t="s">
        <v>9</v>
      </c>
      <c r="B60">
        <v>60</v>
      </c>
      <c r="C60">
        <v>17</v>
      </c>
      <c r="D60">
        <v>27.5</v>
      </c>
      <c r="E60" t="s">
        <v>18</v>
      </c>
      <c r="F60" t="s">
        <v>15</v>
      </c>
      <c r="G60" s="2">
        <v>41114</v>
      </c>
      <c r="H60" s="4">
        <v>41299</v>
      </c>
      <c r="I60">
        <v>21.1</v>
      </c>
      <c r="J60">
        <f t="shared" si="3"/>
        <v>23.272727272727266</v>
      </c>
      <c r="K60">
        <f t="shared" si="4"/>
        <v>76.727272727272734</v>
      </c>
      <c r="L60">
        <v>6</v>
      </c>
      <c r="M60">
        <f t="shared" si="5"/>
        <v>3.8787878787878776</v>
      </c>
      <c r="R60">
        <v>6</v>
      </c>
      <c r="S60">
        <f>AVERAGE(K59:K61)</f>
        <v>73.656132932754716</v>
      </c>
      <c r="T60">
        <f>STDEV(K59:K61)/SQRT(COUNT(K59:K61))</f>
        <v>2.050292986581959</v>
      </c>
    </row>
    <row r="61" spans="1:20">
      <c r="A61" t="s">
        <v>1</v>
      </c>
      <c r="B61">
        <v>60</v>
      </c>
      <c r="C61">
        <v>19</v>
      </c>
      <c r="D61">
        <v>38</v>
      </c>
      <c r="E61" t="s">
        <v>18</v>
      </c>
      <c r="F61" t="s">
        <v>15</v>
      </c>
      <c r="G61" s="2">
        <v>41114</v>
      </c>
      <c r="H61" s="4">
        <v>41299</v>
      </c>
      <c r="I61">
        <v>28.3</v>
      </c>
      <c r="J61">
        <f t="shared" si="3"/>
        <v>25.526315789473681</v>
      </c>
      <c r="K61">
        <f t="shared" si="4"/>
        <v>74.473684210526315</v>
      </c>
      <c r="L61">
        <v>6</v>
      </c>
      <c r="M61">
        <f t="shared" si="5"/>
        <v>4.2543859649122799</v>
      </c>
    </row>
    <row r="62" spans="1:20">
      <c r="A62" t="s">
        <v>10</v>
      </c>
      <c r="B62">
        <v>61</v>
      </c>
      <c r="C62">
        <v>19.100000000000001</v>
      </c>
      <c r="D62">
        <v>33.4</v>
      </c>
      <c r="E62" t="s">
        <v>18</v>
      </c>
      <c r="F62" t="s">
        <v>15</v>
      </c>
      <c r="G62" s="2">
        <v>41114</v>
      </c>
      <c r="H62" s="2">
        <v>41362</v>
      </c>
      <c r="I62">
        <v>22.9</v>
      </c>
      <c r="J62">
        <f t="shared" si="3"/>
        <v>31.437125748502996</v>
      </c>
      <c r="K62">
        <f t="shared" si="4"/>
        <v>68.562874251497007</v>
      </c>
      <c r="L62">
        <v>8</v>
      </c>
      <c r="M62">
        <f t="shared" si="5"/>
        <v>3.9296407185628746</v>
      </c>
    </row>
    <row r="63" spans="1:20">
      <c r="A63" t="s">
        <v>9</v>
      </c>
      <c r="B63">
        <v>61</v>
      </c>
      <c r="C63">
        <v>17.2</v>
      </c>
      <c r="D63">
        <v>30.4</v>
      </c>
      <c r="E63" t="s">
        <v>18</v>
      </c>
      <c r="F63" t="s">
        <v>15</v>
      </c>
      <c r="G63" s="2">
        <v>41114</v>
      </c>
      <c r="H63" s="2">
        <v>41362</v>
      </c>
      <c r="I63">
        <v>22.5</v>
      </c>
      <c r="J63">
        <f t="shared" si="3"/>
        <v>25.986842105263154</v>
      </c>
      <c r="K63">
        <f t="shared" si="4"/>
        <v>74.01315789473685</v>
      </c>
      <c r="L63">
        <v>8</v>
      </c>
      <c r="M63">
        <f t="shared" si="5"/>
        <v>3.2483552631578942</v>
      </c>
      <c r="R63">
        <v>8</v>
      </c>
      <c r="S63">
        <f>AVERAGE(K62:K64)</f>
        <v>75.641286077730115</v>
      </c>
      <c r="T63">
        <f>STDEV(K62:K64)/SQRT(COUNT(K62:K64))</f>
        <v>4.628868729583103</v>
      </c>
    </row>
    <row r="64" spans="1:20">
      <c r="A64" t="s">
        <v>1</v>
      </c>
      <c r="B64">
        <v>61</v>
      </c>
      <c r="C64">
        <v>16.399999999999999</v>
      </c>
      <c r="D64">
        <v>23</v>
      </c>
      <c r="E64" t="s">
        <v>18</v>
      </c>
      <c r="F64" t="s">
        <v>15</v>
      </c>
      <c r="G64" s="2">
        <v>41114</v>
      </c>
      <c r="H64" s="2">
        <v>41362</v>
      </c>
      <c r="I64">
        <v>19.399999999999999</v>
      </c>
      <c r="J64">
        <f t="shared" si="3"/>
        <v>15.652173913043486</v>
      </c>
      <c r="K64">
        <f t="shared" si="4"/>
        <v>84.347826086956516</v>
      </c>
      <c r="L64">
        <v>8</v>
      </c>
      <c r="M64">
        <f t="shared" si="5"/>
        <v>1.9565217391304357</v>
      </c>
    </row>
    <row r="65" spans="1:20">
      <c r="A65" t="s">
        <v>10</v>
      </c>
      <c r="B65">
        <v>62</v>
      </c>
      <c r="C65">
        <v>18.600000000000001</v>
      </c>
      <c r="D65">
        <v>32.299999999999997</v>
      </c>
      <c r="E65" t="s">
        <v>18</v>
      </c>
      <c r="F65" t="s">
        <v>15</v>
      </c>
      <c r="G65" s="2">
        <v>41114</v>
      </c>
      <c r="H65" s="8">
        <v>41408</v>
      </c>
      <c r="I65">
        <v>22.7</v>
      </c>
      <c r="J65">
        <f t="shared" si="3"/>
        <v>29.721362229102162</v>
      </c>
      <c r="K65">
        <f t="shared" si="4"/>
        <v>70.278637770897831</v>
      </c>
      <c r="L65">
        <v>10</v>
      </c>
      <c r="M65">
        <f t="shared" si="5"/>
        <v>2.9721362229102164</v>
      </c>
    </row>
    <row r="66" spans="1:20">
      <c r="A66" t="s">
        <v>9</v>
      </c>
      <c r="B66">
        <v>62</v>
      </c>
      <c r="C66">
        <v>16.899999999999999</v>
      </c>
      <c r="D66">
        <v>29.3</v>
      </c>
      <c r="E66" t="s">
        <v>18</v>
      </c>
      <c r="F66" t="s">
        <v>15</v>
      </c>
      <c r="G66" s="2">
        <v>41114</v>
      </c>
      <c r="H66" s="2">
        <v>41408</v>
      </c>
      <c r="I66">
        <v>22.7</v>
      </c>
      <c r="J66">
        <f t="shared" ref="J66:J72" si="6">(D66-I66)/D66*100</f>
        <v>22.52559726962458</v>
      </c>
      <c r="K66">
        <f t="shared" ref="K66:K72" si="7">100-J66</f>
        <v>77.474402730375417</v>
      </c>
      <c r="L66">
        <v>10</v>
      </c>
      <c r="M66">
        <f t="shared" ref="M66:M72" si="8">J66/L66</f>
        <v>2.252559726962458</v>
      </c>
      <c r="R66">
        <v>10</v>
      </c>
      <c r="S66">
        <f>AVERAGE(K65:K67)</f>
        <v>76.653876486109482</v>
      </c>
      <c r="T66">
        <f>STDEV(K65:K67)/SQRT(COUNT(K65:K67))</f>
        <v>3.4682311204306706</v>
      </c>
    </row>
    <row r="67" spans="1:20">
      <c r="A67" t="s">
        <v>1</v>
      </c>
      <c r="B67">
        <v>62</v>
      </c>
      <c r="C67">
        <v>16.5</v>
      </c>
      <c r="D67">
        <v>32.6</v>
      </c>
      <c r="E67" t="s">
        <v>18</v>
      </c>
      <c r="F67" t="s">
        <v>15</v>
      </c>
      <c r="G67" s="2">
        <v>41114</v>
      </c>
      <c r="H67" s="2">
        <v>41408</v>
      </c>
      <c r="I67">
        <v>26.8</v>
      </c>
      <c r="J67">
        <f t="shared" si="6"/>
        <v>17.791411042944787</v>
      </c>
      <c r="K67">
        <f t="shared" si="7"/>
        <v>82.208588957055213</v>
      </c>
      <c r="L67">
        <v>10</v>
      </c>
      <c r="M67">
        <f t="shared" si="8"/>
        <v>1.7791411042944787</v>
      </c>
    </row>
    <row r="68" spans="1:20">
      <c r="A68" t="s">
        <v>10</v>
      </c>
      <c r="B68">
        <v>63</v>
      </c>
      <c r="C68">
        <v>18.600000000000001</v>
      </c>
      <c r="D68">
        <v>32.700000000000003</v>
      </c>
      <c r="E68" t="s">
        <v>18</v>
      </c>
      <c r="F68" t="s">
        <v>15</v>
      </c>
      <c r="G68" s="2">
        <v>41114</v>
      </c>
      <c r="H68" s="2">
        <v>41458</v>
      </c>
      <c r="I68">
        <v>22.5</v>
      </c>
      <c r="J68">
        <f t="shared" si="6"/>
        <v>31.192660550458722</v>
      </c>
      <c r="K68">
        <f t="shared" si="7"/>
        <v>68.807339449541274</v>
      </c>
      <c r="L68">
        <v>12</v>
      </c>
      <c r="M68">
        <f t="shared" si="8"/>
        <v>2.5993883792048935</v>
      </c>
    </row>
    <row r="69" spans="1:20">
      <c r="A69" t="s">
        <v>9</v>
      </c>
      <c r="B69">
        <v>63</v>
      </c>
      <c r="C69">
        <v>15.6</v>
      </c>
      <c r="D69">
        <v>30.3</v>
      </c>
      <c r="E69" t="s">
        <v>18</v>
      </c>
      <c r="F69" t="s">
        <v>15</v>
      </c>
      <c r="G69" s="2">
        <v>41114</v>
      </c>
      <c r="H69" s="2">
        <v>41458</v>
      </c>
      <c r="I69">
        <v>19</v>
      </c>
      <c r="J69">
        <f t="shared" si="6"/>
        <v>37.293729372937293</v>
      </c>
      <c r="K69">
        <f t="shared" si="7"/>
        <v>62.706270627062707</v>
      </c>
      <c r="L69">
        <v>12</v>
      </c>
      <c r="M69">
        <f t="shared" si="8"/>
        <v>3.1078107810781077</v>
      </c>
      <c r="R69">
        <v>12</v>
      </c>
      <c r="S69">
        <f>AVERAGE(K68:K70)</f>
        <v>68.928449735679592</v>
      </c>
      <c r="T69">
        <f>STDEV(K68:K70)/SQRT(COUNT(K68:K70))</f>
        <v>3.627843733007496</v>
      </c>
    </row>
    <row r="70" spans="1:20">
      <c r="A70" t="s">
        <v>1</v>
      </c>
      <c r="B70">
        <v>63</v>
      </c>
      <c r="C70">
        <v>18.8</v>
      </c>
      <c r="D70">
        <v>36.799999999999997</v>
      </c>
      <c r="E70" t="s">
        <v>18</v>
      </c>
      <c r="F70" t="s">
        <v>15</v>
      </c>
      <c r="G70" s="2">
        <v>41114</v>
      </c>
      <c r="H70" s="2">
        <v>41458</v>
      </c>
      <c r="I70">
        <v>27.7</v>
      </c>
      <c r="J70">
        <f t="shared" si="6"/>
        <v>24.728260869565215</v>
      </c>
      <c r="K70">
        <f t="shared" si="7"/>
        <v>75.271739130434781</v>
      </c>
      <c r="L70">
        <v>12</v>
      </c>
      <c r="M70">
        <f t="shared" si="8"/>
        <v>2.0606884057971011</v>
      </c>
    </row>
    <row r="71" spans="1:20">
      <c r="A71" t="s">
        <v>10</v>
      </c>
      <c r="B71">
        <v>64</v>
      </c>
      <c r="C71">
        <v>19.7</v>
      </c>
      <c r="D71">
        <v>33.200000000000003</v>
      </c>
      <c r="E71" t="s">
        <v>18</v>
      </c>
      <c r="F71" t="s">
        <v>15</v>
      </c>
      <c r="G71" s="2">
        <v>41114</v>
      </c>
      <c r="H71" s="2">
        <v>41596</v>
      </c>
      <c r="I71">
        <v>22.6</v>
      </c>
      <c r="J71">
        <f t="shared" si="6"/>
        <v>31.927710843373497</v>
      </c>
      <c r="K71">
        <f t="shared" si="7"/>
        <v>68.07228915662651</v>
      </c>
      <c r="L71">
        <v>16</v>
      </c>
      <c r="M71">
        <f t="shared" si="8"/>
        <v>1.9954819277108435</v>
      </c>
      <c r="R71">
        <v>16</v>
      </c>
      <c r="S71">
        <f>AVERAGE(K71:K72)</f>
        <v>67.415265457434145</v>
      </c>
      <c r="T71">
        <f>STDEV(K71:K72)/SQRT(COUNT(K71:K72))</f>
        <v>0.65702369919237213</v>
      </c>
    </row>
    <row r="72" spans="1:20">
      <c r="A72" t="s">
        <v>9</v>
      </c>
      <c r="B72">
        <v>64</v>
      </c>
      <c r="C72">
        <v>17.600000000000001</v>
      </c>
      <c r="D72">
        <v>36.4</v>
      </c>
      <c r="E72" t="s">
        <v>18</v>
      </c>
      <c r="F72" t="s">
        <v>15</v>
      </c>
      <c r="G72" s="2">
        <v>41114</v>
      </c>
      <c r="H72" s="2">
        <v>41596</v>
      </c>
      <c r="I72">
        <v>24.3</v>
      </c>
      <c r="J72">
        <f t="shared" si="6"/>
        <v>33.241758241758234</v>
      </c>
      <c r="K72">
        <f t="shared" si="7"/>
        <v>66.758241758241766</v>
      </c>
      <c r="L72">
        <v>16</v>
      </c>
      <c r="M72">
        <f t="shared" si="8"/>
        <v>2.0776098901098896</v>
      </c>
    </row>
    <row r="73" spans="1:20">
      <c r="A73" s="12" t="s">
        <v>9</v>
      </c>
      <c r="B73" s="12">
        <v>57</v>
      </c>
      <c r="C73" s="12">
        <v>17.3</v>
      </c>
      <c r="D73" s="12">
        <v>29.1</v>
      </c>
      <c r="E73" s="12" t="s">
        <v>18</v>
      </c>
      <c r="F73" s="12" t="s">
        <v>15</v>
      </c>
      <c r="G73" s="35">
        <v>41114</v>
      </c>
      <c r="H73" s="12"/>
      <c r="I73" s="12"/>
      <c r="J73" s="12"/>
      <c r="K73" s="12"/>
      <c r="L73" s="12"/>
      <c r="M73" s="12"/>
      <c r="N73" s="12"/>
    </row>
    <row r="74" spans="1:20">
      <c r="A74" s="12" t="s">
        <v>1</v>
      </c>
      <c r="B74" s="12">
        <v>5</v>
      </c>
      <c r="C74" s="12">
        <v>17.7</v>
      </c>
      <c r="D74" s="12">
        <v>24.8</v>
      </c>
      <c r="E74" s="12" t="s">
        <v>11</v>
      </c>
      <c r="F74" s="12" t="s">
        <v>14</v>
      </c>
      <c r="G74" s="35">
        <v>41114</v>
      </c>
      <c r="H74" s="12"/>
      <c r="I74" s="12"/>
      <c r="J74" s="12">
        <f t="shared" ref="J74:J105" si="9">(D74-I74)/D74*100</f>
        <v>100</v>
      </c>
      <c r="K74" s="12">
        <f t="shared" ref="K74:K105" si="10">100-J74</f>
        <v>0</v>
      </c>
      <c r="L74" s="12">
        <v>0</v>
      </c>
      <c r="M74" s="12" t="e">
        <f t="shared" ref="M74:M105" si="11">J74/L74</f>
        <v>#DIV/0!</v>
      </c>
    </row>
    <row r="75" spans="1:20">
      <c r="A75" s="12" t="s">
        <v>1</v>
      </c>
      <c r="B75" s="12">
        <v>6</v>
      </c>
      <c r="C75" s="12">
        <v>17.3</v>
      </c>
      <c r="D75" s="12">
        <v>26.5</v>
      </c>
      <c r="E75" s="12" t="s">
        <v>11</v>
      </c>
      <c r="F75" s="12" t="s">
        <v>14</v>
      </c>
      <c r="G75" s="35">
        <v>41114</v>
      </c>
      <c r="H75" s="12"/>
      <c r="I75" s="12"/>
      <c r="J75" s="12">
        <f t="shared" si="9"/>
        <v>100</v>
      </c>
      <c r="K75" s="12">
        <f t="shared" si="10"/>
        <v>0</v>
      </c>
      <c r="L75" s="12">
        <v>0</v>
      </c>
      <c r="M75" s="12" t="e">
        <f t="shared" si="11"/>
        <v>#DIV/0!</v>
      </c>
    </row>
    <row r="76" spans="1:20">
      <c r="A76" t="s">
        <v>10</v>
      </c>
      <c r="B76">
        <v>1</v>
      </c>
      <c r="C76">
        <v>18.7</v>
      </c>
      <c r="D76">
        <v>24.3</v>
      </c>
      <c r="E76" t="s">
        <v>11</v>
      </c>
      <c r="F76" t="s">
        <v>14</v>
      </c>
      <c r="G76" s="2">
        <v>41114</v>
      </c>
      <c r="H76" s="2">
        <v>41145</v>
      </c>
      <c r="I76">
        <v>20.6</v>
      </c>
      <c r="J76">
        <f t="shared" si="9"/>
        <v>15.226337448559669</v>
      </c>
      <c r="K76">
        <f t="shared" si="10"/>
        <v>84.773662551440339</v>
      </c>
      <c r="L76">
        <v>1</v>
      </c>
      <c r="M76">
        <f t="shared" si="11"/>
        <v>15.226337448559669</v>
      </c>
    </row>
    <row r="77" spans="1:20">
      <c r="A77" t="s">
        <v>9</v>
      </c>
      <c r="B77">
        <v>1</v>
      </c>
      <c r="C77">
        <v>17.3</v>
      </c>
      <c r="D77">
        <v>34.5</v>
      </c>
      <c r="E77" t="s">
        <v>11</v>
      </c>
      <c r="F77" t="s">
        <v>14</v>
      </c>
      <c r="G77" s="2">
        <v>41114</v>
      </c>
      <c r="H77" s="2">
        <v>41145</v>
      </c>
      <c r="I77">
        <v>28</v>
      </c>
      <c r="J77">
        <f t="shared" si="9"/>
        <v>18.840579710144929</v>
      </c>
      <c r="K77">
        <f t="shared" si="10"/>
        <v>81.159420289855063</v>
      </c>
      <c r="L77">
        <v>1</v>
      </c>
      <c r="M77">
        <f t="shared" si="11"/>
        <v>18.840579710144929</v>
      </c>
      <c r="R77">
        <v>1</v>
      </c>
      <c r="S77">
        <f>AVERAGE(K76:K78)</f>
        <v>82.815581347827063</v>
      </c>
      <c r="T77">
        <f>STDEV(K76:K78)/SQRT(COUNT(K76:K78))</f>
        <v>1.0542064333129602</v>
      </c>
    </row>
    <row r="78" spans="1:20">
      <c r="A78" t="s">
        <v>1</v>
      </c>
      <c r="B78">
        <v>1</v>
      </c>
      <c r="C78">
        <v>16.899999999999999</v>
      </c>
      <c r="D78">
        <v>36.6</v>
      </c>
      <c r="E78" t="s">
        <v>11</v>
      </c>
      <c r="F78" t="s">
        <v>14</v>
      </c>
      <c r="G78" s="2">
        <v>41114</v>
      </c>
      <c r="H78" s="2">
        <v>41145</v>
      </c>
      <c r="I78">
        <v>30.2</v>
      </c>
      <c r="J78">
        <f t="shared" si="9"/>
        <v>17.486338797814213</v>
      </c>
      <c r="K78">
        <f t="shared" si="10"/>
        <v>82.513661202185787</v>
      </c>
      <c r="L78">
        <v>1</v>
      </c>
      <c r="M78">
        <f t="shared" si="11"/>
        <v>17.486338797814213</v>
      </c>
    </row>
    <row r="79" spans="1:20">
      <c r="A79" t="s">
        <v>10</v>
      </c>
      <c r="B79">
        <v>2</v>
      </c>
      <c r="C79">
        <v>17.600000000000001</v>
      </c>
      <c r="D79">
        <v>26.2</v>
      </c>
      <c r="E79" t="s">
        <v>11</v>
      </c>
      <c r="F79" t="s">
        <v>14</v>
      </c>
      <c r="G79" s="2">
        <v>41114</v>
      </c>
      <c r="H79" s="4">
        <v>41180</v>
      </c>
      <c r="I79">
        <v>20</v>
      </c>
      <c r="J79">
        <f t="shared" si="9"/>
        <v>23.664122137404579</v>
      </c>
      <c r="K79">
        <f t="shared" si="10"/>
        <v>76.335877862595424</v>
      </c>
      <c r="L79">
        <v>2</v>
      </c>
      <c r="M79">
        <f t="shared" si="11"/>
        <v>11.83206106870229</v>
      </c>
    </row>
    <row r="80" spans="1:20">
      <c r="A80" t="s">
        <v>9</v>
      </c>
      <c r="B80">
        <v>2</v>
      </c>
      <c r="C80">
        <v>18.600000000000001</v>
      </c>
      <c r="D80">
        <v>36.9</v>
      </c>
      <c r="E80" t="s">
        <v>11</v>
      </c>
      <c r="F80" t="s">
        <v>14</v>
      </c>
      <c r="G80" s="2">
        <v>41114</v>
      </c>
      <c r="H80" s="4">
        <v>41180</v>
      </c>
      <c r="I80">
        <v>28.2</v>
      </c>
      <c r="J80">
        <f t="shared" si="9"/>
        <v>23.577235772357721</v>
      </c>
      <c r="K80">
        <f t="shared" si="10"/>
        <v>76.422764227642276</v>
      </c>
      <c r="L80">
        <v>2</v>
      </c>
      <c r="M80">
        <f t="shared" si="11"/>
        <v>11.78861788617886</v>
      </c>
      <c r="R80">
        <v>2</v>
      </c>
      <c r="S80">
        <f>AVERAGE(K79:K81)</f>
        <v>79.541455490621047</v>
      </c>
      <c r="T80">
        <f>STDEV(K79:K81)/SQRT(COUNT(K79:K81))</f>
        <v>3.1622339184191834</v>
      </c>
    </row>
    <row r="81" spans="1:20">
      <c r="A81" t="s">
        <v>1</v>
      </c>
      <c r="B81">
        <v>2</v>
      </c>
      <c r="C81">
        <v>16.8</v>
      </c>
      <c r="D81">
        <v>28.3</v>
      </c>
      <c r="E81" t="s">
        <v>11</v>
      </c>
      <c r="F81" t="s">
        <v>14</v>
      </c>
      <c r="G81" s="2">
        <v>41114</v>
      </c>
      <c r="H81" s="2">
        <v>41180</v>
      </c>
      <c r="I81">
        <v>24.3</v>
      </c>
      <c r="J81">
        <f t="shared" si="9"/>
        <v>14.134275618374559</v>
      </c>
      <c r="K81">
        <f t="shared" si="10"/>
        <v>85.865724381625441</v>
      </c>
      <c r="L81">
        <v>2</v>
      </c>
      <c r="M81">
        <f t="shared" si="11"/>
        <v>7.0671378091872796</v>
      </c>
    </row>
    <row r="82" spans="1:20">
      <c r="A82" t="s">
        <v>10</v>
      </c>
      <c r="B82">
        <v>3</v>
      </c>
      <c r="C82">
        <v>18.100000000000001</v>
      </c>
      <c r="D82">
        <v>27.6</v>
      </c>
      <c r="E82" t="s">
        <v>11</v>
      </c>
      <c r="F82" t="s">
        <v>14</v>
      </c>
      <c r="G82" s="2">
        <v>41114</v>
      </c>
      <c r="H82" s="2">
        <v>41221</v>
      </c>
      <c r="I82">
        <v>21</v>
      </c>
      <c r="J82">
        <f t="shared" si="9"/>
        <v>23.913043478260875</v>
      </c>
      <c r="K82">
        <f t="shared" si="10"/>
        <v>76.086956521739125</v>
      </c>
      <c r="L82">
        <v>4</v>
      </c>
      <c r="M82">
        <f t="shared" si="11"/>
        <v>5.9782608695652186</v>
      </c>
    </row>
    <row r="83" spans="1:20">
      <c r="A83" t="s">
        <v>9</v>
      </c>
      <c r="B83">
        <v>3</v>
      </c>
      <c r="C83">
        <v>16.899999999999999</v>
      </c>
      <c r="D83">
        <v>32.5</v>
      </c>
      <c r="E83" t="s">
        <v>11</v>
      </c>
      <c r="F83" t="s">
        <v>14</v>
      </c>
      <c r="G83" s="2">
        <v>41114</v>
      </c>
      <c r="H83" s="2">
        <v>41221</v>
      </c>
      <c r="I83">
        <v>24.3</v>
      </c>
      <c r="J83">
        <f t="shared" si="9"/>
        <v>25.23076923076923</v>
      </c>
      <c r="K83">
        <f t="shared" si="10"/>
        <v>74.769230769230774</v>
      </c>
      <c r="L83">
        <v>4</v>
      </c>
      <c r="M83">
        <f t="shared" si="11"/>
        <v>6.3076923076923075</v>
      </c>
      <c r="R83">
        <v>4</v>
      </c>
      <c r="S83">
        <f>AVERAGE(K82:K84)</f>
        <v>78.568224046484914</v>
      </c>
      <c r="T83">
        <f>STDEV(K82:K84)/SQRT(COUNT(K82:K84))</f>
        <v>3.1630869466160494</v>
      </c>
    </row>
    <row r="84" spans="1:20">
      <c r="A84" t="s">
        <v>1</v>
      </c>
      <c r="B84">
        <v>3</v>
      </c>
      <c r="C84">
        <v>17.3</v>
      </c>
      <c r="D84">
        <v>29.7</v>
      </c>
      <c r="E84" t="s">
        <v>11</v>
      </c>
      <c r="F84" t="s">
        <v>14</v>
      </c>
      <c r="G84" s="2">
        <v>41114</v>
      </c>
      <c r="H84" s="2">
        <v>41221</v>
      </c>
      <c r="I84">
        <v>25.2</v>
      </c>
      <c r="J84">
        <f t="shared" si="9"/>
        <v>15.151515151515152</v>
      </c>
      <c r="K84">
        <f t="shared" si="10"/>
        <v>84.848484848484844</v>
      </c>
      <c r="L84">
        <v>4</v>
      </c>
      <c r="M84">
        <f t="shared" si="11"/>
        <v>3.7878787878787881</v>
      </c>
    </row>
    <row r="85" spans="1:20">
      <c r="A85" t="s">
        <v>10</v>
      </c>
      <c r="B85">
        <v>4</v>
      </c>
      <c r="C85">
        <v>17.7</v>
      </c>
      <c r="D85">
        <v>28</v>
      </c>
      <c r="E85" t="s">
        <v>11</v>
      </c>
      <c r="F85" t="s">
        <v>14</v>
      </c>
      <c r="G85" s="2">
        <v>41114</v>
      </c>
      <c r="H85" s="4">
        <v>41299</v>
      </c>
      <c r="I85">
        <v>18.5</v>
      </c>
      <c r="J85">
        <f t="shared" si="9"/>
        <v>33.928571428571431</v>
      </c>
      <c r="K85">
        <f t="shared" si="10"/>
        <v>66.071428571428569</v>
      </c>
      <c r="L85">
        <v>6</v>
      </c>
      <c r="M85">
        <f t="shared" si="11"/>
        <v>5.6547619047619051</v>
      </c>
      <c r="O85" s="5"/>
      <c r="P85" s="5"/>
      <c r="Q85" s="5"/>
    </row>
    <row r="86" spans="1:20">
      <c r="A86" t="s">
        <v>9</v>
      </c>
      <c r="B86">
        <v>8</v>
      </c>
      <c r="C86">
        <v>18.100000000000001</v>
      </c>
      <c r="D86">
        <v>30.8</v>
      </c>
      <c r="E86" t="s">
        <v>11</v>
      </c>
      <c r="F86" t="s">
        <v>14</v>
      </c>
      <c r="G86" s="2">
        <v>41114</v>
      </c>
      <c r="H86" s="4">
        <v>41299</v>
      </c>
      <c r="I86">
        <v>23.6</v>
      </c>
      <c r="J86">
        <f t="shared" si="9"/>
        <v>23.376623376623375</v>
      </c>
      <c r="K86">
        <f t="shared" si="10"/>
        <v>76.623376623376629</v>
      </c>
      <c r="L86">
        <v>6</v>
      </c>
      <c r="M86">
        <f t="shared" si="11"/>
        <v>3.8961038961038956</v>
      </c>
      <c r="R86">
        <v>6</v>
      </c>
      <c r="S86">
        <f>AVERAGE(K85:K87)</f>
        <v>76.155720972794157</v>
      </c>
      <c r="T86">
        <f>STDEV(K85:K87)/SQRT(COUNT(K85:K87))</f>
        <v>5.6919732583154952</v>
      </c>
    </row>
    <row r="87" spans="1:20">
      <c r="A87" t="s">
        <v>1</v>
      </c>
      <c r="B87">
        <v>4</v>
      </c>
      <c r="C87">
        <v>17.600000000000001</v>
      </c>
      <c r="D87">
        <v>24.6</v>
      </c>
      <c r="E87" t="s">
        <v>11</v>
      </c>
      <c r="F87" t="s">
        <v>14</v>
      </c>
      <c r="G87" s="2">
        <v>41114</v>
      </c>
      <c r="H87" s="2">
        <v>41299</v>
      </c>
      <c r="I87">
        <v>21.1</v>
      </c>
      <c r="J87">
        <f t="shared" si="9"/>
        <v>14.227642276422763</v>
      </c>
      <c r="K87">
        <f t="shared" si="10"/>
        <v>85.772357723577244</v>
      </c>
      <c r="L87">
        <v>6</v>
      </c>
      <c r="M87">
        <f t="shared" si="11"/>
        <v>2.3712737127371271</v>
      </c>
    </row>
    <row r="88" spans="1:20">
      <c r="A88" t="s">
        <v>10</v>
      </c>
      <c r="B88">
        <v>8</v>
      </c>
      <c r="C88">
        <v>17.8</v>
      </c>
      <c r="D88">
        <v>25.6</v>
      </c>
      <c r="E88" t="s">
        <v>11</v>
      </c>
      <c r="F88" t="s">
        <v>14</v>
      </c>
      <c r="G88" s="2">
        <v>41114</v>
      </c>
      <c r="H88" s="2">
        <v>41362</v>
      </c>
      <c r="I88">
        <v>18.399999999999999</v>
      </c>
      <c r="J88">
        <f t="shared" si="9"/>
        <v>28.125000000000011</v>
      </c>
      <c r="K88">
        <f t="shared" si="10"/>
        <v>71.874999999999986</v>
      </c>
      <c r="L88">
        <v>8</v>
      </c>
      <c r="M88">
        <f t="shared" si="11"/>
        <v>3.5156250000000013</v>
      </c>
    </row>
    <row r="89" spans="1:20">
      <c r="A89" t="s">
        <v>9</v>
      </c>
      <c r="B89">
        <v>7</v>
      </c>
      <c r="C89">
        <v>18.899999999999999</v>
      </c>
      <c r="D89">
        <v>39.1</v>
      </c>
      <c r="E89" t="s">
        <v>11</v>
      </c>
      <c r="F89" t="s">
        <v>14</v>
      </c>
      <c r="G89" s="2">
        <v>41114</v>
      </c>
      <c r="H89" s="2">
        <v>41362</v>
      </c>
      <c r="I89">
        <v>26.7</v>
      </c>
      <c r="J89">
        <f t="shared" si="9"/>
        <v>31.713554987212277</v>
      </c>
      <c r="K89">
        <f t="shared" si="10"/>
        <v>68.286445012787723</v>
      </c>
      <c r="L89">
        <v>8</v>
      </c>
      <c r="M89">
        <f t="shared" si="11"/>
        <v>3.9641943734015346</v>
      </c>
      <c r="R89">
        <v>8</v>
      </c>
      <c r="S89">
        <f>AVERAGE(K88:K90)</f>
        <v>74.822125916071244</v>
      </c>
      <c r="T89">
        <f>STDEV(K88:K90)/SQRT(COUNT(K88:K90))</f>
        <v>4.853251508145938</v>
      </c>
    </row>
    <row r="90" spans="1:20">
      <c r="A90" t="s">
        <v>1</v>
      </c>
      <c r="B90">
        <v>7</v>
      </c>
      <c r="C90">
        <v>16.8</v>
      </c>
      <c r="D90">
        <v>22.3</v>
      </c>
      <c r="E90" t="s">
        <v>11</v>
      </c>
      <c r="F90" t="s">
        <v>14</v>
      </c>
      <c r="G90" s="2">
        <v>41114</v>
      </c>
      <c r="H90" s="2">
        <v>41362</v>
      </c>
      <c r="I90">
        <v>18.8</v>
      </c>
      <c r="J90">
        <f t="shared" si="9"/>
        <v>15.695067264573989</v>
      </c>
      <c r="K90">
        <f t="shared" si="10"/>
        <v>84.304932735426007</v>
      </c>
      <c r="L90">
        <v>8</v>
      </c>
      <c r="M90">
        <f t="shared" si="11"/>
        <v>1.9618834080717487</v>
      </c>
    </row>
    <row r="91" spans="1:20">
      <c r="A91" t="s">
        <v>10</v>
      </c>
      <c r="B91">
        <v>7</v>
      </c>
      <c r="C91">
        <v>18.5</v>
      </c>
      <c r="D91">
        <v>27.6</v>
      </c>
      <c r="E91" t="s">
        <v>11</v>
      </c>
      <c r="F91" t="s">
        <v>14</v>
      </c>
      <c r="G91" s="2">
        <v>41114</v>
      </c>
      <c r="H91" s="2">
        <v>41408</v>
      </c>
      <c r="I91">
        <v>20.8</v>
      </c>
      <c r="J91">
        <f t="shared" si="9"/>
        <v>24.637681159420293</v>
      </c>
      <c r="K91">
        <f t="shared" si="10"/>
        <v>75.362318840579704</v>
      </c>
      <c r="L91">
        <v>10</v>
      </c>
      <c r="M91">
        <f t="shared" si="11"/>
        <v>2.4637681159420293</v>
      </c>
    </row>
    <row r="92" spans="1:20">
      <c r="A92" t="s">
        <v>9</v>
      </c>
      <c r="B92">
        <v>6</v>
      </c>
      <c r="C92">
        <v>18.5</v>
      </c>
      <c r="D92">
        <v>35.700000000000003</v>
      </c>
      <c r="E92" t="s">
        <v>11</v>
      </c>
      <c r="F92" t="s">
        <v>14</v>
      </c>
      <c r="G92" s="2">
        <v>41114</v>
      </c>
      <c r="H92" s="2">
        <v>41408</v>
      </c>
      <c r="I92">
        <v>26.5</v>
      </c>
      <c r="J92">
        <f t="shared" si="9"/>
        <v>25.770308123249308</v>
      </c>
      <c r="K92">
        <f t="shared" si="10"/>
        <v>74.229691876750692</v>
      </c>
      <c r="L92">
        <v>10</v>
      </c>
      <c r="M92">
        <f t="shared" si="11"/>
        <v>2.5770308123249306</v>
      </c>
      <c r="R92">
        <v>10</v>
      </c>
      <c r="S92">
        <f>AVERAGE(K91:K93)</f>
        <v>74.79397556123898</v>
      </c>
      <c r="T92">
        <f>STDEV(K91:K93)/SQRT(COUNT(K91:K93))</f>
        <v>0.32696754172797526</v>
      </c>
    </row>
    <row r="93" spans="1:20">
      <c r="A93" t="s">
        <v>1</v>
      </c>
      <c r="B93">
        <v>8</v>
      </c>
      <c r="C93">
        <v>16.7</v>
      </c>
      <c r="D93">
        <v>35.700000000000003</v>
      </c>
      <c r="E93" t="s">
        <v>11</v>
      </c>
      <c r="F93" t="s">
        <v>14</v>
      </c>
      <c r="G93" s="2">
        <v>41114</v>
      </c>
      <c r="H93" s="2">
        <v>41408</v>
      </c>
      <c r="I93">
        <v>26.7</v>
      </c>
      <c r="J93">
        <f t="shared" si="9"/>
        <v>25.210084033613455</v>
      </c>
      <c r="K93">
        <f t="shared" si="10"/>
        <v>74.789915966386545</v>
      </c>
      <c r="L93">
        <v>10</v>
      </c>
      <c r="M93">
        <f t="shared" si="11"/>
        <v>2.5210084033613454</v>
      </c>
    </row>
    <row r="94" spans="1:20">
      <c r="A94" t="s">
        <v>10</v>
      </c>
      <c r="B94">
        <v>6</v>
      </c>
      <c r="C94">
        <v>17.3</v>
      </c>
      <c r="D94">
        <v>26.5</v>
      </c>
      <c r="E94" t="s">
        <v>11</v>
      </c>
      <c r="F94" t="s">
        <v>14</v>
      </c>
      <c r="G94" s="2">
        <v>41114</v>
      </c>
      <c r="H94" s="2">
        <v>41458</v>
      </c>
      <c r="I94">
        <v>18.2</v>
      </c>
      <c r="J94">
        <f t="shared" si="9"/>
        <v>31.320754716981135</v>
      </c>
      <c r="K94">
        <f t="shared" si="10"/>
        <v>68.679245283018872</v>
      </c>
      <c r="L94">
        <v>12</v>
      </c>
      <c r="M94">
        <f t="shared" si="11"/>
        <v>2.6100628930817611</v>
      </c>
    </row>
    <row r="95" spans="1:20">
      <c r="A95" t="s">
        <v>9</v>
      </c>
      <c r="B95">
        <v>5</v>
      </c>
      <c r="C95">
        <v>18.600000000000001</v>
      </c>
      <c r="D95">
        <v>39.4</v>
      </c>
      <c r="E95" t="s">
        <v>11</v>
      </c>
      <c r="F95" t="s">
        <v>14</v>
      </c>
      <c r="G95" s="2">
        <v>41114</v>
      </c>
      <c r="H95" s="2">
        <v>41458</v>
      </c>
      <c r="I95">
        <v>25.3</v>
      </c>
      <c r="J95">
        <f t="shared" si="9"/>
        <v>35.786802030456847</v>
      </c>
      <c r="K95">
        <f t="shared" si="10"/>
        <v>64.21319796954316</v>
      </c>
      <c r="L95">
        <v>12</v>
      </c>
      <c r="M95">
        <f t="shared" si="11"/>
        <v>2.9822335025380706</v>
      </c>
      <c r="R95">
        <v>12</v>
      </c>
      <c r="S95">
        <f>AVERAGE(K94:K96)</f>
        <v>65.700989856117175</v>
      </c>
      <c r="T95">
        <f>STDEV(K94:K95)/SQRT(COUNT(K94:K95))</f>
        <v>2.2330236567378563</v>
      </c>
    </row>
    <row r="96" spans="1:20">
      <c r="A96" t="s">
        <v>10</v>
      </c>
      <c r="B96">
        <v>5</v>
      </c>
      <c r="C96">
        <v>17.8</v>
      </c>
      <c r="D96">
        <v>28.5</v>
      </c>
      <c r="E96" t="s">
        <v>11</v>
      </c>
      <c r="F96" t="s">
        <v>14</v>
      </c>
      <c r="G96" s="2">
        <v>41114</v>
      </c>
      <c r="H96" s="2">
        <v>41596</v>
      </c>
      <c r="I96">
        <v>18.3</v>
      </c>
      <c r="J96">
        <f t="shared" si="9"/>
        <v>35.789473684210527</v>
      </c>
      <c r="K96">
        <f t="shared" si="10"/>
        <v>64.21052631578948</v>
      </c>
      <c r="L96">
        <v>16</v>
      </c>
      <c r="M96">
        <f t="shared" si="11"/>
        <v>2.236842105263158</v>
      </c>
    </row>
    <row r="97" spans="1:20">
      <c r="A97" t="s">
        <v>9</v>
      </c>
      <c r="B97">
        <v>4</v>
      </c>
      <c r="C97">
        <v>18.5</v>
      </c>
      <c r="D97">
        <v>35.4</v>
      </c>
      <c r="E97" t="s">
        <v>11</v>
      </c>
      <c r="F97" t="s">
        <v>14</v>
      </c>
      <c r="G97" s="2">
        <v>41114</v>
      </c>
      <c r="H97" s="2">
        <v>41596</v>
      </c>
      <c r="I97">
        <v>22.7</v>
      </c>
      <c r="J97">
        <f t="shared" si="9"/>
        <v>35.875706214689259</v>
      </c>
      <c r="K97">
        <f t="shared" si="10"/>
        <v>64.124293785310741</v>
      </c>
      <c r="L97">
        <v>16</v>
      </c>
      <c r="M97">
        <f t="shared" si="11"/>
        <v>2.2422316384180787</v>
      </c>
      <c r="O97" s="12"/>
      <c r="P97" s="12"/>
      <c r="Q97" s="12"/>
      <c r="R97">
        <v>16</v>
      </c>
      <c r="S97">
        <f>AVERAGE(K96:K97)</f>
        <v>64.167410050550103</v>
      </c>
      <c r="T97">
        <f>STDEV(K96:K97)/SQRT(COUNT(K96:K97))</f>
        <v>4.3116265239369511E-2</v>
      </c>
    </row>
    <row r="98" spans="1:20">
      <c r="A98" t="s">
        <v>10</v>
      </c>
      <c r="B98">
        <v>25</v>
      </c>
      <c r="C98">
        <v>18.600000000000001</v>
      </c>
      <c r="D98">
        <v>31.2</v>
      </c>
      <c r="E98" t="s">
        <v>17</v>
      </c>
      <c r="F98" t="s">
        <v>14</v>
      </c>
      <c r="G98" s="2">
        <v>41114</v>
      </c>
      <c r="H98" s="2">
        <v>41145</v>
      </c>
      <c r="I98">
        <v>24</v>
      </c>
      <c r="J98">
        <f t="shared" si="9"/>
        <v>23.076923076923077</v>
      </c>
      <c r="K98">
        <f t="shared" si="10"/>
        <v>76.92307692307692</v>
      </c>
      <c r="L98">
        <v>1</v>
      </c>
      <c r="M98">
        <f t="shared" si="11"/>
        <v>23.076923076923077</v>
      </c>
      <c r="O98" s="12"/>
      <c r="P98" s="12"/>
      <c r="Q98" s="12"/>
    </row>
    <row r="99" spans="1:20">
      <c r="A99" t="s">
        <v>9</v>
      </c>
      <c r="B99">
        <v>25</v>
      </c>
      <c r="C99">
        <v>17.899999999999999</v>
      </c>
      <c r="D99">
        <v>29.5</v>
      </c>
      <c r="E99" t="s">
        <v>17</v>
      </c>
      <c r="F99" t="s">
        <v>14</v>
      </c>
      <c r="G99" s="2">
        <v>41114</v>
      </c>
      <c r="H99" s="2">
        <v>41145</v>
      </c>
      <c r="I99">
        <v>25.9</v>
      </c>
      <c r="J99">
        <f t="shared" si="9"/>
        <v>12.203389830508479</v>
      </c>
      <c r="K99">
        <f t="shared" si="10"/>
        <v>87.796610169491515</v>
      </c>
      <c r="L99">
        <v>1</v>
      </c>
      <c r="M99">
        <f t="shared" si="11"/>
        <v>12.203389830508479</v>
      </c>
      <c r="R99">
        <v>1</v>
      </c>
      <c r="S99">
        <f>AVERAGE(K98:K100)</f>
        <v>85.284812955206021</v>
      </c>
      <c r="T99">
        <f>STDEV(K98:K100)/SQRT(COUNT(K98:K100))</f>
        <v>4.2904844110584248</v>
      </c>
    </row>
    <row r="100" spans="1:20">
      <c r="A100" t="s">
        <v>1</v>
      </c>
      <c r="B100">
        <v>26</v>
      </c>
      <c r="C100">
        <v>18.399999999999999</v>
      </c>
      <c r="D100">
        <v>28.2</v>
      </c>
      <c r="E100" t="s">
        <v>17</v>
      </c>
      <c r="F100" t="s">
        <v>14</v>
      </c>
      <c r="G100" s="2">
        <v>41114</v>
      </c>
      <c r="H100" s="2">
        <v>41145</v>
      </c>
      <c r="I100">
        <v>25.7</v>
      </c>
      <c r="J100">
        <f t="shared" si="9"/>
        <v>8.8652482269503547</v>
      </c>
      <c r="K100">
        <f t="shared" si="10"/>
        <v>91.134751773049643</v>
      </c>
      <c r="L100">
        <v>1</v>
      </c>
      <c r="M100">
        <f t="shared" si="11"/>
        <v>8.8652482269503547</v>
      </c>
    </row>
    <row r="101" spans="1:20">
      <c r="A101" t="s">
        <v>10</v>
      </c>
      <c r="B101">
        <v>26</v>
      </c>
      <c r="C101">
        <v>17.399999999999999</v>
      </c>
      <c r="D101">
        <v>28.3</v>
      </c>
      <c r="E101" t="s">
        <v>17</v>
      </c>
      <c r="F101" t="s">
        <v>14</v>
      </c>
      <c r="G101" s="2">
        <v>41114</v>
      </c>
      <c r="H101" s="4">
        <v>41180</v>
      </c>
      <c r="I101">
        <v>20.100000000000001</v>
      </c>
      <c r="J101">
        <f t="shared" si="9"/>
        <v>28.975265017667841</v>
      </c>
      <c r="K101">
        <f t="shared" si="10"/>
        <v>71.024734982332163</v>
      </c>
      <c r="L101">
        <v>2</v>
      </c>
      <c r="M101">
        <f t="shared" si="11"/>
        <v>14.48763250883392</v>
      </c>
    </row>
    <row r="102" spans="1:20">
      <c r="A102" t="s">
        <v>9</v>
      </c>
      <c r="B102">
        <v>26</v>
      </c>
      <c r="C102">
        <v>17.2</v>
      </c>
      <c r="D102">
        <v>31</v>
      </c>
      <c r="E102" t="s">
        <v>17</v>
      </c>
      <c r="F102" t="s">
        <v>14</v>
      </c>
      <c r="G102" s="2">
        <v>41114</v>
      </c>
      <c r="H102" s="4">
        <v>41180</v>
      </c>
      <c r="I102">
        <v>23.9</v>
      </c>
      <c r="J102">
        <f t="shared" si="9"/>
        <v>22.903225806451619</v>
      </c>
      <c r="K102">
        <f t="shared" si="10"/>
        <v>77.096774193548384</v>
      </c>
      <c r="L102">
        <v>2</v>
      </c>
      <c r="M102">
        <f t="shared" si="11"/>
        <v>11.45161290322581</v>
      </c>
      <c r="R102">
        <v>2</v>
      </c>
      <c r="S102">
        <f>AVERAGE(K101:K103)</f>
        <v>74.573836391960171</v>
      </c>
      <c r="T102">
        <f>STDEV(K101:K103)/SQRT(COUNT(K101:K103))</f>
        <v>1.8263966216282994</v>
      </c>
    </row>
    <row r="103" spans="1:20">
      <c r="A103" t="s">
        <v>1</v>
      </c>
      <c r="B103">
        <v>27</v>
      </c>
      <c r="C103">
        <v>15.5</v>
      </c>
      <c r="D103">
        <v>25</v>
      </c>
      <c r="E103" t="s">
        <v>17</v>
      </c>
      <c r="F103" t="s">
        <v>14</v>
      </c>
      <c r="G103" s="2">
        <v>41114</v>
      </c>
      <c r="H103" s="4">
        <v>41180</v>
      </c>
      <c r="I103">
        <v>18.899999999999999</v>
      </c>
      <c r="J103">
        <f t="shared" si="9"/>
        <v>24.400000000000006</v>
      </c>
      <c r="K103">
        <f t="shared" si="10"/>
        <v>75.599999999999994</v>
      </c>
      <c r="L103">
        <v>2</v>
      </c>
      <c r="M103">
        <f t="shared" si="11"/>
        <v>12.200000000000003</v>
      </c>
    </row>
    <row r="104" spans="1:20">
      <c r="A104" t="s">
        <v>10</v>
      </c>
      <c r="B104">
        <v>27</v>
      </c>
      <c r="C104">
        <v>16.399999999999999</v>
      </c>
      <c r="D104">
        <v>27.6</v>
      </c>
      <c r="E104" t="s">
        <v>17</v>
      </c>
      <c r="F104" t="s">
        <v>14</v>
      </c>
      <c r="G104" s="2">
        <v>41114</v>
      </c>
      <c r="H104" s="2">
        <v>41221</v>
      </c>
      <c r="I104">
        <v>19.5</v>
      </c>
      <c r="J104">
        <f t="shared" si="9"/>
        <v>29.347826086956523</v>
      </c>
      <c r="K104">
        <f t="shared" si="10"/>
        <v>70.65217391304347</v>
      </c>
      <c r="L104">
        <v>4</v>
      </c>
      <c r="M104">
        <f t="shared" si="11"/>
        <v>7.3369565217391308</v>
      </c>
    </row>
    <row r="105" spans="1:20">
      <c r="A105" t="s">
        <v>9</v>
      </c>
      <c r="B105">
        <v>27</v>
      </c>
      <c r="C105">
        <v>17.399999999999999</v>
      </c>
      <c r="D105">
        <v>30.7</v>
      </c>
      <c r="E105" t="s">
        <v>17</v>
      </c>
      <c r="F105" t="s">
        <v>14</v>
      </c>
      <c r="G105" s="2">
        <v>41114</v>
      </c>
      <c r="H105" s="2">
        <v>41221</v>
      </c>
      <c r="I105">
        <v>24.4</v>
      </c>
      <c r="J105">
        <f t="shared" si="9"/>
        <v>20.521172638436486</v>
      </c>
      <c r="K105">
        <f t="shared" si="10"/>
        <v>79.478827361563518</v>
      </c>
      <c r="L105">
        <v>4</v>
      </c>
      <c r="M105">
        <f t="shared" si="11"/>
        <v>5.1302931596091215</v>
      </c>
      <c r="R105">
        <v>4</v>
      </c>
      <c r="S105">
        <f>AVERAGE(K104:K106)</f>
        <v>78.239604964892905</v>
      </c>
      <c r="T105">
        <f>STDEV(K104:K106)/SQRT(COUNT(K104:K106))</f>
        <v>4.0703098826474724</v>
      </c>
    </row>
    <row r="106" spans="1:20">
      <c r="A106" t="s">
        <v>1</v>
      </c>
      <c r="B106">
        <v>28</v>
      </c>
      <c r="C106">
        <v>15.5</v>
      </c>
      <c r="D106">
        <v>27.9</v>
      </c>
      <c r="E106" t="s">
        <v>17</v>
      </c>
      <c r="F106" t="s">
        <v>14</v>
      </c>
      <c r="G106" s="2">
        <v>41114</v>
      </c>
      <c r="H106" s="2">
        <v>41221</v>
      </c>
      <c r="I106">
        <v>23.6</v>
      </c>
      <c r="J106">
        <f t="shared" ref="J106:J137" si="12">(D106-I106)/D106*100</f>
        <v>15.412186379928306</v>
      </c>
      <c r="K106">
        <f t="shared" ref="K106:K137" si="13">100-J106</f>
        <v>84.587813620071699</v>
      </c>
      <c r="L106">
        <v>4</v>
      </c>
      <c r="M106">
        <f t="shared" ref="M106:M137" si="14">J106/L106</f>
        <v>3.8530465949820765</v>
      </c>
    </row>
    <row r="107" spans="1:20">
      <c r="A107" t="s">
        <v>10</v>
      </c>
      <c r="B107">
        <v>28</v>
      </c>
      <c r="C107">
        <v>15.4</v>
      </c>
      <c r="D107">
        <v>24.8</v>
      </c>
      <c r="E107" t="s">
        <v>17</v>
      </c>
      <c r="F107" t="s">
        <v>14</v>
      </c>
      <c r="G107" s="2">
        <v>41114</v>
      </c>
      <c r="H107" s="4">
        <v>41299</v>
      </c>
      <c r="I107">
        <v>17.2</v>
      </c>
      <c r="J107">
        <f t="shared" si="12"/>
        <v>30.645161290322587</v>
      </c>
      <c r="K107">
        <f t="shared" si="13"/>
        <v>69.354838709677409</v>
      </c>
      <c r="L107">
        <v>6</v>
      </c>
      <c r="M107">
        <f t="shared" si="14"/>
        <v>5.1075268817204309</v>
      </c>
    </row>
    <row r="108" spans="1:20">
      <c r="A108" t="s">
        <v>9</v>
      </c>
      <c r="B108">
        <v>28</v>
      </c>
      <c r="C108">
        <v>20.3</v>
      </c>
      <c r="D108">
        <v>35.799999999999997</v>
      </c>
      <c r="E108" t="s">
        <v>17</v>
      </c>
      <c r="F108" t="s">
        <v>14</v>
      </c>
      <c r="G108" s="2">
        <v>41114</v>
      </c>
      <c r="H108" s="4">
        <v>41299</v>
      </c>
      <c r="I108">
        <v>26</v>
      </c>
      <c r="J108">
        <f t="shared" si="12"/>
        <v>27.374301675977648</v>
      </c>
      <c r="K108">
        <f t="shared" si="13"/>
        <v>72.625698324022352</v>
      </c>
      <c r="L108">
        <v>6</v>
      </c>
      <c r="M108">
        <f t="shared" si="14"/>
        <v>4.5623836126629413</v>
      </c>
      <c r="R108">
        <v>6</v>
      </c>
      <c r="S108">
        <f>AVERAGE(K107:K109)</f>
        <v>71.918920269974521</v>
      </c>
      <c r="T108">
        <f>STDEV(K107:K109)/SQRT(COUNT(K107:K109))</f>
        <v>1.3243631035246763</v>
      </c>
    </row>
    <row r="109" spans="1:20">
      <c r="A109" t="s">
        <v>1</v>
      </c>
      <c r="B109">
        <v>29</v>
      </c>
      <c r="C109">
        <v>16.600000000000001</v>
      </c>
      <c r="D109">
        <v>28.6</v>
      </c>
      <c r="E109" t="s">
        <v>17</v>
      </c>
      <c r="F109" t="s">
        <v>14</v>
      </c>
      <c r="G109" s="2">
        <v>41114</v>
      </c>
      <c r="H109" s="4">
        <v>41299</v>
      </c>
      <c r="I109">
        <v>21.1</v>
      </c>
      <c r="J109">
        <f t="shared" si="12"/>
        <v>26.223776223776223</v>
      </c>
      <c r="K109">
        <f t="shared" si="13"/>
        <v>73.776223776223773</v>
      </c>
      <c r="L109">
        <v>6</v>
      </c>
      <c r="M109">
        <f t="shared" si="14"/>
        <v>4.3706293706293708</v>
      </c>
    </row>
    <row r="110" spans="1:20">
      <c r="A110" t="s">
        <v>10</v>
      </c>
      <c r="B110">
        <v>29</v>
      </c>
      <c r="C110">
        <v>17.2</v>
      </c>
      <c r="D110">
        <v>27.4</v>
      </c>
      <c r="E110" t="s">
        <v>17</v>
      </c>
      <c r="F110" t="s">
        <v>14</v>
      </c>
      <c r="G110" s="2">
        <v>41114</v>
      </c>
      <c r="H110" s="2">
        <v>41362</v>
      </c>
      <c r="I110">
        <v>18.100000000000001</v>
      </c>
      <c r="J110">
        <f t="shared" si="12"/>
        <v>33.941605839416049</v>
      </c>
      <c r="K110">
        <f t="shared" si="13"/>
        <v>66.058394160583958</v>
      </c>
      <c r="L110">
        <v>8</v>
      </c>
      <c r="M110">
        <f t="shared" si="14"/>
        <v>4.2427007299270061</v>
      </c>
    </row>
    <row r="111" spans="1:20">
      <c r="A111" t="s">
        <v>9</v>
      </c>
      <c r="B111">
        <v>29</v>
      </c>
      <c r="C111">
        <v>18.100000000000001</v>
      </c>
      <c r="D111">
        <v>31.1</v>
      </c>
      <c r="E111" t="s">
        <v>17</v>
      </c>
      <c r="F111" t="s">
        <v>14</v>
      </c>
      <c r="G111" s="2">
        <v>41114</v>
      </c>
      <c r="H111" s="2">
        <v>41362</v>
      </c>
      <c r="I111">
        <v>23.1</v>
      </c>
      <c r="J111">
        <f t="shared" si="12"/>
        <v>25.723472668810288</v>
      </c>
      <c r="K111">
        <f t="shared" si="13"/>
        <v>74.276527331189712</v>
      </c>
      <c r="L111">
        <v>8</v>
      </c>
      <c r="M111">
        <f t="shared" si="14"/>
        <v>3.215434083601286</v>
      </c>
      <c r="R111">
        <v>8</v>
      </c>
      <c r="S111">
        <f>AVERAGE(K110:K112)</f>
        <v>73.762434148051554</v>
      </c>
      <c r="T111">
        <f>STDEV(K110:K112)/SQRT(COUNT(K110:K112))</f>
        <v>4.3072005405393599</v>
      </c>
    </row>
    <row r="112" spans="1:20">
      <c r="A112" t="s">
        <v>1</v>
      </c>
      <c r="B112">
        <v>30</v>
      </c>
      <c r="C112">
        <v>17</v>
      </c>
      <c r="D112">
        <v>33.6</v>
      </c>
      <c r="E112" t="s">
        <v>17</v>
      </c>
      <c r="F112" t="s">
        <v>14</v>
      </c>
      <c r="G112" s="2">
        <v>41114</v>
      </c>
      <c r="H112" s="2">
        <v>41362</v>
      </c>
      <c r="I112">
        <v>27.2</v>
      </c>
      <c r="J112">
        <f t="shared" si="12"/>
        <v>19.047619047619051</v>
      </c>
      <c r="K112">
        <f t="shared" si="13"/>
        <v>80.952380952380949</v>
      </c>
      <c r="L112">
        <v>8</v>
      </c>
      <c r="M112">
        <f t="shared" si="14"/>
        <v>2.3809523809523814</v>
      </c>
    </row>
    <row r="113" spans="1:20">
      <c r="A113" t="s">
        <v>10</v>
      </c>
      <c r="B113">
        <v>30</v>
      </c>
      <c r="C113">
        <v>16.5</v>
      </c>
      <c r="D113">
        <v>26.8</v>
      </c>
      <c r="E113" t="s">
        <v>17</v>
      </c>
      <c r="F113" t="s">
        <v>14</v>
      </c>
      <c r="G113" s="2">
        <v>41114</v>
      </c>
      <c r="H113" s="2">
        <v>41408</v>
      </c>
      <c r="I113">
        <v>18.5</v>
      </c>
      <c r="J113">
        <f t="shared" si="12"/>
        <v>30.970149253731343</v>
      </c>
      <c r="K113">
        <f t="shared" si="13"/>
        <v>69.029850746268664</v>
      </c>
      <c r="L113">
        <v>10</v>
      </c>
      <c r="M113">
        <f t="shared" si="14"/>
        <v>3.0970149253731343</v>
      </c>
    </row>
    <row r="114" spans="1:20">
      <c r="A114" t="s">
        <v>9</v>
      </c>
      <c r="B114">
        <v>30</v>
      </c>
      <c r="C114">
        <v>18.2</v>
      </c>
      <c r="D114">
        <v>30.5</v>
      </c>
      <c r="E114" t="s">
        <v>17</v>
      </c>
      <c r="F114" t="s">
        <v>14</v>
      </c>
      <c r="G114" s="2">
        <v>41114</v>
      </c>
      <c r="H114" s="2">
        <v>41408</v>
      </c>
      <c r="I114">
        <v>23.5</v>
      </c>
      <c r="J114">
        <f t="shared" si="12"/>
        <v>22.950819672131146</v>
      </c>
      <c r="K114">
        <f t="shared" si="13"/>
        <v>77.049180327868854</v>
      </c>
      <c r="L114">
        <v>10</v>
      </c>
      <c r="M114">
        <f t="shared" si="14"/>
        <v>2.2950819672131146</v>
      </c>
      <c r="R114">
        <v>10</v>
      </c>
      <c r="S114">
        <f>AVERAGE(K113:K115)</f>
        <v>76.908777992900596</v>
      </c>
      <c r="T114">
        <f>STDEV(K113:K115)/SQRT(COUNT(K113:K115))</f>
        <v>4.508916632293233</v>
      </c>
    </row>
    <row r="115" spans="1:20">
      <c r="A115" t="s">
        <v>1</v>
      </c>
      <c r="B115">
        <v>31</v>
      </c>
      <c r="C115">
        <v>15.8</v>
      </c>
      <c r="D115">
        <v>24.1</v>
      </c>
      <c r="E115" t="s">
        <v>17</v>
      </c>
      <c r="F115" t="s">
        <v>14</v>
      </c>
      <c r="G115" s="2">
        <v>41114</v>
      </c>
      <c r="H115" s="2">
        <v>41408</v>
      </c>
      <c r="I115">
        <v>20.399999999999999</v>
      </c>
      <c r="J115">
        <f t="shared" si="12"/>
        <v>15.352697095435698</v>
      </c>
      <c r="K115">
        <f t="shared" si="13"/>
        <v>84.647302904564299</v>
      </c>
      <c r="L115">
        <v>10</v>
      </c>
      <c r="M115">
        <f t="shared" si="14"/>
        <v>1.5352697095435697</v>
      </c>
    </row>
    <row r="116" spans="1:20">
      <c r="A116" t="s">
        <v>10</v>
      </c>
      <c r="B116">
        <v>31</v>
      </c>
      <c r="C116">
        <v>16.399999999999999</v>
      </c>
      <c r="D116">
        <v>25.3</v>
      </c>
      <c r="E116" t="s">
        <v>17</v>
      </c>
      <c r="F116" t="s">
        <v>14</v>
      </c>
      <c r="G116" s="2">
        <v>41114</v>
      </c>
      <c r="H116" s="2">
        <v>41458</v>
      </c>
      <c r="I116">
        <v>17.3</v>
      </c>
      <c r="J116">
        <f t="shared" si="12"/>
        <v>31.620553359683797</v>
      </c>
      <c r="K116">
        <f t="shared" si="13"/>
        <v>68.379446640316203</v>
      </c>
      <c r="L116">
        <v>12</v>
      </c>
      <c r="M116">
        <f t="shared" si="14"/>
        <v>2.6350461133069829</v>
      </c>
    </row>
    <row r="117" spans="1:20">
      <c r="A117" t="s">
        <v>9</v>
      </c>
      <c r="B117">
        <v>31</v>
      </c>
      <c r="C117">
        <v>17.5</v>
      </c>
      <c r="D117">
        <v>29.6</v>
      </c>
      <c r="E117" t="s">
        <v>17</v>
      </c>
      <c r="F117" t="s">
        <v>14</v>
      </c>
      <c r="G117" s="2">
        <v>41114</v>
      </c>
      <c r="H117" s="2">
        <v>41458</v>
      </c>
      <c r="I117">
        <v>21.3</v>
      </c>
      <c r="J117">
        <f t="shared" si="12"/>
        <v>28.040540540540544</v>
      </c>
      <c r="K117">
        <f t="shared" si="13"/>
        <v>71.959459459459453</v>
      </c>
      <c r="L117">
        <v>12</v>
      </c>
      <c r="M117">
        <f t="shared" si="14"/>
        <v>2.336711711711712</v>
      </c>
      <c r="R117">
        <v>12</v>
      </c>
      <c r="S117">
        <f>AVERAGE(K116:K118)</f>
        <v>74.052362639319156</v>
      </c>
      <c r="T117">
        <f>STDEV(K116:K118)/SQRT(COUNT(K116:K118))</f>
        <v>4.0180875876217863</v>
      </c>
    </row>
    <row r="118" spans="1:20">
      <c r="A118" t="s">
        <v>1</v>
      </c>
      <c r="B118">
        <v>32</v>
      </c>
      <c r="C118">
        <v>16.2</v>
      </c>
      <c r="D118">
        <v>25.3</v>
      </c>
      <c r="E118" t="s">
        <v>17</v>
      </c>
      <c r="F118" t="s">
        <v>14</v>
      </c>
      <c r="G118" s="2">
        <v>41114</v>
      </c>
      <c r="H118" s="2">
        <v>41458</v>
      </c>
      <c r="I118">
        <v>20.7</v>
      </c>
      <c r="J118">
        <f t="shared" si="12"/>
        <v>18.181818181818187</v>
      </c>
      <c r="K118">
        <f t="shared" si="13"/>
        <v>81.818181818181813</v>
      </c>
      <c r="L118">
        <v>12</v>
      </c>
      <c r="M118">
        <f t="shared" si="14"/>
        <v>1.5151515151515156</v>
      </c>
    </row>
    <row r="119" spans="1:20">
      <c r="A119" t="s">
        <v>10</v>
      </c>
      <c r="B119">
        <v>32</v>
      </c>
      <c r="C119">
        <v>16.600000000000001</v>
      </c>
      <c r="D119">
        <v>27.1</v>
      </c>
      <c r="E119" t="s">
        <v>17</v>
      </c>
      <c r="F119" t="s">
        <v>14</v>
      </c>
      <c r="G119" s="2">
        <v>41114</v>
      </c>
      <c r="H119" s="2">
        <v>41596</v>
      </c>
      <c r="I119">
        <v>16.399999999999999</v>
      </c>
      <c r="J119">
        <f t="shared" si="12"/>
        <v>39.483394833948346</v>
      </c>
      <c r="K119">
        <f t="shared" si="13"/>
        <v>60.516605166051654</v>
      </c>
      <c r="L119">
        <v>16</v>
      </c>
      <c r="M119">
        <f t="shared" si="14"/>
        <v>2.4677121771217716</v>
      </c>
    </row>
    <row r="120" spans="1:20">
      <c r="A120" t="s">
        <v>9</v>
      </c>
      <c r="B120">
        <v>32</v>
      </c>
      <c r="C120">
        <v>18.8</v>
      </c>
      <c r="D120">
        <v>33.299999999999997</v>
      </c>
      <c r="E120" t="s">
        <v>17</v>
      </c>
      <c r="F120" t="s">
        <v>14</v>
      </c>
      <c r="G120" s="2">
        <v>41114</v>
      </c>
      <c r="H120" s="2">
        <v>41596</v>
      </c>
      <c r="I120">
        <v>22.9</v>
      </c>
      <c r="J120">
        <f t="shared" si="12"/>
        <v>31.231231231231231</v>
      </c>
      <c r="K120">
        <f t="shared" si="13"/>
        <v>68.768768768768766</v>
      </c>
      <c r="L120">
        <v>16</v>
      </c>
      <c r="M120">
        <f t="shared" si="14"/>
        <v>1.9519519519519519</v>
      </c>
      <c r="R120">
        <v>16</v>
      </c>
      <c r="S120">
        <f>AVERAGE(K119:K121)</f>
        <v>68.627039538557156</v>
      </c>
      <c r="T120">
        <f>STDEV(K119:K121)/SQRT(COUNT(K119:K121))</f>
        <v>4.642188681542299</v>
      </c>
    </row>
    <row r="121" spans="1:20">
      <c r="A121" t="s">
        <v>1</v>
      </c>
      <c r="B121">
        <v>25</v>
      </c>
      <c r="C121">
        <v>17.100000000000001</v>
      </c>
      <c r="D121">
        <v>28.2</v>
      </c>
      <c r="E121" t="s">
        <v>17</v>
      </c>
      <c r="F121" t="s">
        <v>14</v>
      </c>
      <c r="G121" s="2">
        <v>41114</v>
      </c>
      <c r="H121" s="2">
        <v>41596</v>
      </c>
      <c r="I121">
        <v>21.6</v>
      </c>
      <c r="J121">
        <f t="shared" si="12"/>
        <v>23.404255319148927</v>
      </c>
      <c r="K121">
        <f t="shared" si="13"/>
        <v>76.59574468085107</v>
      </c>
      <c r="L121">
        <v>16</v>
      </c>
      <c r="M121">
        <f t="shared" si="14"/>
        <v>1.4627659574468079</v>
      </c>
    </row>
    <row r="122" spans="1:20">
      <c r="A122" s="12" t="s">
        <v>1</v>
      </c>
      <c r="B122" s="12">
        <v>56</v>
      </c>
      <c r="C122" s="12">
        <v>18.7</v>
      </c>
      <c r="D122" s="12">
        <v>38.799999999999997</v>
      </c>
      <c r="E122" s="12" t="s">
        <v>18</v>
      </c>
      <c r="F122" s="12" t="s">
        <v>14</v>
      </c>
      <c r="G122" s="35">
        <v>41114</v>
      </c>
      <c r="H122" s="12"/>
      <c r="I122" s="12"/>
      <c r="J122" s="12">
        <f t="shared" si="12"/>
        <v>100</v>
      </c>
      <c r="K122" s="12">
        <f t="shared" si="13"/>
        <v>0</v>
      </c>
      <c r="L122" s="12">
        <v>0</v>
      </c>
      <c r="M122" s="12" t="e">
        <f t="shared" si="14"/>
        <v>#DIV/0!</v>
      </c>
    </row>
    <row r="123" spans="1:20">
      <c r="A123" t="s">
        <v>10</v>
      </c>
      <c r="B123">
        <v>49</v>
      </c>
      <c r="C123">
        <v>18.3</v>
      </c>
      <c r="D123">
        <v>30</v>
      </c>
      <c r="E123" t="s">
        <v>18</v>
      </c>
      <c r="F123" t="s">
        <v>14</v>
      </c>
      <c r="G123" s="2">
        <v>41114</v>
      </c>
      <c r="H123" s="2">
        <v>41145</v>
      </c>
      <c r="I123">
        <v>24.2</v>
      </c>
      <c r="J123">
        <f t="shared" si="12"/>
        <v>19.333333333333336</v>
      </c>
      <c r="K123">
        <f t="shared" si="13"/>
        <v>80.666666666666657</v>
      </c>
      <c r="L123">
        <v>1</v>
      </c>
      <c r="M123">
        <f t="shared" si="14"/>
        <v>19.333333333333336</v>
      </c>
      <c r="O123" s="12"/>
      <c r="P123" s="12"/>
      <c r="Q123" s="12"/>
    </row>
    <row r="124" spans="1:20">
      <c r="A124" t="s">
        <v>9</v>
      </c>
      <c r="B124">
        <v>49</v>
      </c>
      <c r="C124">
        <v>10.5</v>
      </c>
      <c r="D124">
        <v>27.6</v>
      </c>
      <c r="E124" t="s">
        <v>18</v>
      </c>
      <c r="F124" t="s">
        <v>14</v>
      </c>
      <c r="G124" s="2">
        <v>41114</v>
      </c>
      <c r="H124" s="2">
        <v>41145</v>
      </c>
      <c r="I124">
        <v>23.6</v>
      </c>
      <c r="J124">
        <f t="shared" si="12"/>
        <v>14.492753623188406</v>
      </c>
      <c r="K124">
        <f t="shared" si="13"/>
        <v>85.507246376811594</v>
      </c>
      <c r="L124">
        <v>1</v>
      </c>
      <c r="M124">
        <f t="shared" si="14"/>
        <v>14.492753623188406</v>
      </c>
      <c r="R124">
        <v>1</v>
      </c>
      <c r="S124">
        <f>AVERAGE(K123:K125)</f>
        <v>75.491806860388905</v>
      </c>
      <c r="T124">
        <f>STDEV(K123:K125)/SQRT(COUNT(K123:K125))</f>
        <v>7.7226225708950125</v>
      </c>
    </row>
    <row r="125" spans="1:20">
      <c r="A125" t="s">
        <v>1</v>
      </c>
      <c r="B125">
        <v>49</v>
      </c>
      <c r="C125">
        <v>18.600000000000001</v>
      </c>
      <c r="D125">
        <v>39.799999999999997</v>
      </c>
      <c r="E125" t="s">
        <v>18</v>
      </c>
      <c r="F125" t="s">
        <v>14</v>
      </c>
      <c r="G125" s="2">
        <v>41114</v>
      </c>
      <c r="H125" s="2">
        <v>41145</v>
      </c>
      <c r="I125">
        <v>24</v>
      </c>
      <c r="J125">
        <f t="shared" si="12"/>
        <v>39.698492462311549</v>
      </c>
      <c r="K125">
        <f t="shared" si="13"/>
        <v>60.301507537688451</v>
      </c>
      <c r="L125">
        <v>1</v>
      </c>
      <c r="M125">
        <f t="shared" si="14"/>
        <v>39.698492462311549</v>
      </c>
    </row>
    <row r="126" spans="1:20">
      <c r="A126" t="s">
        <v>10</v>
      </c>
      <c r="B126">
        <v>50</v>
      </c>
      <c r="C126">
        <v>17.100000000000001</v>
      </c>
      <c r="D126">
        <v>27.2</v>
      </c>
      <c r="E126" t="s">
        <v>18</v>
      </c>
      <c r="F126" t="s">
        <v>14</v>
      </c>
      <c r="G126" s="2">
        <v>41114</v>
      </c>
      <c r="H126" s="4">
        <v>41180</v>
      </c>
      <c r="I126">
        <v>21.5</v>
      </c>
      <c r="J126">
        <f t="shared" si="12"/>
        <v>20.955882352941174</v>
      </c>
      <c r="K126">
        <f t="shared" si="13"/>
        <v>79.044117647058826</v>
      </c>
      <c r="L126">
        <v>2</v>
      </c>
      <c r="M126">
        <f t="shared" si="14"/>
        <v>10.477941176470587</v>
      </c>
    </row>
    <row r="127" spans="1:20">
      <c r="A127" t="s">
        <v>9</v>
      </c>
      <c r="B127">
        <v>50</v>
      </c>
      <c r="C127">
        <v>17.399999999999999</v>
      </c>
      <c r="D127">
        <v>31.8</v>
      </c>
      <c r="E127" t="s">
        <v>18</v>
      </c>
      <c r="F127" t="s">
        <v>14</v>
      </c>
      <c r="G127" s="2">
        <v>41114</v>
      </c>
      <c r="H127" s="4">
        <v>41180</v>
      </c>
      <c r="I127">
        <v>24.3</v>
      </c>
      <c r="J127">
        <f t="shared" si="12"/>
        <v>23.584905660377359</v>
      </c>
      <c r="K127">
        <f t="shared" si="13"/>
        <v>76.415094339622641</v>
      </c>
      <c r="L127">
        <v>2</v>
      </c>
      <c r="M127">
        <f t="shared" si="14"/>
        <v>11.79245283018868</v>
      </c>
      <c r="R127">
        <v>2</v>
      </c>
      <c r="S127">
        <f>AVERAGE(K126:K128)</f>
        <v>79.855597149594715</v>
      </c>
      <c r="T127">
        <f>STDEV(K126:K128)/SQRT(COUNT(K126:K128))</f>
        <v>2.2573920112356176</v>
      </c>
    </row>
    <row r="128" spans="1:20">
      <c r="A128" t="s">
        <v>1</v>
      </c>
      <c r="B128">
        <v>50</v>
      </c>
      <c r="C128">
        <v>18.600000000000001</v>
      </c>
      <c r="D128">
        <v>40.9</v>
      </c>
      <c r="E128" t="s">
        <v>18</v>
      </c>
      <c r="F128" t="s">
        <v>14</v>
      </c>
      <c r="G128" s="2">
        <v>41114</v>
      </c>
      <c r="H128" s="4">
        <v>41180</v>
      </c>
      <c r="I128">
        <v>34.4</v>
      </c>
      <c r="J128">
        <f t="shared" si="12"/>
        <v>15.892420537897312</v>
      </c>
      <c r="K128">
        <f t="shared" si="13"/>
        <v>84.107579462102692</v>
      </c>
      <c r="L128">
        <v>2</v>
      </c>
      <c r="M128">
        <f t="shared" si="14"/>
        <v>7.946210268948656</v>
      </c>
    </row>
    <row r="129" spans="1:20">
      <c r="A129" t="s">
        <v>10</v>
      </c>
      <c r="B129">
        <v>51</v>
      </c>
      <c r="C129">
        <v>17.399999999999999</v>
      </c>
      <c r="D129">
        <v>27</v>
      </c>
      <c r="E129" t="s">
        <v>18</v>
      </c>
      <c r="F129" t="s">
        <v>14</v>
      </c>
      <c r="G129" s="2">
        <v>41114</v>
      </c>
      <c r="H129" s="2">
        <v>41221</v>
      </c>
      <c r="I129">
        <v>21.1</v>
      </c>
      <c r="J129">
        <f t="shared" si="12"/>
        <v>21.851851851851848</v>
      </c>
      <c r="K129">
        <f t="shared" si="13"/>
        <v>78.148148148148152</v>
      </c>
      <c r="L129">
        <v>4</v>
      </c>
      <c r="M129">
        <f t="shared" si="14"/>
        <v>5.4629629629629619</v>
      </c>
    </row>
    <row r="130" spans="1:20">
      <c r="A130" t="s">
        <v>9</v>
      </c>
      <c r="B130">
        <v>51</v>
      </c>
      <c r="C130">
        <v>16.8</v>
      </c>
      <c r="D130">
        <v>32.299999999999997</v>
      </c>
      <c r="E130" t="s">
        <v>18</v>
      </c>
      <c r="F130" t="s">
        <v>14</v>
      </c>
      <c r="G130" s="2">
        <v>41114</v>
      </c>
      <c r="H130" s="2">
        <v>41221</v>
      </c>
      <c r="I130">
        <v>24</v>
      </c>
      <c r="J130">
        <f t="shared" si="12"/>
        <v>25.696594427244573</v>
      </c>
      <c r="K130">
        <f t="shared" si="13"/>
        <v>74.303405572755423</v>
      </c>
      <c r="L130">
        <v>4</v>
      </c>
      <c r="M130">
        <f t="shared" si="14"/>
        <v>6.4241486068111433</v>
      </c>
      <c r="R130">
        <v>4</v>
      </c>
      <c r="S130">
        <f>AVERAGE(K129:K131)</f>
        <v>78.372740129190078</v>
      </c>
      <c r="T130">
        <f>STDEV(K129:K131)/SQRT(COUNT(K129:K131))</f>
        <v>2.416875751853591</v>
      </c>
    </row>
    <row r="131" spans="1:20">
      <c r="A131" t="s">
        <v>1</v>
      </c>
      <c r="B131">
        <v>51</v>
      </c>
      <c r="C131">
        <v>18.899999999999999</v>
      </c>
      <c r="D131">
        <v>37.5</v>
      </c>
      <c r="E131" t="s">
        <v>18</v>
      </c>
      <c r="F131" t="s">
        <v>14</v>
      </c>
      <c r="G131" s="2">
        <v>41114</v>
      </c>
      <c r="H131" s="2">
        <v>41221</v>
      </c>
      <c r="I131">
        <v>31</v>
      </c>
      <c r="J131">
        <f t="shared" si="12"/>
        <v>17.333333333333336</v>
      </c>
      <c r="K131">
        <f t="shared" si="13"/>
        <v>82.666666666666657</v>
      </c>
      <c r="L131">
        <v>4</v>
      </c>
      <c r="M131">
        <f t="shared" si="14"/>
        <v>4.3333333333333339</v>
      </c>
    </row>
    <row r="132" spans="1:20">
      <c r="A132" t="s">
        <v>10</v>
      </c>
      <c r="B132">
        <v>52</v>
      </c>
      <c r="C132">
        <v>18.100000000000001</v>
      </c>
      <c r="D132">
        <v>31.1</v>
      </c>
      <c r="E132" t="s">
        <v>18</v>
      </c>
      <c r="F132" t="s">
        <v>14</v>
      </c>
      <c r="G132" s="2">
        <v>41114</v>
      </c>
      <c r="H132" s="4">
        <v>41299</v>
      </c>
      <c r="I132">
        <v>21.6</v>
      </c>
      <c r="J132">
        <f t="shared" si="12"/>
        <v>30.54662379421222</v>
      </c>
      <c r="K132">
        <f t="shared" si="13"/>
        <v>69.453376205787777</v>
      </c>
      <c r="L132">
        <v>6</v>
      </c>
      <c r="M132">
        <f t="shared" si="14"/>
        <v>5.0911039657020369</v>
      </c>
    </row>
    <row r="133" spans="1:20">
      <c r="A133" t="s">
        <v>9</v>
      </c>
      <c r="B133">
        <v>52</v>
      </c>
      <c r="C133">
        <v>17.600000000000001</v>
      </c>
      <c r="D133">
        <v>32.5</v>
      </c>
      <c r="E133" t="s">
        <v>18</v>
      </c>
      <c r="F133" t="s">
        <v>14</v>
      </c>
      <c r="G133" s="2">
        <v>41114</v>
      </c>
      <c r="H133" s="4">
        <v>41299</v>
      </c>
      <c r="I133">
        <v>23.4</v>
      </c>
      <c r="J133">
        <f t="shared" si="12"/>
        <v>28.000000000000004</v>
      </c>
      <c r="K133">
        <f t="shared" si="13"/>
        <v>72</v>
      </c>
      <c r="L133">
        <v>6</v>
      </c>
      <c r="M133">
        <f t="shared" si="14"/>
        <v>4.666666666666667</v>
      </c>
      <c r="R133">
        <v>6</v>
      </c>
      <c r="S133">
        <f>AVERAGE(K132:K134)</f>
        <v>73.987283594019644</v>
      </c>
      <c r="T133">
        <f>STDEV(K132:K134)/SQRT(COUNT(K132:K134))</f>
        <v>3.3424428221268037</v>
      </c>
    </row>
    <row r="134" spans="1:20">
      <c r="A134" t="s">
        <v>1</v>
      </c>
      <c r="B134">
        <v>52</v>
      </c>
      <c r="C134">
        <v>18</v>
      </c>
      <c r="D134">
        <v>35.4</v>
      </c>
      <c r="E134" t="s">
        <v>18</v>
      </c>
      <c r="F134" t="s">
        <v>14</v>
      </c>
      <c r="G134" s="2">
        <v>41114</v>
      </c>
      <c r="H134" s="4">
        <v>41299</v>
      </c>
      <c r="I134">
        <v>28.5</v>
      </c>
      <c r="J134">
        <f t="shared" si="12"/>
        <v>19.491525423728813</v>
      </c>
      <c r="K134">
        <f t="shared" si="13"/>
        <v>80.508474576271183</v>
      </c>
      <c r="L134">
        <v>6</v>
      </c>
      <c r="M134">
        <f t="shared" si="14"/>
        <v>3.2485875706214689</v>
      </c>
    </row>
    <row r="135" spans="1:20">
      <c r="A135" t="s">
        <v>10</v>
      </c>
      <c r="B135">
        <v>53</v>
      </c>
      <c r="C135">
        <v>19</v>
      </c>
      <c r="D135">
        <v>31</v>
      </c>
      <c r="E135" t="s">
        <v>18</v>
      </c>
      <c r="F135" t="s">
        <v>14</v>
      </c>
      <c r="G135" s="2">
        <v>41114</v>
      </c>
      <c r="H135" s="2">
        <v>41362</v>
      </c>
      <c r="I135">
        <v>21.2</v>
      </c>
      <c r="J135">
        <f t="shared" si="12"/>
        <v>31.612903225806456</v>
      </c>
      <c r="K135">
        <f t="shared" si="13"/>
        <v>68.387096774193537</v>
      </c>
      <c r="L135">
        <v>8</v>
      </c>
      <c r="M135">
        <f t="shared" si="14"/>
        <v>3.9516129032258069</v>
      </c>
    </row>
    <row r="136" spans="1:20">
      <c r="A136" t="s">
        <v>9</v>
      </c>
      <c r="B136">
        <v>53</v>
      </c>
      <c r="C136">
        <v>18.100000000000001</v>
      </c>
      <c r="D136">
        <v>33.1</v>
      </c>
      <c r="E136" t="s">
        <v>18</v>
      </c>
      <c r="F136" t="s">
        <v>14</v>
      </c>
      <c r="G136" s="2">
        <v>41114</v>
      </c>
      <c r="H136" s="2">
        <v>41362</v>
      </c>
      <c r="I136">
        <v>24</v>
      </c>
      <c r="J136">
        <f t="shared" si="12"/>
        <v>27.492447129909369</v>
      </c>
      <c r="K136">
        <f t="shared" si="13"/>
        <v>72.507552870090635</v>
      </c>
      <c r="L136">
        <v>8</v>
      </c>
      <c r="M136">
        <f t="shared" si="14"/>
        <v>3.4365558912386711</v>
      </c>
      <c r="R136">
        <v>8</v>
      </c>
      <c r="S136">
        <f>AVERAGE(K135:K137)</f>
        <v>72.42275867263686</v>
      </c>
      <c r="T136">
        <f>STDEV(K135:K137)/SQRT(COUNT(K135:K137))</f>
        <v>2.3059023036977377</v>
      </c>
    </row>
    <row r="137" spans="1:20">
      <c r="A137" t="s">
        <v>1</v>
      </c>
      <c r="B137">
        <v>53</v>
      </c>
      <c r="C137">
        <v>18.100000000000001</v>
      </c>
      <c r="D137">
        <v>36.4</v>
      </c>
      <c r="E137" t="s">
        <v>18</v>
      </c>
      <c r="F137" t="s">
        <v>14</v>
      </c>
      <c r="G137" s="2">
        <v>41114</v>
      </c>
      <c r="H137" s="2">
        <v>41362</v>
      </c>
      <c r="I137">
        <v>27.8</v>
      </c>
      <c r="J137">
        <f t="shared" si="12"/>
        <v>23.626373626373621</v>
      </c>
      <c r="K137">
        <f t="shared" si="13"/>
        <v>76.373626373626379</v>
      </c>
      <c r="L137">
        <v>8</v>
      </c>
      <c r="M137">
        <f t="shared" si="14"/>
        <v>2.9532967032967026</v>
      </c>
    </row>
    <row r="138" spans="1:20">
      <c r="A138" t="s">
        <v>10</v>
      </c>
      <c r="B138">
        <v>54</v>
      </c>
      <c r="C138">
        <v>18.8</v>
      </c>
      <c r="D138">
        <v>30.8</v>
      </c>
      <c r="E138" t="s">
        <v>18</v>
      </c>
      <c r="F138" t="s">
        <v>14</v>
      </c>
      <c r="G138" s="2">
        <v>41114</v>
      </c>
      <c r="H138" s="2">
        <v>41408</v>
      </c>
      <c r="I138">
        <v>22.8</v>
      </c>
      <c r="J138">
        <f t="shared" ref="J138:J160" si="15">(D138-I138)/D138*100</f>
        <v>25.97402597402597</v>
      </c>
      <c r="K138">
        <f t="shared" ref="K138:K160" si="16">100-J138</f>
        <v>74.025974025974023</v>
      </c>
      <c r="L138">
        <v>10</v>
      </c>
      <c r="M138">
        <f t="shared" ref="M138:M160" si="17">J138/L138</f>
        <v>2.5974025974025969</v>
      </c>
    </row>
    <row r="139" spans="1:20">
      <c r="A139" t="s">
        <v>9</v>
      </c>
      <c r="B139">
        <v>54</v>
      </c>
      <c r="C139">
        <v>18.399999999999999</v>
      </c>
      <c r="D139">
        <v>30.3</v>
      </c>
      <c r="E139" t="s">
        <v>18</v>
      </c>
      <c r="F139" t="s">
        <v>14</v>
      </c>
      <c r="G139" s="2">
        <v>41114</v>
      </c>
      <c r="H139" s="2">
        <v>41408</v>
      </c>
      <c r="I139">
        <v>24</v>
      </c>
      <c r="J139">
        <f t="shared" si="15"/>
        <v>20.792079207920793</v>
      </c>
      <c r="K139">
        <f t="shared" si="16"/>
        <v>79.207920792079207</v>
      </c>
      <c r="L139">
        <v>10</v>
      </c>
      <c r="M139">
        <f t="shared" si="17"/>
        <v>2.0792079207920793</v>
      </c>
      <c r="R139">
        <v>10</v>
      </c>
      <c r="S139">
        <f>AVERAGE(K138:K140)</f>
        <v>77.649393510779646</v>
      </c>
      <c r="T139">
        <f>STDEV(K138:K140)/SQRT(COUNT(K138:K140))</f>
        <v>1.817597125397713</v>
      </c>
    </row>
    <row r="140" spans="1:20">
      <c r="A140" t="s">
        <v>1</v>
      </c>
      <c r="B140">
        <v>54</v>
      </c>
      <c r="C140">
        <v>19.100000000000001</v>
      </c>
      <c r="D140">
        <v>35</v>
      </c>
      <c r="E140" t="s">
        <v>18</v>
      </c>
      <c r="F140" t="s">
        <v>14</v>
      </c>
      <c r="G140" s="2">
        <v>41114</v>
      </c>
      <c r="H140" s="2">
        <v>41408</v>
      </c>
      <c r="I140">
        <v>27.9</v>
      </c>
      <c r="J140">
        <f t="shared" si="15"/>
        <v>20.285714285714292</v>
      </c>
      <c r="K140">
        <f t="shared" si="16"/>
        <v>79.714285714285708</v>
      </c>
      <c r="L140">
        <v>10</v>
      </c>
      <c r="M140">
        <f t="shared" si="17"/>
        <v>2.0285714285714294</v>
      </c>
    </row>
    <row r="141" spans="1:20">
      <c r="A141" t="s">
        <v>10</v>
      </c>
      <c r="B141">
        <v>55</v>
      </c>
      <c r="C141">
        <v>15.8</v>
      </c>
      <c r="D141">
        <v>26.5</v>
      </c>
      <c r="E141" t="s">
        <v>18</v>
      </c>
      <c r="F141" t="s">
        <v>14</v>
      </c>
      <c r="G141" s="2">
        <v>41114</v>
      </c>
      <c r="H141" s="2">
        <v>41458</v>
      </c>
      <c r="I141">
        <v>17.899999999999999</v>
      </c>
      <c r="J141">
        <f t="shared" si="15"/>
        <v>32.452830188679251</v>
      </c>
      <c r="K141">
        <f t="shared" si="16"/>
        <v>67.547169811320742</v>
      </c>
      <c r="L141">
        <v>12</v>
      </c>
      <c r="M141">
        <f t="shared" si="17"/>
        <v>2.7044025157232707</v>
      </c>
    </row>
    <row r="142" spans="1:20">
      <c r="A142" t="s">
        <v>1</v>
      </c>
      <c r="B142">
        <v>55</v>
      </c>
      <c r="C142">
        <v>19.899999999999999</v>
      </c>
      <c r="D142">
        <v>40.1</v>
      </c>
      <c r="E142" t="s">
        <v>18</v>
      </c>
      <c r="F142" t="s">
        <v>14</v>
      </c>
      <c r="G142" s="2">
        <v>41114</v>
      </c>
      <c r="H142" s="2">
        <v>41458</v>
      </c>
      <c r="I142">
        <v>30.9</v>
      </c>
      <c r="J142">
        <f t="shared" si="15"/>
        <v>22.942643391521202</v>
      </c>
      <c r="K142">
        <f t="shared" si="16"/>
        <v>77.057356608478798</v>
      </c>
      <c r="L142">
        <v>12</v>
      </c>
      <c r="M142">
        <f t="shared" si="17"/>
        <v>1.9118869492934334</v>
      </c>
      <c r="R142">
        <v>12</v>
      </c>
      <c r="S142">
        <f>AVERAGE(K141:K142)</f>
        <v>72.302263209899763</v>
      </c>
      <c r="T142">
        <f>STDEV(K141:K142)/SQRT(COUNT(K141:K142))</f>
        <v>4.7550933985790271</v>
      </c>
    </row>
    <row r="143" spans="1:20">
      <c r="A143" s="12" t="s">
        <v>10</v>
      </c>
      <c r="B143" s="12">
        <v>56</v>
      </c>
      <c r="C143" s="12">
        <v>15.6</v>
      </c>
      <c r="D143" s="12">
        <v>23.9</v>
      </c>
      <c r="E143" s="12" t="s">
        <v>18</v>
      </c>
      <c r="F143" s="12" t="s">
        <v>14</v>
      </c>
      <c r="G143" s="35">
        <v>41114</v>
      </c>
      <c r="H143" s="12"/>
      <c r="I143" s="12"/>
      <c r="J143" s="12">
        <f t="shared" si="15"/>
        <v>100</v>
      </c>
      <c r="K143" s="12">
        <f t="shared" si="16"/>
        <v>0</v>
      </c>
      <c r="L143" s="12"/>
      <c r="M143" s="12" t="e">
        <f t="shared" si="17"/>
        <v>#DIV/0!</v>
      </c>
    </row>
    <row r="144" spans="1:20">
      <c r="A144" s="12" t="s">
        <v>9</v>
      </c>
      <c r="B144" s="12">
        <v>55</v>
      </c>
      <c r="C144" s="12">
        <v>18.7</v>
      </c>
      <c r="D144" s="12">
        <v>36.700000000000003</v>
      </c>
      <c r="E144" s="12" t="s">
        <v>18</v>
      </c>
      <c r="F144" s="12" t="s">
        <v>14</v>
      </c>
      <c r="G144" s="35">
        <v>41114</v>
      </c>
      <c r="H144" s="12"/>
      <c r="I144" s="12"/>
      <c r="J144" s="12">
        <f t="shared" si="15"/>
        <v>100</v>
      </c>
      <c r="K144" s="12">
        <f t="shared" si="16"/>
        <v>0</v>
      </c>
      <c r="L144" s="12"/>
      <c r="M144" s="12" t="e">
        <f t="shared" si="17"/>
        <v>#DIV/0!</v>
      </c>
    </row>
    <row r="145" spans="1:20">
      <c r="A145" s="12" t="s">
        <v>9</v>
      </c>
      <c r="B145" s="12">
        <v>56</v>
      </c>
      <c r="C145" s="12">
        <v>18.7</v>
      </c>
      <c r="D145" s="12">
        <v>28.6</v>
      </c>
      <c r="E145" s="12" t="s">
        <v>18</v>
      </c>
      <c r="F145" s="12" t="s">
        <v>14</v>
      </c>
      <c r="G145" s="35">
        <v>41114</v>
      </c>
      <c r="H145" s="12"/>
      <c r="I145" s="12"/>
      <c r="J145" s="12">
        <f t="shared" si="15"/>
        <v>100</v>
      </c>
      <c r="K145" s="12">
        <f t="shared" si="16"/>
        <v>0</v>
      </c>
      <c r="L145" s="12"/>
      <c r="M145" s="12" t="e">
        <f t="shared" si="17"/>
        <v>#DIV/0!</v>
      </c>
    </row>
    <row r="146" spans="1:20" s="36" customFormat="1">
      <c r="A146" s="36" t="s">
        <v>10</v>
      </c>
      <c r="B146" s="36">
        <v>17</v>
      </c>
      <c r="C146" s="36">
        <v>17</v>
      </c>
      <c r="D146" s="36">
        <v>27.2</v>
      </c>
      <c r="E146" s="36" t="s">
        <v>11</v>
      </c>
      <c r="F146" s="36" t="s">
        <v>16</v>
      </c>
      <c r="G146" s="37">
        <v>41114</v>
      </c>
      <c r="H146" s="37">
        <v>41145</v>
      </c>
      <c r="I146" s="36">
        <v>20.9</v>
      </c>
      <c r="J146" s="36">
        <f t="shared" si="15"/>
        <v>23.161764705882355</v>
      </c>
      <c r="K146" s="36">
        <f t="shared" si="16"/>
        <v>76.838235294117652</v>
      </c>
      <c r="L146" s="36">
        <v>1</v>
      </c>
      <c r="M146" s="36">
        <f t="shared" si="17"/>
        <v>23.161764705882355</v>
      </c>
    </row>
    <row r="147" spans="1:20">
      <c r="A147" t="s">
        <v>9</v>
      </c>
      <c r="B147">
        <v>17</v>
      </c>
      <c r="C147">
        <v>19.899999999999999</v>
      </c>
      <c r="D147">
        <v>33.5</v>
      </c>
      <c r="E147" t="s">
        <v>11</v>
      </c>
      <c r="F147" t="s">
        <v>16</v>
      </c>
      <c r="G147" s="2">
        <v>41114</v>
      </c>
      <c r="H147" s="2">
        <v>41145</v>
      </c>
      <c r="I147">
        <v>27.1</v>
      </c>
      <c r="J147">
        <f t="shared" si="15"/>
        <v>19.104477611940293</v>
      </c>
      <c r="K147">
        <f t="shared" si="16"/>
        <v>80.895522388059703</v>
      </c>
      <c r="L147">
        <v>1</v>
      </c>
      <c r="M147">
        <f t="shared" si="17"/>
        <v>19.104477611940293</v>
      </c>
      <c r="R147" s="40">
        <v>1</v>
      </c>
      <c r="S147">
        <f>AVERAGE(K146:K148)</f>
        <v>81.942998592471824</v>
      </c>
      <c r="T147">
        <f>STDEV(K146:K148)/SQRT(COUNT(K146:K148))</f>
        <v>3.2915514485429527</v>
      </c>
    </row>
    <row r="148" spans="1:20">
      <c r="A148" t="s">
        <v>1</v>
      </c>
      <c r="B148">
        <v>17</v>
      </c>
      <c r="C148">
        <v>17.2</v>
      </c>
      <c r="D148">
        <v>25.2</v>
      </c>
      <c r="E148" t="s">
        <v>11</v>
      </c>
      <c r="F148" t="s">
        <v>16</v>
      </c>
      <c r="G148" s="2">
        <v>41114</v>
      </c>
      <c r="H148" s="2">
        <v>41145</v>
      </c>
      <c r="I148">
        <v>22.2</v>
      </c>
      <c r="J148">
        <f t="shared" si="15"/>
        <v>11.904761904761905</v>
      </c>
      <c r="K148">
        <f t="shared" si="16"/>
        <v>88.095238095238102</v>
      </c>
      <c r="L148">
        <v>1</v>
      </c>
      <c r="M148">
        <f t="shared" si="17"/>
        <v>11.904761904761905</v>
      </c>
      <c r="R148" s="40"/>
    </row>
    <row r="149" spans="1:20">
      <c r="A149" t="s">
        <v>10</v>
      </c>
      <c r="B149">
        <v>18</v>
      </c>
      <c r="C149">
        <v>17.5</v>
      </c>
      <c r="D149">
        <v>28.4</v>
      </c>
      <c r="E149" t="s">
        <v>11</v>
      </c>
      <c r="F149" t="s">
        <v>16</v>
      </c>
      <c r="G149" s="2">
        <v>41114</v>
      </c>
      <c r="H149" s="4">
        <v>41180</v>
      </c>
      <c r="I149">
        <v>22.1</v>
      </c>
      <c r="J149">
        <f t="shared" si="15"/>
        <v>22.183098591549285</v>
      </c>
      <c r="K149">
        <f t="shared" si="16"/>
        <v>77.816901408450718</v>
      </c>
      <c r="L149">
        <v>2</v>
      </c>
      <c r="M149">
        <f t="shared" si="17"/>
        <v>11.091549295774643</v>
      </c>
      <c r="R149" s="40"/>
    </row>
    <row r="150" spans="1:20">
      <c r="A150" t="s">
        <v>9</v>
      </c>
      <c r="B150">
        <v>18</v>
      </c>
      <c r="C150">
        <v>17.899999999999999</v>
      </c>
      <c r="D150">
        <v>32.200000000000003</v>
      </c>
      <c r="E150" t="s">
        <v>11</v>
      </c>
      <c r="F150" t="s">
        <v>16</v>
      </c>
      <c r="G150" s="2">
        <v>41114</v>
      </c>
      <c r="H150" s="4">
        <v>41180</v>
      </c>
      <c r="I150">
        <v>23.9</v>
      </c>
      <c r="J150">
        <f t="shared" si="15"/>
        <v>25.776397515527961</v>
      </c>
      <c r="K150">
        <f t="shared" si="16"/>
        <v>74.223602484472039</v>
      </c>
      <c r="L150">
        <v>2</v>
      </c>
      <c r="M150">
        <f t="shared" si="17"/>
        <v>12.88819875776398</v>
      </c>
      <c r="R150" s="40">
        <v>2</v>
      </c>
      <c r="S150">
        <f>AVERAGE(K149:K151)</f>
        <v>79.955530283148164</v>
      </c>
      <c r="T150">
        <f>STDEV(K149:K151)/SQRT(COUNT(K149:K151))</f>
        <v>4.0696927013742092</v>
      </c>
    </row>
    <row r="151" spans="1:20">
      <c r="A151" t="s">
        <v>1</v>
      </c>
      <c r="B151">
        <v>18</v>
      </c>
      <c r="C151">
        <v>15.5</v>
      </c>
      <c r="D151">
        <v>23</v>
      </c>
      <c r="E151" t="s">
        <v>11</v>
      </c>
      <c r="F151" t="s">
        <v>16</v>
      </c>
      <c r="G151" s="2">
        <v>41114</v>
      </c>
      <c r="H151" s="4">
        <v>41180</v>
      </c>
      <c r="I151">
        <v>20.2</v>
      </c>
      <c r="J151">
        <f t="shared" si="15"/>
        <v>12.173913043478263</v>
      </c>
      <c r="K151">
        <f t="shared" si="16"/>
        <v>87.826086956521735</v>
      </c>
      <c r="L151">
        <v>2</v>
      </c>
      <c r="M151">
        <f t="shared" si="17"/>
        <v>6.0869565217391317</v>
      </c>
      <c r="R151" s="40"/>
    </row>
    <row r="152" spans="1:20">
      <c r="A152" t="s">
        <v>10</v>
      </c>
      <c r="B152">
        <v>19</v>
      </c>
      <c r="C152">
        <v>17.7</v>
      </c>
      <c r="D152">
        <v>31.1</v>
      </c>
      <c r="E152" t="s">
        <v>11</v>
      </c>
      <c r="F152" t="s">
        <v>16</v>
      </c>
      <c r="G152" s="2">
        <v>41114</v>
      </c>
      <c r="H152" s="2">
        <v>41221</v>
      </c>
      <c r="I152">
        <v>21.8</v>
      </c>
      <c r="J152">
        <f t="shared" si="15"/>
        <v>29.903536977491964</v>
      </c>
      <c r="K152">
        <f t="shared" si="16"/>
        <v>70.096463022508033</v>
      </c>
      <c r="L152">
        <v>4</v>
      </c>
      <c r="M152">
        <f t="shared" si="17"/>
        <v>7.4758842443729909</v>
      </c>
      <c r="R152" s="40"/>
    </row>
    <row r="153" spans="1:20">
      <c r="A153" t="s">
        <v>9</v>
      </c>
      <c r="B153">
        <v>19</v>
      </c>
      <c r="C153">
        <v>17.8</v>
      </c>
      <c r="D153">
        <v>33.1</v>
      </c>
      <c r="E153" t="s">
        <v>11</v>
      </c>
      <c r="F153" t="s">
        <v>16</v>
      </c>
      <c r="G153" s="2">
        <v>41114</v>
      </c>
      <c r="H153" s="2">
        <v>41221</v>
      </c>
      <c r="I153">
        <v>22.2</v>
      </c>
      <c r="J153">
        <f t="shared" si="15"/>
        <v>32.930513595166168</v>
      </c>
      <c r="K153">
        <f t="shared" si="16"/>
        <v>67.069486404833839</v>
      </c>
      <c r="L153">
        <v>4</v>
      </c>
      <c r="M153">
        <f t="shared" si="17"/>
        <v>8.2326283987915421</v>
      </c>
      <c r="R153" s="40">
        <v>4</v>
      </c>
      <c r="S153">
        <f>AVERAGE(K152:K154)</f>
        <v>74.335552463981216</v>
      </c>
      <c r="T153">
        <f>STDEV(K152:K154)/SQRT(COUNT(K152:K154))</f>
        <v>5.8185650917581695</v>
      </c>
    </row>
    <row r="154" spans="1:20">
      <c r="A154" t="s">
        <v>1</v>
      </c>
      <c r="B154">
        <v>19</v>
      </c>
      <c r="C154">
        <v>16.399999999999999</v>
      </c>
      <c r="D154">
        <v>22.6</v>
      </c>
      <c r="E154" t="s">
        <v>11</v>
      </c>
      <c r="F154" t="s">
        <v>16</v>
      </c>
      <c r="G154" s="2">
        <v>41114</v>
      </c>
      <c r="H154" s="2">
        <v>41221</v>
      </c>
      <c r="I154">
        <v>19.399999999999999</v>
      </c>
      <c r="J154">
        <f t="shared" si="15"/>
        <v>14.159292035398241</v>
      </c>
      <c r="K154">
        <f t="shared" si="16"/>
        <v>85.840707964601762</v>
      </c>
      <c r="L154">
        <v>4</v>
      </c>
      <c r="M154">
        <f t="shared" si="17"/>
        <v>3.5398230088495604</v>
      </c>
      <c r="R154" s="40"/>
    </row>
    <row r="155" spans="1:20">
      <c r="A155" t="s">
        <v>10</v>
      </c>
      <c r="B155">
        <v>20</v>
      </c>
      <c r="C155">
        <v>18.100000000000001</v>
      </c>
      <c r="D155">
        <v>28.7</v>
      </c>
      <c r="E155" t="s">
        <v>11</v>
      </c>
      <c r="F155" t="s">
        <v>16</v>
      </c>
      <c r="G155" s="2">
        <v>41114</v>
      </c>
      <c r="H155" s="4">
        <v>41299</v>
      </c>
      <c r="I155">
        <v>20.2</v>
      </c>
      <c r="J155">
        <f t="shared" si="15"/>
        <v>29.616724738675959</v>
      </c>
      <c r="K155">
        <f t="shared" si="16"/>
        <v>70.383275261324044</v>
      </c>
      <c r="L155">
        <v>6</v>
      </c>
      <c r="M155">
        <f t="shared" si="17"/>
        <v>4.9361207897793262</v>
      </c>
      <c r="R155" s="40"/>
    </row>
    <row r="156" spans="1:20" s="5" customFormat="1">
      <c r="A156" t="s">
        <v>9</v>
      </c>
      <c r="B156">
        <v>20</v>
      </c>
      <c r="C156">
        <v>18.100000000000001</v>
      </c>
      <c r="D156">
        <v>34</v>
      </c>
      <c r="E156" t="s">
        <v>11</v>
      </c>
      <c r="F156" t="s">
        <v>16</v>
      </c>
      <c r="G156" s="2">
        <v>41114</v>
      </c>
      <c r="H156" s="4">
        <v>41299</v>
      </c>
      <c r="I156">
        <v>21.6</v>
      </c>
      <c r="J156">
        <f t="shared" si="15"/>
        <v>36.470588235294116</v>
      </c>
      <c r="K156">
        <f t="shared" si="16"/>
        <v>63.529411764705884</v>
      </c>
      <c r="L156">
        <v>6</v>
      </c>
      <c r="M156">
        <f t="shared" si="17"/>
        <v>6.0784313725490193</v>
      </c>
      <c r="N156"/>
      <c r="O156"/>
      <c r="P156"/>
      <c r="Q156"/>
      <c r="R156" s="40">
        <v>6</v>
      </c>
      <c r="S156">
        <f>AVERAGE(K155:K157)</f>
        <v>70.218957690847176</v>
      </c>
      <c r="T156">
        <f>STDEV(K155:K157)/SQRT(COUNT(K155:K157))</f>
        <v>3.8156613680874165</v>
      </c>
    </row>
    <row r="157" spans="1:20">
      <c r="A157" t="s">
        <v>1</v>
      </c>
      <c r="B157">
        <v>20</v>
      </c>
      <c r="C157">
        <v>16.3</v>
      </c>
      <c r="D157">
        <v>25.8</v>
      </c>
      <c r="E157" t="s">
        <v>11</v>
      </c>
      <c r="F157" t="s">
        <v>16</v>
      </c>
      <c r="G157" s="2">
        <v>41114</v>
      </c>
      <c r="H157" s="4">
        <v>41299</v>
      </c>
      <c r="I157">
        <v>19.8</v>
      </c>
      <c r="J157">
        <f t="shared" si="15"/>
        <v>23.255813953488371</v>
      </c>
      <c r="K157">
        <f t="shared" si="16"/>
        <v>76.744186046511629</v>
      </c>
      <c r="L157">
        <v>6</v>
      </c>
      <c r="M157">
        <f t="shared" si="17"/>
        <v>3.8759689922480618</v>
      </c>
      <c r="R157" s="40"/>
    </row>
    <row r="158" spans="1:20">
      <c r="A158" t="s">
        <v>10</v>
      </c>
      <c r="B158">
        <v>21</v>
      </c>
      <c r="C158">
        <v>18</v>
      </c>
      <c r="D158">
        <v>31</v>
      </c>
      <c r="E158" t="s">
        <v>11</v>
      </c>
      <c r="F158" t="s">
        <v>16</v>
      </c>
      <c r="G158" s="2">
        <v>41114</v>
      </c>
      <c r="H158" s="2">
        <v>41362</v>
      </c>
      <c r="I158">
        <v>18.5</v>
      </c>
      <c r="J158">
        <f t="shared" si="15"/>
        <v>40.322580645161288</v>
      </c>
      <c r="K158">
        <f t="shared" si="16"/>
        <v>59.677419354838712</v>
      </c>
      <c r="L158">
        <v>8</v>
      </c>
      <c r="M158">
        <f t="shared" si="17"/>
        <v>5.040322580645161</v>
      </c>
      <c r="R158" s="40"/>
    </row>
    <row r="159" spans="1:20">
      <c r="A159" t="s">
        <v>9</v>
      </c>
      <c r="B159">
        <v>21</v>
      </c>
      <c r="C159">
        <v>19.600000000000001</v>
      </c>
      <c r="D159">
        <v>33.200000000000003</v>
      </c>
      <c r="E159" t="s">
        <v>11</v>
      </c>
      <c r="F159" t="s">
        <v>16</v>
      </c>
      <c r="G159" s="2">
        <v>41114</v>
      </c>
      <c r="H159" s="2">
        <v>41362</v>
      </c>
      <c r="I159">
        <v>23.1</v>
      </c>
      <c r="J159">
        <f t="shared" si="15"/>
        <v>30.421686746987952</v>
      </c>
      <c r="K159">
        <f t="shared" si="16"/>
        <v>69.578313253012055</v>
      </c>
      <c r="L159">
        <v>8</v>
      </c>
      <c r="M159">
        <f t="shared" si="17"/>
        <v>3.802710843373494</v>
      </c>
      <c r="R159" s="40">
        <v>8</v>
      </c>
      <c r="S159">
        <f>AVERAGE(K158:K160)</f>
        <v>68.955890968786079</v>
      </c>
      <c r="T159">
        <f>STDEV(K158:K160)/SQRT(COUNT(K158:K160))</f>
        <v>5.1865954631353901</v>
      </c>
    </row>
    <row r="160" spans="1:20">
      <c r="A160" t="s">
        <v>1</v>
      </c>
      <c r="B160">
        <v>21</v>
      </c>
      <c r="C160">
        <v>16.600000000000001</v>
      </c>
      <c r="D160">
        <v>26.8</v>
      </c>
      <c r="E160" t="s">
        <v>11</v>
      </c>
      <c r="F160" t="s">
        <v>16</v>
      </c>
      <c r="G160" s="2">
        <v>41114</v>
      </c>
      <c r="H160" s="2">
        <v>41362</v>
      </c>
      <c r="I160">
        <v>20.8</v>
      </c>
      <c r="J160">
        <f t="shared" si="15"/>
        <v>22.388059701492537</v>
      </c>
      <c r="K160">
        <f t="shared" si="16"/>
        <v>77.611940298507463</v>
      </c>
      <c r="L160">
        <v>8</v>
      </c>
      <c r="M160">
        <f t="shared" si="17"/>
        <v>2.7985074626865671</v>
      </c>
      <c r="R160" s="40"/>
    </row>
    <row r="161" spans="1:20">
      <c r="A161" s="5" t="s">
        <v>10</v>
      </c>
      <c r="B161" s="5">
        <v>22</v>
      </c>
      <c r="C161" s="5">
        <v>17.899999999999999</v>
      </c>
      <c r="D161" s="5">
        <v>33.200000000000003</v>
      </c>
      <c r="E161" s="5" t="s">
        <v>11</v>
      </c>
      <c r="F161" s="5" t="s">
        <v>16</v>
      </c>
      <c r="G161" s="6">
        <v>41114</v>
      </c>
      <c r="H161" s="6">
        <v>41408</v>
      </c>
      <c r="I161" s="5"/>
      <c r="J161" s="5"/>
      <c r="K161" s="5"/>
      <c r="L161" s="5">
        <v>10</v>
      </c>
      <c r="M161" s="5"/>
      <c r="N161" s="5"/>
      <c r="R161" s="40"/>
    </row>
    <row r="162" spans="1:20">
      <c r="A162" t="s">
        <v>9</v>
      </c>
      <c r="B162">
        <v>22</v>
      </c>
      <c r="C162">
        <v>18.5</v>
      </c>
      <c r="D162">
        <v>30</v>
      </c>
      <c r="E162" t="s">
        <v>11</v>
      </c>
      <c r="F162" t="s">
        <v>16</v>
      </c>
      <c r="G162" s="2">
        <v>41114</v>
      </c>
      <c r="H162" s="2">
        <v>41408</v>
      </c>
      <c r="I162">
        <v>21.1</v>
      </c>
      <c r="J162">
        <f t="shared" ref="J162:J193" si="18">(D162-I162)/D162*100</f>
        <v>29.666666666666664</v>
      </c>
      <c r="K162">
        <f t="shared" ref="K162:K193" si="19">100-J162</f>
        <v>70.333333333333343</v>
      </c>
      <c r="L162">
        <v>10</v>
      </c>
      <c r="M162">
        <f t="shared" ref="M162:M193" si="20">J162/L162</f>
        <v>2.9666666666666663</v>
      </c>
      <c r="R162" s="40">
        <v>10</v>
      </c>
      <c r="S162">
        <f>AVERAGE(K162:K163)</f>
        <v>75.632768361581924</v>
      </c>
      <c r="T162">
        <f>STDEV(K162:K163)/SQRT(COUNT(K162:K163))</f>
        <v>5.2994350282485811</v>
      </c>
    </row>
    <row r="163" spans="1:20">
      <c r="A163" t="s">
        <v>1</v>
      </c>
      <c r="B163">
        <v>22</v>
      </c>
      <c r="C163">
        <v>16.5</v>
      </c>
      <c r="D163">
        <v>23.6</v>
      </c>
      <c r="E163" t="s">
        <v>11</v>
      </c>
      <c r="F163" t="s">
        <v>16</v>
      </c>
      <c r="G163" s="2">
        <v>41114</v>
      </c>
      <c r="H163" s="2">
        <v>41408</v>
      </c>
      <c r="I163">
        <v>19.100000000000001</v>
      </c>
      <c r="J163">
        <f t="shared" si="18"/>
        <v>19.067796610169491</v>
      </c>
      <c r="K163">
        <f t="shared" si="19"/>
        <v>80.932203389830505</v>
      </c>
      <c r="L163">
        <v>10</v>
      </c>
      <c r="M163">
        <f t="shared" si="20"/>
        <v>1.9067796610169492</v>
      </c>
      <c r="R163" s="40"/>
    </row>
    <row r="164" spans="1:20">
      <c r="A164" s="36" t="s">
        <v>10</v>
      </c>
      <c r="B164" s="36">
        <v>23</v>
      </c>
      <c r="C164" s="36">
        <v>17.3</v>
      </c>
      <c r="D164" s="36">
        <v>26.2</v>
      </c>
      <c r="E164" s="36" t="s">
        <v>11</v>
      </c>
      <c r="F164" s="36" t="s">
        <v>16</v>
      </c>
      <c r="G164" s="37">
        <v>41114</v>
      </c>
      <c r="H164" s="37">
        <v>41458</v>
      </c>
      <c r="I164" s="36">
        <v>18.7</v>
      </c>
      <c r="J164" s="36">
        <f t="shared" si="18"/>
        <v>28.625954198473284</v>
      </c>
      <c r="K164" s="36">
        <f t="shared" si="19"/>
        <v>71.374045801526719</v>
      </c>
      <c r="L164" s="36">
        <v>12</v>
      </c>
      <c r="M164" s="36">
        <f t="shared" si="20"/>
        <v>2.385496183206107</v>
      </c>
      <c r="N164" s="36"/>
      <c r="R164" s="40"/>
    </row>
    <row r="165" spans="1:20">
      <c r="A165" t="s">
        <v>9</v>
      </c>
      <c r="B165">
        <v>23</v>
      </c>
      <c r="C165">
        <v>18.899999999999999</v>
      </c>
      <c r="D165">
        <v>34.9</v>
      </c>
      <c r="E165" t="s">
        <v>11</v>
      </c>
      <c r="F165" t="s">
        <v>16</v>
      </c>
      <c r="G165" s="2">
        <v>41114</v>
      </c>
      <c r="H165" s="2">
        <v>41458</v>
      </c>
      <c r="I165">
        <v>21.6</v>
      </c>
      <c r="J165">
        <f t="shared" si="18"/>
        <v>38.108882521489967</v>
      </c>
      <c r="K165">
        <f t="shared" si="19"/>
        <v>61.891117478510033</v>
      </c>
      <c r="L165">
        <v>12</v>
      </c>
      <c r="M165">
        <f t="shared" si="20"/>
        <v>3.1757402101241641</v>
      </c>
      <c r="R165" s="40">
        <v>12</v>
      </c>
      <c r="S165">
        <f>AVERAGE(K164:K166)</f>
        <v>70.888101636979343</v>
      </c>
      <c r="T165">
        <f>STDEV(K164:K166)/SQRT(COUNT(K164:K166))</f>
        <v>5.0599681727745018</v>
      </c>
    </row>
    <row r="166" spans="1:20">
      <c r="A166" t="s">
        <v>1</v>
      </c>
      <c r="B166">
        <v>23</v>
      </c>
      <c r="C166">
        <v>16.3</v>
      </c>
      <c r="D166">
        <v>23.3</v>
      </c>
      <c r="E166" t="s">
        <v>11</v>
      </c>
      <c r="F166" t="s">
        <v>16</v>
      </c>
      <c r="G166" s="2">
        <v>41114</v>
      </c>
      <c r="H166" s="2">
        <v>41458</v>
      </c>
      <c r="I166">
        <v>18.5</v>
      </c>
      <c r="J166">
        <f t="shared" si="18"/>
        <v>20.600858369098717</v>
      </c>
      <c r="K166">
        <f t="shared" si="19"/>
        <v>79.399141630901283</v>
      </c>
      <c r="L166">
        <v>12</v>
      </c>
      <c r="M166">
        <f t="shared" si="20"/>
        <v>1.716738197424893</v>
      </c>
      <c r="R166" s="40"/>
    </row>
    <row r="167" spans="1:20" s="36" customFormat="1">
      <c r="A167" t="s">
        <v>10</v>
      </c>
      <c r="B167">
        <v>24</v>
      </c>
      <c r="C167">
        <v>18</v>
      </c>
      <c r="D167">
        <v>35.799999999999997</v>
      </c>
      <c r="E167" t="s">
        <v>11</v>
      </c>
      <c r="F167" t="s">
        <v>16</v>
      </c>
      <c r="G167" s="2">
        <v>41114</v>
      </c>
      <c r="H167" s="2">
        <v>41596</v>
      </c>
      <c r="I167">
        <v>19.826000000000001</v>
      </c>
      <c r="J167">
        <f t="shared" si="18"/>
        <v>44.620111731843572</v>
      </c>
      <c r="K167">
        <f t="shared" si="19"/>
        <v>55.379888268156428</v>
      </c>
      <c r="L167">
        <v>16</v>
      </c>
      <c r="M167">
        <f t="shared" si="20"/>
        <v>2.7887569832402233</v>
      </c>
      <c r="N167"/>
      <c r="O167"/>
      <c r="P167"/>
      <c r="Q167"/>
      <c r="R167" s="40"/>
      <c r="S167"/>
    </row>
    <row r="168" spans="1:20" ht="16" customHeight="1">
      <c r="A168" t="s">
        <v>9</v>
      </c>
      <c r="B168">
        <v>24</v>
      </c>
      <c r="C168">
        <v>18.3</v>
      </c>
      <c r="D168">
        <v>32.200000000000003</v>
      </c>
      <c r="E168" t="s">
        <v>11</v>
      </c>
      <c r="F168" t="s">
        <v>16</v>
      </c>
      <c r="G168" s="2">
        <v>41114</v>
      </c>
      <c r="H168" s="2">
        <v>41596</v>
      </c>
      <c r="I168">
        <v>20.7</v>
      </c>
      <c r="J168">
        <f t="shared" si="18"/>
        <v>35.714285714285722</v>
      </c>
      <c r="K168">
        <f t="shared" si="19"/>
        <v>64.285714285714278</v>
      </c>
      <c r="L168">
        <v>16</v>
      </c>
      <c r="M168">
        <f t="shared" si="20"/>
        <v>2.2321428571428577</v>
      </c>
      <c r="R168">
        <v>16</v>
      </c>
      <c r="S168">
        <f>AVERAGE(K167:K169)</f>
        <v>66.671649177345543</v>
      </c>
      <c r="T168">
        <f>STDEV(K167:K169)/SQRT(COUNT(K167:K169))</f>
        <v>7.3061151573775787</v>
      </c>
    </row>
    <row r="169" spans="1:20" s="36" customFormat="1">
      <c r="A169" s="36" t="s">
        <v>1</v>
      </c>
      <c r="B169" s="36">
        <v>24</v>
      </c>
      <c r="C169" s="36">
        <v>17</v>
      </c>
      <c r="D169" s="36">
        <v>22.9</v>
      </c>
      <c r="E169" s="36" t="s">
        <v>11</v>
      </c>
      <c r="F169" s="36" t="s">
        <v>16</v>
      </c>
      <c r="G169" s="37">
        <v>41114</v>
      </c>
      <c r="H169" s="37">
        <v>41596</v>
      </c>
      <c r="I169" s="36">
        <v>18.399999999999999</v>
      </c>
      <c r="J169" s="36">
        <f t="shared" si="18"/>
        <v>19.650655021834062</v>
      </c>
      <c r="K169" s="36">
        <f t="shared" si="19"/>
        <v>80.349344978165931</v>
      </c>
      <c r="L169" s="36">
        <v>16</v>
      </c>
      <c r="M169" s="36">
        <f t="shared" si="20"/>
        <v>1.2281659388646289</v>
      </c>
    </row>
    <row r="170" spans="1:20" s="12" customFormat="1">
      <c r="A170" s="12" t="s">
        <v>9</v>
      </c>
      <c r="B170" s="12">
        <v>48</v>
      </c>
      <c r="C170" s="12">
        <v>16.5</v>
      </c>
      <c r="D170" s="12">
        <v>28.1</v>
      </c>
      <c r="E170" s="12" t="s">
        <v>17</v>
      </c>
      <c r="F170" s="12" t="s">
        <v>16</v>
      </c>
      <c r="G170" s="35">
        <v>41114</v>
      </c>
      <c r="J170" s="12">
        <f t="shared" si="18"/>
        <v>100</v>
      </c>
      <c r="K170" s="12">
        <f t="shared" si="19"/>
        <v>0</v>
      </c>
      <c r="L170" s="12">
        <v>0</v>
      </c>
      <c r="M170" s="12" t="e">
        <f t="shared" si="20"/>
        <v>#DIV/0!</v>
      </c>
      <c r="O170"/>
      <c r="P170"/>
      <c r="Q170"/>
    </row>
    <row r="171" spans="1:20">
      <c r="A171" s="12" t="s">
        <v>1</v>
      </c>
      <c r="B171" s="12">
        <v>48</v>
      </c>
      <c r="C171" s="12">
        <v>18.100000000000001</v>
      </c>
      <c r="D171" s="12">
        <v>37.1</v>
      </c>
      <c r="E171" s="12" t="s">
        <v>17</v>
      </c>
      <c r="F171" s="12" t="s">
        <v>16</v>
      </c>
      <c r="G171" s="35">
        <v>41114</v>
      </c>
      <c r="H171" s="12"/>
      <c r="I171" s="12"/>
      <c r="J171" s="12">
        <f t="shared" si="18"/>
        <v>100</v>
      </c>
      <c r="K171" s="12">
        <f t="shared" si="19"/>
        <v>0</v>
      </c>
      <c r="L171" s="12">
        <v>0</v>
      </c>
      <c r="M171" s="12" t="e">
        <f t="shared" si="20"/>
        <v>#DIV/0!</v>
      </c>
      <c r="N171" s="12"/>
    </row>
    <row r="172" spans="1:20">
      <c r="A172" t="s">
        <v>10</v>
      </c>
      <c r="B172">
        <v>41</v>
      </c>
      <c r="C172">
        <v>17.5</v>
      </c>
      <c r="D172">
        <v>29.4</v>
      </c>
      <c r="E172" t="s">
        <v>17</v>
      </c>
      <c r="F172" t="s">
        <v>16</v>
      </c>
      <c r="G172" s="2">
        <v>41114</v>
      </c>
      <c r="H172" s="2">
        <v>41145</v>
      </c>
      <c r="I172">
        <v>21.7</v>
      </c>
      <c r="J172">
        <f t="shared" si="18"/>
        <v>26.190476190476193</v>
      </c>
      <c r="K172">
        <f t="shared" si="19"/>
        <v>73.80952380952381</v>
      </c>
      <c r="L172">
        <v>1</v>
      </c>
      <c r="M172">
        <f t="shared" si="20"/>
        <v>26.190476190476193</v>
      </c>
    </row>
    <row r="173" spans="1:20">
      <c r="A173" t="s">
        <v>9</v>
      </c>
      <c r="B173">
        <v>41</v>
      </c>
      <c r="C173">
        <v>16.2</v>
      </c>
      <c r="D173">
        <v>27.5</v>
      </c>
      <c r="E173" t="s">
        <v>17</v>
      </c>
      <c r="F173" t="s">
        <v>16</v>
      </c>
      <c r="G173" s="2">
        <v>41114</v>
      </c>
      <c r="H173" s="2">
        <v>41145</v>
      </c>
      <c r="I173">
        <v>22.1</v>
      </c>
      <c r="J173">
        <f t="shared" si="18"/>
        <v>19.636363636363633</v>
      </c>
      <c r="K173">
        <f t="shared" si="19"/>
        <v>80.363636363636374</v>
      </c>
      <c r="L173">
        <v>1</v>
      </c>
      <c r="M173">
        <f t="shared" si="20"/>
        <v>19.636363636363633</v>
      </c>
      <c r="R173" s="40">
        <v>1</v>
      </c>
      <c r="S173">
        <f>AVERAGE(K172:K174)</f>
        <v>78.768575004886245</v>
      </c>
      <c r="T173">
        <f>STDEV(K172:K174)/SQRT(COUNT(K172:K174))</f>
        <v>2.5315620052066103</v>
      </c>
    </row>
    <row r="174" spans="1:20">
      <c r="A174" t="s">
        <v>1</v>
      </c>
      <c r="B174">
        <v>41</v>
      </c>
      <c r="C174">
        <v>17.899999999999999</v>
      </c>
      <c r="D174">
        <v>34.700000000000003</v>
      </c>
      <c r="E174" t="s">
        <v>17</v>
      </c>
      <c r="F174" t="s">
        <v>16</v>
      </c>
      <c r="G174" s="2">
        <v>41114</v>
      </c>
      <c r="H174" s="2">
        <v>41145</v>
      </c>
      <c r="I174">
        <v>28.5</v>
      </c>
      <c r="J174">
        <f t="shared" si="18"/>
        <v>17.867435158501451</v>
      </c>
      <c r="K174">
        <f t="shared" si="19"/>
        <v>82.132564841498549</v>
      </c>
      <c r="L174">
        <v>1</v>
      </c>
      <c r="M174">
        <f t="shared" si="20"/>
        <v>17.867435158501451</v>
      </c>
      <c r="R174" s="40"/>
    </row>
    <row r="175" spans="1:20">
      <c r="A175" t="s">
        <v>10</v>
      </c>
      <c r="B175">
        <v>48</v>
      </c>
      <c r="C175">
        <v>18.2</v>
      </c>
      <c r="D175">
        <v>27.7</v>
      </c>
      <c r="E175" t="s">
        <v>17</v>
      </c>
      <c r="F175" t="s">
        <v>16</v>
      </c>
      <c r="G175" s="2">
        <v>41114</v>
      </c>
      <c r="H175" s="4">
        <v>41180</v>
      </c>
      <c r="I175">
        <v>20.5</v>
      </c>
      <c r="J175">
        <f t="shared" si="18"/>
        <v>25.992779783393498</v>
      </c>
      <c r="K175">
        <f t="shared" si="19"/>
        <v>74.007220216606498</v>
      </c>
      <c r="L175">
        <v>2</v>
      </c>
      <c r="M175">
        <f t="shared" si="20"/>
        <v>12.996389891696749</v>
      </c>
      <c r="R175" s="40"/>
    </row>
    <row r="176" spans="1:20">
      <c r="A176" t="s">
        <v>9</v>
      </c>
      <c r="B176">
        <v>42</v>
      </c>
      <c r="C176">
        <v>14.7</v>
      </c>
      <c r="D176">
        <v>22.6</v>
      </c>
      <c r="E176" t="s">
        <v>17</v>
      </c>
      <c r="F176" t="s">
        <v>16</v>
      </c>
      <c r="G176" s="2">
        <v>41114</v>
      </c>
      <c r="H176" s="4">
        <v>41180</v>
      </c>
      <c r="I176">
        <v>17.7</v>
      </c>
      <c r="J176">
        <f t="shared" si="18"/>
        <v>21.681415929203549</v>
      </c>
      <c r="K176">
        <f t="shared" si="19"/>
        <v>78.318584070796447</v>
      </c>
      <c r="L176">
        <v>2</v>
      </c>
      <c r="M176">
        <f t="shared" si="20"/>
        <v>10.840707964601775</v>
      </c>
      <c r="R176" s="40">
        <v>2</v>
      </c>
      <c r="S176">
        <f>AVERAGE(K175:K177)</f>
        <v>74.941934762467653</v>
      </c>
      <c r="T176">
        <f>STDEV(K175:K177)/SQRT(COUNT(K175:K177))</f>
        <v>1.7434877505462867</v>
      </c>
    </row>
    <row r="177" spans="1:20">
      <c r="A177" t="s">
        <v>1</v>
      </c>
      <c r="B177">
        <v>42</v>
      </c>
      <c r="C177">
        <v>18.3</v>
      </c>
      <c r="D177">
        <v>32</v>
      </c>
      <c r="E177" t="s">
        <v>17</v>
      </c>
      <c r="F177" t="s">
        <v>16</v>
      </c>
      <c r="G177" s="2">
        <v>41114</v>
      </c>
      <c r="H177" s="4">
        <v>41180</v>
      </c>
      <c r="I177">
        <v>23.2</v>
      </c>
      <c r="J177">
        <f t="shared" si="18"/>
        <v>27.500000000000004</v>
      </c>
      <c r="K177">
        <f t="shared" si="19"/>
        <v>72.5</v>
      </c>
      <c r="L177">
        <v>2</v>
      </c>
      <c r="M177">
        <f t="shared" si="20"/>
        <v>13.750000000000002</v>
      </c>
      <c r="R177" s="40"/>
    </row>
    <row r="178" spans="1:20">
      <c r="A178" t="s">
        <v>10</v>
      </c>
      <c r="B178">
        <v>45</v>
      </c>
      <c r="C178">
        <v>18.3</v>
      </c>
      <c r="D178">
        <v>30.4</v>
      </c>
      <c r="E178" t="s">
        <v>17</v>
      </c>
      <c r="F178" t="s">
        <v>16</v>
      </c>
      <c r="G178" s="2">
        <v>41114</v>
      </c>
      <c r="H178" s="2">
        <v>41221</v>
      </c>
      <c r="I178">
        <v>19</v>
      </c>
      <c r="J178">
        <f t="shared" si="18"/>
        <v>37.499999999999993</v>
      </c>
      <c r="K178">
        <f t="shared" si="19"/>
        <v>62.500000000000007</v>
      </c>
      <c r="L178">
        <v>4</v>
      </c>
      <c r="M178">
        <f t="shared" si="20"/>
        <v>9.3749999999999982</v>
      </c>
      <c r="R178" s="40"/>
    </row>
    <row r="179" spans="1:20">
      <c r="A179" t="s">
        <v>9</v>
      </c>
      <c r="B179">
        <v>43</v>
      </c>
      <c r="C179">
        <v>18</v>
      </c>
      <c r="D179">
        <v>30.3</v>
      </c>
      <c r="E179" t="s">
        <v>17</v>
      </c>
      <c r="F179" t="s">
        <v>16</v>
      </c>
      <c r="G179" s="2">
        <v>41114</v>
      </c>
      <c r="H179" s="2">
        <v>41221</v>
      </c>
      <c r="I179">
        <v>20.2</v>
      </c>
      <c r="J179">
        <f t="shared" si="18"/>
        <v>33.333333333333336</v>
      </c>
      <c r="K179">
        <f t="shared" si="19"/>
        <v>66.666666666666657</v>
      </c>
      <c r="L179">
        <v>4</v>
      </c>
      <c r="M179">
        <f t="shared" si="20"/>
        <v>8.3333333333333339</v>
      </c>
      <c r="R179" s="40">
        <v>4</v>
      </c>
      <c r="S179">
        <f>AVERAGE(K178:K180)</f>
        <v>63.900367309458211</v>
      </c>
      <c r="T179">
        <f>STDEV(K178:K180)/SQRT(COUNT(K178:K180))</f>
        <v>1.3831853993688015</v>
      </c>
    </row>
    <row r="180" spans="1:20">
      <c r="A180" t="s">
        <v>1</v>
      </c>
      <c r="B180">
        <v>43</v>
      </c>
      <c r="C180">
        <v>19</v>
      </c>
      <c r="D180">
        <v>36.299999999999997</v>
      </c>
      <c r="E180" t="s">
        <v>17</v>
      </c>
      <c r="F180" t="s">
        <v>16</v>
      </c>
      <c r="G180" s="2">
        <v>41114</v>
      </c>
      <c r="H180" s="2">
        <v>41221</v>
      </c>
      <c r="I180">
        <v>22.7</v>
      </c>
      <c r="J180">
        <f t="shared" si="18"/>
        <v>37.465564738292009</v>
      </c>
      <c r="K180">
        <f t="shared" si="19"/>
        <v>62.534435261707991</v>
      </c>
      <c r="L180">
        <v>4</v>
      </c>
      <c r="M180">
        <f t="shared" si="20"/>
        <v>9.3663911845730023</v>
      </c>
      <c r="R180" s="40"/>
    </row>
    <row r="181" spans="1:20">
      <c r="A181" s="5" t="s">
        <v>10</v>
      </c>
      <c r="B181" s="5">
        <v>47</v>
      </c>
      <c r="C181" s="5">
        <v>18.899999999999999</v>
      </c>
      <c r="D181" s="5">
        <v>31.5</v>
      </c>
      <c r="E181" s="5" t="s">
        <v>17</v>
      </c>
      <c r="F181" s="5" t="s">
        <v>16</v>
      </c>
      <c r="G181" s="6">
        <v>41114</v>
      </c>
      <c r="H181" s="38">
        <v>41299</v>
      </c>
      <c r="I181" s="5">
        <v>0.2</v>
      </c>
      <c r="J181" s="5">
        <f t="shared" si="18"/>
        <v>99.365079365079367</v>
      </c>
      <c r="K181" s="5">
        <f t="shared" si="19"/>
        <v>0.63492063492063266</v>
      </c>
      <c r="L181" s="5">
        <v>6</v>
      </c>
      <c r="M181" s="5">
        <f t="shared" si="20"/>
        <v>16.56084656084656</v>
      </c>
      <c r="N181" s="5" t="s">
        <v>56</v>
      </c>
      <c r="R181" s="40"/>
    </row>
    <row r="182" spans="1:20">
      <c r="A182" t="s">
        <v>9</v>
      </c>
      <c r="B182">
        <v>44</v>
      </c>
      <c r="C182">
        <v>16.600000000000001</v>
      </c>
      <c r="D182">
        <v>32.5</v>
      </c>
      <c r="E182" t="s">
        <v>17</v>
      </c>
      <c r="F182" t="s">
        <v>16</v>
      </c>
      <c r="G182" s="2">
        <v>41114</v>
      </c>
      <c r="H182" s="4">
        <v>41299</v>
      </c>
      <c r="I182">
        <v>19.399999999999999</v>
      </c>
      <c r="J182">
        <f t="shared" si="18"/>
        <v>40.307692307692314</v>
      </c>
      <c r="K182">
        <f t="shared" si="19"/>
        <v>59.692307692307686</v>
      </c>
      <c r="L182">
        <v>6</v>
      </c>
      <c r="M182">
        <f t="shared" si="20"/>
        <v>6.717948717948719</v>
      </c>
      <c r="R182" s="40">
        <v>6</v>
      </c>
      <c r="S182">
        <f>AVERAGE(K182:K183)</f>
        <v>61.914216673378974</v>
      </c>
      <c r="T182">
        <f>STDEV(K182:K183)/SQRT(COUNT(K182:K183))</f>
        <v>2.2219089810712833</v>
      </c>
    </row>
    <row r="183" spans="1:20">
      <c r="A183" t="s">
        <v>1</v>
      </c>
      <c r="B183">
        <v>44</v>
      </c>
      <c r="C183">
        <v>18.100000000000001</v>
      </c>
      <c r="D183">
        <v>38.200000000000003</v>
      </c>
      <c r="E183" t="s">
        <v>17</v>
      </c>
      <c r="F183" t="s">
        <v>16</v>
      </c>
      <c r="G183" s="2">
        <v>41114</v>
      </c>
      <c r="H183" s="4">
        <v>41299</v>
      </c>
      <c r="I183">
        <v>24.5</v>
      </c>
      <c r="J183">
        <f t="shared" si="18"/>
        <v>35.863874345549746</v>
      </c>
      <c r="K183">
        <f t="shared" si="19"/>
        <v>64.136125654450254</v>
      </c>
      <c r="L183">
        <v>6</v>
      </c>
      <c r="M183">
        <f t="shared" si="20"/>
        <v>5.9773123909249577</v>
      </c>
      <c r="R183" s="40"/>
    </row>
    <row r="184" spans="1:20">
      <c r="A184" t="s">
        <v>10</v>
      </c>
      <c r="B184">
        <v>46</v>
      </c>
      <c r="C184">
        <v>19.2</v>
      </c>
      <c r="D184">
        <v>35.6</v>
      </c>
      <c r="E184" t="s">
        <v>17</v>
      </c>
      <c r="F184" t="s">
        <v>16</v>
      </c>
      <c r="G184" s="2">
        <v>41114</v>
      </c>
      <c r="H184" s="2">
        <v>41362</v>
      </c>
      <c r="I184">
        <v>20</v>
      </c>
      <c r="J184">
        <f t="shared" si="18"/>
        <v>43.820224719101127</v>
      </c>
      <c r="K184">
        <f t="shared" si="19"/>
        <v>56.179775280898873</v>
      </c>
      <c r="L184">
        <v>8</v>
      </c>
      <c r="M184">
        <f t="shared" si="20"/>
        <v>5.4775280898876408</v>
      </c>
      <c r="R184" s="40"/>
    </row>
    <row r="185" spans="1:20">
      <c r="A185" t="s">
        <v>9</v>
      </c>
      <c r="B185">
        <v>45</v>
      </c>
      <c r="C185">
        <v>16.3</v>
      </c>
      <c r="D185">
        <v>29.7</v>
      </c>
      <c r="E185" t="s">
        <v>17</v>
      </c>
      <c r="F185" t="s">
        <v>16</v>
      </c>
      <c r="G185" s="2">
        <v>41114</v>
      </c>
      <c r="H185" s="2">
        <v>41362</v>
      </c>
      <c r="I185">
        <v>11.8</v>
      </c>
      <c r="J185">
        <f t="shared" si="18"/>
        <v>60.269360269360263</v>
      </c>
      <c r="K185">
        <f t="shared" si="19"/>
        <v>39.730639730639737</v>
      </c>
      <c r="L185">
        <v>8</v>
      </c>
      <c r="M185">
        <f t="shared" si="20"/>
        <v>7.5336700336700329</v>
      </c>
      <c r="R185" s="40">
        <v>8</v>
      </c>
      <c r="S185">
        <f>AVERAGE(K184:K186)</f>
        <v>54.87566418388186</v>
      </c>
      <c r="T185">
        <f>STDEV(K184:K186)/SQRT(COUNT(K184:K186))</f>
        <v>8.3928874051901179</v>
      </c>
    </row>
    <row r="186" spans="1:20">
      <c r="A186" t="s">
        <v>1</v>
      </c>
      <c r="B186">
        <v>45</v>
      </c>
      <c r="C186">
        <v>17.5</v>
      </c>
      <c r="D186">
        <v>37.4</v>
      </c>
      <c r="E186" t="s">
        <v>17</v>
      </c>
      <c r="F186" t="s">
        <v>16</v>
      </c>
      <c r="G186" s="2">
        <v>41114</v>
      </c>
      <c r="H186" s="2">
        <v>41362</v>
      </c>
      <c r="I186">
        <v>25.7</v>
      </c>
      <c r="J186">
        <f t="shared" si="18"/>
        <v>31.283422459893046</v>
      </c>
      <c r="K186">
        <f t="shared" si="19"/>
        <v>68.716577540106954</v>
      </c>
      <c r="L186">
        <v>8</v>
      </c>
      <c r="M186">
        <f t="shared" si="20"/>
        <v>3.9104278074866308</v>
      </c>
      <c r="R186" s="40"/>
    </row>
    <row r="187" spans="1:20">
      <c r="A187" t="s">
        <v>10</v>
      </c>
      <c r="B187">
        <v>44</v>
      </c>
      <c r="C187">
        <v>20.7</v>
      </c>
      <c r="D187">
        <v>34.4</v>
      </c>
      <c r="E187" t="s">
        <v>17</v>
      </c>
      <c r="F187" t="s">
        <v>16</v>
      </c>
      <c r="G187" s="2">
        <v>41114</v>
      </c>
      <c r="H187" s="2">
        <v>41408</v>
      </c>
      <c r="I187">
        <v>21</v>
      </c>
      <c r="J187">
        <f t="shared" si="18"/>
        <v>38.95348837209302</v>
      </c>
      <c r="K187">
        <f t="shared" si="19"/>
        <v>61.04651162790698</v>
      </c>
      <c r="L187">
        <v>10</v>
      </c>
      <c r="M187">
        <f t="shared" si="20"/>
        <v>3.8953488372093021</v>
      </c>
      <c r="R187" s="40"/>
    </row>
    <row r="188" spans="1:20">
      <c r="A188" t="s">
        <v>9</v>
      </c>
      <c r="B188">
        <v>46</v>
      </c>
      <c r="C188">
        <v>17.399999999999999</v>
      </c>
      <c r="D188">
        <v>31.1</v>
      </c>
      <c r="E188" t="s">
        <v>17</v>
      </c>
      <c r="F188" t="s">
        <v>16</v>
      </c>
      <c r="G188" s="2">
        <v>41114</v>
      </c>
      <c r="H188" s="2">
        <v>41408</v>
      </c>
      <c r="I188">
        <v>18.600000000000001</v>
      </c>
      <c r="J188">
        <f t="shared" si="18"/>
        <v>40.192926045016073</v>
      </c>
      <c r="K188">
        <f t="shared" si="19"/>
        <v>59.807073954983927</v>
      </c>
      <c r="L188">
        <v>10</v>
      </c>
      <c r="M188">
        <f t="shared" si="20"/>
        <v>4.0192926045016071</v>
      </c>
      <c r="R188" s="40">
        <v>10</v>
      </c>
      <c r="S188">
        <f>AVERAGE(K187:K189)</f>
        <v>61.487684346170738</v>
      </c>
      <c r="T188">
        <f>STDEV(K187:K189)/SQRT(COUNT(K187:K189))</f>
        <v>1.1196017311120832</v>
      </c>
    </row>
    <row r="189" spans="1:20">
      <c r="A189" t="s">
        <v>1</v>
      </c>
      <c r="B189">
        <v>46</v>
      </c>
      <c r="C189">
        <v>18.2</v>
      </c>
      <c r="D189">
        <v>33.799999999999997</v>
      </c>
      <c r="E189" t="s">
        <v>17</v>
      </c>
      <c r="F189" t="s">
        <v>16</v>
      </c>
      <c r="G189" s="2">
        <v>41114</v>
      </c>
      <c r="H189" s="2">
        <v>41408</v>
      </c>
      <c r="I189">
        <v>21.5</v>
      </c>
      <c r="J189">
        <f t="shared" si="18"/>
        <v>36.390532544378694</v>
      </c>
      <c r="K189">
        <f t="shared" si="19"/>
        <v>63.609467455621306</v>
      </c>
      <c r="L189">
        <v>10</v>
      </c>
      <c r="M189">
        <f t="shared" si="20"/>
        <v>3.6390532544378695</v>
      </c>
      <c r="R189" s="40"/>
    </row>
    <row r="190" spans="1:20">
      <c r="A190" t="s">
        <v>10</v>
      </c>
      <c r="B190">
        <v>43</v>
      </c>
      <c r="C190">
        <v>17.7</v>
      </c>
      <c r="D190">
        <v>30.7</v>
      </c>
      <c r="E190" t="s">
        <v>17</v>
      </c>
      <c r="F190" t="s">
        <v>16</v>
      </c>
      <c r="G190" s="2">
        <v>41114</v>
      </c>
      <c r="H190" s="2">
        <v>41458</v>
      </c>
      <c r="I190">
        <v>18.100000000000001</v>
      </c>
      <c r="J190">
        <f t="shared" si="18"/>
        <v>41.042345276872958</v>
      </c>
      <c r="K190">
        <f t="shared" si="19"/>
        <v>58.957654723127042</v>
      </c>
      <c r="L190">
        <v>12</v>
      </c>
      <c r="M190">
        <f t="shared" si="20"/>
        <v>3.420195439739413</v>
      </c>
      <c r="R190" s="40"/>
    </row>
    <row r="191" spans="1:20">
      <c r="A191" t="s">
        <v>9</v>
      </c>
      <c r="B191">
        <v>47</v>
      </c>
      <c r="C191">
        <v>16.5</v>
      </c>
      <c r="D191">
        <v>28</v>
      </c>
      <c r="E191" t="s">
        <v>17</v>
      </c>
      <c r="F191" t="s">
        <v>16</v>
      </c>
      <c r="G191" s="2">
        <v>41114</v>
      </c>
      <c r="H191" s="2">
        <v>41458</v>
      </c>
      <c r="I191">
        <v>18.2</v>
      </c>
      <c r="J191">
        <f t="shared" si="18"/>
        <v>35</v>
      </c>
      <c r="K191">
        <f t="shared" si="19"/>
        <v>65</v>
      </c>
      <c r="L191">
        <v>12</v>
      </c>
      <c r="M191">
        <f t="shared" si="20"/>
        <v>2.9166666666666665</v>
      </c>
      <c r="R191" s="40">
        <v>12</v>
      </c>
      <c r="S191">
        <f>AVERAGE(K190:K192)</f>
        <v>61.669126160011039</v>
      </c>
      <c r="T191">
        <f>STDEV(K190:K192)/SQRT(COUNT(K190:K192))</f>
        <v>1.7715556830054189</v>
      </c>
    </row>
    <row r="192" spans="1:20">
      <c r="A192" t="s">
        <v>1</v>
      </c>
      <c r="B192">
        <v>47</v>
      </c>
      <c r="C192">
        <v>17.600000000000001</v>
      </c>
      <c r="D192">
        <v>36.200000000000003</v>
      </c>
      <c r="E192" t="s">
        <v>17</v>
      </c>
      <c r="F192" t="s">
        <v>16</v>
      </c>
      <c r="G192" s="2">
        <v>41114</v>
      </c>
      <c r="H192" s="2">
        <v>41458</v>
      </c>
      <c r="I192">
        <v>22.1</v>
      </c>
      <c r="J192">
        <f t="shared" si="18"/>
        <v>38.950276243093924</v>
      </c>
      <c r="K192">
        <f t="shared" si="19"/>
        <v>61.049723756906076</v>
      </c>
      <c r="L192">
        <v>12</v>
      </c>
      <c r="M192">
        <f t="shared" si="20"/>
        <v>3.2458563535911602</v>
      </c>
      <c r="R192" s="40"/>
    </row>
    <row r="193" spans="1:20">
      <c r="A193" s="12" t="s">
        <v>10</v>
      </c>
      <c r="B193" s="12">
        <v>42</v>
      </c>
      <c r="C193" s="12">
        <v>17.899999999999999</v>
      </c>
      <c r="D193" s="12">
        <v>32.9</v>
      </c>
      <c r="E193" s="12" t="s">
        <v>17</v>
      </c>
      <c r="F193" s="12" t="s">
        <v>16</v>
      </c>
      <c r="G193" s="35">
        <v>41114</v>
      </c>
      <c r="H193" s="12"/>
      <c r="I193" s="12"/>
      <c r="J193" s="12">
        <f t="shared" si="18"/>
        <v>100</v>
      </c>
      <c r="K193" s="12">
        <f t="shared" si="19"/>
        <v>0</v>
      </c>
      <c r="L193" s="12"/>
      <c r="M193" s="12" t="e">
        <f t="shared" si="20"/>
        <v>#DIV/0!</v>
      </c>
      <c r="N193" s="12"/>
      <c r="R193" s="40"/>
      <c r="T193" s="36"/>
    </row>
    <row r="194" spans="1:20" s="12" customFormat="1">
      <c r="A194" s="12" t="s">
        <v>10</v>
      </c>
      <c r="B194" s="12">
        <v>70</v>
      </c>
      <c r="C194" s="12">
        <v>17.899999999999999</v>
      </c>
      <c r="D194" s="12">
        <v>26.6</v>
      </c>
      <c r="E194" s="12" t="s">
        <v>18</v>
      </c>
      <c r="F194" s="12" t="s">
        <v>16</v>
      </c>
      <c r="G194" s="35">
        <v>41114</v>
      </c>
      <c r="J194" s="12">
        <f t="shared" ref="J194:J217" si="21">(D194-I194)/D194*100</f>
        <v>100</v>
      </c>
      <c r="K194" s="12">
        <f t="shared" ref="K194:K217" si="22">100-J194</f>
        <v>0</v>
      </c>
      <c r="L194" s="12">
        <v>0</v>
      </c>
      <c r="M194" s="12" t="e">
        <f t="shared" ref="M194:M217" si="23">J194/L194</f>
        <v>#DIV/0!</v>
      </c>
      <c r="O194"/>
      <c r="P194"/>
      <c r="Q194"/>
      <c r="R194"/>
      <c r="S194"/>
      <c r="T194"/>
    </row>
    <row r="195" spans="1:20">
      <c r="A195" t="s">
        <v>10</v>
      </c>
      <c r="B195">
        <v>65</v>
      </c>
      <c r="C195">
        <v>18.7</v>
      </c>
      <c r="D195">
        <v>32.9</v>
      </c>
      <c r="E195" t="s">
        <v>18</v>
      </c>
      <c r="F195" t="s">
        <v>16</v>
      </c>
      <c r="G195" s="2">
        <v>41114</v>
      </c>
      <c r="H195" s="2">
        <v>41145</v>
      </c>
      <c r="I195">
        <v>23.3</v>
      </c>
      <c r="J195">
        <f t="shared" si="21"/>
        <v>29.179331306990875</v>
      </c>
      <c r="K195">
        <f t="shared" si="22"/>
        <v>70.820668693009125</v>
      </c>
      <c r="L195">
        <v>1</v>
      </c>
      <c r="M195">
        <f t="shared" si="23"/>
        <v>29.179331306990875</v>
      </c>
    </row>
    <row r="196" spans="1:20">
      <c r="A196" t="s">
        <v>9</v>
      </c>
      <c r="B196">
        <v>65</v>
      </c>
      <c r="C196">
        <v>18.399999999999999</v>
      </c>
      <c r="D196">
        <v>38</v>
      </c>
      <c r="E196" t="s">
        <v>18</v>
      </c>
      <c r="F196" t="s">
        <v>16</v>
      </c>
      <c r="G196" s="2">
        <v>41114</v>
      </c>
      <c r="H196" s="2">
        <v>41145</v>
      </c>
      <c r="I196">
        <v>27.9</v>
      </c>
      <c r="J196">
        <f t="shared" si="21"/>
        <v>26.578947368421058</v>
      </c>
      <c r="K196">
        <f t="shared" si="22"/>
        <v>73.421052631578945</v>
      </c>
      <c r="L196">
        <v>1</v>
      </c>
      <c r="M196">
        <f t="shared" si="23"/>
        <v>26.578947368421058</v>
      </c>
      <c r="R196" s="40">
        <v>1</v>
      </c>
      <c r="S196">
        <f>AVERAGE(K195:K197)</f>
        <v>73.502514703132732</v>
      </c>
      <c r="T196">
        <f>STDEV(K195:K197)/SQRT(COUNT(K195:K197))</f>
        <v>1.5724082191223618</v>
      </c>
    </row>
    <row r="197" spans="1:20">
      <c r="A197" t="s">
        <v>1</v>
      </c>
      <c r="B197">
        <v>65</v>
      </c>
      <c r="C197">
        <v>18.2</v>
      </c>
      <c r="D197">
        <v>31.6</v>
      </c>
      <c r="E197" t="s">
        <v>18</v>
      </c>
      <c r="F197" t="s">
        <v>16</v>
      </c>
      <c r="G197" s="2">
        <v>41114</v>
      </c>
      <c r="H197" s="3">
        <v>41145</v>
      </c>
      <c r="I197">
        <v>24.1</v>
      </c>
      <c r="J197">
        <f t="shared" si="21"/>
        <v>23.734177215189874</v>
      </c>
      <c r="K197">
        <f t="shared" si="22"/>
        <v>76.265822784810126</v>
      </c>
      <c r="L197">
        <v>1</v>
      </c>
      <c r="M197">
        <f t="shared" si="23"/>
        <v>23.734177215189874</v>
      </c>
      <c r="R197" s="40"/>
    </row>
    <row r="198" spans="1:20">
      <c r="A198" t="s">
        <v>10</v>
      </c>
      <c r="B198">
        <v>66</v>
      </c>
      <c r="C198">
        <v>16.600000000000001</v>
      </c>
      <c r="D198">
        <v>25.8</v>
      </c>
      <c r="E198" t="s">
        <v>18</v>
      </c>
      <c r="F198" t="s">
        <v>16</v>
      </c>
      <c r="G198" s="2">
        <v>41114</v>
      </c>
      <c r="H198" s="4">
        <v>41180</v>
      </c>
      <c r="I198">
        <v>19.399999999999999</v>
      </c>
      <c r="J198">
        <f t="shared" si="21"/>
        <v>24.806201550387605</v>
      </c>
      <c r="K198">
        <f t="shared" si="22"/>
        <v>75.193798449612387</v>
      </c>
      <c r="L198">
        <v>2</v>
      </c>
      <c r="M198">
        <f t="shared" si="23"/>
        <v>12.403100775193803</v>
      </c>
      <c r="R198" s="40"/>
    </row>
    <row r="199" spans="1:20">
      <c r="A199" t="s">
        <v>9</v>
      </c>
      <c r="B199">
        <v>66</v>
      </c>
      <c r="C199">
        <v>17.7</v>
      </c>
      <c r="D199">
        <v>31.4</v>
      </c>
      <c r="E199" t="s">
        <v>18</v>
      </c>
      <c r="F199" t="s">
        <v>16</v>
      </c>
      <c r="G199" s="2">
        <v>41114</v>
      </c>
      <c r="H199" s="4">
        <v>41180</v>
      </c>
      <c r="I199">
        <v>22.7</v>
      </c>
      <c r="J199">
        <f t="shared" si="21"/>
        <v>27.70700636942675</v>
      </c>
      <c r="K199">
        <f t="shared" si="22"/>
        <v>72.29299363057325</v>
      </c>
      <c r="L199">
        <v>2</v>
      </c>
      <c r="M199">
        <f t="shared" si="23"/>
        <v>13.853503184713375</v>
      </c>
      <c r="R199" s="40">
        <v>2</v>
      </c>
      <c r="S199">
        <f>AVERAGE(K198:K200)</f>
        <v>71.087830369770614</v>
      </c>
      <c r="T199">
        <f>STDEV(K198:K200)/SQRT(COUNT(K198:K200))</f>
        <v>2.784466091115831</v>
      </c>
    </row>
    <row r="200" spans="1:20">
      <c r="A200" t="s">
        <v>1</v>
      </c>
      <c r="B200">
        <v>66</v>
      </c>
      <c r="C200">
        <v>19.100000000000001</v>
      </c>
      <c r="D200">
        <v>41.2</v>
      </c>
      <c r="E200" t="s">
        <v>18</v>
      </c>
      <c r="F200" t="s">
        <v>16</v>
      </c>
      <c r="G200" s="2">
        <v>41114</v>
      </c>
      <c r="H200" s="4">
        <v>41180</v>
      </c>
      <c r="I200">
        <v>27.1</v>
      </c>
      <c r="J200">
        <f t="shared" si="21"/>
        <v>34.223300970873787</v>
      </c>
      <c r="K200">
        <f t="shared" si="22"/>
        <v>65.776699029126206</v>
      </c>
      <c r="L200">
        <v>2</v>
      </c>
      <c r="M200">
        <f t="shared" si="23"/>
        <v>17.111650485436893</v>
      </c>
      <c r="R200" s="40"/>
    </row>
    <row r="201" spans="1:20">
      <c r="A201" t="s">
        <v>10</v>
      </c>
      <c r="B201">
        <v>67</v>
      </c>
      <c r="C201">
        <v>18.899999999999999</v>
      </c>
      <c r="D201">
        <v>30.1</v>
      </c>
      <c r="E201" t="s">
        <v>18</v>
      </c>
      <c r="F201" t="s">
        <v>16</v>
      </c>
      <c r="G201" s="2">
        <v>41114</v>
      </c>
      <c r="H201" s="2">
        <v>41221</v>
      </c>
      <c r="I201">
        <v>20.7</v>
      </c>
      <c r="J201">
        <f t="shared" si="21"/>
        <v>31.229235880398676</v>
      </c>
      <c r="K201">
        <f t="shared" si="22"/>
        <v>68.770764119601324</v>
      </c>
      <c r="L201">
        <v>4</v>
      </c>
      <c r="M201">
        <f t="shared" si="23"/>
        <v>7.807308970099669</v>
      </c>
      <c r="R201" s="40"/>
    </row>
    <row r="202" spans="1:20">
      <c r="A202" t="s">
        <v>9</v>
      </c>
      <c r="B202">
        <v>67</v>
      </c>
      <c r="C202">
        <v>17.600000000000001</v>
      </c>
      <c r="D202">
        <v>33.200000000000003</v>
      </c>
      <c r="E202" t="s">
        <v>18</v>
      </c>
      <c r="F202" t="s">
        <v>16</v>
      </c>
      <c r="G202" s="2">
        <v>41114</v>
      </c>
      <c r="H202" s="2">
        <v>41221</v>
      </c>
      <c r="I202">
        <v>21.1</v>
      </c>
      <c r="J202">
        <f t="shared" si="21"/>
        <v>36.445783132530124</v>
      </c>
      <c r="K202">
        <f t="shared" si="22"/>
        <v>63.554216867469876</v>
      </c>
      <c r="L202">
        <v>4</v>
      </c>
      <c r="M202">
        <f t="shared" si="23"/>
        <v>9.1114457831325311</v>
      </c>
      <c r="R202" s="40">
        <v>4</v>
      </c>
      <c r="S202">
        <f>AVERAGE(K201:K203)</f>
        <v>64.671707277380548</v>
      </c>
      <c r="T202">
        <f>STDEV(K201:K203)/SQRT(COUNT(K201:K203))</f>
        <v>2.1189930864397937</v>
      </c>
    </row>
    <row r="203" spans="1:20">
      <c r="A203" t="s">
        <v>1</v>
      </c>
      <c r="B203">
        <v>67</v>
      </c>
      <c r="C203">
        <v>18.3</v>
      </c>
      <c r="D203">
        <v>35.5</v>
      </c>
      <c r="E203" t="s">
        <v>18</v>
      </c>
      <c r="F203" t="s">
        <v>16</v>
      </c>
      <c r="G203" s="2">
        <v>41114</v>
      </c>
      <c r="H203" s="2">
        <v>41221</v>
      </c>
      <c r="I203">
        <v>21.9</v>
      </c>
      <c r="J203">
        <f t="shared" si="21"/>
        <v>38.309859154929583</v>
      </c>
      <c r="K203">
        <f t="shared" si="22"/>
        <v>61.690140845070417</v>
      </c>
      <c r="L203">
        <v>4</v>
      </c>
      <c r="M203">
        <f t="shared" si="23"/>
        <v>9.5774647887323958</v>
      </c>
      <c r="R203" s="40"/>
    </row>
    <row r="204" spans="1:20">
      <c r="A204" t="s">
        <v>10</v>
      </c>
      <c r="B204">
        <v>68</v>
      </c>
      <c r="C204">
        <v>17</v>
      </c>
      <c r="D204">
        <v>25.3</v>
      </c>
      <c r="E204" t="s">
        <v>18</v>
      </c>
      <c r="F204" t="s">
        <v>16</v>
      </c>
      <c r="G204" s="2">
        <v>41114</v>
      </c>
      <c r="H204" s="4">
        <v>41299</v>
      </c>
      <c r="I204">
        <v>17.399999999999999</v>
      </c>
      <c r="J204">
        <f t="shared" si="21"/>
        <v>31.225296442687757</v>
      </c>
      <c r="K204">
        <f t="shared" si="22"/>
        <v>68.77470355731225</v>
      </c>
      <c r="L204">
        <v>6</v>
      </c>
      <c r="M204">
        <f t="shared" si="23"/>
        <v>5.2042160737812928</v>
      </c>
      <c r="R204" s="40"/>
    </row>
    <row r="205" spans="1:20">
      <c r="A205" t="s">
        <v>9</v>
      </c>
      <c r="B205">
        <v>68</v>
      </c>
      <c r="C205">
        <v>18</v>
      </c>
      <c r="D205">
        <v>31</v>
      </c>
      <c r="E205" t="s">
        <v>18</v>
      </c>
      <c r="F205" t="s">
        <v>16</v>
      </c>
      <c r="G205" s="2">
        <v>41114</v>
      </c>
      <c r="H205" s="4">
        <v>41299</v>
      </c>
      <c r="I205">
        <v>19.399999999999999</v>
      </c>
      <c r="J205">
        <f t="shared" si="21"/>
        <v>37.419354838709687</v>
      </c>
      <c r="K205">
        <f t="shared" si="22"/>
        <v>62.580645161290313</v>
      </c>
      <c r="L205">
        <v>6</v>
      </c>
      <c r="M205">
        <f t="shared" si="23"/>
        <v>6.2365591397849478</v>
      </c>
      <c r="R205" s="40">
        <v>6</v>
      </c>
      <c r="S205">
        <f>AVERAGE(K204:K206)</f>
        <v>65.072759022504073</v>
      </c>
      <c r="T205">
        <f>STDEV(K204:K206)/SQRT(COUNT(K204:K206))</f>
        <v>1.8876226271344516</v>
      </c>
    </row>
    <row r="206" spans="1:20">
      <c r="A206" t="s">
        <v>1</v>
      </c>
      <c r="B206">
        <v>68</v>
      </c>
      <c r="C206">
        <v>17.7</v>
      </c>
      <c r="D206">
        <v>32.1</v>
      </c>
      <c r="E206" t="s">
        <v>18</v>
      </c>
      <c r="F206" t="s">
        <v>16</v>
      </c>
      <c r="G206" s="2">
        <v>41114</v>
      </c>
      <c r="H206" s="4">
        <v>41299</v>
      </c>
      <c r="I206">
        <v>20.5</v>
      </c>
      <c r="J206">
        <f t="shared" si="21"/>
        <v>36.137071651090345</v>
      </c>
      <c r="K206">
        <f t="shared" si="22"/>
        <v>63.862928348909655</v>
      </c>
      <c r="L206">
        <v>6</v>
      </c>
      <c r="M206">
        <f t="shared" si="23"/>
        <v>6.0228452751817239</v>
      </c>
      <c r="R206" s="40"/>
    </row>
    <row r="207" spans="1:20">
      <c r="A207" t="s">
        <v>10</v>
      </c>
      <c r="B207">
        <v>69</v>
      </c>
      <c r="C207">
        <v>18</v>
      </c>
      <c r="D207">
        <v>30.3</v>
      </c>
      <c r="E207" t="s">
        <v>18</v>
      </c>
      <c r="F207" t="s">
        <v>16</v>
      </c>
      <c r="G207" s="2">
        <v>41114</v>
      </c>
      <c r="H207" s="2">
        <v>41362</v>
      </c>
      <c r="I207">
        <v>18.5</v>
      </c>
      <c r="J207">
        <f t="shared" si="21"/>
        <v>38.943894389438945</v>
      </c>
      <c r="K207">
        <f t="shared" si="22"/>
        <v>61.056105610561055</v>
      </c>
      <c r="L207">
        <v>8</v>
      </c>
      <c r="M207">
        <f t="shared" si="23"/>
        <v>4.8679867986798682</v>
      </c>
      <c r="R207" s="40"/>
    </row>
    <row r="208" spans="1:20">
      <c r="A208" t="s">
        <v>9</v>
      </c>
      <c r="B208">
        <v>69</v>
      </c>
      <c r="C208">
        <v>17.8</v>
      </c>
      <c r="D208">
        <v>35.4</v>
      </c>
      <c r="E208" t="s">
        <v>18</v>
      </c>
      <c r="F208" t="s">
        <v>16</v>
      </c>
      <c r="G208" s="2">
        <v>41114</v>
      </c>
      <c r="H208" s="2">
        <v>41362</v>
      </c>
      <c r="I208">
        <v>20.2</v>
      </c>
      <c r="J208">
        <f t="shared" si="21"/>
        <v>42.93785310734463</v>
      </c>
      <c r="K208">
        <f t="shared" si="22"/>
        <v>57.06214689265537</v>
      </c>
      <c r="L208">
        <v>8</v>
      </c>
      <c r="M208">
        <f t="shared" si="23"/>
        <v>5.3672316384180787</v>
      </c>
      <c r="R208" s="40">
        <v>8</v>
      </c>
      <c r="S208">
        <f>AVERAGE(K207:K209)</f>
        <v>59.100641990868063</v>
      </c>
      <c r="T208">
        <f>STDEV(K207:K209)/SQRT(COUNT(K207:K209))</f>
        <v>1.1537037791250955</v>
      </c>
    </row>
    <row r="209" spans="1:20">
      <c r="A209" t="s">
        <v>1</v>
      </c>
      <c r="B209">
        <v>69</v>
      </c>
      <c r="C209">
        <v>18.5</v>
      </c>
      <c r="D209">
        <v>44.1</v>
      </c>
      <c r="E209" t="s">
        <v>18</v>
      </c>
      <c r="F209" t="s">
        <v>16</v>
      </c>
      <c r="G209" s="2">
        <v>41114</v>
      </c>
      <c r="H209" s="2">
        <v>41362</v>
      </c>
      <c r="I209">
        <v>26.1</v>
      </c>
      <c r="J209">
        <f t="shared" si="21"/>
        <v>40.816326530612244</v>
      </c>
      <c r="K209">
        <f t="shared" si="22"/>
        <v>59.183673469387756</v>
      </c>
      <c r="L209">
        <v>8</v>
      </c>
      <c r="M209">
        <f t="shared" si="23"/>
        <v>5.1020408163265305</v>
      </c>
      <c r="R209" s="40"/>
    </row>
    <row r="210" spans="1:20">
      <c r="A210" t="s">
        <v>10</v>
      </c>
      <c r="B210">
        <v>71</v>
      </c>
      <c r="C210">
        <v>16.899999999999999</v>
      </c>
      <c r="D210">
        <v>27.8</v>
      </c>
      <c r="E210" t="s">
        <v>18</v>
      </c>
      <c r="F210" t="s">
        <v>16</v>
      </c>
      <c r="G210" s="2">
        <v>41114</v>
      </c>
      <c r="H210" s="2">
        <v>41408</v>
      </c>
      <c r="I210">
        <v>17.899999999999999</v>
      </c>
      <c r="J210">
        <f t="shared" si="21"/>
        <v>35.611510791366911</v>
      </c>
      <c r="K210">
        <f t="shared" si="22"/>
        <v>64.388489208633089</v>
      </c>
      <c r="L210">
        <v>10</v>
      </c>
      <c r="M210">
        <f t="shared" si="23"/>
        <v>3.5611510791366912</v>
      </c>
      <c r="R210" s="40"/>
    </row>
    <row r="211" spans="1:20">
      <c r="A211" t="s">
        <v>9</v>
      </c>
      <c r="B211">
        <v>70</v>
      </c>
      <c r="C211">
        <v>17.8</v>
      </c>
      <c r="D211">
        <v>34.700000000000003</v>
      </c>
      <c r="E211" t="s">
        <v>18</v>
      </c>
      <c r="F211" t="s">
        <v>16</v>
      </c>
      <c r="G211" s="2">
        <v>41114</v>
      </c>
      <c r="H211" s="2">
        <v>41408</v>
      </c>
      <c r="I211">
        <v>20.7</v>
      </c>
      <c r="J211">
        <f t="shared" si="21"/>
        <v>40.345821325648423</v>
      </c>
      <c r="K211">
        <f t="shared" si="22"/>
        <v>59.654178674351577</v>
      </c>
      <c r="L211">
        <v>10</v>
      </c>
      <c r="M211">
        <f t="shared" si="23"/>
        <v>4.0345821325648421</v>
      </c>
      <c r="R211" s="40">
        <v>10</v>
      </c>
      <c r="S211">
        <f>AVERAGE(K210:K212)</f>
        <v>60.688019419105409</v>
      </c>
      <c r="T211">
        <f>STDEV(K210:K212)/SQRT(COUNT(K210:K212))</f>
        <v>1.9093285823011068</v>
      </c>
    </row>
    <row r="212" spans="1:20">
      <c r="A212" t="s">
        <v>1</v>
      </c>
      <c r="B212">
        <v>70</v>
      </c>
      <c r="C212">
        <v>17.600000000000001</v>
      </c>
      <c r="D212">
        <v>37.4</v>
      </c>
      <c r="E212" t="s">
        <v>18</v>
      </c>
      <c r="F212" t="s">
        <v>16</v>
      </c>
      <c r="G212" s="2">
        <v>41114</v>
      </c>
      <c r="H212" s="2">
        <v>41408</v>
      </c>
      <c r="I212">
        <v>21.7</v>
      </c>
      <c r="J212">
        <f t="shared" si="21"/>
        <v>41.978609625668447</v>
      </c>
      <c r="K212">
        <f t="shared" si="22"/>
        <v>58.021390374331553</v>
      </c>
      <c r="L212">
        <v>10</v>
      </c>
      <c r="M212">
        <f t="shared" si="23"/>
        <v>4.1978609625668444</v>
      </c>
      <c r="R212" s="40"/>
    </row>
    <row r="213" spans="1:20">
      <c r="A213" t="s">
        <v>10</v>
      </c>
      <c r="B213">
        <v>72</v>
      </c>
      <c r="C213">
        <v>16.100000000000001</v>
      </c>
      <c r="D213">
        <v>25.8</v>
      </c>
      <c r="E213" t="s">
        <v>18</v>
      </c>
      <c r="F213" t="s">
        <v>16</v>
      </c>
      <c r="G213" s="2">
        <v>41114</v>
      </c>
      <c r="H213" s="2">
        <v>41458</v>
      </c>
      <c r="I213">
        <v>16.600000000000001</v>
      </c>
      <c r="J213">
        <f t="shared" si="21"/>
        <v>35.65891472868217</v>
      </c>
      <c r="K213">
        <f t="shared" si="22"/>
        <v>64.341085271317837</v>
      </c>
      <c r="L213">
        <v>12</v>
      </c>
      <c r="M213">
        <f t="shared" si="23"/>
        <v>2.9715762273901807</v>
      </c>
      <c r="R213" s="40"/>
    </row>
    <row r="214" spans="1:20">
      <c r="A214" t="s">
        <v>9</v>
      </c>
      <c r="B214">
        <v>71</v>
      </c>
      <c r="C214">
        <v>17.399999999999999</v>
      </c>
      <c r="D214">
        <v>35.299999999999997</v>
      </c>
      <c r="E214" t="s">
        <v>18</v>
      </c>
      <c r="F214" t="s">
        <v>16</v>
      </c>
      <c r="G214" s="2">
        <v>41114</v>
      </c>
      <c r="H214" s="2">
        <v>41458</v>
      </c>
      <c r="I214">
        <v>18.2</v>
      </c>
      <c r="J214">
        <f t="shared" si="21"/>
        <v>48.441926345609062</v>
      </c>
      <c r="K214">
        <f t="shared" si="22"/>
        <v>51.558073654390938</v>
      </c>
      <c r="L214">
        <v>12</v>
      </c>
      <c r="M214">
        <f t="shared" si="23"/>
        <v>4.0368271954674215</v>
      </c>
      <c r="R214" s="40">
        <v>12</v>
      </c>
      <c r="S214">
        <f>AVERAGE(K213:K215)</f>
        <v>56.568755174897852</v>
      </c>
      <c r="T214">
        <f>STDEV(K213:K215)/SQRT(COUNT(K213:K215))</f>
        <v>3.9400242656720641</v>
      </c>
    </row>
    <row r="215" spans="1:20">
      <c r="A215" t="s">
        <v>1</v>
      </c>
      <c r="B215">
        <v>71</v>
      </c>
      <c r="C215">
        <v>19.5</v>
      </c>
      <c r="D215">
        <v>39.4</v>
      </c>
      <c r="E215" t="s">
        <v>18</v>
      </c>
      <c r="F215" t="s">
        <v>16</v>
      </c>
      <c r="G215" s="2">
        <v>41114</v>
      </c>
      <c r="H215" s="2">
        <v>41458</v>
      </c>
      <c r="I215">
        <v>21.2</v>
      </c>
      <c r="J215">
        <f t="shared" si="21"/>
        <v>46.192893401015226</v>
      </c>
      <c r="K215">
        <f t="shared" si="22"/>
        <v>53.807106598984774</v>
      </c>
      <c r="L215">
        <v>12</v>
      </c>
      <c r="M215">
        <f t="shared" si="23"/>
        <v>3.8494077834179357</v>
      </c>
      <c r="R215" s="40"/>
    </row>
    <row r="216" spans="1:20">
      <c r="A216" t="s">
        <v>9</v>
      </c>
      <c r="B216">
        <v>72</v>
      </c>
      <c r="C216">
        <v>17.899999999999999</v>
      </c>
      <c r="D216">
        <v>33.6</v>
      </c>
      <c r="E216" t="s">
        <v>18</v>
      </c>
      <c r="F216" t="s">
        <v>16</v>
      </c>
      <c r="G216" s="2">
        <v>41114</v>
      </c>
      <c r="H216" s="2">
        <v>41596</v>
      </c>
      <c r="I216">
        <v>18.8</v>
      </c>
      <c r="J216">
        <f t="shared" si="21"/>
        <v>44.047619047619044</v>
      </c>
      <c r="K216">
        <f t="shared" si="22"/>
        <v>55.952380952380956</v>
      </c>
      <c r="L216">
        <v>16</v>
      </c>
      <c r="M216">
        <f t="shared" si="23"/>
        <v>2.7529761904761902</v>
      </c>
      <c r="N216" t="s">
        <v>23</v>
      </c>
      <c r="R216" s="40"/>
      <c r="T216" s="36"/>
    </row>
    <row r="217" spans="1:20">
      <c r="A217" t="s">
        <v>1</v>
      </c>
      <c r="B217">
        <v>72</v>
      </c>
      <c r="C217">
        <v>17.600000000000001</v>
      </c>
      <c r="D217">
        <v>33.700000000000003</v>
      </c>
      <c r="E217" t="s">
        <v>18</v>
      </c>
      <c r="F217" t="s">
        <v>16</v>
      </c>
      <c r="G217" s="2">
        <v>41114</v>
      </c>
      <c r="H217" s="2">
        <v>41596</v>
      </c>
      <c r="I217">
        <v>19.899999999999999</v>
      </c>
      <c r="J217">
        <f t="shared" si="21"/>
        <v>40.949554896142445</v>
      </c>
      <c r="K217">
        <f t="shared" si="22"/>
        <v>59.050445103857555</v>
      </c>
      <c r="L217">
        <v>16</v>
      </c>
      <c r="M217">
        <f t="shared" si="23"/>
        <v>2.5593471810089028</v>
      </c>
      <c r="R217">
        <v>16</v>
      </c>
      <c r="S217">
        <f>AVERAGE(K216:K217)</f>
        <v>57.501413028119259</v>
      </c>
      <c r="T217">
        <f>STDEV(K216:K217)/SQRT(COUNT(K216:K217))</f>
        <v>1.5490320757382994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17"/>
  <sheetViews>
    <sheetView topLeftCell="A4" zoomScale="62" zoomScaleNormal="62" zoomScaleSheetLayoutView="70" zoomScalePageLayoutView="62" workbookViewId="0">
      <selection activeCell="AW172" sqref="AW172"/>
    </sheetView>
  </sheetViews>
  <sheetFormatPr baseColWidth="10" defaultColWidth="8.83203125" defaultRowHeight="15" x14ac:dyDescent="0"/>
  <cols>
    <col min="1" max="1" width="32.33203125" customWidth="1"/>
    <col min="4" max="4" width="16.5" customWidth="1"/>
    <col min="6" max="6" width="22" customWidth="1"/>
    <col min="7" max="7" width="9.6640625" customWidth="1"/>
    <col min="8" max="8" width="10.6640625" customWidth="1"/>
    <col min="16" max="16" width="24.5" customWidth="1"/>
  </cols>
  <sheetData>
    <row r="1" spans="1:20" ht="99.5" customHeight="1">
      <c r="A1" s="1" t="s">
        <v>2</v>
      </c>
      <c r="B1" s="1" t="s">
        <v>0</v>
      </c>
      <c r="C1" s="1" t="s">
        <v>3</v>
      </c>
      <c r="D1" s="1" t="s">
        <v>4</v>
      </c>
      <c r="E1" s="1" t="s">
        <v>12</v>
      </c>
      <c r="F1" s="1" t="s">
        <v>13</v>
      </c>
      <c r="G1" s="1" t="s">
        <v>5</v>
      </c>
      <c r="H1" s="1" t="s">
        <v>6</v>
      </c>
      <c r="I1" s="1" t="s">
        <v>7</v>
      </c>
      <c r="J1" s="1" t="s">
        <v>19</v>
      </c>
      <c r="K1" s="1" t="s">
        <v>22</v>
      </c>
      <c r="L1" s="1" t="s">
        <v>20</v>
      </c>
      <c r="M1" s="1" t="s">
        <v>21</v>
      </c>
      <c r="N1" s="1" t="s">
        <v>8</v>
      </c>
      <c r="R1" s="1" t="s">
        <v>38</v>
      </c>
      <c r="S1" s="1" t="s">
        <v>64</v>
      </c>
      <c r="T1" s="1" t="s">
        <v>34</v>
      </c>
    </row>
    <row r="2" spans="1:20">
      <c r="A2" t="s">
        <v>10</v>
      </c>
      <c r="B2">
        <v>9</v>
      </c>
      <c r="C2">
        <v>17.7</v>
      </c>
      <c r="D2">
        <v>27.9</v>
      </c>
      <c r="E2" t="s">
        <v>11</v>
      </c>
      <c r="F2" t="s">
        <v>15</v>
      </c>
      <c r="G2" s="2">
        <v>41114</v>
      </c>
      <c r="H2" s="2">
        <v>41145</v>
      </c>
      <c r="I2">
        <v>21.7</v>
      </c>
      <c r="J2">
        <f t="shared" ref="J2:J33" si="0">(D2-I2)/D2*100</f>
        <v>22.222222222222221</v>
      </c>
      <c r="K2">
        <f t="shared" ref="K2:K33" si="1">100-J2</f>
        <v>77.777777777777771</v>
      </c>
      <c r="L2">
        <v>1</v>
      </c>
      <c r="M2">
        <f t="shared" ref="M2:M33" si="2">J2/L2</f>
        <v>22.222222222222221</v>
      </c>
    </row>
    <row r="3" spans="1:20">
      <c r="A3" t="s">
        <v>9</v>
      </c>
      <c r="B3">
        <v>9</v>
      </c>
      <c r="C3">
        <v>18.3</v>
      </c>
      <c r="D3">
        <v>34.299999999999997</v>
      </c>
      <c r="E3" t="s">
        <v>11</v>
      </c>
      <c r="F3" t="s">
        <v>15</v>
      </c>
      <c r="G3" s="2">
        <v>41114</v>
      </c>
      <c r="H3" s="2">
        <v>41145</v>
      </c>
      <c r="I3">
        <v>28.2</v>
      </c>
      <c r="J3">
        <f t="shared" si="0"/>
        <v>17.78425655976676</v>
      </c>
      <c r="K3">
        <f t="shared" si="1"/>
        <v>82.21574344023324</v>
      </c>
      <c r="L3">
        <v>1</v>
      </c>
      <c r="M3">
        <f t="shared" si="2"/>
        <v>17.78425655976676</v>
      </c>
      <c r="R3">
        <v>1</v>
      </c>
      <c r="S3">
        <f>AVERAGE(K2:K4)</f>
        <v>83.133433626342651</v>
      </c>
      <c r="T3">
        <f>STDEV(K2:K4)/SQRT(COUNT(K2:K4))</f>
        <v>3.3882167216377153</v>
      </c>
    </row>
    <row r="4" spans="1:20">
      <c r="A4" t="s">
        <v>1</v>
      </c>
      <c r="B4">
        <v>9</v>
      </c>
      <c r="C4">
        <v>16.399999999999999</v>
      </c>
      <c r="D4">
        <v>23.6</v>
      </c>
      <c r="E4" t="s">
        <v>11</v>
      </c>
      <c r="F4" t="s">
        <v>15</v>
      </c>
      <c r="G4" s="2">
        <v>41114</v>
      </c>
      <c r="H4" s="2">
        <v>41145</v>
      </c>
      <c r="I4">
        <v>21.1</v>
      </c>
      <c r="J4">
        <f t="shared" si="0"/>
        <v>10.59322033898305</v>
      </c>
      <c r="K4">
        <f t="shared" si="1"/>
        <v>89.406779661016955</v>
      </c>
      <c r="L4">
        <v>1</v>
      </c>
      <c r="M4">
        <f t="shared" si="2"/>
        <v>10.59322033898305</v>
      </c>
    </row>
    <row r="5" spans="1:20">
      <c r="A5" t="s">
        <v>10</v>
      </c>
      <c r="B5">
        <v>10</v>
      </c>
      <c r="C5">
        <v>19.3</v>
      </c>
      <c r="D5">
        <v>30.7</v>
      </c>
      <c r="E5" t="s">
        <v>11</v>
      </c>
      <c r="F5" t="s">
        <v>15</v>
      </c>
      <c r="G5" s="2">
        <v>41114</v>
      </c>
      <c r="H5" s="4">
        <v>41180</v>
      </c>
      <c r="I5">
        <v>23.3</v>
      </c>
      <c r="J5">
        <f t="shared" si="0"/>
        <v>24.104234527687293</v>
      </c>
      <c r="K5">
        <f t="shared" si="1"/>
        <v>75.895765472312704</v>
      </c>
      <c r="L5">
        <v>2</v>
      </c>
      <c r="M5">
        <f t="shared" si="2"/>
        <v>12.052117263843646</v>
      </c>
    </row>
    <row r="6" spans="1:20">
      <c r="A6" t="s">
        <v>9</v>
      </c>
      <c r="B6">
        <v>10</v>
      </c>
      <c r="C6">
        <v>19.100000000000001</v>
      </c>
      <c r="D6">
        <v>36.6</v>
      </c>
      <c r="E6" t="s">
        <v>11</v>
      </c>
      <c r="F6" t="s">
        <v>15</v>
      </c>
      <c r="G6" s="2">
        <v>41114</v>
      </c>
      <c r="H6" s="4">
        <v>41180</v>
      </c>
      <c r="I6">
        <v>28.6</v>
      </c>
      <c r="J6">
        <f t="shared" si="0"/>
        <v>21.857923497267759</v>
      </c>
      <c r="K6">
        <f t="shared" si="1"/>
        <v>78.142076502732237</v>
      </c>
      <c r="L6">
        <v>2</v>
      </c>
      <c r="M6">
        <f t="shared" si="2"/>
        <v>10.928961748633879</v>
      </c>
      <c r="R6">
        <v>2</v>
      </c>
      <c r="S6">
        <f>AVERAGE(K5:K7)</f>
        <v>79.50921263113743</v>
      </c>
      <c r="T6">
        <f>STDEV(K5:K7)/SQRT(COUNT(K5:K7))</f>
        <v>2.5733334880475951</v>
      </c>
    </row>
    <row r="7" spans="1:20">
      <c r="A7" t="s">
        <v>1</v>
      </c>
      <c r="B7">
        <v>10</v>
      </c>
      <c r="C7">
        <v>16.399999999999999</v>
      </c>
      <c r="D7">
        <v>24.5</v>
      </c>
      <c r="E7" t="s">
        <v>11</v>
      </c>
      <c r="F7" t="s">
        <v>15</v>
      </c>
      <c r="G7" s="2">
        <v>41114</v>
      </c>
      <c r="H7" s="2">
        <v>41180</v>
      </c>
      <c r="I7">
        <v>20.7</v>
      </c>
      <c r="J7">
        <f t="shared" si="0"/>
        <v>15.510204081632656</v>
      </c>
      <c r="K7">
        <f t="shared" si="1"/>
        <v>84.489795918367349</v>
      </c>
      <c r="L7">
        <v>2</v>
      </c>
      <c r="M7">
        <f t="shared" si="2"/>
        <v>7.755102040816328</v>
      </c>
    </row>
    <row r="8" spans="1:20">
      <c r="A8" t="s">
        <v>10</v>
      </c>
      <c r="B8">
        <v>11</v>
      </c>
      <c r="C8">
        <v>18</v>
      </c>
      <c r="D8">
        <v>29.9</v>
      </c>
      <c r="E8" t="s">
        <v>11</v>
      </c>
      <c r="F8" t="s">
        <v>15</v>
      </c>
      <c r="G8" s="2">
        <v>41114</v>
      </c>
      <c r="H8" s="2">
        <v>41221</v>
      </c>
      <c r="I8">
        <v>22</v>
      </c>
      <c r="J8">
        <f t="shared" si="0"/>
        <v>26.421404682274247</v>
      </c>
      <c r="K8">
        <f t="shared" si="1"/>
        <v>73.578595317725757</v>
      </c>
      <c r="L8">
        <v>4</v>
      </c>
      <c r="M8">
        <f t="shared" si="2"/>
        <v>6.6053511705685617</v>
      </c>
    </row>
    <row r="9" spans="1:20">
      <c r="A9" t="s">
        <v>9</v>
      </c>
      <c r="B9">
        <v>11</v>
      </c>
      <c r="C9">
        <v>17.399999999999999</v>
      </c>
      <c r="D9">
        <v>30.3</v>
      </c>
      <c r="E9" t="s">
        <v>11</v>
      </c>
      <c r="F9" t="s">
        <v>15</v>
      </c>
      <c r="G9" s="2">
        <v>41114</v>
      </c>
      <c r="H9" s="2">
        <v>41221</v>
      </c>
      <c r="I9">
        <v>24.3</v>
      </c>
      <c r="J9">
        <f t="shared" si="0"/>
        <v>19.801980198019802</v>
      </c>
      <c r="K9">
        <f t="shared" si="1"/>
        <v>80.198019801980195</v>
      </c>
      <c r="L9">
        <v>4</v>
      </c>
      <c r="M9">
        <f t="shared" si="2"/>
        <v>4.9504950495049505</v>
      </c>
      <c r="R9">
        <v>4</v>
      </c>
      <c r="S9">
        <f>AVERAGE(K8:K10)</f>
        <v>79.928281857460277</v>
      </c>
      <c r="T9">
        <f>STDEV(K8:K10)/SQRT(COUNT(K8:K10))</f>
        <v>3.5906603996120219</v>
      </c>
    </row>
    <row r="10" spans="1:20">
      <c r="A10" t="s">
        <v>1</v>
      </c>
      <c r="B10">
        <v>11</v>
      </c>
      <c r="C10">
        <v>17</v>
      </c>
      <c r="D10">
        <v>24.3</v>
      </c>
      <c r="E10" t="s">
        <v>11</v>
      </c>
      <c r="F10" t="s">
        <v>15</v>
      </c>
      <c r="G10" s="2">
        <v>41114</v>
      </c>
      <c r="H10" s="2">
        <v>41221</v>
      </c>
      <c r="I10">
        <v>20.9</v>
      </c>
      <c r="J10">
        <f t="shared" si="0"/>
        <v>13.991769547325111</v>
      </c>
      <c r="K10">
        <f t="shared" si="1"/>
        <v>86.008230452674894</v>
      </c>
      <c r="L10">
        <v>4</v>
      </c>
      <c r="M10">
        <f t="shared" si="2"/>
        <v>3.4979423868312778</v>
      </c>
    </row>
    <row r="11" spans="1:20">
      <c r="A11" t="s">
        <v>10</v>
      </c>
      <c r="B11">
        <v>12</v>
      </c>
      <c r="C11">
        <v>17.8</v>
      </c>
      <c r="D11">
        <v>31.3</v>
      </c>
      <c r="E11" t="s">
        <v>11</v>
      </c>
      <c r="F11" t="s">
        <v>15</v>
      </c>
      <c r="G11" s="2">
        <v>41114</v>
      </c>
      <c r="H11" s="4">
        <v>41299</v>
      </c>
      <c r="I11">
        <v>20.5</v>
      </c>
      <c r="J11">
        <f t="shared" si="0"/>
        <v>34.504792332268373</v>
      </c>
      <c r="K11">
        <f t="shared" si="1"/>
        <v>65.49520766773162</v>
      </c>
      <c r="L11">
        <v>6</v>
      </c>
      <c r="M11">
        <f t="shared" si="2"/>
        <v>5.7507987220447285</v>
      </c>
    </row>
    <row r="12" spans="1:20">
      <c r="A12" t="s">
        <v>9</v>
      </c>
      <c r="B12">
        <v>12</v>
      </c>
      <c r="C12">
        <v>18.899999999999999</v>
      </c>
      <c r="D12">
        <v>31.8</v>
      </c>
      <c r="E12" t="s">
        <v>11</v>
      </c>
      <c r="F12" t="s">
        <v>15</v>
      </c>
      <c r="G12" s="2">
        <v>41114</v>
      </c>
      <c r="H12" s="4">
        <v>41299</v>
      </c>
      <c r="I12">
        <v>23.5</v>
      </c>
      <c r="J12">
        <f t="shared" si="0"/>
        <v>26.10062893081761</v>
      </c>
      <c r="K12">
        <f t="shared" si="1"/>
        <v>73.899371069182394</v>
      </c>
      <c r="L12">
        <v>6</v>
      </c>
      <c r="M12">
        <f t="shared" si="2"/>
        <v>4.350104821802935</v>
      </c>
      <c r="R12">
        <v>6</v>
      </c>
      <c r="S12">
        <f>AVERAGE(K11:K13)</f>
        <v>75.450366825348155</v>
      </c>
      <c r="T12">
        <f>STDEV(K11:K13)/SQRT(COUNT(K11:K13))</f>
        <v>6.2436952545358366</v>
      </c>
    </row>
    <row r="13" spans="1:20">
      <c r="A13" t="s">
        <v>1</v>
      </c>
      <c r="B13">
        <v>12</v>
      </c>
      <c r="C13">
        <v>17.399999999999999</v>
      </c>
      <c r="D13">
        <v>23</v>
      </c>
      <c r="E13" t="s">
        <v>11</v>
      </c>
      <c r="F13" t="s">
        <v>15</v>
      </c>
      <c r="G13" s="2">
        <v>41114</v>
      </c>
      <c r="H13" s="4">
        <v>41299</v>
      </c>
      <c r="I13">
        <v>20</v>
      </c>
      <c r="J13">
        <f t="shared" si="0"/>
        <v>13.043478260869565</v>
      </c>
      <c r="K13">
        <f t="shared" si="1"/>
        <v>86.956521739130437</v>
      </c>
      <c r="L13">
        <v>6</v>
      </c>
      <c r="M13">
        <f t="shared" si="2"/>
        <v>2.1739130434782608</v>
      </c>
    </row>
    <row r="14" spans="1:20">
      <c r="A14" t="s">
        <v>10</v>
      </c>
      <c r="B14">
        <v>15</v>
      </c>
      <c r="C14">
        <v>15.2</v>
      </c>
      <c r="D14">
        <v>23.3</v>
      </c>
      <c r="E14" t="s">
        <v>11</v>
      </c>
      <c r="F14" t="s">
        <v>15</v>
      </c>
      <c r="G14" s="2">
        <v>41114</v>
      </c>
      <c r="H14" s="2">
        <v>41362</v>
      </c>
      <c r="I14">
        <v>16.3</v>
      </c>
      <c r="J14">
        <f t="shared" si="0"/>
        <v>30.04291845493562</v>
      </c>
      <c r="K14">
        <f t="shared" si="1"/>
        <v>69.957081545064383</v>
      </c>
      <c r="L14">
        <v>8</v>
      </c>
      <c r="M14">
        <f t="shared" si="2"/>
        <v>3.7553648068669525</v>
      </c>
    </row>
    <row r="15" spans="1:20">
      <c r="A15" t="s">
        <v>9</v>
      </c>
      <c r="B15">
        <v>13</v>
      </c>
      <c r="C15">
        <v>17.399999999999999</v>
      </c>
      <c r="D15">
        <v>30.1</v>
      </c>
      <c r="E15" t="s">
        <v>11</v>
      </c>
      <c r="F15" t="s">
        <v>15</v>
      </c>
      <c r="G15" s="2">
        <v>41114</v>
      </c>
      <c r="H15" s="2">
        <v>41362</v>
      </c>
      <c r="I15">
        <v>21.4</v>
      </c>
      <c r="J15">
        <f t="shared" si="0"/>
        <v>28.903654485049842</v>
      </c>
      <c r="K15">
        <f t="shared" si="1"/>
        <v>71.096345514950158</v>
      </c>
      <c r="L15">
        <v>8</v>
      </c>
      <c r="M15">
        <f t="shared" si="2"/>
        <v>3.6129568106312302</v>
      </c>
      <c r="R15">
        <v>8</v>
      </c>
      <c r="S15">
        <f>AVERAGE(K14:K16)</f>
        <v>74.68579320972816</v>
      </c>
      <c r="T15">
        <f>STDEV(K14:K16)/SQRT(COUNT(K14:K16))</f>
        <v>4.1720623175703624</v>
      </c>
    </row>
    <row r="16" spans="1:20">
      <c r="A16" t="s">
        <v>1</v>
      </c>
      <c r="B16">
        <v>13</v>
      </c>
      <c r="C16">
        <v>17.600000000000001</v>
      </c>
      <c r="D16">
        <v>25.3</v>
      </c>
      <c r="E16" t="s">
        <v>11</v>
      </c>
      <c r="F16" t="s">
        <v>15</v>
      </c>
      <c r="G16" s="2">
        <v>41114</v>
      </c>
      <c r="H16" s="2">
        <v>41362</v>
      </c>
      <c r="I16">
        <v>21</v>
      </c>
      <c r="J16">
        <f t="shared" si="0"/>
        <v>16.996047430830043</v>
      </c>
      <c r="K16">
        <f t="shared" si="1"/>
        <v>83.003952569169954</v>
      </c>
      <c r="L16">
        <v>8</v>
      </c>
      <c r="M16">
        <f t="shared" si="2"/>
        <v>2.1245059288537553</v>
      </c>
    </row>
    <row r="17" spans="1:20">
      <c r="A17" t="s">
        <v>10</v>
      </c>
      <c r="B17">
        <v>13</v>
      </c>
      <c r="C17">
        <v>15.1</v>
      </c>
      <c r="D17">
        <v>22.6</v>
      </c>
      <c r="E17" t="s">
        <v>11</v>
      </c>
      <c r="F17" t="s">
        <v>15</v>
      </c>
      <c r="G17" s="2">
        <v>41114</v>
      </c>
      <c r="H17" s="2">
        <v>41408</v>
      </c>
      <c r="I17">
        <v>17</v>
      </c>
      <c r="J17">
        <f t="shared" si="0"/>
        <v>24.778761061946909</v>
      </c>
      <c r="K17">
        <f t="shared" si="1"/>
        <v>75.221238938053091</v>
      </c>
      <c r="L17">
        <v>10</v>
      </c>
      <c r="M17">
        <f t="shared" si="2"/>
        <v>2.477876106194691</v>
      </c>
    </row>
    <row r="18" spans="1:20">
      <c r="A18" t="s">
        <v>9</v>
      </c>
      <c r="B18">
        <v>14</v>
      </c>
      <c r="C18">
        <v>21.8</v>
      </c>
      <c r="D18">
        <v>39</v>
      </c>
      <c r="E18" t="s">
        <v>11</v>
      </c>
      <c r="F18" t="s">
        <v>15</v>
      </c>
      <c r="G18" s="2">
        <v>41114</v>
      </c>
      <c r="H18" s="2">
        <v>41408</v>
      </c>
      <c r="I18">
        <v>27.2</v>
      </c>
      <c r="J18">
        <f t="shared" si="0"/>
        <v>30.256410256410259</v>
      </c>
      <c r="K18">
        <f t="shared" si="1"/>
        <v>69.743589743589737</v>
      </c>
      <c r="L18">
        <v>10</v>
      </c>
      <c r="M18">
        <f t="shared" si="2"/>
        <v>3.025641025641026</v>
      </c>
      <c r="R18">
        <v>10</v>
      </c>
      <c r="S18">
        <f>AVERAGE(K17:K19)</f>
        <v>76.099387338325386</v>
      </c>
      <c r="T18">
        <f>STDEV(K17:K19)/SQRT(COUNT(K17:K19))</f>
        <v>3.9475157237778444</v>
      </c>
    </row>
    <row r="19" spans="1:20">
      <c r="A19" t="s">
        <v>1</v>
      </c>
      <c r="B19">
        <v>14</v>
      </c>
      <c r="C19">
        <v>14.7</v>
      </c>
      <c r="D19">
        <v>21</v>
      </c>
      <c r="E19" t="s">
        <v>11</v>
      </c>
      <c r="F19" t="s">
        <v>15</v>
      </c>
      <c r="G19" s="2">
        <v>41114</v>
      </c>
      <c r="H19" s="2">
        <v>41408</v>
      </c>
      <c r="I19">
        <v>17.5</v>
      </c>
      <c r="J19">
        <f t="shared" si="0"/>
        <v>16.666666666666664</v>
      </c>
      <c r="K19">
        <f t="shared" si="1"/>
        <v>83.333333333333343</v>
      </c>
      <c r="L19">
        <v>10</v>
      </c>
      <c r="M19">
        <f t="shared" si="2"/>
        <v>1.6666666666666665</v>
      </c>
    </row>
    <row r="20" spans="1:20">
      <c r="A20" t="s">
        <v>10</v>
      </c>
      <c r="B20">
        <v>14</v>
      </c>
      <c r="C20">
        <v>16.3</v>
      </c>
      <c r="D20">
        <v>28.5</v>
      </c>
      <c r="E20" t="s">
        <v>11</v>
      </c>
      <c r="F20" t="s">
        <v>15</v>
      </c>
      <c r="G20" s="2">
        <v>41114</v>
      </c>
      <c r="H20" s="2">
        <v>41458</v>
      </c>
      <c r="I20">
        <v>18.600000000000001</v>
      </c>
      <c r="J20">
        <f t="shared" si="0"/>
        <v>34.736842105263158</v>
      </c>
      <c r="K20">
        <f t="shared" si="1"/>
        <v>65.26315789473685</v>
      </c>
      <c r="L20">
        <v>12</v>
      </c>
      <c r="M20">
        <f t="shared" si="2"/>
        <v>2.8947368421052633</v>
      </c>
    </row>
    <row r="21" spans="1:20">
      <c r="A21" t="s">
        <v>9</v>
      </c>
      <c r="B21">
        <v>15</v>
      </c>
      <c r="C21">
        <v>19.7</v>
      </c>
      <c r="D21">
        <v>37.6</v>
      </c>
      <c r="E21" t="s">
        <v>11</v>
      </c>
      <c r="F21" t="s">
        <v>15</v>
      </c>
      <c r="G21" s="2">
        <v>41114</v>
      </c>
      <c r="H21" s="2">
        <v>41458</v>
      </c>
      <c r="I21">
        <v>23.5</v>
      </c>
      <c r="J21">
        <f t="shared" si="0"/>
        <v>37.5</v>
      </c>
      <c r="K21">
        <f t="shared" si="1"/>
        <v>62.5</v>
      </c>
      <c r="L21">
        <v>12</v>
      </c>
      <c r="M21">
        <f t="shared" si="2"/>
        <v>3.125</v>
      </c>
      <c r="R21">
        <v>12</v>
      </c>
      <c r="S21">
        <f>AVERAGE(K20:K22)</f>
        <v>70.341653489948044</v>
      </c>
      <c r="T21">
        <f>STDEV(K20:K22)/SQRT(COUNT(K20:K22))</f>
        <v>6.5091333185216937</v>
      </c>
    </row>
    <row r="22" spans="1:20">
      <c r="A22" t="s">
        <v>1</v>
      </c>
      <c r="B22">
        <v>15</v>
      </c>
      <c r="C22">
        <v>16.8</v>
      </c>
      <c r="D22">
        <v>23.3</v>
      </c>
      <c r="E22" t="s">
        <v>11</v>
      </c>
      <c r="F22" t="s">
        <v>15</v>
      </c>
      <c r="G22" s="2">
        <v>41114</v>
      </c>
      <c r="H22" s="2">
        <v>41458</v>
      </c>
      <c r="I22">
        <v>19.399999999999999</v>
      </c>
      <c r="J22">
        <f t="shared" si="0"/>
        <v>16.738197424892711</v>
      </c>
      <c r="K22">
        <f t="shared" si="1"/>
        <v>83.261802575107282</v>
      </c>
      <c r="L22">
        <v>12</v>
      </c>
      <c r="M22">
        <f t="shared" si="2"/>
        <v>1.394849785407726</v>
      </c>
    </row>
    <row r="23" spans="1:20">
      <c r="A23" t="s">
        <v>9</v>
      </c>
      <c r="B23">
        <v>16</v>
      </c>
      <c r="C23">
        <v>19.600000000000001</v>
      </c>
      <c r="D23">
        <v>32.200000000000003</v>
      </c>
      <c r="E23" t="s">
        <v>11</v>
      </c>
      <c r="F23" t="s">
        <v>15</v>
      </c>
      <c r="G23" s="2">
        <v>41114</v>
      </c>
      <c r="H23" s="2">
        <v>41596</v>
      </c>
      <c r="I23">
        <v>21.6</v>
      </c>
      <c r="J23">
        <f t="shared" si="0"/>
        <v>32.919254658385093</v>
      </c>
      <c r="K23">
        <f t="shared" si="1"/>
        <v>67.080745341614914</v>
      </c>
      <c r="L23">
        <v>16</v>
      </c>
      <c r="M23">
        <f t="shared" si="2"/>
        <v>2.0574534161490683</v>
      </c>
      <c r="R23">
        <v>16</v>
      </c>
      <c r="S23">
        <f>AVERAGE(K23:K24)</f>
        <v>75.207039337474129</v>
      </c>
      <c r="T23">
        <f>STDEV(K23:K24)/SQRT(COUNT(K23:K24))</f>
        <v>8.1262939958591325</v>
      </c>
    </row>
    <row r="24" spans="1:20">
      <c r="A24" t="s">
        <v>1</v>
      </c>
      <c r="B24">
        <v>16</v>
      </c>
      <c r="C24">
        <v>16.600000000000001</v>
      </c>
      <c r="D24">
        <v>21.6</v>
      </c>
      <c r="E24" t="s">
        <v>11</v>
      </c>
      <c r="F24" t="s">
        <v>15</v>
      </c>
      <c r="G24" s="2">
        <v>41114</v>
      </c>
      <c r="H24" s="2">
        <v>41596</v>
      </c>
      <c r="I24">
        <v>18</v>
      </c>
      <c r="J24">
        <f t="shared" si="0"/>
        <v>16.666666666666671</v>
      </c>
      <c r="K24">
        <f t="shared" si="1"/>
        <v>83.333333333333329</v>
      </c>
      <c r="L24">
        <v>16</v>
      </c>
      <c r="M24">
        <f t="shared" si="2"/>
        <v>1.041666666666667</v>
      </c>
    </row>
    <row r="25" spans="1:20">
      <c r="A25" s="12" t="s">
        <v>10</v>
      </c>
      <c r="B25" s="12">
        <v>16</v>
      </c>
      <c r="C25" s="12">
        <v>16.8</v>
      </c>
      <c r="D25" s="12">
        <v>24.4</v>
      </c>
      <c r="E25" s="12" t="s">
        <v>11</v>
      </c>
      <c r="F25" s="12" t="s">
        <v>15</v>
      </c>
      <c r="G25" s="35">
        <v>41114</v>
      </c>
      <c r="H25" s="35"/>
      <c r="I25" s="12">
        <v>0.74</v>
      </c>
      <c r="J25" s="12">
        <f t="shared" si="0"/>
        <v>96.967213114754102</v>
      </c>
      <c r="K25" s="12">
        <f t="shared" si="1"/>
        <v>3.0327868852458977</v>
      </c>
      <c r="L25" s="12"/>
      <c r="M25" s="12" t="e">
        <f t="shared" si="2"/>
        <v>#DIV/0!</v>
      </c>
      <c r="N25" s="12" t="s">
        <v>24</v>
      </c>
    </row>
    <row r="26" spans="1:20">
      <c r="A26" s="12" t="s">
        <v>1</v>
      </c>
      <c r="B26" s="12">
        <v>5</v>
      </c>
      <c r="C26" s="12">
        <v>17.7</v>
      </c>
      <c r="D26" s="12">
        <v>24.8</v>
      </c>
      <c r="E26" s="12" t="s">
        <v>11</v>
      </c>
      <c r="F26" s="12" t="s">
        <v>14</v>
      </c>
      <c r="G26" s="35">
        <v>41114</v>
      </c>
      <c r="H26" s="12"/>
      <c r="I26" s="12"/>
      <c r="J26" s="12">
        <f t="shared" si="0"/>
        <v>100</v>
      </c>
      <c r="K26" s="12">
        <f t="shared" si="1"/>
        <v>0</v>
      </c>
      <c r="L26" s="12">
        <v>0</v>
      </c>
      <c r="M26" s="12" t="e">
        <f t="shared" si="2"/>
        <v>#DIV/0!</v>
      </c>
    </row>
    <row r="27" spans="1:20">
      <c r="A27" s="12" t="s">
        <v>1</v>
      </c>
      <c r="B27" s="12">
        <v>6</v>
      </c>
      <c r="C27" s="12">
        <v>17.3</v>
      </c>
      <c r="D27" s="12">
        <v>26.5</v>
      </c>
      <c r="E27" s="12" t="s">
        <v>11</v>
      </c>
      <c r="F27" s="12" t="s">
        <v>14</v>
      </c>
      <c r="G27" s="35">
        <v>41114</v>
      </c>
      <c r="H27" s="12"/>
      <c r="I27" s="12"/>
      <c r="J27" s="12">
        <f t="shared" si="0"/>
        <v>100</v>
      </c>
      <c r="K27" s="12">
        <f t="shared" si="1"/>
        <v>0</v>
      </c>
      <c r="L27" s="12">
        <v>0</v>
      </c>
      <c r="M27" s="12" t="e">
        <f t="shared" si="2"/>
        <v>#DIV/0!</v>
      </c>
    </row>
    <row r="28" spans="1:20">
      <c r="A28" t="s">
        <v>10</v>
      </c>
      <c r="B28">
        <v>1</v>
      </c>
      <c r="C28">
        <v>18.7</v>
      </c>
      <c r="D28">
        <v>24.3</v>
      </c>
      <c r="E28" t="s">
        <v>11</v>
      </c>
      <c r="F28" t="s">
        <v>14</v>
      </c>
      <c r="G28" s="2">
        <v>41114</v>
      </c>
      <c r="H28" s="2">
        <v>41145</v>
      </c>
      <c r="I28">
        <v>20.6</v>
      </c>
      <c r="J28">
        <f t="shared" si="0"/>
        <v>15.226337448559669</v>
      </c>
      <c r="K28">
        <f t="shared" si="1"/>
        <v>84.773662551440339</v>
      </c>
      <c r="L28">
        <v>1</v>
      </c>
      <c r="M28">
        <f t="shared" si="2"/>
        <v>15.226337448559669</v>
      </c>
    </row>
    <row r="29" spans="1:20">
      <c r="A29" t="s">
        <v>9</v>
      </c>
      <c r="B29">
        <v>1</v>
      </c>
      <c r="C29">
        <v>17.3</v>
      </c>
      <c r="D29">
        <v>34.5</v>
      </c>
      <c r="E29" t="s">
        <v>11</v>
      </c>
      <c r="F29" t="s">
        <v>14</v>
      </c>
      <c r="G29" s="2">
        <v>41114</v>
      </c>
      <c r="H29" s="2">
        <v>41145</v>
      </c>
      <c r="I29">
        <v>28</v>
      </c>
      <c r="J29">
        <f t="shared" si="0"/>
        <v>18.840579710144929</v>
      </c>
      <c r="K29">
        <f t="shared" si="1"/>
        <v>81.159420289855063</v>
      </c>
      <c r="L29">
        <v>1</v>
      </c>
      <c r="M29">
        <f t="shared" si="2"/>
        <v>18.840579710144929</v>
      </c>
      <c r="R29">
        <v>1</v>
      </c>
      <c r="S29">
        <f>AVERAGE(K28:K30)</f>
        <v>82.815581347827063</v>
      </c>
      <c r="T29">
        <f>STDEV(K28:K30)/SQRT(COUNT(K28:K30))</f>
        <v>1.0542064333129602</v>
      </c>
    </row>
    <row r="30" spans="1:20">
      <c r="A30" t="s">
        <v>1</v>
      </c>
      <c r="B30">
        <v>1</v>
      </c>
      <c r="C30">
        <v>16.899999999999999</v>
      </c>
      <c r="D30">
        <v>36.6</v>
      </c>
      <c r="E30" t="s">
        <v>11</v>
      </c>
      <c r="F30" t="s">
        <v>14</v>
      </c>
      <c r="G30" s="2">
        <v>41114</v>
      </c>
      <c r="H30" s="2">
        <v>41145</v>
      </c>
      <c r="I30">
        <v>30.2</v>
      </c>
      <c r="J30">
        <f t="shared" si="0"/>
        <v>17.486338797814213</v>
      </c>
      <c r="K30">
        <f t="shared" si="1"/>
        <v>82.513661202185787</v>
      </c>
      <c r="L30">
        <v>1</v>
      </c>
      <c r="M30">
        <f t="shared" si="2"/>
        <v>17.486338797814213</v>
      </c>
    </row>
    <row r="31" spans="1:20">
      <c r="A31" t="s">
        <v>10</v>
      </c>
      <c r="B31">
        <v>2</v>
      </c>
      <c r="C31">
        <v>17.600000000000001</v>
      </c>
      <c r="D31">
        <v>26.2</v>
      </c>
      <c r="E31" t="s">
        <v>11</v>
      </c>
      <c r="F31" t="s">
        <v>14</v>
      </c>
      <c r="G31" s="2">
        <v>41114</v>
      </c>
      <c r="H31" s="4">
        <v>41180</v>
      </c>
      <c r="I31">
        <v>20</v>
      </c>
      <c r="J31">
        <f t="shared" si="0"/>
        <v>23.664122137404579</v>
      </c>
      <c r="K31">
        <f t="shared" si="1"/>
        <v>76.335877862595424</v>
      </c>
      <c r="L31">
        <v>2</v>
      </c>
      <c r="M31">
        <f t="shared" si="2"/>
        <v>11.83206106870229</v>
      </c>
    </row>
    <row r="32" spans="1:20">
      <c r="A32" t="s">
        <v>9</v>
      </c>
      <c r="B32">
        <v>2</v>
      </c>
      <c r="C32">
        <v>18.600000000000001</v>
      </c>
      <c r="D32">
        <v>36.9</v>
      </c>
      <c r="E32" t="s">
        <v>11</v>
      </c>
      <c r="F32" t="s">
        <v>14</v>
      </c>
      <c r="G32" s="2">
        <v>41114</v>
      </c>
      <c r="H32" s="4">
        <v>41180</v>
      </c>
      <c r="I32">
        <v>28.2</v>
      </c>
      <c r="J32">
        <f t="shared" si="0"/>
        <v>23.577235772357721</v>
      </c>
      <c r="K32">
        <f t="shared" si="1"/>
        <v>76.422764227642276</v>
      </c>
      <c r="L32">
        <v>2</v>
      </c>
      <c r="M32">
        <f t="shared" si="2"/>
        <v>11.78861788617886</v>
      </c>
      <c r="R32">
        <v>2</v>
      </c>
      <c r="S32">
        <f>AVERAGE(K31:K33)</f>
        <v>79.541455490621047</v>
      </c>
      <c r="T32">
        <f>STDEV(K31:K33)/SQRT(COUNT(K31:K33))</f>
        <v>3.1622339184191834</v>
      </c>
    </row>
    <row r="33" spans="1:20">
      <c r="A33" t="s">
        <v>1</v>
      </c>
      <c r="B33">
        <v>2</v>
      </c>
      <c r="C33">
        <v>16.8</v>
      </c>
      <c r="D33">
        <v>28.3</v>
      </c>
      <c r="E33" t="s">
        <v>11</v>
      </c>
      <c r="F33" t="s">
        <v>14</v>
      </c>
      <c r="G33" s="2">
        <v>41114</v>
      </c>
      <c r="H33" s="2">
        <v>41180</v>
      </c>
      <c r="I33">
        <v>24.3</v>
      </c>
      <c r="J33">
        <f t="shared" si="0"/>
        <v>14.134275618374559</v>
      </c>
      <c r="K33">
        <f t="shared" si="1"/>
        <v>85.865724381625441</v>
      </c>
      <c r="L33">
        <v>2</v>
      </c>
      <c r="M33">
        <f t="shared" si="2"/>
        <v>7.0671378091872796</v>
      </c>
    </row>
    <row r="34" spans="1:20">
      <c r="A34" t="s">
        <v>10</v>
      </c>
      <c r="B34">
        <v>3</v>
      </c>
      <c r="C34">
        <v>18.100000000000001</v>
      </c>
      <c r="D34">
        <v>27.6</v>
      </c>
      <c r="E34" t="s">
        <v>11</v>
      </c>
      <c r="F34" t="s">
        <v>14</v>
      </c>
      <c r="G34" s="2">
        <v>41114</v>
      </c>
      <c r="H34" s="2">
        <v>41221</v>
      </c>
      <c r="I34">
        <v>21</v>
      </c>
      <c r="J34">
        <f t="shared" ref="J34:J64" si="3">(D34-I34)/D34*100</f>
        <v>23.913043478260875</v>
      </c>
      <c r="K34">
        <f t="shared" ref="K34:K64" si="4">100-J34</f>
        <v>76.086956521739125</v>
      </c>
      <c r="L34">
        <v>4</v>
      </c>
      <c r="M34">
        <f t="shared" ref="M34:M64" si="5">J34/L34</f>
        <v>5.9782608695652186</v>
      </c>
    </row>
    <row r="35" spans="1:20">
      <c r="A35" t="s">
        <v>9</v>
      </c>
      <c r="B35">
        <v>3</v>
      </c>
      <c r="C35">
        <v>16.899999999999999</v>
      </c>
      <c r="D35">
        <v>32.5</v>
      </c>
      <c r="E35" t="s">
        <v>11</v>
      </c>
      <c r="F35" t="s">
        <v>14</v>
      </c>
      <c r="G35" s="2">
        <v>41114</v>
      </c>
      <c r="H35" s="2">
        <v>41221</v>
      </c>
      <c r="I35">
        <v>24.3</v>
      </c>
      <c r="J35">
        <f t="shared" si="3"/>
        <v>25.23076923076923</v>
      </c>
      <c r="K35">
        <f t="shared" si="4"/>
        <v>74.769230769230774</v>
      </c>
      <c r="L35">
        <v>4</v>
      </c>
      <c r="M35">
        <f t="shared" si="5"/>
        <v>6.3076923076923075</v>
      </c>
      <c r="R35">
        <v>4</v>
      </c>
      <c r="S35">
        <f>AVERAGE(K34:K36)</f>
        <v>78.568224046484914</v>
      </c>
      <c r="T35">
        <f>STDEV(K34:K36)/SQRT(COUNT(K34:K36))</f>
        <v>3.1630869466160494</v>
      </c>
    </row>
    <row r="36" spans="1:20">
      <c r="A36" t="s">
        <v>1</v>
      </c>
      <c r="B36">
        <v>3</v>
      </c>
      <c r="C36">
        <v>17.3</v>
      </c>
      <c r="D36">
        <v>29.7</v>
      </c>
      <c r="E36" t="s">
        <v>11</v>
      </c>
      <c r="F36" t="s">
        <v>14</v>
      </c>
      <c r="G36" s="2">
        <v>41114</v>
      </c>
      <c r="H36" s="2">
        <v>41221</v>
      </c>
      <c r="I36">
        <v>25.2</v>
      </c>
      <c r="J36">
        <f t="shared" si="3"/>
        <v>15.151515151515152</v>
      </c>
      <c r="K36">
        <f t="shared" si="4"/>
        <v>84.848484848484844</v>
      </c>
      <c r="L36">
        <v>4</v>
      </c>
      <c r="M36">
        <f t="shared" si="5"/>
        <v>3.7878787878787881</v>
      </c>
    </row>
    <row r="37" spans="1:20">
      <c r="A37" t="s">
        <v>10</v>
      </c>
      <c r="B37">
        <v>4</v>
      </c>
      <c r="C37">
        <v>17.7</v>
      </c>
      <c r="D37">
        <v>28</v>
      </c>
      <c r="E37" t="s">
        <v>11</v>
      </c>
      <c r="F37" t="s">
        <v>14</v>
      </c>
      <c r="G37" s="2">
        <v>41114</v>
      </c>
      <c r="H37" s="4">
        <v>41299</v>
      </c>
      <c r="I37">
        <v>18.5</v>
      </c>
      <c r="J37">
        <f t="shared" si="3"/>
        <v>33.928571428571431</v>
      </c>
      <c r="K37">
        <f t="shared" si="4"/>
        <v>66.071428571428569</v>
      </c>
      <c r="L37">
        <v>6</v>
      </c>
      <c r="M37">
        <f t="shared" si="5"/>
        <v>5.6547619047619051</v>
      </c>
    </row>
    <row r="38" spans="1:20">
      <c r="A38" t="s">
        <v>9</v>
      </c>
      <c r="B38">
        <v>8</v>
      </c>
      <c r="C38">
        <v>18.100000000000001</v>
      </c>
      <c r="D38">
        <v>30.8</v>
      </c>
      <c r="E38" t="s">
        <v>11</v>
      </c>
      <c r="F38" t="s">
        <v>14</v>
      </c>
      <c r="G38" s="2">
        <v>41114</v>
      </c>
      <c r="H38" s="4">
        <v>41299</v>
      </c>
      <c r="I38">
        <v>23.6</v>
      </c>
      <c r="J38">
        <f t="shared" si="3"/>
        <v>23.376623376623375</v>
      </c>
      <c r="K38">
        <f t="shared" si="4"/>
        <v>76.623376623376629</v>
      </c>
      <c r="L38">
        <v>6</v>
      </c>
      <c r="M38">
        <f t="shared" si="5"/>
        <v>3.8961038961038956</v>
      </c>
      <c r="R38">
        <v>6</v>
      </c>
      <c r="S38">
        <f>AVERAGE(K37:K39)</f>
        <v>76.155720972794157</v>
      </c>
      <c r="T38">
        <f>STDEV(K37:K39)/SQRT(COUNT(K37:K39))</f>
        <v>5.6919732583154952</v>
      </c>
    </row>
    <row r="39" spans="1:20">
      <c r="A39" t="s">
        <v>1</v>
      </c>
      <c r="B39">
        <v>4</v>
      </c>
      <c r="C39">
        <v>17.600000000000001</v>
      </c>
      <c r="D39">
        <v>24.6</v>
      </c>
      <c r="E39" t="s">
        <v>11</v>
      </c>
      <c r="F39" t="s">
        <v>14</v>
      </c>
      <c r="G39" s="2">
        <v>41114</v>
      </c>
      <c r="H39" s="2">
        <v>41299</v>
      </c>
      <c r="I39">
        <v>21.1</v>
      </c>
      <c r="J39">
        <f t="shared" si="3"/>
        <v>14.227642276422763</v>
      </c>
      <c r="K39">
        <f t="shared" si="4"/>
        <v>85.772357723577244</v>
      </c>
      <c r="L39">
        <v>6</v>
      </c>
      <c r="M39">
        <f t="shared" si="5"/>
        <v>2.3712737127371271</v>
      </c>
    </row>
    <row r="40" spans="1:20">
      <c r="A40" t="s">
        <v>10</v>
      </c>
      <c r="B40">
        <v>8</v>
      </c>
      <c r="C40">
        <v>17.8</v>
      </c>
      <c r="D40">
        <v>25.6</v>
      </c>
      <c r="E40" t="s">
        <v>11</v>
      </c>
      <c r="F40" t="s">
        <v>14</v>
      </c>
      <c r="G40" s="2">
        <v>41114</v>
      </c>
      <c r="H40" s="2">
        <v>41362</v>
      </c>
      <c r="I40">
        <v>18.399999999999999</v>
      </c>
      <c r="J40">
        <f t="shared" si="3"/>
        <v>28.125000000000011</v>
      </c>
      <c r="K40">
        <f t="shared" si="4"/>
        <v>71.874999999999986</v>
      </c>
      <c r="L40">
        <v>8</v>
      </c>
      <c r="M40">
        <f t="shared" si="5"/>
        <v>3.5156250000000013</v>
      </c>
    </row>
    <row r="41" spans="1:20">
      <c r="A41" t="s">
        <v>9</v>
      </c>
      <c r="B41">
        <v>7</v>
      </c>
      <c r="C41">
        <v>18.899999999999999</v>
      </c>
      <c r="D41">
        <v>39.1</v>
      </c>
      <c r="E41" t="s">
        <v>11</v>
      </c>
      <c r="F41" t="s">
        <v>14</v>
      </c>
      <c r="G41" s="2">
        <v>41114</v>
      </c>
      <c r="H41" s="2">
        <v>41362</v>
      </c>
      <c r="I41">
        <v>26.7</v>
      </c>
      <c r="J41">
        <f t="shared" si="3"/>
        <v>31.713554987212277</v>
      </c>
      <c r="K41">
        <f t="shared" si="4"/>
        <v>68.286445012787723</v>
      </c>
      <c r="L41">
        <v>8</v>
      </c>
      <c r="M41">
        <f t="shared" si="5"/>
        <v>3.9641943734015346</v>
      </c>
      <c r="R41">
        <v>8</v>
      </c>
      <c r="S41">
        <f>AVERAGE(K40:K42)</f>
        <v>74.822125916071244</v>
      </c>
      <c r="T41">
        <f>STDEV(K40:K42)/SQRT(COUNT(K40:K42))</f>
        <v>4.853251508145938</v>
      </c>
    </row>
    <row r="42" spans="1:20">
      <c r="A42" t="s">
        <v>1</v>
      </c>
      <c r="B42">
        <v>7</v>
      </c>
      <c r="C42">
        <v>16.8</v>
      </c>
      <c r="D42">
        <v>22.3</v>
      </c>
      <c r="E42" t="s">
        <v>11</v>
      </c>
      <c r="F42" t="s">
        <v>14</v>
      </c>
      <c r="G42" s="2">
        <v>41114</v>
      </c>
      <c r="H42" s="2">
        <v>41362</v>
      </c>
      <c r="I42">
        <v>18.8</v>
      </c>
      <c r="J42">
        <f t="shared" si="3"/>
        <v>15.695067264573989</v>
      </c>
      <c r="K42">
        <f t="shared" si="4"/>
        <v>84.304932735426007</v>
      </c>
      <c r="L42">
        <v>8</v>
      </c>
      <c r="M42">
        <f t="shared" si="5"/>
        <v>1.9618834080717487</v>
      </c>
    </row>
    <row r="43" spans="1:20">
      <c r="A43" t="s">
        <v>10</v>
      </c>
      <c r="B43">
        <v>7</v>
      </c>
      <c r="C43">
        <v>18.5</v>
      </c>
      <c r="D43">
        <v>27.6</v>
      </c>
      <c r="E43" t="s">
        <v>11</v>
      </c>
      <c r="F43" t="s">
        <v>14</v>
      </c>
      <c r="G43" s="2">
        <v>41114</v>
      </c>
      <c r="H43" s="2">
        <v>41408</v>
      </c>
      <c r="I43">
        <v>20.8</v>
      </c>
      <c r="J43">
        <f t="shared" si="3"/>
        <v>24.637681159420293</v>
      </c>
      <c r="K43">
        <f t="shared" si="4"/>
        <v>75.362318840579704</v>
      </c>
      <c r="L43">
        <v>10</v>
      </c>
      <c r="M43">
        <f t="shared" si="5"/>
        <v>2.4637681159420293</v>
      </c>
    </row>
    <row r="44" spans="1:20">
      <c r="A44" t="s">
        <v>9</v>
      </c>
      <c r="B44">
        <v>6</v>
      </c>
      <c r="C44">
        <v>18.5</v>
      </c>
      <c r="D44">
        <v>35.700000000000003</v>
      </c>
      <c r="E44" t="s">
        <v>11</v>
      </c>
      <c r="F44" t="s">
        <v>14</v>
      </c>
      <c r="G44" s="2">
        <v>41114</v>
      </c>
      <c r="H44" s="2">
        <v>41408</v>
      </c>
      <c r="I44">
        <v>26.5</v>
      </c>
      <c r="J44">
        <f t="shared" si="3"/>
        <v>25.770308123249308</v>
      </c>
      <c r="K44">
        <f t="shared" si="4"/>
        <v>74.229691876750692</v>
      </c>
      <c r="L44">
        <v>10</v>
      </c>
      <c r="M44">
        <f t="shared" si="5"/>
        <v>2.5770308123249306</v>
      </c>
      <c r="R44">
        <v>10</v>
      </c>
      <c r="S44">
        <f>AVERAGE(K43:K45)</f>
        <v>74.79397556123898</v>
      </c>
      <c r="T44">
        <f>STDEV(K43:K45)/SQRT(COUNT(K43:K45))</f>
        <v>0.32696754172797526</v>
      </c>
    </row>
    <row r="45" spans="1:20">
      <c r="A45" t="s">
        <v>1</v>
      </c>
      <c r="B45">
        <v>8</v>
      </c>
      <c r="C45">
        <v>16.7</v>
      </c>
      <c r="D45">
        <v>35.700000000000003</v>
      </c>
      <c r="E45" t="s">
        <v>11</v>
      </c>
      <c r="F45" t="s">
        <v>14</v>
      </c>
      <c r="G45" s="2">
        <v>41114</v>
      </c>
      <c r="H45" s="2">
        <v>41408</v>
      </c>
      <c r="I45">
        <v>26.7</v>
      </c>
      <c r="J45">
        <f t="shared" si="3"/>
        <v>25.210084033613455</v>
      </c>
      <c r="K45">
        <f t="shared" si="4"/>
        <v>74.789915966386545</v>
      </c>
      <c r="L45">
        <v>10</v>
      </c>
      <c r="M45">
        <f t="shared" si="5"/>
        <v>2.5210084033613454</v>
      </c>
    </row>
    <row r="46" spans="1:20">
      <c r="A46" t="s">
        <v>10</v>
      </c>
      <c r="B46">
        <v>6</v>
      </c>
      <c r="C46">
        <v>17.3</v>
      </c>
      <c r="D46">
        <v>26.5</v>
      </c>
      <c r="E46" t="s">
        <v>11</v>
      </c>
      <c r="F46" t="s">
        <v>14</v>
      </c>
      <c r="G46" s="2">
        <v>41114</v>
      </c>
      <c r="H46" s="2">
        <v>41458</v>
      </c>
      <c r="I46">
        <v>18.2</v>
      </c>
      <c r="J46">
        <f t="shared" si="3"/>
        <v>31.320754716981135</v>
      </c>
      <c r="K46">
        <f t="shared" si="4"/>
        <v>68.679245283018872</v>
      </c>
      <c r="L46">
        <v>12</v>
      </c>
      <c r="M46">
        <f t="shared" si="5"/>
        <v>2.6100628930817611</v>
      </c>
    </row>
    <row r="47" spans="1:20">
      <c r="A47" t="s">
        <v>9</v>
      </c>
      <c r="B47">
        <v>5</v>
      </c>
      <c r="C47">
        <v>18.600000000000001</v>
      </c>
      <c r="D47">
        <v>39.4</v>
      </c>
      <c r="E47" t="s">
        <v>11</v>
      </c>
      <c r="F47" t="s">
        <v>14</v>
      </c>
      <c r="G47" s="2">
        <v>41114</v>
      </c>
      <c r="H47" s="2">
        <v>41458</v>
      </c>
      <c r="I47">
        <v>25.3</v>
      </c>
      <c r="J47">
        <f t="shared" si="3"/>
        <v>35.786802030456847</v>
      </c>
      <c r="K47">
        <f t="shared" si="4"/>
        <v>64.21319796954316</v>
      </c>
      <c r="L47">
        <v>12</v>
      </c>
      <c r="M47">
        <f t="shared" si="5"/>
        <v>2.9822335025380706</v>
      </c>
      <c r="R47">
        <v>12</v>
      </c>
      <c r="S47">
        <f>AVERAGE(K46:K47)</f>
        <v>66.446221626281016</v>
      </c>
      <c r="T47">
        <f>STDEV(K46:K47)/SQRT(COUNT(K46:K47))</f>
        <v>2.2330236567378563</v>
      </c>
    </row>
    <row r="48" spans="1:20">
      <c r="A48" t="s">
        <v>10</v>
      </c>
      <c r="B48">
        <v>5</v>
      </c>
      <c r="C48">
        <v>17.8</v>
      </c>
      <c r="D48">
        <v>28.5</v>
      </c>
      <c r="E48" t="s">
        <v>11</v>
      </c>
      <c r="F48" t="s">
        <v>14</v>
      </c>
      <c r="G48" s="2">
        <v>41114</v>
      </c>
      <c r="H48" s="2">
        <v>41596</v>
      </c>
      <c r="I48">
        <v>18.3</v>
      </c>
      <c r="J48">
        <f t="shared" si="3"/>
        <v>35.789473684210527</v>
      </c>
      <c r="K48">
        <f t="shared" si="4"/>
        <v>64.21052631578948</v>
      </c>
      <c r="L48">
        <v>16</v>
      </c>
      <c r="M48">
        <f t="shared" si="5"/>
        <v>2.236842105263158</v>
      </c>
    </row>
    <row r="49" spans="1:20">
      <c r="A49" t="s">
        <v>9</v>
      </c>
      <c r="B49">
        <v>4</v>
      </c>
      <c r="C49">
        <v>18.5</v>
      </c>
      <c r="D49">
        <v>35.4</v>
      </c>
      <c r="E49" t="s">
        <v>11</v>
      </c>
      <c r="F49" t="s">
        <v>14</v>
      </c>
      <c r="G49" s="2">
        <v>41114</v>
      </c>
      <c r="H49" s="2">
        <v>41596</v>
      </c>
      <c r="I49">
        <v>22.7</v>
      </c>
      <c r="J49">
        <f t="shared" si="3"/>
        <v>35.875706214689259</v>
      </c>
      <c r="K49">
        <f t="shared" si="4"/>
        <v>64.124293785310741</v>
      </c>
      <c r="L49">
        <v>16</v>
      </c>
      <c r="M49">
        <f t="shared" si="5"/>
        <v>2.2422316384180787</v>
      </c>
      <c r="R49">
        <v>16</v>
      </c>
      <c r="S49">
        <f>AVERAGE(K48:K49)</f>
        <v>64.167410050550103</v>
      </c>
      <c r="T49">
        <f>STDEV(K48:K49)/SQRT(COUNT(K48:K49))</f>
        <v>4.3116265239369511E-2</v>
      </c>
    </row>
    <row r="50" spans="1:20">
      <c r="A50" t="s">
        <v>10</v>
      </c>
      <c r="B50">
        <v>17</v>
      </c>
      <c r="C50">
        <v>17</v>
      </c>
      <c r="D50">
        <v>27.2</v>
      </c>
      <c r="E50" t="s">
        <v>11</v>
      </c>
      <c r="F50" t="s">
        <v>16</v>
      </c>
      <c r="G50" s="2">
        <v>41114</v>
      </c>
      <c r="H50" s="2">
        <v>41145</v>
      </c>
      <c r="I50">
        <v>20.9</v>
      </c>
      <c r="J50">
        <f t="shared" si="3"/>
        <v>23.161764705882355</v>
      </c>
      <c r="K50">
        <f t="shared" si="4"/>
        <v>76.838235294117652</v>
      </c>
      <c r="L50">
        <v>1</v>
      </c>
      <c r="M50">
        <f t="shared" si="5"/>
        <v>23.161764705882355</v>
      </c>
    </row>
    <row r="51" spans="1:20">
      <c r="A51" t="s">
        <v>9</v>
      </c>
      <c r="B51">
        <v>17</v>
      </c>
      <c r="C51">
        <v>19.899999999999999</v>
      </c>
      <c r="D51">
        <v>33.5</v>
      </c>
      <c r="E51" t="s">
        <v>11</v>
      </c>
      <c r="F51" t="s">
        <v>16</v>
      </c>
      <c r="G51" s="2">
        <v>41114</v>
      </c>
      <c r="H51" s="2">
        <v>41145</v>
      </c>
      <c r="I51">
        <v>27.1</v>
      </c>
      <c r="J51">
        <f t="shared" si="3"/>
        <v>19.104477611940293</v>
      </c>
      <c r="K51">
        <f t="shared" si="4"/>
        <v>80.895522388059703</v>
      </c>
      <c r="L51">
        <v>1</v>
      </c>
      <c r="M51">
        <f t="shared" si="5"/>
        <v>19.104477611940293</v>
      </c>
      <c r="R51">
        <v>1</v>
      </c>
      <c r="S51">
        <f>AVERAGE(K50:K52)</f>
        <v>81.942998592471824</v>
      </c>
      <c r="T51">
        <f>STDEV(K50:K52)/SQRT(COUNT(K50:K52))</f>
        <v>3.2915514485429527</v>
      </c>
    </row>
    <row r="52" spans="1:20">
      <c r="A52" t="s">
        <v>1</v>
      </c>
      <c r="B52">
        <v>17</v>
      </c>
      <c r="C52">
        <v>17.2</v>
      </c>
      <c r="D52">
        <v>25.2</v>
      </c>
      <c r="E52" t="s">
        <v>11</v>
      </c>
      <c r="F52" t="s">
        <v>16</v>
      </c>
      <c r="G52" s="2">
        <v>41114</v>
      </c>
      <c r="H52" s="2">
        <v>41145</v>
      </c>
      <c r="I52">
        <v>22.2</v>
      </c>
      <c r="J52">
        <f t="shared" si="3"/>
        <v>11.904761904761905</v>
      </c>
      <c r="K52">
        <f t="shared" si="4"/>
        <v>88.095238095238102</v>
      </c>
      <c r="L52">
        <v>1</v>
      </c>
      <c r="M52">
        <f t="shared" si="5"/>
        <v>11.904761904761905</v>
      </c>
    </row>
    <row r="53" spans="1:20">
      <c r="A53" t="s">
        <v>10</v>
      </c>
      <c r="B53">
        <v>18</v>
      </c>
      <c r="C53">
        <v>17.5</v>
      </c>
      <c r="D53">
        <v>28.4</v>
      </c>
      <c r="E53" t="s">
        <v>11</v>
      </c>
      <c r="F53" t="s">
        <v>16</v>
      </c>
      <c r="G53" s="2">
        <v>41114</v>
      </c>
      <c r="H53" s="4">
        <v>41180</v>
      </c>
      <c r="I53">
        <v>22.1</v>
      </c>
      <c r="J53">
        <f t="shared" si="3"/>
        <v>22.183098591549285</v>
      </c>
      <c r="K53">
        <f t="shared" si="4"/>
        <v>77.816901408450718</v>
      </c>
      <c r="L53">
        <v>2</v>
      </c>
      <c r="M53">
        <f t="shared" si="5"/>
        <v>11.091549295774643</v>
      </c>
    </row>
    <row r="54" spans="1:20">
      <c r="A54" t="s">
        <v>9</v>
      </c>
      <c r="B54">
        <v>18</v>
      </c>
      <c r="C54">
        <v>17.899999999999999</v>
      </c>
      <c r="D54">
        <v>32.200000000000003</v>
      </c>
      <c r="E54" t="s">
        <v>11</v>
      </c>
      <c r="F54" t="s">
        <v>16</v>
      </c>
      <c r="G54" s="2">
        <v>41114</v>
      </c>
      <c r="H54" s="4">
        <v>41180</v>
      </c>
      <c r="I54">
        <v>23.9</v>
      </c>
      <c r="J54">
        <f t="shared" si="3"/>
        <v>25.776397515527961</v>
      </c>
      <c r="K54">
        <f t="shared" si="4"/>
        <v>74.223602484472039</v>
      </c>
      <c r="L54">
        <v>2</v>
      </c>
      <c r="M54">
        <f t="shared" si="5"/>
        <v>12.88819875776398</v>
      </c>
      <c r="R54">
        <v>2</v>
      </c>
      <c r="S54">
        <f>AVERAGE(K53:K55)</f>
        <v>79.955530283148164</v>
      </c>
      <c r="T54">
        <f>STDEV(K53:K55)/SQRT(COUNT(K53:K55))</f>
        <v>4.0696927013742092</v>
      </c>
    </row>
    <row r="55" spans="1:20">
      <c r="A55" t="s">
        <v>1</v>
      </c>
      <c r="B55">
        <v>18</v>
      </c>
      <c r="C55">
        <v>15.5</v>
      </c>
      <c r="D55">
        <v>23</v>
      </c>
      <c r="E55" t="s">
        <v>11</v>
      </c>
      <c r="F55" t="s">
        <v>16</v>
      </c>
      <c r="G55" s="2">
        <v>41114</v>
      </c>
      <c r="H55" s="4">
        <v>41180</v>
      </c>
      <c r="I55">
        <v>20.2</v>
      </c>
      <c r="J55">
        <f t="shared" si="3"/>
        <v>12.173913043478263</v>
      </c>
      <c r="K55">
        <f t="shared" si="4"/>
        <v>87.826086956521735</v>
      </c>
      <c r="L55">
        <v>2</v>
      </c>
      <c r="M55">
        <f t="shared" si="5"/>
        <v>6.0869565217391317</v>
      </c>
    </row>
    <row r="56" spans="1:20">
      <c r="A56" t="s">
        <v>10</v>
      </c>
      <c r="B56">
        <v>19</v>
      </c>
      <c r="C56">
        <v>17.7</v>
      </c>
      <c r="D56">
        <v>31.1</v>
      </c>
      <c r="E56" t="s">
        <v>11</v>
      </c>
      <c r="F56" t="s">
        <v>16</v>
      </c>
      <c r="G56" s="2">
        <v>41114</v>
      </c>
      <c r="H56" s="2">
        <v>41221</v>
      </c>
      <c r="I56">
        <v>21.8</v>
      </c>
      <c r="J56">
        <f t="shared" si="3"/>
        <v>29.903536977491964</v>
      </c>
      <c r="K56">
        <f t="shared" si="4"/>
        <v>70.096463022508033</v>
      </c>
      <c r="L56">
        <v>4</v>
      </c>
      <c r="M56">
        <f t="shared" si="5"/>
        <v>7.4758842443729909</v>
      </c>
    </row>
    <row r="57" spans="1:20">
      <c r="A57" t="s">
        <v>9</v>
      </c>
      <c r="B57">
        <v>19</v>
      </c>
      <c r="C57">
        <v>17.8</v>
      </c>
      <c r="D57">
        <v>33.1</v>
      </c>
      <c r="E57" t="s">
        <v>11</v>
      </c>
      <c r="F57" t="s">
        <v>16</v>
      </c>
      <c r="G57" s="2">
        <v>41114</v>
      </c>
      <c r="H57" s="2">
        <v>41221</v>
      </c>
      <c r="I57">
        <v>22.2</v>
      </c>
      <c r="J57">
        <f t="shared" si="3"/>
        <v>32.930513595166168</v>
      </c>
      <c r="K57">
        <f t="shared" si="4"/>
        <v>67.069486404833839</v>
      </c>
      <c r="L57">
        <v>4</v>
      </c>
      <c r="M57">
        <f t="shared" si="5"/>
        <v>8.2326283987915421</v>
      </c>
      <c r="R57">
        <v>4</v>
      </c>
      <c r="S57">
        <f>AVERAGE(K56:K58)</f>
        <v>74.335552463981216</v>
      </c>
      <c r="T57">
        <f>STDEV(K56:K58)/SQRT(COUNT(K56:K58))</f>
        <v>5.8185650917581695</v>
      </c>
    </row>
    <row r="58" spans="1:20">
      <c r="A58" t="s">
        <v>1</v>
      </c>
      <c r="B58">
        <v>19</v>
      </c>
      <c r="C58">
        <v>16.399999999999999</v>
      </c>
      <c r="D58">
        <v>22.6</v>
      </c>
      <c r="E58" t="s">
        <v>11</v>
      </c>
      <c r="F58" t="s">
        <v>16</v>
      </c>
      <c r="G58" s="2">
        <v>41114</v>
      </c>
      <c r="H58" s="2">
        <v>41221</v>
      </c>
      <c r="I58">
        <v>19.399999999999999</v>
      </c>
      <c r="J58">
        <f t="shared" si="3"/>
        <v>14.159292035398241</v>
      </c>
      <c r="K58">
        <f t="shared" si="4"/>
        <v>85.840707964601762</v>
      </c>
      <c r="L58">
        <v>4</v>
      </c>
      <c r="M58">
        <f t="shared" si="5"/>
        <v>3.5398230088495604</v>
      </c>
    </row>
    <row r="59" spans="1:20">
      <c r="A59" t="s">
        <v>10</v>
      </c>
      <c r="B59">
        <v>20</v>
      </c>
      <c r="C59">
        <v>18.100000000000001</v>
      </c>
      <c r="D59">
        <v>28.7</v>
      </c>
      <c r="E59" t="s">
        <v>11</v>
      </c>
      <c r="F59" t="s">
        <v>16</v>
      </c>
      <c r="G59" s="2">
        <v>41114</v>
      </c>
      <c r="H59" s="4">
        <v>41299</v>
      </c>
      <c r="I59">
        <v>20.2</v>
      </c>
      <c r="J59">
        <f t="shared" si="3"/>
        <v>29.616724738675959</v>
      </c>
      <c r="K59">
        <f t="shared" si="4"/>
        <v>70.383275261324044</v>
      </c>
      <c r="L59">
        <v>6</v>
      </c>
      <c r="M59">
        <f t="shared" si="5"/>
        <v>4.9361207897793262</v>
      </c>
    </row>
    <row r="60" spans="1:20">
      <c r="A60" t="s">
        <v>9</v>
      </c>
      <c r="B60">
        <v>20</v>
      </c>
      <c r="C60">
        <v>18.100000000000001</v>
      </c>
      <c r="D60">
        <v>34</v>
      </c>
      <c r="E60" t="s">
        <v>11</v>
      </c>
      <c r="F60" t="s">
        <v>16</v>
      </c>
      <c r="G60" s="2">
        <v>41114</v>
      </c>
      <c r="H60" s="4">
        <v>41299</v>
      </c>
      <c r="I60">
        <v>21.6</v>
      </c>
      <c r="J60">
        <f t="shared" si="3"/>
        <v>36.470588235294116</v>
      </c>
      <c r="K60">
        <f t="shared" si="4"/>
        <v>63.529411764705884</v>
      </c>
      <c r="L60">
        <v>6</v>
      </c>
      <c r="M60">
        <f t="shared" si="5"/>
        <v>6.0784313725490193</v>
      </c>
      <c r="R60">
        <v>6</v>
      </c>
      <c r="S60">
        <f>AVERAGE(K59:K61)</f>
        <v>70.218957690847176</v>
      </c>
      <c r="T60">
        <f>STDEV(K59:K61)/SQRT(COUNT(K59:K61))</f>
        <v>3.8156613680874165</v>
      </c>
    </row>
    <row r="61" spans="1:20">
      <c r="A61" t="s">
        <v>1</v>
      </c>
      <c r="B61">
        <v>20</v>
      </c>
      <c r="C61">
        <v>16.3</v>
      </c>
      <c r="D61">
        <v>25.8</v>
      </c>
      <c r="E61" t="s">
        <v>11</v>
      </c>
      <c r="F61" t="s">
        <v>16</v>
      </c>
      <c r="G61" s="2">
        <v>41114</v>
      </c>
      <c r="H61" s="4">
        <v>41299</v>
      </c>
      <c r="I61">
        <v>19.8</v>
      </c>
      <c r="J61">
        <f t="shared" si="3"/>
        <v>23.255813953488371</v>
      </c>
      <c r="K61">
        <f t="shared" si="4"/>
        <v>76.744186046511629</v>
      </c>
      <c r="L61">
        <v>6</v>
      </c>
      <c r="M61">
        <f t="shared" si="5"/>
        <v>3.8759689922480618</v>
      </c>
    </row>
    <row r="62" spans="1:20">
      <c r="A62" t="s">
        <v>10</v>
      </c>
      <c r="B62">
        <v>21</v>
      </c>
      <c r="C62">
        <v>18</v>
      </c>
      <c r="D62">
        <v>31</v>
      </c>
      <c r="E62" t="s">
        <v>11</v>
      </c>
      <c r="F62" t="s">
        <v>16</v>
      </c>
      <c r="G62" s="2">
        <v>41114</v>
      </c>
      <c r="H62" s="2">
        <v>41362</v>
      </c>
      <c r="I62">
        <v>18.5</v>
      </c>
      <c r="J62">
        <f t="shared" si="3"/>
        <v>40.322580645161288</v>
      </c>
      <c r="K62">
        <f t="shared" si="4"/>
        <v>59.677419354838712</v>
      </c>
      <c r="L62">
        <v>8</v>
      </c>
      <c r="M62">
        <f t="shared" si="5"/>
        <v>5.040322580645161</v>
      </c>
    </row>
    <row r="63" spans="1:20">
      <c r="A63" t="s">
        <v>9</v>
      </c>
      <c r="B63">
        <v>21</v>
      </c>
      <c r="C63">
        <v>19.600000000000001</v>
      </c>
      <c r="D63">
        <v>33.200000000000003</v>
      </c>
      <c r="E63" t="s">
        <v>11</v>
      </c>
      <c r="F63" t="s">
        <v>16</v>
      </c>
      <c r="G63" s="2">
        <v>41114</v>
      </c>
      <c r="H63" s="2">
        <v>41362</v>
      </c>
      <c r="I63">
        <v>23.1</v>
      </c>
      <c r="J63">
        <f t="shared" si="3"/>
        <v>30.421686746987952</v>
      </c>
      <c r="K63">
        <f t="shared" si="4"/>
        <v>69.578313253012055</v>
      </c>
      <c r="L63">
        <v>8</v>
      </c>
      <c r="M63">
        <f t="shared" si="5"/>
        <v>3.802710843373494</v>
      </c>
      <c r="R63">
        <v>8</v>
      </c>
      <c r="S63">
        <f>AVERAGE(K62:K64)</f>
        <v>68.955890968786079</v>
      </c>
      <c r="T63">
        <f>STDEV(K62:K64)/SQRT(COUNT(K62:K64))</f>
        <v>5.1865954631353901</v>
      </c>
    </row>
    <row r="64" spans="1:20">
      <c r="A64" t="s">
        <v>1</v>
      </c>
      <c r="B64">
        <v>21</v>
      </c>
      <c r="C64">
        <v>16.600000000000001</v>
      </c>
      <c r="D64">
        <v>26.8</v>
      </c>
      <c r="E64" t="s">
        <v>11</v>
      </c>
      <c r="F64" t="s">
        <v>16</v>
      </c>
      <c r="G64" s="2">
        <v>41114</v>
      </c>
      <c r="H64" s="2">
        <v>41362</v>
      </c>
      <c r="I64">
        <v>20.8</v>
      </c>
      <c r="J64">
        <f t="shared" si="3"/>
        <v>22.388059701492537</v>
      </c>
      <c r="K64">
        <f t="shared" si="4"/>
        <v>77.611940298507463</v>
      </c>
      <c r="L64">
        <v>8</v>
      </c>
      <c r="M64">
        <f t="shared" si="5"/>
        <v>2.7985074626865671</v>
      </c>
    </row>
    <row r="65" spans="1:20">
      <c r="A65" s="5" t="s">
        <v>10</v>
      </c>
      <c r="B65" s="5">
        <v>22</v>
      </c>
      <c r="C65" s="5">
        <v>17.899999999999999</v>
      </c>
      <c r="D65" s="5">
        <v>33.200000000000003</v>
      </c>
      <c r="E65" s="5" t="s">
        <v>11</v>
      </c>
      <c r="F65" s="5" t="s">
        <v>16</v>
      </c>
      <c r="G65" s="6">
        <v>41114</v>
      </c>
      <c r="H65" s="6">
        <v>41408</v>
      </c>
      <c r="I65" s="5"/>
      <c r="J65" s="5"/>
      <c r="K65" s="5"/>
      <c r="L65" s="5">
        <v>10</v>
      </c>
      <c r="M65" s="5"/>
      <c r="N65" s="5"/>
    </row>
    <row r="66" spans="1:20">
      <c r="A66" t="s">
        <v>9</v>
      </c>
      <c r="B66">
        <v>22</v>
      </c>
      <c r="C66">
        <v>18.5</v>
      </c>
      <c r="D66">
        <v>30</v>
      </c>
      <c r="E66" t="s">
        <v>11</v>
      </c>
      <c r="F66" t="s">
        <v>16</v>
      </c>
      <c r="G66" s="2">
        <v>41114</v>
      </c>
      <c r="H66" s="2">
        <v>41408</v>
      </c>
      <c r="I66">
        <v>21.1</v>
      </c>
      <c r="J66">
        <f t="shared" ref="J66:J97" si="6">(D66-I66)/D66*100</f>
        <v>29.666666666666664</v>
      </c>
      <c r="K66">
        <f t="shared" ref="K66:K97" si="7">100-J66</f>
        <v>70.333333333333343</v>
      </c>
      <c r="L66">
        <v>10</v>
      </c>
      <c r="M66">
        <f t="shared" ref="M66:M97" si="8">J66/L66</f>
        <v>2.9666666666666663</v>
      </c>
      <c r="R66">
        <v>10</v>
      </c>
      <c r="S66">
        <f>AVERAGE(K66:K67)</f>
        <v>75.632768361581924</v>
      </c>
      <c r="T66">
        <f>STDEV(K66:K67)/SQRT(COUNT(K66:K67))</f>
        <v>5.2994350282485811</v>
      </c>
    </row>
    <row r="67" spans="1:20">
      <c r="A67" t="s">
        <v>1</v>
      </c>
      <c r="B67">
        <v>22</v>
      </c>
      <c r="C67">
        <v>16.5</v>
      </c>
      <c r="D67">
        <v>23.6</v>
      </c>
      <c r="E67" t="s">
        <v>11</v>
      </c>
      <c r="F67" t="s">
        <v>16</v>
      </c>
      <c r="G67" s="2">
        <v>41114</v>
      </c>
      <c r="H67" s="2">
        <v>41408</v>
      </c>
      <c r="I67">
        <v>19.100000000000001</v>
      </c>
      <c r="J67">
        <f t="shared" si="6"/>
        <v>19.067796610169491</v>
      </c>
      <c r="K67">
        <f t="shared" si="7"/>
        <v>80.932203389830505</v>
      </c>
      <c r="L67">
        <v>10</v>
      </c>
      <c r="M67">
        <f t="shared" si="8"/>
        <v>1.9067796610169492</v>
      </c>
    </row>
    <row r="68" spans="1:20">
      <c r="A68" s="36" t="s">
        <v>10</v>
      </c>
      <c r="B68" s="36">
        <v>23</v>
      </c>
      <c r="C68" s="36">
        <v>17.3</v>
      </c>
      <c r="D68" s="36">
        <v>26.2</v>
      </c>
      <c r="E68" s="36" t="s">
        <v>11</v>
      </c>
      <c r="F68" s="36" t="s">
        <v>16</v>
      </c>
      <c r="G68" s="37">
        <v>41114</v>
      </c>
      <c r="H68" s="37">
        <v>41458</v>
      </c>
      <c r="I68" s="36">
        <v>18.7</v>
      </c>
      <c r="J68" s="36">
        <f t="shared" si="6"/>
        <v>28.625954198473284</v>
      </c>
      <c r="K68" s="36">
        <f t="shared" si="7"/>
        <v>71.374045801526719</v>
      </c>
      <c r="L68" s="36">
        <v>12</v>
      </c>
      <c r="M68" s="36">
        <f t="shared" si="8"/>
        <v>2.385496183206107</v>
      </c>
      <c r="N68" s="36"/>
    </row>
    <row r="69" spans="1:20">
      <c r="A69" t="s">
        <v>9</v>
      </c>
      <c r="B69">
        <v>23</v>
      </c>
      <c r="C69">
        <v>18.899999999999999</v>
      </c>
      <c r="D69">
        <v>34.9</v>
      </c>
      <c r="E69" t="s">
        <v>11</v>
      </c>
      <c r="F69" t="s">
        <v>16</v>
      </c>
      <c r="G69" s="2">
        <v>41114</v>
      </c>
      <c r="H69" s="2">
        <v>41458</v>
      </c>
      <c r="I69">
        <v>21.6</v>
      </c>
      <c r="J69">
        <f t="shared" si="6"/>
        <v>38.108882521489967</v>
      </c>
      <c r="K69">
        <f t="shared" si="7"/>
        <v>61.891117478510033</v>
      </c>
      <c r="L69">
        <v>12</v>
      </c>
      <c r="M69">
        <f t="shared" si="8"/>
        <v>3.1757402101241641</v>
      </c>
      <c r="R69">
        <v>12</v>
      </c>
      <c r="S69">
        <f>AVERAGE(K68:K70)</f>
        <v>70.888101636979343</v>
      </c>
      <c r="T69">
        <f>STDEV(K68:K70)/SQRT(COUNT(K68:K70))</f>
        <v>5.0599681727745018</v>
      </c>
    </row>
    <row r="70" spans="1:20">
      <c r="A70" t="s">
        <v>1</v>
      </c>
      <c r="B70">
        <v>23</v>
      </c>
      <c r="C70">
        <v>16.3</v>
      </c>
      <c r="D70">
        <v>23.3</v>
      </c>
      <c r="E70" t="s">
        <v>11</v>
      </c>
      <c r="F70" t="s">
        <v>16</v>
      </c>
      <c r="G70" s="2">
        <v>41114</v>
      </c>
      <c r="H70" s="2">
        <v>41458</v>
      </c>
      <c r="I70">
        <v>18.5</v>
      </c>
      <c r="J70">
        <f t="shared" si="6"/>
        <v>20.600858369098717</v>
      </c>
      <c r="K70">
        <f t="shared" si="7"/>
        <v>79.399141630901283</v>
      </c>
      <c r="L70">
        <v>12</v>
      </c>
      <c r="M70">
        <f t="shared" si="8"/>
        <v>1.716738197424893</v>
      </c>
    </row>
    <row r="71" spans="1:20">
      <c r="A71" t="s">
        <v>10</v>
      </c>
      <c r="B71">
        <v>24</v>
      </c>
      <c r="C71">
        <v>18</v>
      </c>
      <c r="D71">
        <v>35.799999999999997</v>
      </c>
      <c r="E71" t="s">
        <v>11</v>
      </c>
      <c r="F71" t="s">
        <v>16</v>
      </c>
      <c r="G71" s="2">
        <v>41114</v>
      </c>
      <c r="H71" s="2">
        <v>41596</v>
      </c>
      <c r="I71">
        <v>19.826000000000001</v>
      </c>
      <c r="J71">
        <f t="shared" si="6"/>
        <v>44.620111731843572</v>
      </c>
      <c r="K71">
        <f t="shared" si="7"/>
        <v>55.379888268156428</v>
      </c>
      <c r="L71">
        <v>16</v>
      </c>
      <c r="M71">
        <f t="shared" si="8"/>
        <v>2.7887569832402233</v>
      </c>
    </row>
    <row r="72" spans="1:20">
      <c r="A72" t="s">
        <v>9</v>
      </c>
      <c r="B72">
        <v>24</v>
      </c>
      <c r="C72">
        <v>18.3</v>
      </c>
      <c r="D72">
        <v>32.200000000000003</v>
      </c>
      <c r="E72" t="s">
        <v>11</v>
      </c>
      <c r="F72" t="s">
        <v>16</v>
      </c>
      <c r="G72" s="2">
        <v>41114</v>
      </c>
      <c r="H72" s="2">
        <v>41596</v>
      </c>
      <c r="I72">
        <v>20.7</v>
      </c>
      <c r="J72">
        <f t="shared" si="6"/>
        <v>35.714285714285722</v>
      </c>
      <c r="K72">
        <f t="shared" si="7"/>
        <v>64.285714285714278</v>
      </c>
      <c r="L72">
        <v>16</v>
      </c>
      <c r="M72">
        <f t="shared" si="8"/>
        <v>2.2321428571428577</v>
      </c>
      <c r="R72">
        <v>16</v>
      </c>
      <c r="S72">
        <f>AVERAGE(K71:K73)</f>
        <v>66.671649177345543</v>
      </c>
      <c r="T72">
        <f>STDEV(K71:K73)/SQRT(COUNT(K71:K73))</f>
        <v>7.3061151573775787</v>
      </c>
    </row>
    <row r="73" spans="1:20">
      <c r="A73" t="s">
        <v>1</v>
      </c>
      <c r="B73">
        <v>24</v>
      </c>
      <c r="C73">
        <v>17</v>
      </c>
      <c r="D73">
        <v>22.9</v>
      </c>
      <c r="E73" t="s">
        <v>11</v>
      </c>
      <c r="F73" t="s">
        <v>16</v>
      </c>
      <c r="G73" s="2">
        <v>41114</v>
      </c>
      <c r="H73" s="2">
        <v>41596</v>
      </c>
      <c r="I73">
        <v>18.399999999999999</v>
      </c>
      <c r="J73">
        <f t="shared" si="6"/>
        <v>19.650655021834062</v>
      </c>
      <c r="K73">
        <f t="shared" si="7"/>
        <v>80.349344978165931</v>
      </c>
      <c r="L73">
        <v>16</v>
      </c>
      <c r="M73">
        <f t="shared" si="8"/>
        <v>1.2281659388646289</v>
      </c>
    </row>
    <row r="74" spans="1:20">
      <c r="A74" s="12" t="s">
        <v>1</v>
      </c>
      <c r="B74" s="12">
        <v>38</v>
      </c>
      <c r="C74" s="12">
        <v>16.8</v>
      </c>
      <c r="D74" s="12">
        <v>28</v>
      </c>
      <c r="E74" s="12" t="s">
        <v>17</v>
      </c>
      <c r="F74" s="12" t="s">
        <v>15</v>
      </c>
      <c r="G74" s="35">
        <v>41114</v>
      </c>
      <c r="H74" s="12"/>
      <c r="I74" s="12"/>
      <c r="J74" s="12">
        <f t="shared" si="6"/>
        <v>100</v>
      </c>
      <c r="K74" s="12">
        <f t="shared" si="7"/>
        <v>0</v>
      </c>
      <c r="L74" s="12">
        <v>0</v>
      </c>
      <c r="M74" s="12" t="e">
        <f t="shared" si="8"/>
        <v>#DIV/0!</v>
      </c>
      <c r="N74" s="12"/>
    </row>
    <row r="75" spans="1:20">
      <c r="A75" t="s">
        <v>10</v>
      </c>
      <c r="B75">
        <v>33</v>
      </c>
      <c r="C75">
        <v>16.100000000000001</v>
      </c>
      <c r="D75">
        <v>27.2</v>
      </c>
      <c r="E75" t="s">
        <v>17</v>
      </c>
      <c r="F75" t="s">
        <v>15</v>
      </c>
      <c r="G75" s="2">
        <v>41114</v>
      </c>
      <c r="H75" s="2">
        <v>41145</v>
      </c>
      <c r="I75">
        <v>19.600000000000001</v>
      </c>
      <c r="J75">
        <f t="shared" si="6"/>
        <v>27.941176470588232</v>
      </c>
      <c r="K75">
        <f t="shared" si="7"/>
        <v>72.058823529411768</v>
      </c>
      <c r="L75">
        <v>1</v>
      </c>
      <c r="M75">
        <f t="shared" si="8"/>
        <v>27.941176470588232</v>
      </c>
    </row>
    <row r="76" spans="1:20">
      <c r="A76" t="s">
        <v>9</v>
      </c>
      <c r="B76">
        <v>33</v>
      </c>
      <c r="C76">
        <v>16.399999999999999</v>
      </c>
      <c r="D76">
        <v>30.7</v>
      </c>
      <c r="E76" t="s">
        <v>17</v>
      </c>
      <c r="F76" t="s">
        <v>15</v>
      </c>
      <c r="G76" s="2">
        <v>41114</v>
      </c>
      <c r="H76" s="2">
        <v>41145</v>
      </c>
      <c r="I76">
        <v>25.5</v>
      </c>
      <c r="J76">
        <f t="shared" si="6"/>
        <v>16.938110749185668</v>
      </c>
      <c r="K76">
        <f t="shared" si="7"/>
        <v>83.061889250814332</v>
      </c>
      <c r="L76">
        <v>1</v>
      </c>
      <c r="M76">
        <f t="shared" si="8"/>
        <v>16.938110749185668</v>
      </c>
      <c r="R76">
        <v>1</v>
      </c>
      <c r="S76">
        <f>AVERAGE(K75:K77)</f>
        <v>75.151348704519805</v>
      </c>
      <c r="T76">
        <f>STDEV(K75:K77)/SQRT(COUNT(K75:K77))</f>
        <v>3.98651133637411</v>
      </c>
    </row>
    <row r="77" spans="1:20">
      <c r="A77" t="s">
        <v>1</v>
      </c>
      <c r="B77">
        <v>33</v>
      </c>
      <c r="C77">
        <v>16.5</v>
      </c>
      <c r="D77">
        <v>30</v>
      </c>
      <c r="E77" t="s">
        <v>17</v>
      </c>
      <c r="F77" t="s">
        <v>15</v>
      </c>
      <c r="G77" s="2">
        <v>41114</v>
      </c>
      <c r="H77" s="2">
        <v>41145</v>
      </c>
      <c r="I77">
        <v>21.1</v>
      </c>
      <c r="J77">
        <f t="shared" si="6"/>
        <v>29.666666666666664</v>
      </c>
      <c r="K77">
        <f t="shared" si="7"/>
        <v>70.333333333333343</v>
      </c>
      <c r="L77">
        <v>1</v>
      </c>
      <c r="M77">
        <f t="shared" si="8"/>
        <v>29.666666666666664</v>
      </c>
    </row>
    <row r="78" spans="1:20">
      <c r="A78" t="s">
        <v>10</v>
      </c>
      <c r="B78">
        <v>34</v>
      </c>
      <c r="C78">
        <v>16.399999999999999</v>
      </c>
      <c r="D78">
        <v>26.2</v>
      </c>
      <c r="E78" t="s">
        <v>17</v>
      </c>
      <c r="F78" t="s">
        <v>15</v>
      </c>
      <c r="G78" s="2">
        <v>41114</v>
      </c>
      <c r="H78" s="4">
        <v>41180</v>
      </c>
      <c r="I78">
        <v>20.399999999999999</v>
      </c>
      <c r="J78">
        <f t="shared" si="6"/>
        <v>22.137404580152676</v>
      </c>
      <c r="K78">
        <f t="shared" si="7"/>
        <v>77.862595419847324</v>
      </c>
      <c r="L78">
        <v>2</v>
      </c>
      <c r="M78">
        <f t="shared" si="8"/>
        <v>11.068702290076338</v>
      </c>
    </row>
    <row r="79" spans="1:20">
      <c r="A79" t="s">
        <v>9</v>
      </c>
      <c r="B79">
        <v>34</v>
      </c>
      <c r="C79">
        <v>15.9</v>
      </c>
      <c r="D79">
        <v>27</v>
      </c>
      <c r="E79" t="s">
        <v>17</v>
      </c>
      <c r="F79" t="s">
        <v>15</v>
      </c>
      <c r="G79" s="2">
        <v>41114</v>
      </c>
      <c r="H79" s="4">
        <v>41180</v>
      </c>
      <c r="I79">
        <v>21</v>
      </c>
      <c r="J79">
        <f t="shared" si="6"/>
        <v>22.222222222222221</v>
      </c>
      <c r="K79">
        <f t="shared" si="7"/>
        <v>77.777777777777771</v>
      </c>
      <c r="L79">
        <v>2</v>
      </c>
      <c r="M79">
        <f t="shared" si="8"/>
        <v>11.111111111111111</v>
      </c>
      <c r="R79">
        <v>2</v>
      </c>
      <c r="S79">
        <f>AVERAGE(K78:K80)</f>
        <v>78.344770863854819</v>
      </c>
      <c r="T79">
        <f>STDEV(K78:K80)/SQRT(COUNT(K78:K80))</f>
        <v>0.52515536161260901</v>
      </c>
    </row>
    <row r="80" spans="1:20">
      <c r="A80" t="s">
        <v>1</v>
      </c>
      <c r="B80">
        <v>34</v>
      </c>
      <c r="C80">
        <v>16.600000000000001</v>
      </c>
      <c r="D80">
        <v>33</v>
      </c>
      <c r="E80" t="s">
        <v>17</v>
      </c>
      <c r="F80" t="s">
        <v>15</v>
      </c>
      <c r="G80" s="2">
        <v>41114</v>
      </c>
      <c r="H80" s="4">
        <v>41180</v>
      </c>
      <c r="I80">
        <v>26.2</v>
      </c>
      <c r="J80">
        <f t="shared" si="6"/>
        <v>20.606060606060609</v>
      </c>
      <c r="K80">
        <f t="shared" si="7"/>
        <v>79.393939393939391</v>
      </c>
      <c r="L80">
        <v>2</v>
      </c>
      <c r="M80">
        <f t="shared" si="8"/>
        <v>10.303030303030305</v>
      </c>
    </row>
    <row r="81" spans="1:20">
      <c r="A81" t="s">
        <v>10</v>
      </c>
      <c r="B81">
        <v>35</v>
      </c>
      <c r="C81">
        <v>17.2</v>
      </c>
      <c r="D81">
        <v>27.8</v>
      </c>
      <c r="E81" t="s">
        <v>17</v>
      </c>
      <c r="F81" t="s">
        <v>15</v>
      </c>
      <c r="G81" s="2">
        <v>41114</v>
      </c>
      <c r="H81" s="2">
        <v>41221</v>
      </c>
      <c r="I81">
        <v>20.7</v>
      </c>
      <c r="J81">
        <f t="shared" si="6"/>
        <v>25.539568345323744</v>
      </c>
      <c r="K81">
        <f t="shared" si="7"/>
        <v>74.460431654676256</v>
      </c>
      <c r="L81">
        <v>4</v>
      </c>
      <c r="M81">
        <f t="shared" si="8"/>
        <v>6.384892086330936</v>
      </c>
    </row>
    <row r="82" spans="1:20">
      <c r="A82" t="s">
        <v>9</v>
      </c>
      <c r="B82">
        <v>35</v>
      </c>
      <c r="C82">
        <v>16.899999999999999</v>
      </c>
      <c r="D82">
        <v>30.9</v>
      </c>
      <c r="E82" t="s">
        <v>17</v>
      </c>
      <c r="F82" t="s">
        <v>15</v>
      </c>
      <c r="G82" s="2">
        <v>41114</v>
      </c>
      <c r="H82" s="2">
        <v>41221</v>
      </c>
      <c r="I82">
        <v>25.1</v>
      </c>
      <c r="J82">
        <f t="shared" si="6"/>
        <v>18.770226537216818</v>
      </c>
      <c r="K82">
        <f t="shared" si="7"/>
        <v>81.229773462783186</v>
      </c>
      <c r="L82">
        <v>4</v>
      </c>
      <c r="M82">
        <f t="shared" si="8"/>
        <v>4.6925566343042044</v>
      </c>
      <c r="R82">
        <v>4</v>
      </c>
      <c r="S82">
        <f>AVERAGE(K81:K83)</f>
        <v>78.875553322319263</v>
      </c>
      <c r="T82">
        <f>STDEV(K81:K83)/SQRT(COUNT(K81:K83))</f>
        <v>2.2091841221963131</v>
      </c>
    </row>
    <row r="83" spans="1:20">
      <c r="A83" t="s">
        <v>1</v>
      </c>
      <c r="B83">
        <v>35</v>
      </c>
      <c r="C83">
        <v>14.6</v>
      </c>
      <c r="D83">
        <v>29.9</v>
      </c>
      <c r="E83" t="s">
        <v>17</v>
      </c>
      <c r="F83" t="s">
        <v>15</v>
      </c>
      <c r="G83" s="2">
        <v>41114</v>
      </c>
      <c r="H83" s="2">
        <v>41221</v>
      </c>
      <c r="I83">
        <v>24.2</v>
      </c>
      <c r="J83">
        <f t="shared" si="6"/>
        <v>19.063545150501671</v>
      </c>
      <c r="K83">
        <f t="shared" si="7"/>
        <v>80.936454849498332</v>
      </c>
      <c r="L83">
        <v>4</v>
      </c>
      <c r="M83">
        <f t="shared" si="8"/>
        <v>4.7658862876254178</v>
      </c>
    </row>
    <row r="84" spans="1:20">
      <c r="A84" t="s">
        <v>10</v>
      </c>
      <c r="B84">
        <v>36</v>
      </c>
      <c r="C84">
        <v>16.3</v>
      </c>
      <c r="D84">
        <v>26.8</v>
      </c>
      <c r="E84" t="s">
        <v>17</v>
      </c>
      <c r="F84" t="s">
        <v>15</v>
      </c>
      <c r="G84" s="2">
        <v>41114</v>
      </c>
      <c r="H84" s="4">
        <v>41299</v>
      </c>
      <c r="I84">
        <v>18.8</v>
      </c>
      <c r="J84">
        <f t="shared" si="6"/>
        <v>29.850746268656714</v>
      </c>
      <c r="K84">
        <f t="shared" si="7"/>
        <v>70.149253731343293</v>
      </c>
      <c r="L84">
        <v>6</v>
      </c>
      <c r="M84">
        <f t="shared" si="8"/>
        <v>4.9751243781094523</v>
      </c>
    </row>
    <row r="85" spans="1:20">
      <c r="A85" t="s">
        <v>9</v>
      </c>
      <c r="B85">
        <v>36</v>
      </c>
      <c r="C85">
        <v>15.4</v>
      </c>
      <c r="D85">
        <v>24.2</v>
      </c>
      <c r="E85" t="s">
        <v>17</v>
      </c>
      <c r="F85" t="s">
        <v>15</v>
      </c>
      <c r="G85" s="2">
        <v>41114</v>
      </c>
      <c r="H85" s="4">
        <v>41299</v>
      </c>
      <c r="I85">
        <v>18.899999999999999</v>
      </c>
      <c r="J85">
        <f t="shared" si="6"/>
        <v>21.900826446280995</v>
      </c>
      <c r="K85">
        <f t="shared" si="7"/>
        <v>78.099173553718998</v>
      </c>
      <c r="L85">
        <v>6</v>
      </c>
      <c r="M85">
        <f t="shared" si="8"/>
        <v>3.6501377410468323</v>
      </c>
      <c r="R85">
        <v>6</v>
      </c>
      <c r="S85">
        <f>AVERAGE(K84:K86)</f>
        <v>71.008182229349117</v>
      </c>
      <c r="T85">
        <f>STDEV(K84:K86)/SQRT(COUNT(K84:K86))</f>
        <v>3.8699380528789704</v>
      </c>
    </row>
    <row r="86" spans="1:20">
      <c r="A86" t="s">
        <v>1</v>
      </c>
      <c r="B86">
        <v>36</v>
      </c>
      <c r="C86">
        <v>16.899999999999999</v>
      </c>
      <c r="D86">
        <v>33.5</v>
      </c>
      <c r="E86" t="s">
        <v>17</v>
      </c>
      <c r="F86" t="s">
        <v>15</v>
      </c>
      <c r="G86" s="2">
        <v>41114</v>
      </c>
      <c r="H86" s="4">
        <v>41299</v>
      </c>
      <c r="I86">
        <v>21.7</v>
      </c>
      <c r="J86">
        <f t="shared" si="6"/>
        <v>35.223880597014926</v>
      </c>
      <c r="K86">
        <f t="shared" si="7"/>
        <v>64.776119402985074</v>
      </c>
      <c r="L86">
        <v>6</v>
      </c>
      <c r="M86">
        <f t="shared" si="8"/>
        <v>5.8706467661691546</v>
      </c>
    </row>
    <row r="87" spans="1:20">
      <c r="A87" t="s">
        <v>10</v>
      </c>
      <c r="B87">
        <v>37</v>
      </c>
      <c r="C87">
        <v>18.399999999999999</v>
      </c>
      <c r="D87">
        <v>33.1</v>
      </c>
      <c r="E87" t="s">
        <v>17</v>
      </c>
      <c r="F87" t="s">
        <v>15</v>
      </c>
      <c r="G87" s="2">
        <v>41114</v>
      </c>
      <c r="H87" s="2">
        <v>41362</v>
      </c>
      <c r="I87">
        <v>19.899999999999999</v>
      </c>
      <c r="J87">
        <f t="shared" si="6"/>
        <v>39.879154078549853</v>
      </c>
      <c r="K87">
        <f t="shared" si="7"/>
        <v>60.120845921450147</v>
      </c>
      <c r="L87">
        <v>8</v>
      </c>
      <c r="M87">
        <f t="shared" si="8"/>
        <v>4.9848942598187316</v>
      </c>
    </row>
    <row r="88" spans="1:20">
      <c r="A88" t="s">
        <v>9</v>
      </c>
      <c r="B88">
        <v>37</v>
      </c>
      <c r="C88">
        <v>14.4</v>
      </c>
      <c r="D88">
        <v>25.5</v>
      </c>
      <c r="E88" t="s">
        <v>17</v>
      </c>
      <c r="F88" t="s">
        <v>15</v>
      </c>
      <c r="G88" s="2">
        <v>41114</v>
      </c>
      <c r="H88" s="2">
        <v>41362</v>
      </c>
      <c r="I88">
        <v>18.7</v>
      </c>
      <c r="J88">
        <f t="shared" si="6"/>
        <v>26.666666666666671</v>
      </c>
      <c r="K88">
        <f t="shared" si="7"/>
        <v>73.333333333333329</v>
      </c>
      <c r="L88">
        <v>8</v>
      </c>
      <c r="M88">
        <f t="shared" si="8"/>
        <v>3.3333333333333339</v>
      </c>
      <c r="R88">
        <v>8</v>
      </c>
      <c r="S88">
        <f>AVERAGE(K87:K89)</f>
        <v>75.243534006337029</v>
      </c>
      <c r="T88">
        <f>STDEV(K87:K89)/SQRT(COUNT(K87:K89))</f>
        <v>9.3315223924306299</v>
      </c>
    </row>
    <row r="89" spans="1:20">
      <c r="A89" t="s">
        <v>1</v>
      </c>
      <c r="B89">
        <v>37</v>
      </c>
      <c r="C89">
        <v>16</v>
      </c>
      <c r="D89">
        <v>24.6</v>
      </c>
      <c r="E89" t="s">
        <v>17</v>
      </c>
      <c r="F89" t="s">
        <v>15</v>
      </c>
      <c r="G89" s="2">
        <v>41114</v>
      </c>
      <c r="H89" s="2">
        <v>41362</v>
      </c>
      <c r="I89">
        <v>22.7</v>
      </c>
      <c r="J89">
        <f t="shared" si="6"/>
        <v>7.7235772357723667</v>
      </c>
      <c r="K89">
        <f t="shared" si="7"/>
        <v>92.276422764227632</v>
      </c>
      <c r="L89">
        <v>8</v>
      </c>
      <c r="M89">
        <f t="shared" si="8"/>
        <v>0.96544715447154583</v>
      </c>
    </row>
    <row r="90" spans="1:20">
      <c r="A90" t="s">
        <v>10</v>
      </c>
      <c r="B90">
        <v>38</v>
      </c>
      <c r="C90">
        <v>17.8</v>
      </c>
      <c r="D90">
        <v>31.3</v>
      </c>
      <c r="E90" t="s">
        <v>17</v>
      </c>
      <c r="F90" t="s">
        <v>15</v>
      </c>
      <c r="G90" s="2">
        <v>41114</v>
      </c>
      <c r="H90" s="2">
        <v>41408</v>
      </c>
      <c r="I90">
        <v>21.3</v>
      </c>
      <c r="J90">
        <f t="shared" si="6"/>
        <v>31.948881789137378</v>
      </c>
      <c r="K90">
        <f t="shared" si="7"/>
        <v>68.051118210862626</v>
      </c>
      <c r="L90">
        <v>10</v>
      </c>
      <c r="M90">
        <f t="shared" si="8"/>
        <v>3.1948881789137378</v>
      </c>
    </row>
    <row r="91" spans="1:20">
      <c r="A91" t="s">
        <v>9</v>
      </c>
      <c r="B91">
        <v>40</v>
      </c>
      <c r="C91">
        <v>16.3</v>
      </c>
      <c r="D91">
        <v>28.1</v>
      </c>
      <c r="E91" t="s">
        <v>17</v>
      </c>
      <c r="F91" t="s">
        <v>15</v>
      </c>
      <c r="G91" s="2">
        <v>41114</v>
      </c>
      <c r="H91" s="2">
        <v>41408</v>
      </c>
      <c r="I91">
        <v>20.3</v>
      </c>
      <c r="J91">
        <f t="shared" si="6"/>
        <v>27.758007117437721</v>
      </c>
      <c r="K91">
        <f t="shared" si="7"/>
        <v>72.241992882562272</v>
      </c>
      <c r="L91">
        <v>10</v>
      </c>
      <c r="M91">
        <f t="shared" si="8"/>
        <v>2.7758007117437722</v>
      </c>
      <c r="R91">
        <v>10</v>
      </c>
      <c r="S91">
        <f>AVERAGE(K90:K92)</f>
        <v>72.039095639200241</v>
      </c>
      <c r="T91">
        <f>STDEV(K90:K92)/SQRT(COUNT(K90:K92))</f>
        <v>2.2461805829373636</v>
      </c>
    </row>
    <row r="92" spans="1:20">
      <c r="A92" t="s">
        <v>1</v>
      </c>
      <c r="B92">
        <v>39</v>
      </c>
      <c r="C92">
        <v>16.5</v>
      </c>
      <c r="D92">
        <v>27.3</v>
      </c>
      <c r="E92" t="s">
        <v>17</v>
      </c>
      <c r="F92" t="s">
        <v>15</v>
      </c>
      <c r="G92" s="2">
        <v>41114</v>
      </c>
      <c r="H92" s="2">
        <v>41408</v>
      </c>
      <c r="I92">
        <v>20.7</v>
      </c>
      <c r="J92">
        <f t="shared" si="6"/>
        <v>24.175824175824182</v>
      </c>
      <c r="K92">
        <f t="shared" si="7"/>
        <v>75.824175824175825</v>
      </c>
      <c r="L92">
        <v>10</v>
      </c>
      <c r="M92">
        <f t="shared" si="8"/>
        <v>2.4175824175824183</v>
      </c>
    </row>
    <row r="93" spans="1:20">
      <c r="A93" t="s">
        <v>10</v>
      </c>
      <c r="B93">
        <v>39</v>
      </c>
      <c r="C93">
        <v>17.5</v>
      </c>
      <c r="D93">
        <v>29.4</v>
      </c>
      <c r="E93" t="s">
        <v>17</v>
      </c>
      <c r="F93" t="s">
        <v>15</v>
      </c>
      <c r="G93" s="2">
        <v>41114</v>
      </c>
      <c r="H93" s="2">
        <v>41458</v>
      </c>
      <c r="I93">
        <v>19.899999999999999</v>
      </c>
      <c r="J93">
        <f t="shared" si="6"/>
        <v>32.312925170068027</v>
      </c>
      <c r="K93">
        <f t="shared" si="7"/>
        <v>67.687074829931973</v>
      </c>
      <c r="L93">
        <v>12</v>
      </c>
      <c r="M93">
        <f t="shared" si="8"/>
        <v>2.6927437641723357</v>
      </c>
    </row>
    <row r="94" spans="1:20">
      <c r="A94" t="s">
        <v>9</v>
      </c>
      <c r="B94">
        <v>39</v>
      </c>
      <c r="C94">
        <v>17.399999999999999</v>
      </c>
      <c r="D94">
        <v>31.6</v>
      </c>
      <c r="E94" t="s">
        <v>17</v>
      </c>
      <c r="F94" t="s">
        <v>15</v>
      </c>
      <c r="G94" s="2">
        <v>41114</v>
      </c>
      <c r="H94" s="2">
        <v>41458</v>
      </c>
      <c r="I94">
        <v>21.8</v>
      </c>
      <c r="J94">
        <f t="shared" si="6"/>
        <v>31.0126582278481</v>
      </c>
      <c r="K94">
        <f t="shared" si="7"/>
        <v>68.987341772151893</v>
      </c>
      <c r="L94">
        <v>12</v>
      </c>
      <c r="M94">
        <f t="shared" si="8"/>
        <v>2.5843881856540083</v>
      </c>
      <c r="R94">
        <v>12</v>
      </c>
      <c r="S94">
        <f>AVERAGE(K93:K95)</f>
        <v>71.851242315637151</v>
      </c>
      <c r="T94">
        <f>STDEV(K93:K95)/SQRT(COUNT(K93:K95))</f>
        <v>3.5340240848761462</v>
      </c>
    </row>
    <row r="95" spans="1:20">
      <c r="A95" t="s">
        <v>1</v>
      </c>
      <c r="B95">
        <v>40</v>
      </c>
      <c r="C95">
        <v>16.3</v>
      </c>
      <c r="D95">
        <v>23.2</v>
      </c>
      <c r="E95" t="s">
        <v>17</v>
      </c>
      <c r="F95" t="s">
        <v>15</v>
      </c>
      <c r="G95" s="2">
        <v>41114</v>
      </c>
      <c r="H95" s="2">
        <v>41458</v>
      </c>
      <c r="I95">
        <v>18.3</v>
      </c>
      <c r="J95">
        <f t="shared" si="6"/>
        <v>21.120689655172409</v>
      </c>
      <c r="K95">
        <f t="shared" si="7"/>
        <v>78.879310344827587</v>
      </c>
      <c r="L95">
        <v>12</v>
      </c>
      <c r="M95">
        <f t="shared" si="8"/>
        <v>1.7600574712643675</v>
      </c>
    </row>
    <row r="96" spans="1:20">
      <c r="A96" t="s">
        <v>10</v>
      </c>
      <c r="B96">
        <v>40</v>
      </c>
      <c r="C96">
        <v>17.399999999999999</v>
      </c>
      <c r="D96">
        <v>28.4</v>
      </c>
      <c r="E96" t="s">
        <v>17</v>
      </c>
      <c r="F96" t="s">
        <v>15</v>
      </c>
      <c r="G96" s="2">
        <v>41114</v>
      </c>
      <c r="H96" s="2">
        <v>41596</v>
      </c>
      <c r="I96">
        <v>11.6</v>
      </c>
      <c r="J96">
        <f t="shared" si="6"/>
        <v>59.154929577464777</v>
      </c>
      <c r="K96">
        <f t="shared" si="7"/>
        <v>40.845070422535223</v>
      </c>
      <c r="L96">
        <v>16</v>
      </c>
      <c r="M96">
        <f t="shared" si="8"/>
        <v>3.6971830985915486</v>
      </c>
      <c r="R96">
        <v>16</v>
      </c>
      <c r="S96">
        <f>AVERAGE(K96:K97)</f>
        <v>47.367927702735187</v>
      </c>
      <c r="T96">
        <f>STDEV(K96:K97)/SQRT(COUNT(K96:K97))</f>
        <v>6.5228572801999389</v>
      </c>
    </row>
    <row r="97" spans="1:20">
      <c r="A97" t="s">
        <v>9</v>
      </c>
      <c r="B97">
        <v>38</v>
      </c>
      <c r="C97">
        <v>16.399999999999999</v>
      </c>
      <c r="D97">
        <v>29.3</v>
      </c>
      <c r="E97" t="s">
        <v>17</v>
      </c>
      <c r="F97" t="s">
        <v>15</v>
      </c>
      <c r="G97" s="2">
        <v>41114</v>
      </c>
      <c r="H97" s="2">
        <v>41596</v>
      </c>
      <c r="I97">
        <v>15.79</v>
      </c>
      <c r="J97">
        <f t="shared" si="6"/>
        <v>46.109215017064855</v>
      </c>
      <c r="K97">
        <f t="shared" si="7"/>
        <v>53.890784982935145</v>
      </c>
      <c r="L97">
        <v>16</v>
      </c>
      <c r="M97">
        <f t="shared" si="8"/>
        <v>2.8818259385665534</v>
      </c>
    </row>
    <row r="98" spans="1:20">
      <c r="A98" t="s">
        <v>10</v>
      </c>
      <c r="B98">
        <v>25</v>
      </c>
      <c r="C98">
        <v>18.600000000000001</v>
      </c>
      <c r="D98">
        <v>31.2</v>
      </c>
      <c r="E98" t="s">
        <v>17</v>
      </c>
      <c r="F98" t="s">
        <v>14</v>
      </c>
      <c r="G98" s="2">
        <v>41114</v>
      </c>
      <c r="H98" s="2">
        <v>41145</v>
      </c>
      <c r="I98">
        <v>24</v>
      </c>
      <c r="J98">
        <f t="shared" ref="J98:J129" si="9">(D98-I98)/D98*100</f>
        <v>23.076923076923077</v>
      </c>
      <c r="K98">
        <f t="shared" ref="K98:K129" si="10">100-J98</f>
        <v>76.92307692307692</v>
      </c>
      <c r="L98">
        <v>1</v>
      </c>
      <c r="M98">
        <f t="shared" ref="M98:M129" si="11">J98/L98</f>
        <v>23.076923076923077</v>
      </c>
    </row>
    <row r="99" spans="1:20">
      <c r="A99" t="s">
        <v>9</v>
      </c>
      <c r="B99">
        <v>25</v>
      </c>
      <c r="C99">
        <v>17.899999999999999</v>
      </c>
      <c r="D99">
        <v>29.5</v>
      </c>
      <c r="E99" t="s">
        <v>17</v>
      </c>
      <c r="F99" t="s">
        <v>14</v>
      </c>
      <c r="G99" s="2">
        <v>41114</v>
      </c>
      <c r="H99" s="2">
        <v>41145</v>
      </c>
      <c r="I99">
        <v>25.9</v>
      </c>
      <c r="J99">
        <f t="shared" si="9"/>
        <v>12.203389830508479</v>
      </c>
      <c r="K99">
        <f t="shared" si="10"/>
        <v>87.796610169491515</v>
      </c>
      <c r="L99">
        <v>1</v>
      </c>
      <c r="M99">
        <f t="shared" si="11"/>
        <v>12.203389830508479</v>
      </c>
      <c r="R99">
        <v>1</v>
      </c>
      <c r="S99">
        <f>AVERAGE(K98:K100)</f>
        <v>85.284812955206021</v>
      </c>
      <c r="T99">
        <f>STDEV(K98:K100)/SQRT(COUNT(K98:K100))</f>
        <v>4.2904844110584248</v>
      </c>
    </row>
    <row r="100" spans="1:20">
      <c r="A100" t="s">
        <v>1</v>
      </c>
      <c r="B100">
        <v>26</v>
      </c>
      <c r="C100">
        <v>18.399999999999999</v>
      </c>
      <c r="D100">
        <v>28.2</v>
      </c>
      <c r="E100" t="s">
        <v>17</v>
      </c>
      <c r="F100" t="s">
        <v>14</v>
      </c>
      <c r="G100" s="2">
        <v>41114</v>
      </c>
      <c r="H100" s="2">
        <v>41145</v>
      </c>
      <c r="I100">
        <v>25.7</v>
      </c>
      <c r="J100">
        <f t="shared" si="9"/>
        <v>8.8652482269503547</v>
      </c>
      <c r="K100">
        <f t="shared" si="10"/>
        <v>91.134751773049643</v>
      </c>
      <c r="L100">
        <v>1</v>
      </c>
      <c r="M100">
        <f t="shared" si="11"/>
        <v>8.8652482269503547</v>
      </c>
    </row>
    <row r="101" spans="1:20">
      <c r="A101" t="s">
        <v>10</v>
      </c>
      <c r="B101">
        <v>26</v>
      </c>
      <c r="C101">
        <v>17.399999999999999</v>
      </c>
      <c r="D101">
        <v>28.3</v>
      </c>
      <c r="E101" t="s">
        <v>17</v>
      </c>
      <c r="F101" t="s">
        <v>14</v>
      </c>
      <c r="G101" s="2">
        <v>41114</v>
      </c>
      <c r="H101" s="4">
        <v>41180</v>
      </c>
      <c r="I101">
        <v>20.100000000000001</v>
      </c>
      <c r="J101">
        <f t="shared" si="9"/>
        <v>28.975265017667841</v>
      </c>
      <c r="K101">
        <f t="shared" si="10"/>
        <v>71.024734982332163</v>
      </c>
      <c r="L101">
        <v>2</v>
      </c>
      <c r="M101">
        <f t="shared" si="11"/>
        <v>14.48763250883392</v>
      </c>
    </row>
    <row r="102" spans="1:20">
      <c r="A102" t="s">
        <v>9</v>
      </c>
      <c r="B102">
        <v>26</v>
      </c>
      <c r="C102">
        <v>17.2</v>
      </c>
      <c r="D102">
        <v>31</v>
      </c>
      <c r="E102" t="s">
        <v>17</v>
      </c>
      <c r="F102" t="s">
        <v>14</v>
      </c>
      <c r="G102" s="2">
        <v>41114</v>
      </c>
      <c r="H102" s="4">
        <v>41180</v>
      </c>
      <c r="I102">
        <v>23.9</v>
      </c>
      <c r="J102">
        <f t="shared" si="9"/>
        <v>22.903225806451619</v>
      </c>
      <c r="K102">
        <f t="shared" si="10"/>
        <v>77.096774193548384</v>
      </c>
      <c r="L102">
        <v>2</v>
      </c>
      <c r="M102">
        <f t="shared" si="11"/>
        <v>11.45161290322581</v>
      </c>
      <c r="R102">
        <v>2</v>
      </c>
      <c r="S102">
        <f>AVERAGE(K101:K103)</f>
        <v>74.573836391960171</v>
      </c>
      <c r="T102">
        <f>STDEV(K101:K103)/SQRT(COUNT(K101:K103))</f>
        <v>1.8263966216282994</v>
      </c>
    </row>
    <row r="103" spans="1:20">
      <c r="A103" t="s">
        <v>1</v>
      </c>
      <c r="B103">
        <v>27</v>
      </c>
      <c r="C103">
        <v>15.5</v>
      </c>
      <c r="D103">
        <v>25</v>
      </c>
      <c r="E103" t="s">
        <v>17</v>
      </c>
      <c r="F103" t="s">
        <v>14</v>
      </c>
      <c r="G103" s="2">
        <v>41114</v>
      </c>
      <c r="H103" s="4">
        <v>41180</v>
      </c>
      <c r="I103">
        <v>18.899999999999999</v>
      </c>
      <c r="J103">
        <f t="shared" si="9"/>
        <v>24.400000000000006</v>
      </c>
      <c r="K103">
        <f t="shared" si="10"/>
        <v>75.599999999999994</v>
      </c>
      <c r="L103">
        <v>2</v>
      </c>
      <c r="M103">
        <f t="shared" si="11"/>
        <v>12.200000000000003</v>
      </c>
    </row>
    <row r="104" spans="1:20">
      <c r="A104" t="s">
        <v>10</v>
      </c>
      <c r="B104">
        <v>27</v>
      </c>
      <c r="C104">
        <v>16.399999999999999</v>
      </c>
      <c r="D104">
        <v>27.6</v>
      </c>
      <c r="E104" t="s">
        <v>17</v>
      </c>
      <c r="F104" t="s">
        <v>14</v>
      </c>
      <c r="G104" s="2">
        <v>41114</v>
      </c>
      <c r="H104" s="2">
        <v>41221</v>
      </c>
      <c r="I104">
        <v>19.5</v>
      </c>
      <c r="J104">
        <f t="shared" si="9"/>
        <v>29.347826086956523</v>
      </c>
      <c r="K104">
        <f t="shared" si="10"/>
        <v>70.65217391304347</v>
      </c>
      <c r="L104">
        <v>4</v>
      </c>
      <c r="M104">
        <f t="shared" si="11"/>
        <v>7.3369565217391308</v>
      </c>
    </row>
    <row r="105" spans="1:20">
      <c r="A105" t="s">
        <v>9</v>
      </c>
      <c r="B105">
        <v>27</v>
      </c>
      <c r="C105">
        <v>17.399999999999999</v>
      </c>
      <c r="D105">
        <v>30.7</v>
      </c>
      <c r="E105" t="s">
        <v>17</v>
      </c>
      <c r="F105" t="s">
        <v>14</v>
      </c>
      <c r="G105" s="2">
        <v>41114</v>
      </c>
      <c r="H105" s="2">
        <v>41221</v>
      </c>
      <c r="I105">
        <v>24.4</v>
      </c>
      <c r="J105">
        <f t="shared" si="9"/>
        <v>20.521172638436486</v>
      </c>
      <c r="K105">
        <f t="shared" si="10"/>
        <v>79.478827361563518</v>
      </c>
      <c r="L105">
        <v>4</v>
      </c>
      <c r="M105">
        <f t="shared" si="11"/>
        <v>5.1302931596091215</v>
      </c>
      <c r="R105">
        <v>4</v>
      </c>
      <c r="S105">
        <f>AVERAGE(K104:K106)</f>
        <v>78.239604964892905</v>
      </c>
      <c r="T105">
        <f>STDEV(K104:K106)/SQRT(COUNT(K104:K106))</f>
        <v>4.0703098826474724</v>
      </c>
    </row>
    <row r="106" spans="1:20">
      <c r="A106" t="s">
        <v>1</v>
      </c>
      <c r="B106">
        <v>28</v>
      </c>
      <c r="C106">
        <v>15.5</v>
      </c>
      <c r="D106">
        <v>27.9</v>
      </c>
      <c r="E106" t="s">
        <v>17</v>
      </c>
      <c r="F106" t="s">
        <v>14</v>
      </c>
      <c r="G106" s="2">
        <v>41114</v>
      </c>
      <c r="H106" s="2">
        <v>41221</v>
      </c>
      <c r="I106">
        <v>23.6</v>
      </c>
      <c r="J106">
        <f t="shared" si="9"/>
        <v>15.412186379928306</v>
      </c>
      <c r="K106">
        <f t="shared" si="10"/>
        <v>84.587813620071699</v>
      </c>
      <c r="L106">
        <v>4</v>
      </c>
      <c r="M106">
        <f t="shared" si="11"/>
        <v>3.8530465949820765</v>
      </c>
    </row>
    <row r="107" spans="1:20">
      <c r="A107" t="s">
        <v>10</v>
      </c>
      <c r="B107">
        <v>28</v>
      </c>
      <c r="C107">
        <v>15.4</v>
      </c>
      <c r="D107">
        <v>24.8</v>
      </c>
      <c r="E107" t="s">
        <v>17</v>
      </c>
      <c r="F107" t="s">
        <v>14</v>
      </c>
      <c r="G107" s="2">
        <v>41114</v>
      </c>
      <c r="H107" s="4">
        <v>41299</v>
      </c>
      <c r="I107">
        <v>17.2</v>
      </c>
      <c r="J107">
        <f t="shared" si="9"/>
        <v>30.645161290322587</v>
      </c>
      <c r="K107">
        <f t="shared" si="10"/>
        <v>69.354838709677409</v>
      </c>
      <c r="L107">
        <v>6</v>
      </c>
      <c r="M107">
        <f t="shared" si="11"/>
        <v>5.1075268817204309</v>
      </c>
    </row>
    <row r="108" spans="1:20">
      <c r="A108" t="s">
        <v>9</v>
      </c>
      <c r="B108">
        <v>28</v>
      </c>
      <c r="C108">
        <v>20.3</v>
      </c>
      <c r="D108">
        <v>35.799999999999997</v>
      </c>
      <c r="E108" t="s">
        <v>17</v>
      </c>
      <c r="F108" t="s">
        <v>14</v>
      </c>
      <c r="G108" s="2">
        <v>41114</v>
      </c>
      <c r="H108" s="4">
        <v>41299</v>
      </c>
      <c r="I108">
        <v>26</v>
      </c>
      <c r="J108">
        <f t="shared" si="9"/>
        <v>27.374301675977648</v>
      </c>
      <c r="K108">
        <f t="shared" si="10"/>
        <v>72.625698324022352</v>
      </c>
      <c r="L108">
        <v>6</v>
      </c>
      <c r="M108">
        <f t="shared" si="11"/>
        <v>4.5623836126629413</v>
      </c>
      <c r="R108">
        <v>6</v>
      </c>
      <c r="S108">
        <f>AVERAGE(K107:K109)</f>
        <v>71.918920269974521</v>
      </c>
      <c r="T108">
        <f>STDEV(K107:K109)/SQRT(COUNT(K107:K109))</f>
        <v>1.3243631035246763</v>
      </c>
    </row>
    <row r="109" spans="1:20">
      <c r="A109" t="s">
        <v>1</v>
      </c>
      <c r="B109">
        <v>29</v>
      </c>
      <c r="C109">
        <v>16.600000000000001</v>
      </c>
      <c r="D109">
        <v>28.6</v>
      </c>
      <c r="E109" t="s">
        <v>17</v>
      </c>
      <c r="F109" t="s">
        <v>14</v>
      </c>
      <c r="G109" s="2">
        <v>41114</v>
      </c>
      <c r="H109" s="4">
        <v>41299</v>
      </c>
      <c r="I109">
        <v>21.1</v>
      </c>
      <c r="J109">
        <f t="shared" si="9"/>
        <v>26.223776223776223</v>
      </c>
      <c r="K109">
        <f t="shared" si="10"/>
        <v>73.776223776223773</v>
      </c>
      <c r="L109">
        <v>6</v>
      </c>
      <c r="M109">
        <f t="shared" si="11"/>
        <v>4.3706293706293708</v>
      </c>
    </row>
    <row r="110" spans="1:20">
      <c r="A110" t="s">
        <v>10</v>
      </c>
      <c r="B110">
        <v>29</v>
      </c>
      <c r="C110">
        <v>17.2</v>
      </c>
      <c r="D110">
        <v>27.4</v>
      </c>
      <c r="E110" t="s">
        <v>17</v>
      </c>
      <c r="F110" t="s">
        <v>14</v>
      </c>
      <c r="G110" s="2">
        <v>41114</v>
      </c>
      <c r="H110" s="2">
        <v>41362</v>
      </c>
      <c r="I110">
        <v>18.100000000000001</v>
      </c>
      <c r="J110">
        <f t="shared" si="9"/>
        <v>33.941605839416049</v>
      </c>
      <c r="K110">
        <f t="shared" si="10"/>
        <v>66.058394160583958</v>
      </c>
      <c r="L110">
        <v>8</v>
      </c>
      <c r="M110">
        <f t="shared" si="11"/>
        <v>4.2427007299270061</v>
      </c>
    </row>
    <row r="111" spans="1:20">
      <c r="A111" t="s">
        <v>9</v>
      </c>
      <c r="B111">
        <v>29</v>
      </c>
      <c r="C111">
        <v>18.100000000000001</v>
      </c>
      <c r="D111">
        <v>31.1</v>
      </c>
      <c r="E111" t="s">
        <v>17</v>
      </c>
      <c r="F111" t="s">
        <v>14</v>
      </c>
      <c r="G111" s="2">
        <v>41114</v>
      </c>
      <c r="H111" s="2">
        <v>41362</v>
      </c>
      <c r="I111">
        <v>23.1</v>
      </c>
      <c r="J111">
        <f t="shared" si="9"/>
        <v>25.723472668810288</v>
      </c>
      <c r="K111">
        <f t="shared" si="10"/>
        <v>74.276527331189712</v>
      </c>
      <c r="L111">
        <v>8</v>
      </c>
      <c r="M111">
        <f t="shared" si="11"/>
        <v>3.215434083601286</v>
      </c>
      <c r="R111">
        <v>8</v>
      </c>
      <c r="S111">
        <f>AVERAGE(K110:K112)</f>
        <v>73.762434148051554</v>
      </c>
      <c r="T111">
        <f>STDEV(K110:K112)/SQRT(COUNT(K110:K112))</f>
        <v>4.3072005405393599</v>
      </c>
    </row>
    <row r="112" spans="1:20">
      <c r="A112" t="s">
        <v>1</v>
      </c>
      <c r="B112">
        <v>30</v>
      </c>
      <c r="C112">
        <v>17</v>
      </c>
      <c r="D112">
        <v>33.6</v>
      </c>
      <c r="E112" t="s">
        <v>17</v>
      </c>
      <c r="F112" t="s">
        <v>14</v>
      </c>
      <c r="G112" s="2">
        <v>41114</v>
      </c>
      <c r="H112" s="2">
        <v>41362</v>
      </c>
      <c r="I112">
        <v>27.2</v>
      </c>
      <c r="J112">
        <f t="shared" si="9"/>
        <v>19.047619047619051</v>
      </c>
      <c r="K112">
        <f t="shared" si="10"/>
        <v>80.952380952380949</v>
      </c>
      <c r="L112">
        <v>8</v>
      </c>
      <c r="M112">
        <f t="shared" si="11"/>
        <v>2.3809523809523814</v>
      </c>
    </row>
    <row r="113" spans="1:20">
      <c r="A113" t="s">
        <v>10</v>
      </c>
      <c r="B113">
        <v>30</v>
      </c>
      <c r="C113">
        <v>16.5</v>
      </c>
      <c r="D113">
        <v>26.8</v>
      </c>
      <c r="E113" t="s">
        <v>17</v>
      </c>
      <c r="F113" t="s">
        <v>14</v>
      </c>
      <c r="G113" s="2">
        <v>41114</v>
      </c>
      <c r="H113" s="2">
        <v>41408</v>
      </c>
      <c r="I113">
        <v>18.5</v>
      </c>
      <c r="J113">
        <f t="shared" si="9"/>
        <v>30.970149253731343</v>
      </c>
      <c r="K113">
        <f t="shared" si="10"/>
        <v>69.029850746268664</v>
      </c>
      <c r="L113">
        <v>10</v>
      </c>
      <c r="M113">
        <f t="shared" si="11"/>
        <v>3.0970149253731343</v>
      </c>
    </row>
    <row r="114" spans="1:20">
      <c r="A114" t="s">
        <v>9</v>
      </c>
      <c r="B114">
        <v>30</v>
      </c>
      <c r="C114">
        <v>18.2</v>
      </c>
      <c r="D114">
        <v>30.5</v>
      </c>
      <c r="E114" t="s">
        <v>17</v>
      </c>
      <c r="F114" t="s">
        <v>14</v>
      </c>
      <c r="G114" s="2">
        <v>41114</v>
      </c>
      <c r="H114" s="2">
        <v>41408</v>
      </c>
      <c r="I114">
        <v>23.5</v>
      </c>
      <c r="J114">
        <f t="shared" si="9"/>
        <v>22.950819672131146</v>
      </c>
      <c r="K114">
        <f t="shared" si="10"/>
        <v>77.049180327868854</v>
      </c>
      <c r="L114">
        <v>10</v>
      </c>
      <c r="M114">
        <f t="shared" si="11"/>
        <v>2.2950819672131146</v>
      </c>
      <c r="R114">
        <v>10</v>
      </c>
      <c r="S114">
        <f>AVERAGE(K113:K115)</f>
        <v>76.908777992900596</v>
      </c>
      <c r="T114">
        <f>STDEV(K113:K115)/SQRT(COUNT(K113:K115))</f>
        <v>4.508916632293233</v>
      </c>
    </row>
    <row r="115" spans="1:20">
      <c r="A115" t="s">
        <v>1</v>
      </c>
      <c r="B115">
        <v>31</v>
      </c>
      <c r="C115">
        <v>15.8</v>
      </c>
      <c r="D115">
        <v>24.1</v>
      </c>
      <c r="E115" t="s">
        <v>17</v>
      </c>
      <c r="F115" t="s">
        <v>14</v>
      </c>
      <c r="G115" s="2">
        <v>41114</v>
      </c>
      <c r="H115" s="2">
        <v>41408</v>
      </c>
      <c r="I115">
        <v>20.399999999999999</v>
      </c>
      <c r="J115">
        <f t="shared" si="9"/>
        <v>15.352697095435698</v>
      </c>
      <c r="K115">
        <f t="shared" si="10"/>
        <v>84.647302904564299</v>
      </c>
      <c r="L115">
        <v>10</v>
      </c>
      <c r="M115">
        <f t="shared" si="11"/>
        <v>1.5352697095435697</v>
      </c>
    </row>
    <row r="116" spans="1:20">
      <c r="A116" t="s">
        <v>10</v>
      </c>
      <c r="B116">
        <v>31</v>
      </c>
      <c r="C116">
        <v>16.399999999999999</v>
      </c>
      <c r="D116">
        <v>25.3</v>
      </c>
      <c r="E116" t="s">
        <v>17</v>
      </c>
      <c r="F116" t="s">
        <v>14</v>
      </c>
      <c r="G116" s="2">
        <v>41114</v>
      </c>
      <c r="H116" s="2">
        <v>41458</v>
      </c>
      <c r="I116">
        <v>17.3</v>
      </c>
      <c r="J116">
        <f t="shared" si="9"/>
        <v>31.620553359683797</v>
      </c>
      <c r="K116">
        <f t="shared" si="10"/>
        <v>68.379446640316203</v>
      </c>
      <c r="L116">
        <v>12</v>
      </c>
      <c r="M116">
        <f t="shared" si="11"/>
        <v>2.6350461133069829</v>
      </c>
    </row>
    <row r="117" spans="1:20">
      <c r="A117" t="s">
        <v>9</v>
      </c>
      <c r="B117">
        <v>31</v>
      </c>
      <c r="C117">
        <v>17.5</v>
      </c>
      <c r="D117">
        <v>29.6</v>
      </c>
      <c r="E117" t="s">
        <v>17</v>
      </c>
      <c r="F117" t="s">
        <v>14</v>
      </c>
      <c r="G117" s="2">
        <v>41114</v>
      </c>
      <c r="H117" s="2">
        <v>41458</v>
      </c>
      <c r="I117">
        <v>21.3</v>
      </c>
      <c r="J117">
        <f t="shared" si="9"/>
        <v>28.040540540540544</v>
      </c>
      <c r="K117">
        <f t="shared" si="10"/>
        <v>71.959459459459453</v>
      </c>
      <c r="L117">
        <v>12</v>
      </c>
      <c r="M117">
        <f t="shared" si="11"/>
        <v>2.336711711711712</v>
      </c>
      <c r="R117">
        <v>12</v>
      </c>
      <c r="S117">
        <f>AVERAGE(K116:K118)</f>
        <v>74.052362639319156</v>
      </c>
      <c r="T117">
        <f>STDEV(K116:K118)/SQRT(COUNT(K116:K118))</f>
        <v>4.0180875876217863</v>
      </c>
    </row>
    <row r="118" spans="1:20">
      <c r="A118" t="s">
        <v>1</v>
      </c>
      <c r="B118">
        <v>32</v>
      </c>
      <c r="C118">
        <v>16.2</v>
      </c>
      <c r="D118">
        <v>25.3</v>
      </c>
      <c r="E118" t="s">
        <v>17</v>
      </c>
      <c r="F118" t="s">
        <v>14</v>
      </c>
      <c r="G118" s="2">
        <v>41114</v>
      </c>
      <c r="H118" s="2">
        <v>41458</v>
      </c>
      <c r="I118">
        <v>20.7</v>
      </c>
      <c r="J118">
        <f t="shared" si="9"/>
        <v>18.181818181818187</v>
      </c>
      <c r="K118">
        <f t="shared" si="10"/>
        <v>81.818181818181813</v>
      </c>
      <c r="L118">
        <v>12</v>
      </c>
      <c r="M118">
        <f t="shared" si="11"/>
        <v>1.5151515151515156</v>
      </c>
    </row>
    <row r="119" spans="1:20">
      <c r="A119" t="s">
        <v>10</v>
      </c>
      <c r="B119">
        <v>32</v>
      </c>
      <c r="C119">
        <v>16.600000000000001</v>
      </c>
      <c r="D119">
        <v>27.1</v>
      </c>
      <c r="E119" t="s">
        <v>17</v>
      </c>
      <c r="F119" t="s">
        <v>14</v>
      </c>
      <c r="G119" s="2">
        <v>41114</v>
      </c>
      <c r="H119" s="2">
        <v>41596</v>
      </c>
      <c r="I119">
        <v>16.399999999999999</v>
      </c>
      <c r="J119">
        <f t="shared" si="9"/>
        <v>39.483394833948346</v>
      </c>
      <c r="K119">
        <f t="shared" si="10"/>
        <v>60.516605166051654</v>
      </c>
      <c r="L119">
        <v>16</v>
      </c>
      <c r="M119">
        <f t="shared" si="11"/>
        <v>2.4677121771217716</v>
      </c>
    </row>
    <row r="120" spans="1:20">
      <c r="A120" t="s">
        <v>9</v>
      </c>
      <c r="B120">
        <v>32</v>
      </c>
      <c r="C120">
        <v>18.8</v>
      </c>
      <c r="D120">
        <v>33.299999999999997</v>
      </c>
      <c r="E120" t="s">
        <v>17</v>
      </c>
      <c r="F120" t="s">
        <v>14</v>
      </c>
      <c r="G120" s="2">
        <v>41114</v>
      </c>
      <c r="H120" s="2">
        <v>41596</v>
      </c>
      <c r="I120">
        <v>22.9</v>
      </c>
      <c r="J120">
        <f t="shared" si="9"/>
        <v>31.231231231231231</v>
      </c>
      <c r="K120">
        <f t="shared" si="10"/>
        <v>68.768768768768766</v>
      </c>
      <c r="L120">
        <v>16</v>
      </c>
      <c r="M120">
        <f t="shared" si="11"/>
        <v>1.9519519519519519</v>
      </c>
      <c r="R120">
        <v>16</v>
      </c>
      <c r="S120">
        <f>AVERAGE(K119:K121)</f>
        <v>68.627039538557156</v>
      </c>
      <c r="T120">
        <f>STDEV(K119:K121)/SQRT(COUNT(K119:K121))</f>
        <v>4.642188681542299</v>
      </c>
    </row>
    <row r="121" spans="1:20">
      <c r="A121" t="s">
        <v>1</v>
      </c>
      <c r="B121">
        <v>25</v>
      </c>
      <c r="C121">
        <v>17.100000000000001</v>
      </c>
      <c r="D121">
        <v>28.2</v>
      </c>
      <c r="E121" t="s">
        <v>17</v>
      </c>
      <c r="F121" t="s">
        <v>14</v>
      </c>
      <c r="G121" s="2">
        <v>41114</v>
      </c>
      <c r="H121" s="2">
        <v>41596</v>
      </c>
      <c r="I121">
        <v>21.6</v>
      </c>
      <c r="J121">
        <f t="shared" si="9"/>
        <v>23.404255319148927</v>
      </c>
      <c r="K121">
        <f t="shared" si="10"/>
        <v>76.59574468085107</v>
      </c>
      <c r="L121">
        <v>16</v>
      </c>
      <c r="M121">
        <f t="shared" si="11"/>
        <v>1.4627659574468079</v>
      </c>
    </row>
    <row r="122" spans="1:20">
      <c r="A122" s="12" t="s">
        <v>9</v>
      </c>
      <c r="B122" s="12">
        <v>48</v>
      </c>
      <c r="C122" s="12">
        <v>16.5</v>
      </c>
      <c r="D122" s="12">
        <v>28.1</v>
      </c>
      <c r="E122" s="12" t="s">
        <v>17</v>
      </c>
      <c r="F122" s="12" t="s">
        <v>16</v>
      </c>
      <c r="G122" s="35">
        <v>41114</v>
      </c>
      <c r="H122" s="12"/>
      <c r="I122" s="12"/>
      <c r="J122" s="12">
        <f t="shared" si="9"/>
        <v>100</v>
      </c>
      <c r="K122" s="12">
        <f t="shared" si="10"/>
        <v>0</v>
      </c>
      <c r="L122" s="12">
        <v>0</v>
      </c>
      <c r="M122" s="12" t="e">
        <f t="shared" si="11"/>
        <v>#DIV/0!</v>
      </c>
      <c r="N122" s="12"/>
    </row>
    <row r="123" spans="1:20">
      <c r="A123" s="12" t="s">
        <v>1</v>
      </c>
      <c r="B123" s="12">
        <v>48</v>
      </c>
      <c r="C123" s="12">
        <v>18.100000000000001</v>
      </c>
      <c r="D123" s="12">
        <v>37.1</v>
      </c>
      <c r="E123" s="12" t="s">
        <v>17</v>
      </c>
      <c r="F123" s="12" t="s">
        <v>16</v>
      </c>
      <c r="G123" s="35">
        <v>41114</v>
      </c>
      <c r="H123" s="12"/>
      <c r="I123" s="12"/>
      <c r="J123" s="12">
        <f t="shared" si="9"/>
        <v>100</v>
      </c>
      <c r="K123" s="12">
        <f t="shared" si="10"/>
        <v>0</v>
      </c>
      <c r="L123" s="12">
        <v>0</v>
      </c>
      <c r="M123" s="12" t="e">
        <f t="shared" si="11"/>
        <v>#DIV/0!</v>
      </c>
      <c r="N123" s="12"/>
    </row>
    <row r="124" spans="1:20">
      <c r="A124" t="s">
        <v>10</v>
      </c>
      <c r="B124">
        <v>41</v>
      </c>
      <c r="C124">
        <v>17.5</v>
      </c>
      <c r="D124">
        <v>29.4</v>
      </c>
      <c r="E124" t="s">
        <v>17</v>
      </c>
      <c r="F124" t="s">
        <v>16</v>
      </c>
      <c r="G124" s="2">
        <v>41114</v>
      </c>
      <c r="H124" s="2">
        <v>41145</v>
      </c>
      <c r="I124">
        <v>21.7</v>
      </c>
      <c r="J124">
        <f t="shared" si="9"/>
        <v>26.190476190476193</v>
      </c>
      <c r="K124">
        <f t="shared" si="10"/>
        <v>73.80952380952381</v>
      </c>
      <c r="L124">
        <v>1</v>
      </c>
      <c r="M124">
        <f t="shared" si="11"/>
        <v>26.190476190476193</v>
      </c>
    </row>
    <row r="125" spans="1:20">
      <c r="A125" t="s">
        <v>9</v>
      </c>
      <c r="B125">
        <v>41</v>
      </c>
      <c r="C125">
        <v>16.2</v>
      </c>
      <c r="D125">
        <v>27.5</v>
      </c>
      <c r="E125" t="s">
        <v>17</v>
      </c>
      <c r="F125" t="s">
        <v>16</v>
      </c>
      <c r="G125" s="2">
        <v>41114</v>
      </c>
      <c r="H125" s="2">
        <v>41145</v>
      </c>
      <c r="I125">
        <v>22.1</v>
      </c>
      <c r="J125">
        <f t="shared" si="9"/>
        <v>19.636363636363633</v>
      </c>
      <c r="K125">
        <f t="shared" si="10"/>
        <v>80.363636363636374</v>
      </c>
      <c r="L125">
        <v>1</v>
      </c>
      <c r="M125">
        <f t="shared" si="11"/>
        <v>19.636363636363633</v>
      </c>
      <c r="R125">
        <v>1</v>
      </c>
      <c r="S125">
        <f>AVERAGE(K124:K126)</f>
        <v>78.768575004886245</v>
      </c>
      <c r="T125">
        <f>STDEV(K124:K126)/SQRT(COUNT(K124:K126))</f>
        <v>2.5315620052066103</v>
      </c>
    </row>
    <row r="126" spans="1:20">
      <c r="A126" t="s">
        <v>1</v>
      </c>
      <c r="B126">
        <v>41</v>
      </c>
      <c r="C126">
        <v>17.899999999999999</v>
      </c>
      <c r="D126">
        <v>34.700000000000003</v>
      </c>
      <c r="E126" t="s">
        <v>17</v>
      </c>
      <c r="F126" t="s">
        <v>16</v>
      </c>
      <c r="G126" s="2">
        <v>41114</v>
      </c>
      <c r="H126" s="2">
        <v>41145</v>
      </c>
      <c r="I126">
        <v>28.5</v>
      </c>
      <c r="J126">
        <f t="shared" si="9"/>
        <v>17.867435158501451</v>
      </c>
      <c r="K126">
        <f t="shared" si="10"/>
        <v>82.132564841498549</v>
      </c>
      <c r="L126">
        <v>1</v>
      </c>
      <c r="M126">
        <f t="shared" si="11"/>
        <v>17.867435158501451</v>
      </c>
    </row>
    <row r="127" spans="1:20">
      <c r="A127" t="s">
        <v>10</v>
      </c>
      <c r="B127">
        <v>48</v>
      </c>
      <c r="C127">
        <v>18.2</v>
      </c>
      <c r="D127">
        <v>27.7</v>
      </c>
      <c r="E127" t="s">
        <v>17</v>
      </c>
      <c r="F127" t="s">
        <v>16</v>
      </c>
      <c r="G127" s="2">
        <v>41114</v>
      </c>
      <c r="H127" s="4">
        <v>41180</v>
      </c>
      <c r="I127">
        <v>20.5</v>
      </c>
      <c r="J127">
        <f t="shared" si="9"/>
        <v>25.992779783393498</v>
      </c>
      <c r="K127">
        <f t="shared" si="10"/>
        <v>74.007220216606498</v>
      </c>
      <c r="L127">
        <v>2</v>
      </c>
      <c r="M127">
        <f t="shared" si="11"/>
        <v>12.996389891696749</v>
      </c>
    </row>
    <row r="128" spans="1:20">
      <c r="A128" t="s">
        <v>9</v>
      </c>
      <c r="B128">
        <v>42</v>
      </c>
      <c r="C128">
        <v>14.7</v>
      </c>
      <c r="D128">
        <v>22.6</v>
      </c>
      <c r="E128" t="s">
        <v>17</v>
      </c>
      <c r="F128" t="s">
        <v>16</v>
      </c>
      <c r="G128" s="2">
        <v>41114</v>
      </c>
      <c r="H128" s="4">
        <v>41180</v>
      </c>
      <c r="I128">
        <v>17.7</v>
      </c>
      <c r="J128">
        <f t="shared" si="9"/>
        <v>21.681415929203549</v>
      </c>
      <c r="K128">
        <f t="shared" si="10"/>
        <v>78.318584070796447</v>
      </c>
      <c r="L128">
        <v>2</v>
      </c>
      <c r="M128">
        <f t="shared" si="11"/>
        <v>10.840707964601775</v>
      </c>
      <c r="R128">
        <v>2</v>
      </c>
      <c r="S128">
        <f>AVERAGE(K127:K129)</f>
        <v>74.941934762467653</v>
      </c>
      <c r="T128">
        <f>STDEV(K127:K129)/SQRT(COUNT(K127:K129))</f>
        <v>1.7434877505462867</v>
      </c>
    </row>
    <row r="129" spans="1:20">
      <c r="A129" t="s">
        <v>1</v>
      </c>
      <c r="B129">
        <v>42</v>
      </c>
      <c r="C129">
        <v>18.3</v>
      </c>
      <c r="D129">
        <v>32</v>
      </c>
      <c r="E129" t="s">
        <v>17</v>
      </c>
      <c r="F129" t="s">
        <v>16</v>
      </c>
      <c r="G129" s="2">
        <v>41114</v>
      </c>
      <c r="H129" s="4">
        <v>41180</v>
      </c>
      <c r="I129">
        <v>23.2</v>
      </c>
      <c r="J129">
        <f t="shared" si="9"/>
        <v>27.500000000000004</v>
      </c>
      <c r="K129">
        <f t="shared" si="10"/>
        <v>72.5</v>
      </c>
      <c r="L129">
        <v>2</v>
      </c>
      <c r="M129">
        <f t="shared" si="11"/>
        <v>13.750000000000002</v>
      </c>
    </row>
    <row r="130" spans="1:20">
      <c r="A130" t="s">
        <v>10</v>
      </c>
      <c r="B130">
        <v>45</v>
      </c>
      <c r="C130">
        <v>18.3</v>
      </c>
      <c r="D130">
        <v>30.4</v>
      </c>
      <c r="E130" t="s">
        <v>17</v>
      </c>
      <c r="F130" t="s">
        <v>16</v>
      </c>
      <c r="G130" s="2">
        <v>41114</v>
      </c>
      <c r="H130" s="2">
        <v>41221</v>
      </c>
      <c r="I130">
        <v>19</v>
      </c>
      <c r="J130">
        <f t="shared" ref="J130:J161" si="12">(D130-I130)/D130*100</f>
        <v>37.499999999999993</v>
      </c>
      <c r="K130">
        <f t="shared" ref="K130:K161" si="13">100-J130</f>
        <v>62.500000000000007</v>
      </c>
      <c r="L130">
        <v>4</v>
      </c>
      <c r="M130">
        <f t="shared" ref="M130:M161" si="14">J130/L130</f>
        <v>9.3749999999999982</v>
      </c>
    </row>
    <row r="131" spans="1:20">
      <c r="A131" t="s">
        <v>9</v>
      </c>
      <c r="B131">
        <v>43</v>
      </c>
      <c r="C131">
        <v>18</v>
      </c>
      <c r="D131">
        <v>30.3</v>
      </c>
      <c r="E131" t="s">
        <v>17</v>
      </c>
      <c r="F131" t="s">
        <v>16</v>
      </c>
      <c r="G131" s="2">
        <v>41114</v>
      </c>
      <c r="H131" s="2">
        <v>41221</v>
      </c>
      <c r="I131">
        <v>20.2</v>
      </c>
      <c r="J131">
        <f t="shared" si="12"/>
        <v>33.333333333333336</v>
      </c>
      <c r="K131">
        <f t="shared" si="13"/>
        <v>66.666666666666657</v>
      </c>
      <c r="L131">
        <v>4</v>
      </c>
      <c r="M131">
        <f t="shared" si="14"/>
        <v>8.3333333333333339</v>
      </c>
      <c r="R131">
        <v>4</v>
      </c>
      <c r="S131">
        <f>AVERAGE(K130:K132)</f>
        <v>63.900367309458211</v>
      </c>
      <c r="T131">
        <f>STDEV(K130:K132)/SQRT(COUNT(K130:K132))</f>
        <v>1.3831853993688015</v>
      </c>
    </row>
    <row r="132" spans="1:20">
      <c r="A132" t="s">
        <v>1</v>
      </c>
      <c r="B132">
        <v>43</v>
      </c>
      <c r="C132">
        <v>19</v>
      </c>
      <c r="D132">
        <v>36.299999999999997</v>
      </c>
      <c r="E132" t="s">
        <v>17</v>
      </c>
      <c r="F132" t="s">
        <v>16</v>
      </c>
      <c r="G132" s="2">
        <v>41114</v>
      </c>
      <c r="H132" s="2">
        <v>41221</v>
      </c>
      <c r="I132">
        <v>22.7</v>
      </c>
      <c r="J132">
        <f t="shared" si="12"/>
        <v>37.465564738292009</v>
      </c>
      <c r="K132">
        <f t="shared" si="13"/>
        <v>62.534435261707991</v>
      </c>
      <c r="L132">
        <v>4</v>
      </c>
      <c r="M132">
        <f t="shared" si="14"/>
        <v>9.3663911845730023</v>
      </c>
    </row>
    <row r="133" spans="1:20">
      <c r="A133" s="5" t="s">
        <v>10</v>
      </c>
      <c r="B133" s="5">
        <v>47</v>
      </c>
      <c r="C133" s="5">
        <v>18.899999999999999</v>
      </c>
      <c r="D133" s="5">
        <v>31.5</v>
      </c>
      <c r="E133" s="5" t="s">
        <v>17</v>
      </c>
      <c r="F133" s="5" t="s">
        <v>16</v>
      </c>
      <c r="G133" s="6">
        <v>41114</v>
      </c>
      <c r="H133" s="38">
        <v>41299</v>
      </c>
      <c r="I133" s="5">
        <v>0.2</v>
      </c>
      <c r="J133" s="5">
        <f t="shared" si="12"/>
        <v>99.365079365079367</v>
      </c>
      <c r="K133" s="5">
        <f t="shared" si="13"/>
        <v>0.63492063492063266</v>
      </c>
      <c r="L133" s="5">
        <v>6</v>
      </c>
      <c r="M133" s="5">
        <f t="shared" si="14"/>
        <v>16.56084656084656</v>
      </c>
      <c r="N133" s="5" t="s">
        <v>63</v>
      </c>
    </row>
    <row r="134" spans="1:20">
      <c r="A134" t="s">
        <v>9</v>
      </c>
      <c r="B134">
        <v>44</v>
      </c>
      <c r="C134">
        <v>16.600000000000001</v>
      </c>
      <c r="D134">
        <v>32.5</v>
      </c>
      <c r="E134" t="s">
        <v>17</v>
      </c>
      <c r="F134" t="s">
        <v>16</v>
      </c>
      <c r="G134" s="2">
        <v>41114</v>
      </c>
      <c r="H134" s="4">
        <v>41299</v>
      </c>
      <c r="I134">
        <v>19.399999999999999</v>
      </c>
      <c r="J134">
        <f t="shared" si="12"/>
        <v>40.307692307692314</v>
      </c>
      <c r="K134">
        <f t="shared" si="13"/>
        <v>59.692307692307686</v>
      </c>
      <c r="L134">
        <v>6</v>
      </c>
      <c r="M134">
        <f t="shared" si="14"/>
        <v>6.717948717948719</v>
      </c>
      <c r="R134">
        <v>6</v>
      </c>
      <c r="S134">
        <f>AVERAGE(K134:K135)</f>
        <v>61.914216673378974</v>
      </c>
      <c r="T134">
        <f>STDEV(K134:K135)/SQRT(COUNT(K134:K135))</f>
        <v>2.2219089810712833</v>
      </c>
    </row>
    <row r="135" spans="1:20">
      <c r="A135" t="s">
        <v>1</v>
      </c>
      <c r="B135">
        <v>44</v>
      </c>
      <c r="C135">
        <v>18.100000000000001</v>
      </c>
      <c r="D135">
        <v>38.200000000000003</v>
      </c>
      <c r="E135" t="s">
        <v>17</v>
      </c>
      <c r="F135" t="s">
        <v>16</v>
      </c>
      <c r="G135" s="2">
        <v>41114</v>
      </c>
      <c r="H135" s="4">
        <v>41299</v>
      </c>
      <c r="I135">
        <v>24.5</v>
      </c>
      <c r="J135">
        <f t="shared" si="12"/>
        <v>35.863874345549746</v>
      </c>
      <c r="K135">
        <f t="shared" si="13"/>
        <v>64.136125654450254</v>
      </c>
      <c r="L135">
        <v>6</v>
      </c>
      <c r="M135">
        <f t="shared" si="14"/>
        <v>5.9773123909249577</v>
      </c>
    </row>
    <row r="136" spans="1:20">
      <c r="A136" t="s">
        <v>10</v>
      </c>
      <c r="B136">
        <v>46</v>
      </c>
      <c r="C136">
        <v>19.2</v>
      </c>
      <c r="D136">
        <v>35.6</v>
      </c>
      <c r="E136" t="s">
        <v>17</v>
      </c>
      <c r="F136" t="s">
        <v>16</v>
      </c>
      <c r="G136" s="2">
        <v>41114</v>
      </c>
      <c r="H136" s="2">
        <v>41362</v>
      </c>
      <c r="I136">
        <v>20</v>
      </c>
      <c r="J136">
        <f t="shared" si="12"/>
        <v>43.820224719101127</v>
      </c>
      <c r="K136">
        <f t="shared" si="13"/>
        <v>56.179775280898873</v>
      </c>
      <c r="L136">
        <v>8</v>
      </c>
      <c r="M136">
        <f t="shared" si="14"/>
        <v>5.4775280898876408</v>
      </c>
    </row>
    <row r="137" spans="1:20">
      <c r="A137" t="s">
        <v>9</v>
      </c>
      <c r="B137">
        <v>45</v>
      </c>
      <c r="C137">
        <v>16.3</v>
      </c>
      <c r="D137">
        <v>29.7</v>
      </c>
      <c r="E137" t="s">
        <v>17</v>
      </c>
      <c r="F137" t="s">
        <v>16</v>
      </c>
      <c r="G137" s="2">
        <v>41114</v>
      </c>
      <c r="H137" s="2">
        <v>41362</v>
      </c>
      <c r="I137">
        <v>11.8</v>
      </c>
      <c r="J137">
        <f t="shared" si="12"/>
        <v>60.269360269360263</v>
      </c>
      <c r="K137">
        <f t="shared" si="13"/>
        <v>39.730639730639737</v>
      </c>
      <c r="L137">
        <v>8</v>
      </c>
      <c r="M137">
        <f t="shared" si="14"/>
        <v>7.5336700336700329</v>
      </c>
      <c r="R137">
        <v>8</v>
      </c>
      <c r="S137">
        <f>AVERAGE(K136:K138)</f>
        <v>54.87566418388186</v>
      </c>
      <c r="T137">
        <f>STDEV(K136:K138)/SQRT(COUNT(K136:K138))</f>
        <v>8.3928874051901179</v>
      </c>
    </row>
    <row r="138" spans="1:20">
      <c r="A138" t="s">
        <v>1</v>
      </c>
      <c r="B138">
        <v>45</v>
      </c>
      <c r="C138">
        <v>17.5</v>
      </c>
      <c r="D138">
        <v>37.4</v>
      </c>
      <c r="E138" t="s">
        <v>17</v>
      </c>
      <c r="F138" t="s">
        <v>16</v>
      </c>
      <c r="G138" s="2">
        <v>41114</v>
      </c>
      <c r="H138" s="2">
        <v>41362</v>
      </c>
      <c r="I138">
        <v>25.7</v>
      </c>
      <c r="J138">
        <f t="shared" si="12"/>
        <v>31.283422459893046</v>
      </c>
      <c r="K138">
        <f t="shared" si="13"/>
        <v>68.716577540106954</v>
      </c>
      <c r="L138">
        <v>8</v>
      </c>
      <c r="M138">
        <f t="shared" si="14"/>
        <v>3.9104278074866308</v>
      </c>
    </row>
    <row r="139" spans="1:20">
      <c r="A139" t="s">
        <v>10</v>
      </c>
      <c r="B139">
        <v>44</v>
      </c>
      <c r="C139">
        <v>20.7</v>
      </c>
      <c r="D139">
        <v>34.4</v>
      </c>
      <c r="E139" t="s">
        <v>17</v>
      </c>
      <c r="F139" t="s">
        <v>16</v>
      </c>
      <c r="G139" s="2">
        <v>41114</v>
      </c>
      <c r="H139" s="2">
        <v>41408</v>
      </c>
      <c r="I139">
        <v>21</v>
      </c>
      <c r="J139">
        <f t="shared" si="12"/>
        <v>38.95348837209302</v>
      </c>
      <c r="K139">
        <f t="shared" si="13"/>
        <v>61.04651162790698</v>
      </c>
      <c r="L139">
        <v>10</v>
      </c>
      <c r="M139">
        <f t="shared" si="14"/>
        <v>3.8953488372093021</v>
      </c>
    </row>
    <row r="140" spans="1:20">
      <c r="A140" t="s">
        <v>9</v>
      </c>
      <c r="B140">
        <v>46</v>
      </c>
      <c r="C140">
        <v>17.399999999999999</v>
      </c>
      <c r="D140">
        <v>31.1</v>
      </c>
      <c r="E140" t="s">
        <v>17</v>
      </c>
      <c r="F140" t="s">
        <v>16</v>
      </c>
      <c r="G140" s="2">
        <v>41114</v>
      </c>
      <c r="H140" s="2">
        <v>41408</v>
      </c>
      <c r="I140">
        <v>18.600000000000001</v>
      </c>
      <c r="J140">
        <f t="shared" si="12"/>
        <v>40.192926045016073</v>
      </c>
      <c r="K140">
        <f t="shared" si="13"/>
        <v>59.807073954983927</v>
      </c>
      <c r="L140">
        <v>10</v>
      </c>
      <c r="M140">
        <f t="shared" si="14"/>
        <v>4.0192926045016071</v>
      </c>
      <c r="R140">
        <v>10</v>
      </c>
      <c r="S140">
        <f>AVERAGE(K139:K141)</f>
        <v>61.487684346170738</v>
      </c>
      <c r="T140">
        <f>STDEV(K139:K141)/SQRT(COUNT(K139:K141))</f>
        <v>1.1196017311120832</v>
      </c>
    </row>
    <row r="141" spans="1:20">
      <c r="A141" t="s">
        <v>1</v>
      </c>
      <c r="B141">
        <v>46</v>
      </c>
      <c r="C141">
        <v>18.2</v>
      </c>
      <c r="D141">
        <v>33.799999999999997</v>
      </c>
      <c r="E141" t="s">
        <v>17</v>
      </c>
      <c r="F141" t="s">
        <v>16</v>
      </c>
      <c r="G141" s="2">
        <v>41114</v>
      </c>
      <c r="H141" s="2">
        <v>41408</v>
      </c>
      <c r="I141">
        <v>21.5</v>
      </c>
      <c r="J141">
        <f t="shared" si="12"/>
        <v>36.390532544378694</v>
      </c>
      <c r="K141">
        <f t="shared" si="13"/>
        <v>63.609467455621306</v>
      </c>
      <c r="L141">
        <v>10</v>
      </c>
      <c r="M141">
        <f t="shared" si="14"/>
        <v>3.6390532544378695</v>
      </c>
    </row>
    <row r="142" spans="1:20">
      <c r="A142" t="s">
        <v>10</v>
      </c>
      <c r="B142">
        <v>43</v>
      </c>
      <c r="C142">
        <v>17.7</v>
      </c>
      <c r="D142">
        <v>30.7</v>
      </c>
      <c r="E142" t="s">
        <v>17</v>
      </c>
      <c r="F142" t="s">
        <v>16</v>
      </c>
      <c r="G142" s="2">
        <v>41114</v>
      </c>
      <c r="H142" s="2">
        <v>41458</v>
      </c>
      <c r="I142">
        <v>18.100000000000001</v>
      </c>
      <c r="J142">
        <f t="shared" si="12"/>
        <v>41.042345276872958</v>
      </c>
      <c r="K142">
        <f t="shared" si="13"/>
        <v>58.957654723127042</v>
      </c>
      <c r="L142">
        <v>12</v>
      </c>
      <c r="M142">
        <f t="shared" si="14"/>
        <v>3.420195439739413</v>
      </c>
    </row>
    <row r="143" spans="1:20">
      <c r="A143" t="s">
        <v>9</v>
      </c>
      <c r="B143">
        <v>47</v>
      </c>
      <c r="C143">
        <v>16.5</v>
      </c>
      <c r="D143">
        <v>28</v>
      </c>
      <c r="E143" t="s">
        <v>17</v>
      </c>
      <c r="F143" t="s">
        <v>16</v>
      </c>
      <c r="G143" s="2">
        <v>41114</v>
      </c>
      <c r="H143" s="2">
        <v>41458</v>
      </c>
      <c r="I143">
        <v>18.2</v>
      </c>
      <c r="J143">
        <f t="shared" si="12"/>
        <v>35</v>
      </c>
      <c r="K143">
        <f t="shared" si="13"/>
        <v>65</v>
      </c>
      <c r="L143">
        <v>12</v>
      </c>
      <c r="M143">
        <f t="shared" si="14"/>
        <v>2.9166666666666665</v>
      </c>
      <c r="R143">
        <v>12</v>
      </c>
      <c r="S143">
        <f>AVERAGE(K142:K144)</f>
        <v>61.669126160011039</v>
      </c>
      <c r="T143">
        <f>STDEV(K142:K144)/SQRT(COUNT(K142:K144))</f>
        <v>1.7715556830054189</v>
      </c>
    </row>
    <row r="144" spans="1:20">
      <c r="A144" t="s">
        <v>1</v>
      </c>
      <c r="B144">
        <v>47</v>
      </c>
      <c r="C144">
        <v>17.600000000000001</v>
      </c>
      <c r="D144">
        <v>36.200000000000003</v>
      </c>
      <c r="E144" t="s">
        <v>17</v>
      </c>
      <c r="F144" t="s">
        <v>16</v>
      </c>
      <c r="G144" s="2">
        <v>41114</v>
      </c>
      <c r="H144" s="2">
        <v>41458</v>
      </c>
      <c r="I144">
        <v>22.1</v>
      </c>
      <c r="J144">
        <f t="shared" si="12"/>
        <v>38.950276243093924</v>
      </c>
      <c r="K144">
        <f t="shared" si="13"/>
        <v>61.049723756906076</v>
      </c>
      <c r="L144">
        <v>12</v>
      </c>
      <c r="M144">
        <f t="shared" si="14"/>
        <v>3.2458563535911602</v>
      </c>
    </row>
    <row r="145" spans="1:20">
      <c r="A145" s="12" t="s">
        <v>10</v>
      </c>
      <c r="B145" s="12">
        <v>42</v>
      </c>
      <c r="C145" s="12">
        <v>17.899999999999999</v>
      </c>
      <c r="D145" s="12">
        <v>32.9</v>
      </c>
      <c r="E145" s="12" t="s">
        <v>17</v>
      </c>
      <c r="F145" s="12" t="s">
        <v>16</v>
      </c>
      <c r="G145" s="35">
        <v>41114</v>
      </c>
      <c r="H145" s="12"/>
      <c r="I145" s="12"/>
      <c r="J145" s="12">
        <f t="shared" si="12"/>
        <v>100</v>
      </c>
      <c r="K145" s="12">
        <f t="shared" si="13"/>
        <v>0</v>
      </c>
      <c r="L145" s="12"/>
      <c r="M145" s="12" t="e">
        <f t="shared" si="14"/>
        <v>#DIV/0!</v>
      </c>
      <c r="N145" s="12"/>
    </row>
    <row r="146" spans="1:20">
      <c r="A146" s="12" t="s">
        <v>1</v>
      </c>
      <c r="B146" s="12">
        <v>64</v>
      </c>
      <c r="C146" s="12">
        <v>16.899999999999999</v>
      </c>
      <c r="D146" s="12">
        <v>32.700000000000003</v>
      </c>
      <c r="E146" s="12" t="s">
        <v>18</v>
      </c>
      <c r="F146" s="12" t="s">
        <v>15</v>
      </c>
      <c r="G146" s="35">
        <v>41114</v>
      </c>
      <c r="H146" s="12"/>
      <c r="I146" s="12"/>
      <c r="J146" s="12">
        <f t="shared" si="12"/>
        <v>100</v>
      </c>
      <c r="K146" s="12">
        <f t="shared" si="13"/>
        <v>0</v>
      </c>
      <c r="L146" s="12">
        <v>0</v>
      </c>
      <c r="M146" s="12" t="e">
        <f t="shared" si="14"/>
        <v>#DIV/0!</v>
      </c>
      <c r="N146" s="12"/>
    </row>
    <row r="147" spans="1:20">
      <c r="A147" t="s">
        <v>10</v>
      </c>
      <c r="B147">
        <v>57</v>
      </c>
      <c r="C147">
        <v>18.2</v>
      </c>
      <c r="D147">
        <v>29.2</v>
      </c>
      <c r="E147" t="s">
        <v>18</v>
      </c>
      <c r="F147" t="s">
        <v>15</v>
      </c>
      <c r="G147" s="2">
        <v>41114</v>
      </c>
      <c r="H147" s="2">
        <v>41145</v>
      </c>
      <c r="I147">
        <v>24.3</v>
      </c>
      <c r="J147">
        <f t="shared" si="12"/>
        <v>16.780821917808215</v>
      </c>
      <c r="K147">
        <f t="shared" si="13"/>
        <v>83.219178082191789</v>
      </c>
      <c r="L147">
        <v>1</v>
      </c>
      <c r="M147">
        <f t="shared" si="14"/>
        <v>16.780821917808215</v>
      </c>
      <c r="R147">
        <v>1</v>
      </c>
      <c r="S147">
        <f>AVERAGE(K147:K148)</f>
        <v>83.320818987619958</v>
      </c>
      <c r="T147">
        <f>STDEV(K147:K148)/SQRT(COUNT(K147:K148))</f>
        <v>0.1016409054281695</v>
      </c>
    </row>
    <row r="148" spans="1:20">
      <c r="A148" t="s">
        <v>1</v>
      </c>
      <c r="B148">
        <v>57</v>
      </c>
      <c r="C148">
        <v>19.100000000000001</v>
      </c>
      <c r="D148">
        <v>37.4</v>
      </c>
      <c r="E148" t="s">
        <v>18</v>
      </c>
      <c r="F148" t="s">
        <v>15</v>
      </c>
      <c r="G148" s="2">
        <v>41114</v>
      </c>
      <c r="H148" s="2">
        <v>41145</v>
      </c>
      <c r="I148">
        <v>31.2</v>
      </c>
      <c r="J148">
        <f t="shared" si="12"/>
        <v>16.577540106951872</v>
      </c>
      <c r="K148">
        <f t="shared" si="13"/>
        <v>83.422459893048128</v>
      </c>
      <c r="L148">
        <v>1</v>
      </c>
      <c r="M148">
        <f t="shared" si="14"/>
        <v>16.577540106951872</v>
      </c>
    </row>
    <row r="149" spans="1:20">
      <c r="A149" t="s">
        <v>10</v>
      </c>
      <c r="B149">
        <v>58</v>
      </c>
      <c r="C149">
        <v>18.100000000000001</v>
      </c>
      <c r="D149">
        <v>32.9</v>
      </c>
      <c r="E149" t="s">
        <v>18</v>
      </c>
      <c r="F149" t="s">
        <v>15</v>
      </c>
      <c r="G149" s="2">
        <v>41114</v>
      </c>
      <c r="H149" s="4">
        <v>41180</v>
      </c>
      <c r="I149">
        <v>24.8</v>
      </c>
      <c r="J149">
        <f t="shared" si="12"/>
        <v>24.620060790273552</v>
      </c>
      <c r="K149">
        <f t="shared" si="13"/>
        <v>75.379939209726444</v>
      </c>
      <c r="L149">
        <v>2</v>
      </c>
      <c r="M149">
        <f t="shared" si="14"/>
        <v>12.310030395136776</v>
      </c>
    </row>
    <row r="150" spans="1:20">
      <c r="A150" t="s">
        <v>9</v>
      </c>
      <c r="B150">
        <v>58</v>
      </c>
      <c r="C150">
        <v>16.600000000000001</v>
      </c>
      <c r="D150">
        <v>26.4</v>
      </c>
      <c r="E150" t="s">
        <v>18</v>
      </c>
      <c r="F150" t="s">
        <v>15</v>
      </c>
      <c r="G150" s="2">
        <v>41114</v>
      </c>
      <c r="H150" s="4">
        <v>41180</v>
      </c>
      <c r="I150">
        <v>22.5</v>
      </c>
      <c r="J150">
        <f t="shared" si="12"/>
        <v>14.772727272727268</v>
      </c>
      <c r="K150">
        <f t="shared" si="13"/>
        <v>85.227272727272734</v>
      </c>
      <c r="L150">
        <v>2</v>
      </c>
      <c r="M150">
        <f t="shared" si="14"/>
        <v>7.386363636363634</v>
      </c>
      <c r="R150">
        <v>2</v>
      </c>
      <c r="S150">
        <f>AVERAGE(K149:K151)</f>
        <v>79.766568627910146</v>
      </c>
      <c r="T150">
        <f>STDEV(K149:K151)/SQRT(COUNT(K149:K151))</f>
        <v>2.89296397413966</v>
      </c>
    </row>
    <row r="151" spans="1:20">
      <c r="A151" t="s">
        <v>1</v>
      </c>
      <c r="B151">
        <v>58</v>
      </c>
      <c r="C151">
        <v>19.100000000000001</v>
      </c>
      <c r="D151">
        <v>41.3</v>
      </c>
      <c r="E151" t="s">
        <v>18</v>
      </c>
      <c r="F151" t="s">
        <v>15</v>
      </c>
      <c r="G151" s="2">
        <v>41114</v>
      </c>
      <c r="H151" s="4">
        <v>41180</v>
      </c>
      <c r="I151">
        <v>32.5</v>
      </c>
      <c r="J151">
        <f t="shared" si="12"/>
        <v>21.30750605326876</v>
      </c>
      <c r="K151">
        <f t="shared" si="13"/>
        <v>78.692493946731247</v>
      </c>
      <c r="L151">
        <v>2</v>
      </c>
      <c r="M151">
        <f t="shared" si="14"/>
        <v>10.65375302663438</v>
      </c>
    </row>
    <row r="152" spans="1:20">
      <c r="A152" t="s">
        <v>10</v>
      </c>
      <c r="B152">
        <v>59</v>
      </c>
      <c r="C152">
        <v>21.2</v>
      </c>
      <c r="D152">
        <v>33.5</v>
      </c>
      <c r="E152" t="s">
        <v>18</v>
      </c>
      <c r="F152" t="s">
        <v>15</v>
      </c>
      <c r="G152" s="2">
        <v>41114</v>
      </c>
      <c r="H152" s="2">
        <v>41221</v>
      </c>
      <c r="I152">
        <v>23.1</v>
      </c>
      <c r="J152">
        <f t="shared" si="12"/>
        <v>31.044776119402979</v>
      </c>
      <c r="K152">
        <f t="shared" si="13"/>
        <v>68.955223880597018</v>
      </c>
      <c r="L152">
        <v>4</v>
      </c>
      <c r="M152">
        <f t="shared" si="14"/>
        <v>7.7611940298507447</v>
      </c>
    </row>
    <row r="153" spans="1:20">
      <c r="A153" t="s">
        <v>9</v>
      </c>
      <c r="B153">
        <v>59</v>
      </c>
      <c r="C153">
        <v>16.5</v>
      </c>
      <c r="D153">
        <v>30.2</v>
      </c>
      <c r="E153" t="s">
        <v>18</v>
      </c>
      <c r="F153" t="s">
        <v>15</v>
      </c>
      <c r="G153" s="2">
        <v>41114</v>
      </c>
      <c r="H153" s="2">
        <v>41221</v>
      </c>
      <c r="I153">
        <v>23</v>
      </c>
      <c r="J153">
        <f t="shared" si="12"/>
        <v>23.841059602649004</v>
      </c>
      <c r="K153">
        <f t="shared" si="13"/>
        <v>76.158940397350989</v>
      </c>
      <c r="L153">
        <v>4</v>
      </c>
      <c r="M153">
        <f t="shared" si="14"/>
        <v>5.960264900662251</v>
      </c>
      <c r="R153">
        <v>4</v>
      </c>
      <c r="S153">
        <f>AVERAGE(K152:K154)</f>
        <v>79.150443009635296</v>
      </c>
      <c r="T153">
        <f>STDEV(K152:K154)/SQRT(COUNT(K152:K154))</f>
        <v>6.9135279374508052</v>
      </c>
    </row>
    <row r="154" spans="1:20">
      <c r="A154" t="s">
        <v>1</v>
      </c>
      <c r="B154">
        <v>59</v>
      </c>
      <c r="C154">
        <v>17.3</v>
      </c>
      <c r="D154">
        <v>26.1</v>
      </c>
      <c r="E154" t="s">
        <v>18</v>
      </c>
      <c r="F154" t="s">
        <v>15</v>
      </c>
      <c r="G154" s="2">
        <v>41114</v>
      </c>
      <c r="H154" s="2">
        <v>41221</v>
      </c>
      <c r="I154">
        <v>24.1</v>
      </c>
      <c r="J154">
        <f t="shared" si="12"/>
        <v>7.6628352490421454</v>
      </c>
      <c r="K154">
        <f t="shared" si="13"/>
        <v>92.337164750957854</v>
      </c>
      <c r="L154">
        <v>4</v>
      </c>
      <c r="M154">
        <f t="shared" si="14"/>
        <v>1.9157088122605364</v>
      </c>
    </row>
    <row r="155" spans="1:20">
      <c r="A155" t="s">
        <v>10</v>
      </c>
      <c r="B155">
        <v>60</v>
      </c>
      <c r="C155">
        <v>17.7</v>
      </c>
      <c r="D155">
        <v>30.1</v>
      </c>
      <c r="E155" t="s">
        <v>18</v>
      </c>
      <c r="F155" t="s">
        <v>15</v>
      </c>
      <c r="G155" s="2">
        <v>41114</v>
      </c>
      <c r="H155" s="4">
        <v>41299</v>
      </c>
      <c r="I155">
        <v>21</v>
      </c>
      <c r="J155">
        <f t="shared" si="12"/>
        <v>30.232558139534888</v>
      </c>
      <c r="K155">
        <f t="shared" si="13"/>
        <v>69.767441860465112</v>
      </c>
      <c r="L155">
        <v>6</v>
      </c>
      <c r="M155">
        <f t="shared" si="14"/>
        <v>5.0387596899224816</v>
      </c>
    </row>
    <row r="156" spans="1:20">
      <c r="A156" t="s">
        <v>9</v>
      </c>
      <c r="B156">
        <v>60</v>
      </c>
      <c r="C156">
        <v>17</v>
      </c>
      <c r="D156">
        <v>27.5</v>
      </c>
      <c r="E156" t="s">
        <v>18</v>
      </c>
      <c r="F156" t="s">
        <v>15</v>
      </c>
      <c r="G156" s="2">
        <v>41114</v>
      </c>
      <c r="H156" s="4">
        <v>41299</v>
      </c>
      <c r="I156">
        <v>21.1</v>
      </c>
      <c r="J156">
        <f t="shared" si="12"/>
        <v>23.272727272727266</v>
      </c>
      <c r="K156">
        <f t="shared" si="13"/>
        <v>76.727272727272734</v>
      </c>
      <c r="L156">
        <v>6</v>
      </c>
      <c r="M156">
        <f t="shared" si="14"/>
        <v>3.8787878787878776</v>
      </c>
      <c r="R156">
        <v>6</v>
      </c>
      <c r="S156">
        <f>AVERAGE(K155:K157)</f>
        <v>73.656132932754716</v>
      </c>
      <c r="T156">
        <f>STDEV(K155:K157)/SQRT(COUNT(K155:K157))</f>
        <v>2.050292986581959</v>
      </c>
    </row>
    <row r="157" spans="1:20">
      <c r="A157" t="s">
        <v>1</v>
      </c>
      <c r="B157">
        <v>60</v>
      </c>
      <c r="C157">
        <v>19</v>
      </c>
      <c r="D157">
        <v>38</v>
      </c>
      <c r="E157" t="s">
        <v>18</v>
      </c>
      <c r="F157" t="s">
        <v>15</v>
      </c>
      <c r="G157" s="2">
        <v>41114</v>
      </c>
      <c r="H157" s="4">
        <v>41299</v>
      </c>
      <c r="I157">
        <v>28.3</v>
      </c>
      <c r="J157">
        <f t="shared" si="12"/>
        <v>25.526315789473681</v>
      </c>
      <c r="K157">
        <f t="shared" si="13"/>
        <v>74.473684210526315</v>
      </c>
      <c r="L157">
        <v>6</v>
      </c>
      <c r="M157">
        <f t="shared" si="14"/>
        <v>4.2543859649122799</v>
      </c>
    </row>
    <row r="158" spans="1:20">
      <c r="A158" t="s">
        <v>10</v>
      </c>
      <c r="B158">
        <v>61</v>
      </c>
      <c r="C158">
        <v>19.100000000000001</v>
      </c>
      <c r="D158">
        <v>33.4</v>
      </c>
      <c r="E158" t="s">
        <v>18</v>
      </c>
      <c r="F158" t="s">
        <v>15</v>
      </c>
      <c r="G158" s="2">
        <v>41114</v>
      </c>
      <c r="H158" s="2">
        <v>41362</v>
      </c>
      <c r="I158">
        <v>22.9</v>
      </c>
      <c r="J158">
        <f t="shared" si="12"/>
        <v>31.437125748502996</v>
      </c>
      <c r="K158">
        <f t="shared" si="13"/>
        <v>68.562874251497007</v>
      </c>
      <c r="L158">
        <v>8</v>
      </c>
      <c r="M158">
        <f t="shared" si="14"/>
        <v>3.9296407185628746</v>
      </c>
    </row>
    <row r="159" spans="1:20">
      <c r="A159" t="s">
        <v>9</v>
      </c>
      <c r="B159">
        <v>61</v>
      </c>
      <c r="C159">
        <v>17.2</v>
      </c>
      <c r="D159">
        <v>30.4</v>
      </c>
      <c r="E159" t="s">
        <v>18</v>
      </c>
      <c r="F159" t="s">
        <v>15</v>
      </c>
      <c r="G159" s="2">
        <v>41114</v>
      </c>
      <c r="H159" s="2">
        <v>41362</v>
      </c>
      <c r="I159">
        <v>22.5</v>
      </c>
      <c r="J159">
        <f t="shared" si="12"/>
        <v>25.986842105263154</v>
      </c>
      <c r="K159">
        <f t="shared" si="13"/>
        <v>74.01315789473685</v>
      </c>
      <c r="L159">
        <v>8</v>
      </c>
      <c r="M159">
        <f t="shared" si="14"/>
        <v>3.2483552631578942</v>
      </c>
      <c r="R159">
        <v>8</v>
      </c>
      <c r="S159">
        <f>AVERAGE(K158:K160)</f>
        <v>75.641286077730115</v>
      </c>
      <c r="T159">
        <f>STDEV(K158:K160)/SQRT(COUNT(K158:K160))</f>
        <v>4.628868729583103</v>
      </c>
    </row>
    <row r="160" spans="1:20">
      <c r="A160" t="s">
        <v>1</v>
      </c>
      <c r="B160">
        <v>61</v>
      </c>
      <c r="C160">
        <v>16.399999999999999</v>
      </c>
      <c r="D160">
        <v>23</v>
      </c>
      <c r="E160" t="s">
        <v>18</v>
      </c>
      <c r="F160" t="s">
        <v>15</v>
      </c>
      <c r="G160" s="2">
        <v>41114</v>
      </c>
      <c r="H160" s="2">
        <v>41362</v>
      </c>
      <c r="I160">
        <v>19.399999999999999</v>
      </c>
      <c r="J160">
        <f t="shared" si="12"/>
        <v>15.652173913043486</v>
      </c>
      <c r="K160">
        <f t="shared" si="13"/>
        <v>84.347826086956516</v>
      </c>
      <c r="L160">
        <v>8</v>
      </c>
      <c r="M160">
        <f t="shared" si="14"/>
        <v>1.9565217391304357</v>
      </c>
    </row>
    <row r="161" spans="1:20">
      <c r="A161" t="s">
        <v>10</v>
      </c>
      <c r="B161">
        <v>62</v>
      </c>
      <c r="C161">
        <v>18.600000000000001</v>
      </c>
      <c r="D161">
        <v>32.299999999999997</v>
      </c>
      <c r="E161" t="s">
        <v>18</v>
      </c>
      <c r="F161" t="s">
        <v>15</v>
      </c>
      <c r="G161" s="2">
        <v>41114</v>
      </c>
      <c r="H161" s="8">
        <v>41408</v>
      </c>
      <c r="I161">
        <v>22.7</v>
      </c>
      <c r="J161">
        <f t="shared" si="12"/>
        <v>29.721362229102162</v>
      </c>
      <c r="K161">
        <f t="shared" si="13"/>
        <v>70.278637770897831</v>
      </c>
      <c r="L161">
        <v>10</v>
      </c>
      <c r="M161">
        <f t="shared" si="14"/>
        <v>2.9721362229102164</v>
      </c>
    </row>
    <row r="162" spans="1:20">
      <c r="A162" t="s">
        <v>9</v>
      </c>
      <c r="B162">
        <v>62</v>
      </c>
      <c r="C162">
        <v>16.899999999999999</v>
      </c>
      <c r="D162">
        <v>29.3</v>
      </c>
      <c r="E162" t="s">
        <v>18</v>
      </c>
      <c r="F162" t="s">
        <v>15</v>
      </c>
      <c r="G162" s="2">
        <v>41114</v>
      </c>
      <c r="H162" s="2">
        <v>41408</v>
      </c>
      <c r="I162">
        <v>22.7</v>
      </c>
      <c r="J162">
        <f t="shared" ref="J162:J168" si="15">(D162-I162)/D162*100</f>
        <v>22.52559726962458</v>
      </c>
      <c r="K162">
        <f t="shared" ref="K162:K168" si="16">100-J162</f>
        <v>77.474402730375417</v>
      </c>
      <c r="L162">
        <v>10</v>
      </c>
      <c r="M162">
        <f t="shared" ref="M162:M168" si="17">J162/L162</f>
        <v>2.252559726962458</v>
      </c>
      <c r="R162">
        <v>10</v>
      </c>
      <c r="S162">
        <f>AVERAGE(K161:K163)</f>
        <v>76.653876486109482</v>
      </c>
      <c r="T162">
        <f>STDEV(K161:K163)/SQRT(COUNT(K161:K163))</f>
        <v>3.4682311204306706</v>
      </c>
    </row>
    <row r="163" spans="1:20">
      <c r="A163" t="s">
        <v>1</v>
      </c>
      <c r="B163">
        <v>62</v>
      </c>
      <c r="C163">
        <v>16.5</v>
      </c>
      <c r="D163">
        <v>32.6</v>
      </c>
      <c r="E163" t="s">
        <v>18</v>
      </c>
      <c r="F163" t="s">
        <v>15</v>
      </c>
      <c r="G163" s="2">
        <v>41114</v>
      </c>
      <c r="H163" s="2">
        <v>41408</v>
      </c>
      <c r="I163">
        <v>26.8</v>
      </c>
      <c r="J163">
        <f t="shared" si="15"/>
        <v>17.791411042944787</v>
      </c>
      <c r="K163">
        <f t="shared" si="16"/>
        <v>82.208588957055213</v>
      </c>
      <c r="L163">
        <v>10</v>
      </c>
      <c r="M163">
        <f t="shared" si="17"/>
        <v>1.7791411042944787</v>
      </c>
    </row>
    <row r="164" spans="1:20">
      <c r="A164" t="s">
        <v>10</v>
      </c>
      <c r="B164">
        <v>63</v>
      </c>
      <c r="C164">
        <v>18.600000000000001</v>
      </c>
      <c r="D164">
        <v>32.700000000000003</v>
      </c>
      <c r="E164" t="s">
        <v>18</v>
      </c>
      <c r="F164" t="s">
        <v>15</v>
      </c>
      <c r="G164" s="2">
        <v>41114</v>
      </c>
      <c r="H164" s="2">
        <v>41458</v>
      </c>
      <c r="I164">
        <v>22.5</v>
      </c>
      <c r="J164">
        <f t="shared" si="15"/>
        <v>31.192660550458722</v>
      </c>
      <c r="K164">
        <f t="shared" si="16"/>
        <v>68.807339449541274</v>
      </c>
      <c r="L164">
        <v>12</v>
      </c>
      <c r="M164">
        <f t="shared" si="17"/>
        <v>2.5993883792048935</v>
      </c>
    </row>
    <row r="165" spans="1:20">
      <c r="A165" t="s">
        <v>9</v>
      </c>
      <c r="B165">
        <v>63</v>
      </c>
      <c r="C165">
        <v>15.6</v>
      </c>
      <c r="D165">
        <v>30.3</v>
      </c>
      <c r="E165" t="s">
        <v>18</v>
      </c>
      <c r="F165" t="s">
        <v>15</v>
      </c>
      <c r="G165" s="2">
        <v>41114</v>
      </c>
      <c r="H165" s="2">
        <v>41458</v>
      </c>
      <c r="I165">
        <v>19</v>
      </c>
      <c r="J165">
        <f t="shared" si="15"/>
        <v>37.293729372937293</v>
      </c>
      <c r="K165">
        <f t="shared" si="16"/>
        <v>62.706270627062707</v>
      </c>
      <c r="L165">
        <v>12</v>
      </c>
      <c r="M165">
        <f t="shared" si="17"/>
        <v>3.1078107810781077</v>
      </c>
      <c r="R165">
        <v>12</v>
      </c>
      <c r="S165">
        <f>AVERAGE(K164:K166)</f>
        <v>68.928449735679592</v>
      </c>
      <c r="T165">
        <f>STDEV(K164:K166)/SQRT(COUNT(K164:K166))</f>
        <v>3.627843733007496</v>
      </c>
    </row>
    <row r="166" spans="1:20">
      <c r="A166" t="s">
        <v>1</v>
      </c>
      <c r="B166">
        <v>63</v>
      </c>
      <c r="C166">
        <v>18.8</v>
      </c>
      <c r="D166">
        <v>36.799999999999997</v>
      </c>
      <c r="E166" t="s">
        <v>18</v>
      </c>
      <c r="F166" t="s">
        <v>15</v>
      </c>
      <c r="G166" s="2">
        <v>41114</v>
      </c>
      <c r="H166" s="2">
        <v>41458</v>
      </c>
      <c r="I166">
        <v>27.7</v>
      </c>
      <c r="J166">
        <f t="shared" si="15"/>
        <v>24.728260869565215</v>
      </c>
      <c r="K166">
        <f t="shared" si="16"/>
        <v>75.271739130434781</v>
      </c>
      <c r="L166">
        <v>12</v>
      </c>
      <c r="M166">
        <f t="shared" si="17"/>
        <v>2.0606884057971011</v>
      </c>
    </row>
    <row r="167" spans="1:20">
      <c r="A167" t="s">
        <v>10</v>
      </c>
      <c r="B167">
        <v>64</v>
      </c>
      <c r="C167">
        <v>19.7</v>
      </c>
      <c r="D167">
        <v>33.200000000000003</v>
      </c>
      <c r="E167" t="s">
        <v>18</v>
      </c>
      <c r="F167" t="s">
        <v>15</v>
      </c>
      <c r="G167" s="2">
        <v>41114</v>
      </c>
      <c r="H167" s="2">
        <v>41596</v>
      </c>
      <c r="I167">
        <v>22.6</v>
      </c>
      <c r="J167">
        <f t="shared" si="15"/>
        <v>31.927710843373497</v>
      </c>
      <c r="K167">
        <f t="shared" si="16"/>
        <v>68.07228915662651</v>
      </c>
      <c r="L167">
        <v>16</v>
      </c>
      <c r="M167">
        <f t="shared" si="17"/>
        <v>1.9954819277108435</v>
      </c>
    </row>
    <row r="168" spans="1:20">
      <c r="A168" t="s">
        <v>9</v>
      </c>
      <c r="B168">
        <v>64</v>
      </c>
      <c r="C168">
        <v>17.600000000000001</v>
      </c>
      <c r="D168">
        <v>36.4</v>
      </c>
      <c r="E168" t="s">
        <v>18</v>
      </c>
      <c r="F168" t="s">
        <v>15</v>
      </c>
      <c r="G168" s="2">
        <v>41114</v>
      </c>
      <c r="H168" s="2">
        <v>41596</v>
      </c>
      <c r="I168">
        <v>24.3</v>
      </c>
      <c r="J168">
        <f t="shared" si="15"/>
        <v>33.241758241758234</v>
      </c>
      <c r="K168">
        <f t="shared" si="16"/>
        <v>66.758241758241766</v>
      </c>
      <c r="L168">
        <v>16</v>
      </c>
      <c r="M168">
        <f t="shared" si="17"/>
        <v>2.0776098901098896</v>
      </c>
      <c r="R168">
        <v>16</v>
      </c>
      <c r="S168">
        <f>AVERAGE(K167:K168)</f>
        <v>67.415265457434145</v>
      </c>
      <c r="T168">
        <f>STDEV(K167:K168)/SQRT(COUNT(K167:K168))</f>
        <v>0.65702369919237213</v>
      </c>
    </row>
    <row r="169" spans="1:20">
      <c r="A169" s="12" t="s">
        <v>9</v>
      </c>
      <c r="B169" s="12">
        <v>57</v>
      </c>
      <c r="C169" s="12">
        <v>17.3</v>
      </c>
      <c r="D169" s="12">
        <v>29.1</v>
      </c>
      <c r="E169" s="12" t="s">
        <v>18</v>
      </c>
      <c r="F169" s="12" t="s">
        <v>15</v>
      </c>
      <c r="G169" s="35">
        <v>41114</v>
      </c>
      <c r="H169" s="12"/>
      <c r="I169" s="12"/>
      <c r="J169" s="12"/>
      <c r="K169" s="12"/>
      <c r="L169" s="12"/>
      <c r="M169" s="12"/>
      <c r="N169" s="12"/>
    </row>
    <row r="170" spans="1:20">
      <c r="A170" s="12" t="s">
        <v>1</v>
      </c>
      <c r="B170" s="12">
        <v>56</v>
      </c>
      <c r="C170" s="12">
        <v>18.7</v>
      </c>
      <c r="D170" s="12">
        <v>38.799999999999997</v>
      </c>
      <c r="E170" s="12" t="s">
        <v>18</v>
      </c>
      <c r="F170" s="12" t="s">
        <v>14</v>
      </c>
      <c r="G170" s="35">
        <v>41114</v>
      </c>
      <c r="H170" s="12"/>
      <c r="I170" s="12"/>
      <c r="J170" s="12">
        <f t="shared" ref="J170:J217" si="18">(D170-I170)/D170*100</f>
        <v>100</v>
      </c>
      <c r="K170" s="12">
        <f t="shared" ref="K170:K217" si="19">100-J170</f>
        <v>0</v>
      </c>
      <c r="L170" s="12">
        <v>0</v>
      </c>
      <c r="M170" s="12" t="e">
        <f t="shared" ref="M170:M217" si="20">J170/L170</f>
        <v>#DIV/0!</v>
      </c>
    </row>
    <row r="171" spans="1:20">
      <c r="A171" t="s">
        <v>10</v>
      </c>
      <c r="B171">
        <v>49</v>
      </c>
      <c r="C171">
        <v>18.3</v>
      </c>
      <c r="D171">
        <v>30</v>
      </c>
      <c r="E171" t="s">
        <v>18</v>
      </c>
      <c r="F171" t="s">
        <v>14</v>
      </c>
      <c r="G171" s="2">
        <v>41114</v>
      </c>
      <c r="H171" s="2">
        <v>41145</v>
      </c>
      <c r="I171">
        <v>24.2</v>
      </c>
      <c r="J171">
        <f t="shared" si="18"/>
        <v>19.333333333333336</v>
      </c>
      <c r="K171">
        <f t="shared" si="19"/>
        <v>80.666666666666657</v>
      </c>
      <c r="L171">
        <v>1</v>
      </c>
      <c r="M171">
        <f t="shared" si="20"/>
        <v>19.333333333333336</v>
      </c>
    </row>
    <row r="172" spans="1:20">
      <c r="A172" t="s">
        <v>9</v>
      </c>
      <c r="B172">
        <v>49</v>
      </c>
      <c r="C172">
        <v>10.5</v>
      </c>
      <c r="D172">
        <v>27.6</v>
      </c>
      <c r="E172" t="s">
        <v>18</v>
      </c>
      <c r="F172" t="s">
        <v>14</v>
      </c>
      <c r="G172" s="2">
        <v>41114</v>
      </c>
      <c r="H172" s="2">
        <v>41145</v>
      </c>
      <c r="I172">
        <v>23.6</v>
      </c>
      <c r="J172">
        <f t="shared" si="18"/>
        <v>14.492753623188406</v>
      </c>
      <c r="K172">
        <f t="shared" si="19"/>
        <v>85.507246376811594</v>
      </c>
      <c r="L172">
        <v>1</v>
      </c>
      <c r="M172">
        <f t="shared" si="20"/>
        <v>14.492753623188406</v>
      </c>
      <c r="R172">
        <v>1</v>
      </c>
      <c r="S172">
        <f>AVERAGE(K171:K173)</f>
        <v>75.491806860388905</v>
      </c>
      <c r="T172">
        <f>STDEV(K171:K173)/SQRT(COUNT(K171:K173))</f>
        <v>7.7226225708950125</v>
      </c>
    </row>
    <row r="173" spans="1:20">
      <c r="A173" t="s">
        <v>1</v>
      </c>
      <c r="B173">
        <v>49</v>
      </c>
      <c r="C173">
        <v>18.600000000000001</v>
      </c>
      <c r="D173">
        <v>39.799999999999997</v>
      </c>
      <c r="E173" t="s">
        <v>18</v>
      </c>
      <c r="F173" t="s">
        <v>14</v>
      </c>
      <c r="G173" s="2">
        <v>41114</v>
      </c>
      <c r="H173" s="2">
        <v>41145</v>
      </c>
      <c r="I173">
        <v>24</v>
      </c>
      <c r="J173">
        <f t="shared" si="18"/>
        <v>39.698492462311549</v>
      </c>
      <c r="K173">
        <f t="shared" si="19"/>
        <v>60.301507537688451</v>
      </c>
      <c r="L173">
        <v>1</v>
      </c>
      <c r="M173">
        <f t="shared" si="20"/>
        <v>39.698492462311549</v>
      </c>
    </row>
    <row r="174" spans="1:20">
      <c r="A174" t="s">
        <v>10</v>
      </c>
      <c r="B174">
        <v>50</v>
      </c>
      <c r="C174">
        <v>17.100000000000001</v>
      </c>
      <c r="D174">
        <v>27.2</v>
      </c>
      <c r="E174" t="s">
        <v>18</v>
      </c>
      <c r="F174" t="s">
        <v>14</v>
      </c>
      <c r="G174" s="2">
        <v>41114</v>
      </c>
      <c r="H174" s="4">
        <v>41180</v>
      </c>
      <c r="I174">
        <v>21.5</v>
      </c>
      <c r="J174">
        <f t="shared" si="18"/>
        <v>20.955882352941174</v>
      </c>
      <c r="K174">
        <f t="shared" si="19"/>
        <v>79.044117647058826</v>
      </c>
      <c r="L174">
        <v>2</v>
      </c>
      <c r="M174">
        <f t="shared" si="20"/>
        <v>10.477941176470587</v>
      </c>
    </row>
    <row r="175" spans="1:20">
      <c r="A175" t="s">
        <v>9</v>
      </c>
      <c r="B175">
        <v>50</v>
      </c>
      <c r="C175">
        <v>17.399999999999999</v>
      </c>
      <c r="D175">
        <v>31.8</v>
      </c>
      <c r="E175" t="s">
        <v>18</v>
      </c>
      <c r="F175" t="s">
        <v>14</v>
      </c>
      <c r="G175" s="2">
        <v>41114</v>
      </c>
      <c r="H175" s="4">
        <v>41180</v>
      </c>
      <c r="I175">
        <v>24.3</v>
      </c>
      <c r="J175">
        <f t="shared" si="18"/>
        <v>23.584905660377359</v>
      </c>
      <c r="K175">
        <f t="shared" si="19"/>
        <v>76.415094339622641</v>
      </c>
      <c r="L175">
        <v>2</v>
      </c>
      <c r="M175">
        <f t="shared" si="20"/>
        <v>11.79245283018868</v>
      </c>
      <c r="R175">
        <v>2</v>
      </c>
      <c r="S175">
        <f>AVERAGE(K174:K176)</f>
        <v>79.855597149594715</v>
      </c>
      <c r="T175">
        <f>STDEV(K174:K176)/SQRT(COUNT(K174:K176))</f>
        <v>2.2573920112356176</v>
      </c>
    </row>
    <row r="176" spans="1:20">
      <c r="A176" t="s">
        <v>1</v>
      </c>
      <c r="B176">
        <v>50</v>
      </c>
      <c r="C176">
        <v>18.600000000000001</v>
      </c>
      <c r="D176">
        <v>40.9</v>
      </c>
      <c r="E176" t="s">
        <v>18</v>
      </c>
      <c r="F176" t="s">
        <v>14</v>
      </c>
      <c r="G176" s="2">
        <v>41114</v>
      </c>
      <c r="H176" s="4">
        <v>41180</v>
      </c>
      <c r="I176">
        <v>34.4</v>
      </c>
      <c r="J176">
        <f t="shared" si="18"/>
        <v>15.892420537897312</v>
      </c>
      <c r="K176">
        <f t="shared" si="19"/>
        <v>84.107579462102692</v>
      </c>
      <c r="L176">
        <v>2</v>
      </c>
      <c r="M176">
        <f t="shared" si="20"/>
        <v>7.946210268948656</v>
      </c>
    </row>
    <row r="177" spans="1:20">
      <c r="A177" t="s">
        <v>10</v>
      </c>
      <c r="B177">
        <v>51</v>
      </c>
      <c r="C177">
        <v>17.399999999999999</v>
      </c>
      <c r="D177">
        <v>27</v>
      </c>
      <c r="E177" t="s">
        <v>18</v>
      </c>
      <c r="F177" t="s">
        <v>14</v>
      </c>
      <c r="G177" s="2">
        <v>41114</v>
      </c>
      <c r="H177" s="2">
        <v>41221</v>
      </c>
      <c r="I177">
        <v>21.1</v>
      </c>
      <c r="J177">
        <f t="shared" si="18"/>
        <v>21.851851851851848</v>
      </c>
      <c r="K177">
        <f t="shared" si="19"/>
        <v>78.148148148148152</v>
      </c>
      <c r="L177">
        <v>4</v>
      </c>
      <c r="M177">
        <f t="shared" si="20"/>
        <v>5.4629629629629619</v>
      </c>
    </row>
    <row r="178" spans="1:20">
      <c r="A178" t="s">
        <v>9</v>
      </c>
      <c r="B178">
        <v>51</v>
      </c>
      <c r="C178">
        <v>16.8</v>
      </c>
      <c r="D178">
        <v>32.299999999999997</v>
      </c>
      <c r="E178" t="s">
        <v>18</v>
      </c>
      <c r="F178" t="s">
        <v>14</v>
      </c>
      <c r="G178" s="2">
        <v>41114</v>
      </c>
      <c r="H178" s="2">
        <v>41221</v>
      </c>
      <c r="I178">
        <v>24</v>
      </c>
      <c r="J178">
        <f t="shared" si="18"/>
        <v>25.696594427244573</v>
      </c>
      <c r="K178">
        <f t="shared" si="19"/>
        <v>74.303405572755423</v>
      </c>
      <c r="L178">
        <v>4</v>
      </c>
      <c r="M178">
        <f t="shared" si="20"/>
        <v>6.4241486068111433</v>
      </c>
      <c r="R178">
        <v>4</v>
      </c>
      <c r="S178">
        <f>AVERAGE(K177:K179)</f>
        <v>78.372740129190078</v>
      </c>
      <c r="T178">
        <f>STDEV(K177:K179)/SQRT(COUNT(K177:K179))</f>
        <v>2.416875751853591</v>
      </c>
    </row>
    <row r="179" spans="1:20">
      <c r="A179" t="s">
        <v>1</v>
      </c>
      <c r="B179">
        <v>51</v>
      </c>
      <c r="C179">
        <v>18.899999999999999</v>
      </c>
      <c r="D179">
        <v>37.5</v>
      </c>
      <c r="E179" t="s">
        <v>18</v>
      </c>
      <c r="F179" t="s">
        <v>14</v>
      </c>
      <c r="G179" s="2">
        <v>41114</v>
      </c>
      <c r="H179" s="2">
        <v>41221</v>
      </c>
      <c r="I179">
        <v>31</v>
      </c>
      <c r="J179">
        <f t="shared" si="18"/>
        <v>17.333333333333336</v>
      </c>
      <c r="K179">
        <f t="shared" si="19"/>
        <v>82.666666666666657</v>
      </c>
      <c r="L179">
        <v>4</v>
      </c>
      <c r="M179">
        <f t="shared" si="20"/>
        <v>4.3333333333333339</v>
      </c>
    </row>
    <row r="180" spans="1:20">
      <c r="A180" t="s">
        <v>10</v>
      </c>
      <c r="B180">
        <v>52</v>
      </c>
      <c r="C180">
        <v>18.100000000000001</v>
      </c>
      <c r="D180">
        <v>31.1</v>
      </c>
      <c r="E180" t="s">
        <v>18</v>
      </c>
      <c r="F180" t="s">
        <v>14</v>
      </c>
      <c r="G180" s="2">
        <v>41114</v>
      </c>
      <c r="H180" s="4">
        <v>41299</v>
      </c>
      <c r="I180">
        <v>21.6</v>
      </c>
      <c r="J180">
        <f t="shared" si="18"/>
        <v>30.54662379421222</v>
      </c>
      <c r="K180">
        <f t="shared" si="19"/>
        <v>69.453376205787777</v>
      </c>
      <c r="L180">
        <v>6</v>
      </c>
      <c r="M180">
        <f t="shared" si="20"/>
        <v>5.0911039657020369</v>
      </c>
    </row>
    <row r="181" spans="1:20">
      <c r="A181" t="s">
        <v>9</v>
      </c>
      <c r="B181">
        <v>52</v>
      </c>
      <c r="C181">
        <v>17.600000000000001</v>
      </c>
      <c r="D181">
        <v>32.5</v>
      </c>
      <c r="E181" t="s">
        <v>18</v>
      </c>
      <c r="F181" t="s">
        <v>14</v>
      </c>
      <c r="G181" s="2">
        <v>41114</v>
      </c>
      <c r="H181" s="4">
        <v>41299</v>
      </c>
      <c r="I181">
        <v>23.4</v>
      </c>
      <c r="J181">
        <f t="shared" si="18"/>
        <v>28.000000000000004</v>
      </c>
      <c r="K181">
        <f t="shared" si="19"/>
        <v>72</v>
      </c>
      <c r="L181">
        <v>6</v>
      </c>
      <c r="M181">
        <f t="shared" si="20"/>
        <v>4.666666666666667</v>
      </c>
      <c r="R181">
        <v>6</v>
      </c>
      <c r="S181">
        <f>AVERAGE(K180:K182)</f>
        <v>73.987283594019644</v>
      </c>
      <c r="T181">
        <f>STDEV(K180:K182)/SQRT(COUNT(K180:K182))</f>
        <v>3.3424428221268037</v>
      </c>
    </row>
    <row r="182" spans="1:20">
      <c r="A182" t="s">
        <v>1</v>
      </c>
      <c r="B182">
        <v>52</v>
      </c>
      <c r="C182">
        <v>18</v>
      </c>
      <c r="D182">
        <v>35.4</v>
      </c>
      <c r="E182" t="s">
        <v>18</v>
      </c>
      <c r="F182" t="s">
        <v>14</v>
      </c>
      <c r="G182" s="2">
        <v>41114</v>
      </c>
      <c r="H182" s="4">
        <v>41299</v>
      </c>
      <c r="I182">
        <v>28.5</v>
      </c>
      <c r="J182">
        <f t="shared" si="18"/>
        <v>19.491525423728813</v>
      </c>
      <c r="K182">
        <f t="shared" si="19"/>
        <v>80.508474576271183</v>
      </c>
      <c r="L182">
        <v>6</v>
      </c>
      <c r="M182">
        <f t="shared" si="20"/>
        <v>3.2485875706214689</v>
      </c>
    </row>
    <row r="183" spans="1:20">
      <c r="A183" t="s">
        <v>10</v>
      </c>
      <c r="B183">
        <v>53</v>
      </c>
      <c r="C183">
        <v>19</v>
      </c>
      <c r="D183">
        <v>31</v>
      </c>
      <c r="E183" t="s">
        <v>18</v>
      </c>
      <c r="F183" t="s">
        <v>14</v>
      </c>
      <c r="G183" s="2">
        <v>41114</v>
      </c>
      <c r="H183" s="2">
        <v>41362</v>
      </c>
      <c r="I183">
        <v>21.2</v>
      </c>
      <c r="J183">
        <f t="shared" si="18"/>
        <v>31.612903225806456</v>
      </c>
      <c r="K183">
        <f t="shared" si="19"/>
        <v>68.387096774193537</v>
      </c>
      <c r="L183">
        <v>8</v>
      </c>
      <c r="M183">
        <f t="shared" si="20"/>
        <v>3.9516129032258069</v>
      </c>
    </row>
    <row r="184" spans="1:20">
      <c r="A184" t="s">
        <v>9</v>
      </c>
      <c r="B184">
        <v>53</v>
      </c>
      <c r="C184">
        <v>18.100000000000001</v>
      </c>
      <c r="D184">
        <v>33.1</v>
      </c>
      <c r="E184" t="s">
        <v>18</v>
      </c>
      <c r="F184" t="s">
        <v>14</v>
      </c>
      <c r="G184" s="2">
        <v>41114</v>
      </c>
      <c r="H184" s="2">
        <v>41362</v>
      </c>
      <c r="I184">
        <v>24</v>
      </c>
      <c r="J184">
        <f t="shared" si="18"/>
        <v>27.492447129909369</v>
      </c>
      <c r="K184">
        <f t="shared" si="19"/>
        <v>72.507552870090635</v>
      </c>
      <c r="L184">
        <v>8</v>
      </c>
      <c r="M184">
        <f t="shared" si="20"/>
        <v>3.4365558912386711</v>
      </c>
      <c r="R184">
        <v>8</v>
      </c>
      <c r="S184">
        <f>AVERAGE(K183:K185)</f>
        <v>72.42275867263686</v>
      </c>
      <c r="T184">
        <f>STDEV(K183:K185)/SQRT(COUNT(K183:K185))</f>
        <v>2.3059023036977377</v>
      </c>
    </row>
    <row r="185" spans="1:20">
      <c r="A185" t="s">
        <v>1</v>
      </c>
      <c r="B185">
        <v>53</v>
      </c>
      <c r="C185">
        <v>18.100000000000001</v>
      </c>
      <c r="D185">
        <v>36.4</v>
      </c>
      <c r="E185" t="s">
        <v>18</v>
      </c>
      <c r="F185" t="s">
        <v>14</v>
      </c>
      <c r="G185" s="2">
        <v>41114</v>
      </c>
      <c r="H185" s="2">
        <v>41362</v>
      </c>
      <c r="I185">
        <v>27.8</v>
      </c>
      <c r="J185">
        <f t="shared" si="18"/>
        <v>23.626373626373621</v>
      </c>
      <c r="K185">
        <f t="shared" si="19"/>
        <v>76.373626373626379</v>
      </c>
      <c r="L185">
        <v>8</v>
      </c>
      <c r="M185">
        <f t="shared" si="20"/>
        <v>2.9532967032967026</v>
      </c>
    </row>
    <row r="186" spans="1:20">
      <c r="A186" t="s">
        <v>10</v>
      </c>
      <c r="B186">
        <v>54</v>
      </c>
      <c r="C186">
        <v>18.8</v>
      </c>
      <c r="D186">
        <v>30.8</v>
      </c>
      <c r="E186" t="s">
        <v>18</v>
      </c>
      <c r="F186" t="s">
        <v>14</v>
      </c>
      <c r="G186" s="2">
        <v>41114</v>
      </c>
      <c r="H186" s="2">
        <v>41408</v>
      </c>
      <c r="I186">
        <v>22.8</v>
      </c>
      <c r="J186">
        <f t="shared" si="18"/>
        <v>25.97402597402597</v>
      </c>
      <c r="K186">
        <f t="shared" si="19"/>
        <v>74.025974025974023</v>
      </c>
      <c r="L186">
        <v>10</v>
      </c>
      <c r="M186">
        <f t="shared" si="20"/>
        <v>2.5974025974025969</v>
      </c>
    </row>
    <row r="187" spans="1:20">
      <c r="A187" t="s">
        <v>9</v>
      </c>
      <c r="B187">
        <v>54</v>
      </c>
      <c r="C187">
        <v>18.399999999999999</v>
      </c>
      <c r="D187">
        <v>30.3</v>
      </c>
      <c r="E187" t="s">
        <v>18</v>
      </c>
      <c r="F187" t="s">
        <v>14</v>
      </c>
      <c r="G187" s="2">
        <v>41114</v>
      </c>
      <c r="H187" s="2">
        <v>41408</v>
      </c>
      <c r="I187">
        <v>24</v>
      </c>
      <c r="J187">
        <f t="shared" si="18"/>
        <v>20.792079207920793</v>
      </c>
      <c r="K187">
        <f t="shared" si="19"/>
        <v>79.207920792079207</v>
      </c>
      <c r="L187">
        <v>10</v>
      </c>
      <c r="M187">
        <f t="shared" si="20"/>
        <v>2.0792079207920793</v>
      </c>
      <c r="R187">
        <v>10</v>
      </c>
      <c r="S187">
        <f>AVERAGE(K186:K188)</f>
        <v>77.649393510779646</v>
      </c>
      <c r="T187">
        <f>STDEV(K186:K188)/SQRT(COUNT(K186:K188))</f>
        <v>1.817597125397713</v>
      </c>
    </row>
    <row r="188" spans="1:20">
      <c r="A188" t="s">
        <v>1</v>
      </c>
      <c r="B188">
        <v>54</v>
      </c>
      <c r="C188">
        <v>19.100000000000001</v>
      </c>
      <c r="D188">
        <v>35</v>
      </c>
      <c r="E188" t="s">
        <v>18</v>
      </c>
      <c r="F188" t="s">
        <v>14</v>
      </c>
      <c r="G188" s="2">
        <v>41114</v>
      </c>
      <c r="H188" s="2">
        <v>41408</v>
      </c>
      <c r="I188">
        <v>27.9</v>
      </c>
      <c r="J188">
        <f t="shared" si="18"/>
        <v>20.285714285714292</v>
      </c>
      <c r="K188">
        <f t="shared" si="19"/>
        <v>79.714285714285708</v>
      </c>
      <c r="L188">
        <v>10</v>
      </c>
      <c r="M188">
        <f t="shared" si="20"/>
        <v>2.0285714285714294</v>
      </c>
    </row>
    <row r="189" spans="1:20">
      <c r="A189" t="s">
        <v>10</v>
      </c>
      <c r="B189">
        <v>55</v>
      </c>
      <c r="C189">
        <v>15.8</v>
      </c>
      <c r="D189">
        <v>26.5</v>
      </c>
      <c r="E189" t="s">
        <v>18</v>
      </c>
      <c r="F189" t="s">
        <v>14</v>
      </c>
      <c r="G189" s="2">
        <v>41114</v>
      </c>
      <c r="H189" s="2">
        <v>41458</v>
      </c>
      <c r="I189">
        <v>17.899999999999999</v>
      </c>
      <c r="J189">
        <f t="shared" si="18"/>
        <v>32.452830188679251</v>
      </c>
      <c r="K189">
        <f t="shared" si="19"/>
        <v>67.547169811320742</v>
      </c>
      <c r="L189">
        <v>12</v>
      </c>
      <c r="M189">
        <f t="shared" si="20"/>
        <v>2.7044025157232707</v>
      </c>
    </row>
    <row r="190" spans="1:20">
      <c r="A190" t="s">
        <v>1</v>
      </c>
      <c r="B190">
        <v>55</v>
      </c>
      <c r="C190">
        <v>19.899999999999999</v>
      </c>
      <c r="D190">
        <v>40.1</v>
      </c>
      <c r="E190" t="s">
        <v>18</v>
      </c>
      <c r="F190" t="s">
        <v>14</v>
      </c>
      <c r="G190" s="2">
        <v>41114</v>
      </c>
      <c r="H190" s="2">
        <v>41458</v>
      </c>
      <c r="I190">
        <v>30.9</v>
      </c>
      <c r="J190">
        <f t="shared" si="18"/>
        <v>22.942643391521202</v>
      </c>
      <c r="K190">
        <f t="shared" si="19"/>
        <v>77.057356608478798</v>
      </c>
      <c r="L190">
        <v>12</v>
      </c>
      <c r="M190">
        <f t="shared" si="20"/>
        <v>1.9118869492934334</v>
      </c>
      <c r="R190">
        <v>12</v>
      </c>
      <c r="S190">
        <f>AVERAGE(K189:K190)</f>
        <v>72.302263209899763</v>
      </c>
      <c r="T190">
        <f>STDEV(K189:K190)/SQRT(COUNT(K189:K190))</f>
        <v>4.7550933985790271</v>
      </c>
    </row>
    <row r="191" spans="1:20">
      <c r="A191" s="12" t="s">
        <v>10</v>
      </c>
      <c r="B191" s="12">
        <v>56</v>
      </c>
      <c r="C191" s="12">
        <v>15.6</v>
      </c>
      <c r="D191" s="12">
        <v>23.9</v>
      </c>
      <c r="E191" s="12" t="s">
        <v>18</v>
      </c>
      <c r="F191" s="12" t="s">
        <v>14</v>
      </c>
      <c r="G191" s="35">
        <v>41114</v>
      </c>
      <c r="H191" s="12"/>
      <c r="I191" s="12"/>
      <c r="J191" s="12">
        <f t="shared" si="18"/>
        <v>100</v>
      </c>
      <c r="K191" s="12">
        <f t="shared" si="19"/>
        <v>0</v>
      </c>
      <c r="L191" s="12"/>
      <c r="M191" s="12" t="e">
        <f t="shared" si="20"/>
        <v>#DIV/0!</v>
      </c>
    </row>
    <row r="192" spans="1:20">
      <c r="A192" s="12" t="s">
        <v>9</v>
      </c>
      <c r="B192" s="12">
        <v>55</v>
      </c>
      <c r="C192" s="12">
        <v>18.7</v>
      </c>
      <c r="D192" s="12">
        <v>36.700000000000003</v>
      </c>
      <c r="E192" s="12" t="s">
        <v>18</v>
      </c>
      <c r="F192" s="12" t="s">
        <v>14</v>
      </c>
      <c r="G192" s="35">
        <v>41114</v>
      </c>
      <c r="H192" s="12"/>
      <c r="I192" s="12"/>
      <c r="J192" s="12">
        <f t="shared" si="18"/>
        <v>100</v>
      </c>
      <c r="K192" s="12">
        <f t="shared" si="19"/>
        <v>0</v>
      </c>
      <c r="L192" s="12"/>
      <c r="M192" s="12" t="e">
        <f t="shared" si="20"/>
        <v>#DIV/0!</v>
      </c>
    </row>
    <row r="193" spans="1:20">
      <c r="A193" s="12" t="s">
        <v>9</v>
      </c>
      <c r="B193" s="12">
        <v>56</v>
      </c>
      <c r="C193" s="12">
        <v>18.7</v>
      </c>
      <c r="D193" s="12">
        <v>28.6</v>
      </c>
      <c r="E193" s="12" t="s">
        <v>18</v>
      </c>
      <c r="F193" s="12" t="s">
        <v>14</v>
      </c>
      <c r="G193" s="35">
        <v>41114</v>
      </c>
      <c r="H193" s="12"/>
      <c r="I193" s="12"/>
      <c r="J193" s="12">
        <f t="shared" si="18"/>
        <v>100</v>
      </c>
      <c r="K193" s="12">
        <f t="shared" si="19"/>
        <v>0</v>
      </c>
      <c r="L193" s="12"/>
      <c r="M193" s="12" t="e">
        <f t="shared" si="20"/>
        <v>#DIV/0!</v>
      </c>
    </row>
    <row r="194" spans="1:20">
      <c r="A194" s="12" t="s">
        <v>10</v>
      </c>
      <c r="B194" s="12">
        <v>70</v>
      </c>
      <c r="C194" s="12">
        <v>17.899999999999999</v>
      </c>
      <c r="D194" s="12">
        <v>26.6</v>
      </c>
      <c r="E194" s="12" t="s">
        <v>18</v>
      </c>
      <c r="F194" s="12" t="s">
        <v>16</v>
      </c>
      <c r="G194" s="35">
        <v>41114</v>
      </c>
      <c r="H194" s="12"/>
      <c r="I194" s="12"/>
      <c r="J194" s="12">
        <f t="shared" si="18"/>
        <v>100</v>
      </c>
      <c r="K194" s="12">
        <f t="shared" si="19"/>
        <v>0</v>
      </c>
      <c r="L194" s="12">
        <v>0</v>
      </c>
      <c r="M194" s="12" t="e">
        <f t="shared" si="20"/>
        <v>#DIV/0!</v>
      </c>
      <c r="N194" s="12"/>
    </row>
    <row r="195" spans="1:20">
      <c r="A195" t="s">
        <v>10</v>
      </c>
      <c r="B195">
        <v>65</v>
      </c>
      <c r="C195">
        <v>18.7</v>
      </c>
      <c r="D195">
        <v>32.9</v>
      </c>
      <c r="E195" t="s">
        <v>18</v>
      </c>
      <c r="F195" t="s">
        <v>16</v>
      </c>
      <c r="G195" s="2">
        <v>41114</v>
      </c>
      <c r="H195" s="2">
        <v>41145</v>
      </c>
      <c r="I195">
        <v>23.3</v>
      </c>
      <c r="J195">
        <f t="shared" si="18"/>
        <v>29.179331306990875</v>
      </c>
      <c r="K195">
        <f t="shared" si="19"/>
        <v>70.820668693009125</v>
      </c>
      <c r="L195">
        <v>1</v>
      </c>
      <c r="M195">
        <f t="shared" si="20"/>
        <v>29.179331306990875</v>
      </c>
    </row>
    <row r="196" spans="1:20">
      <c r="A196" t="s">
        <v>9</v>
      </c>
      <c r="B196">
        <v>65</v>
      </c>
      <c r="C196">
        <v>18.399999999999999</v>
      </c>
      <c r="D196">
        <v>38</v>
      </c>
      <c r="E196" t="s">
        <v>18</v>
      </c>
      <c r="F196" t="s">
        <v>16</v>
      </c>
      <c r="G196" s="2">
        <v>41114</v>
      </c>
      <c r="H196" s="2">
        <v>41145</v>
      </c>
      <c r="I196">
        <v>27.9</v>
      </c>
      <c r="J196">
        <f t="shared" si="18"/>
        <v>26.578947368421058</v>
      </c>
      <c r="K196">
        <f t="shared" si="19"/>
        <v>73.421052631578945</v>
      </c>
      <c r="L196">
        <v>1</v>
      </c>
      <c r="M196">
        <f t="shared" si="20"/>
        <v>26.578947368421058</v>
      </c>
      <c r="R196">
        <v>1</v>
      </c>
      <c r="S196">
        <f>AVERAGE(K195:K197)</f>
        <v>73.502514703132732</v>
      </c>
      <c r="T196">
        <f>STDEV(K195:K197)/SQRT(COUNT(K195:K197))</f>
        <v>1.5724082191223618</v>
      </c>
    </row>
    <row r="197" spans="1:20">
      <c r="A197" t="s">
        <v>1</v>
      </c>
      <c r="B197">
        <v>65</v>
      </c>
      <c r="C197">
        <v>18.2</v>
      </c>
      <c r="D197">
        <v>31.6</v>
      </c>
      <c r="E197" t="s">
        <v>18</v>
      </c>
      <c r="F197" t="s">
        <v>16</v>
      </c>
      <c r="G197" s="2">
        <v>41114</v>
      </c>
      <c r="H197" s="3">
        <v>41145</v>
      </c>
      <c r="I197">
        <v>24.1</v>
      </c>
      <c r="J197">
        <f t="shared" si="18"/>
        <v>23.734177215189874</v>
      </c>
      <c r="K197">
        <f t="shared" si="19"/>
        <v>76.265822784810126</v>
      </c>
      <c r="L197">
        <v>1</v>
      </c>
      <c r="M197">
        <f t="shared" si="20"/>
        <v>23.734177215189874</v>
      </c>
    </row>
    <row r="198" spans="1:20">
      <c r="A198" t="s">
        <v>10</v>
      </c>
      <c r="B198">
        <v>66</v>
      </c>
      <c r="C198">
        <v>16.600000000000001</v>
      </c>
      <c r="D198">
        <v>25.8</v>
      </c>
      <c r="E198" t="s">
        <v>18</v>
      </c>
      <c r="F198" t="s">
        <v>16</v>
      </c>
      <c r="G198" s="2">
        <v>41114</v>
      </c>
      <c r="H198" s="4">
        <v>41180</v>
      </c>
      <c r="I198">
        <v>19.399999999999999</v>
      </c>
      <c r="J198">
        <f t="shared" si="18"/>
        <v>24.806201550387605</v>
      </c>
      <c r="K198">
        <f t="shared" si="19"/>
        <v>75.193798449612387</v>
      </c>
      <c r="L198">
        <v>2</v>
      </c>
      <c r="M198">
        <f t="shared" si="20"/>
        <v>12.403100775193803</v>
      </c>
    </row>
    <row r="199" spans="1:20">
      <c r="A199" t="s">
        <v>9</v>
      </c>
      <c r="B199">
        <v>66</v>
      </c>
      <c r="C199">
        <v>17.7</v>
      </c>
      <c r="D199">
        <v>31.4</v>
      </c>
      <c r="E199" t="s">
        <v>18</v>
      </c>
      <c r="F199" t="s">
        <v>16</v>
      </c>
      <c r="G199" s="2">
        <v>41114</v>
      </c>
      <c r="H199" s="4">
        <v>41180</v>
      </c>
      <c r="I199">
        <v>22.7</v>
      </c>
      <c r="J199">
        <f t="shared" si="18"/>
        <v>27.70700636942675</v>
      </c>
      <c r="K199">
        <f t="shared" si="19"/>
        <v>72.29299363057325</v>
      </c>
      <c r="L199">
        <v>2</v>
      </c>
      <c r="M199">
        <f t="shared" si="20"/>
        <v>13.853503184713375</v>
      </c>
      <c r="R199">
        <v>2</v>
      </c>
      <c r="S199">
        <f>AVERAGE(K198:K200)</f>
        <v>71.087830369770614</v>
      </c>
      <c r="T199">
        <f>STDEV(K198:K200)/SQRT(COUNT(K198:K200))</f>
        <v>2.784466091115831</v>
      </c>
    </row>
    <row r="200" spans="1:20">
      <c r="A200" t="s">
        <v>1</v>
      </c>
      <c r="B200">
        <v>66</v>
      </c>
      <c r="C200">
        <v>19.100000000000001</v>
      </c>
      <c r="D200">
        <v>41.2</v>
      </c>
      <c r="E200" t="s">
        <v>18</v>
      </c>
      <c r="F200" t="s">
        <v>16</v>
      </c>
      <c r="G200" s="2">
        <v>41114</v>
      </c>
      <c r="H200" s="4">
        <v>41180</v>
      </c>
      <c r="I200">
        <v>27.1</v>
      </c>
      <c r="J200">
        <f t="shared" si="18"/>
        <v>34.223300970873787</v>
      </c>
      <c r="K200">
        <f t="shared" si="19"/>
        <v>65.776699029126206</v>
      </c>
      <c r="L200">
        <v>2</v>
      </c>
      <c r="M200">
        <f t="shared" si="20"/>
        <v>17.111650485436893</v>
      </c>
    </row>
    <row r="201" spans="1:20">
      <c r="A201" t="s">
        <v>10</v>
      </c>
      <c r="B201">
        <v>67</v>
      </c>
      <c r="C201">
        <v>18.899999999999999</v>
      </c>
      <c r="D201">
        <v>30.1</v>
      </c>
      <c r="E201" t="s">
        <v>18</v>
      </c>
      <c r="F201" t="s">
        <v>16</v>
      </c>
      <c r="G201" s="2">
        <v>41114</v>
      </c>
      <c r="H201" s="2">
        <v>41221</v>
      </c>
      <c r="I201">
        <v>20.7</v>
      </c>
      <c r="J201">
        <f t="shared" si="18"/>
        <v>31.229235880398676</v>
      </c>
      <c r="K201">
        <f t="shared" si="19"/>
        <v>68.770764119601324</v>
      </c>
      <c r="L201">
        <v>4</v>
      </c>
      <c r="M201">
        <f t="shared" si="20"/>
        <v>7.807308970099669</v>
      </c>
    </row>
    <row r="202" spans="1:20">
      <c r="A202" t="s">
        <v>9</v>
      </c>
      <c r="B202">
        <v>67</v>
      </c>
      <c r="C202">
        <v>17.600000000000001</v>
      </c>
      <c r="D202">
        <v>33.200000000000003</v>
      </c>
      <c r="E202" t="s">
        <v>18</v>
      </c>
      <c r="F202" t="s">
        <v>16</v>
      </c>
      <c r="G202" s="2">
        <v>41114</v>
      </c>
      <c r="H202" s="2">
        <v>41221</v>
      </c>
      <c r="I202">
        <v>21.1</v>
      </c>
      <c r="J202">
        <f t="shared" si="18"/>
        <v>36.445783132530124</v>
      </c>
      <c r="K202">
        <f t="shared" si="19"/>
        <v>63.554216867469876</v>
      </c>
      <c r="L202">
        <v>4</v>
      </c>
      <c r="M202">
        <f t="shared" si="20"/>
        <v>9.1114457831325311</v>
      </c>
      <c r="R202">
        <v>4</v>
      </c>
      <c r="S202">
        <f>AVERAGE(K201:K203)</f>
        <v>64.671707277380548</v>
      </c>
      <c r="T202">
        <f>STDEV(K201:K203)/SQRT(COUNT(K201:K203))</f>
        <v>2.1189930864397937</v>
      </c>
    </row>
    <row r="203" spans="1:20">
      <c r="A203" t="s">
        <v>1</v>
      </c>
      <c r="B203">
        <v>67</v>
      </c>
      <c r="C203">
        <v>18.3</v>
      </c>
      <c r="D203">
        <v>35.5</v>
      </c>
      <c r="E203" t="s">
        <v>18</v>
      </c>
      <c r="F203" t="s">
        <v>16</v>
      </c>
      <c r="G203" s="2">
        <v>41114</v>
      </c>
      <c r="H203" s="2">
        <v>41221</v>
      </c>
      <c r="I203">
        <v>21.9</v>
      </c>
      <c r="J203">
        <f t="shared" si="18"/>
        <v>38.309859154929583</v>
      </c>
      <c r="K203">
        <f t="shared" si="19"/>
        <v>61.690140845070417</v>
      </c>
      <c r="L203">
        <v>4</v>
      </c>
      <c r="M203">
        <f t="shared" si="20"/>
        <v>9.5774647887323958</v>
      </c>
    </row>
    <row r="204" spans="1:20">
      <c r="A204" t="s">
        <v>10</v>
      </c>
      <c r="B204">
        <v>68</v>
      </c>
      <c r="C204">
        <v>17</v>
      </c>
      <c r="D204">
        <v>25.3</v>
      </c>
      <c r="E204" t="s">
        <v>18</v>
      </c>
      <c r="F204" t="s">
        <v>16</v>
      </c>
      <c r="G204" s="2">
        <v>41114</v>
      </c>
      <c r="H204" s="4">
        <v>41299</v>
      </c>
      <c r="I204">
        <v>17.399999999999999</v>
      </c>
      <c r="J204">
        <f t="shared" si="18"/>
        <v>31.225296442687757</v>
      </c>
      <c r="K204">
        <f t="shared" si="19"/>
        <v>68.77470355731225</v>
      </c>
      <c r="L204">
        <v>6</v>
      </c>
      <c r="M204">
        <f t="shared" si="20"/>
        <v>5.2042160737812928</v>
      </c>
    </row>
    <row r="205" spans="1:20">
      <c r="A205" t="s">
        <v>9</v>
      </c>
      <c r="B205">
        <v>68</v>
      </c>
      <c r="C205">
        <v>18</v>
      </c>
      <c r="D205">
        <v>31</v>
      </c>
      <c r="E205" t="s">
        <v>18</v>
      </c>
      <c r="F205" t="s">
        <v>16</v>
      </c>
      <c r="G205" s="2">
        <v>41114</v>
      </c>
      <c r="H205" s="4">
        <v>41299</v>
      </c>
      <c r="I205">
        <v>19.399999999999999</v>
      </c>
      <c r="J205">
        <f t="shared" si="18"/>
        <v>37.419354838709687</v>
      </c>
      <c r="K205">
        <f t="shared" si="19"/>
        <v>62.580645161290313</v>
      </c>
      <c r="L205">
        <v>6</v>
      </c>
      <c r="M205">
        <f t="shared" si="20"/>
        <v>6.2365591397849478</v>
      </c>
      <c r="R205">
        <v>6</v>
      </c>
      <c r="S205">
        <f>AVERAGE(K204:K206)</f>
        <v>65.072759022504073</v>
      </c>
      <c r="T205">
        <f>STDEV(K204:K206)/SQRT(COUNT(K204:K206))</f>
        <v>1.8876226271344516</v>
      </c>
    </row>
    <row r="206" spans="1:20">
      <c r="A206" t="s">
        <v>1</v>
      </c>
      <c r="B206">
        <v>68</v>
      </c>
      <c r="C206">
        <v>17.7</v>
      </c>
      <c r="D206">
        <v>32.1</v>
      </c>
      <c r="E206" t="s">
        <v>18</v>
      </c>
      <c r="F206" t="s">
        <v>16</v>
      </c>
      <c r="G206" s="2">
        <v>41114</v>
      </c>
      <c r="H206" s="4">
        <v>41299</v>
      </c>
      <c r="I206">
        <v>20.5</v>
      </c>
      <c r="J206">
        <f t="shared" si="18"/>
        <v>36.137071651090345</v>
      </c>
      <c r="K206">
        <f t="shared" si="19"/>
        <v>63.862928348909655</v>
      </c>
      <c r="L206">
        <v>6</v>
      </c>
      <c r="M206">
        <f t="shared" si="20"/>
        <v>6.0228452751817239</v>
      </c>
    </row>
    <row r="207" spans="1:20">
      <c r="A207" t="s">
        <v>10</v>
      </c>
      <c r="B207">
        <v>69</v>
      </c>
      <c r="C207">
        <v>18</v>
      </c>
      <c r="D207">
        <v>30.3</v>
      </c>
      <c r="E207" t="s">
        <v>18</v>
      </c>
      <c r="F207" t="s">
        <v>16</v>
      </c>
      <c r="G207" s="2">
        <v>41114</v>
      </c>
      <c r="H207" s="2">
        <v>41362</v>
      </c>
      <c r="I207">
        <v>18.5</v>
      </c>
      <c r="J207">
        <f t="shared" si="18"/>
        <v>38.943894389438945</v>
      </c>
      <c r="K207">
        <f t="shared" si="19"/>
        <v>61.056105610561055</v>
      </c>
      <c r="L207">
        <v>8</v>
      </c>
      <c r="M207">
        <f t="shared" si="20"/>
        <v>4.8679867986798682</v>
      </c>
    </row>
    <row r="208" spans="1:20">
      <c r="A208" t="s">
        <v>9</v>
      </c>
      <c r="B208">
        <v>69</v>
      </c>
      <c r="C208">
        <v>17.8</v>
      </c>
      <c r="D208">
        <v>35.4</v>
      </c>
      <c r="E208" t="s">
        <v>18</v>
      </c>
      <c r="F208" t="s">
        <v>16</v>
      </c>
      <c r="G208" s="2">
        <v>41114</v>
      </c>
      <c r="H208" s="2">
        <v>41362</v>
      </c>
      <c r="I208">
        <v>20.2</v>
      </c>
      <c r="J208">
        <f t="shared" si="18"/>
        <v>42.93785310734463</v>
      </c>
      <c r="K208">
        <f t="shared" si="19"/>
        <v>57.06214689265537</v>
      </c>
      <c r="L208">
        <v>8</v>
      </c>
      <c r="M208">
        <f t="shared" si="20"/>
        <v>5.3672316384180787</v>
      </c>
      <c r="R208">
        <v>8</v>
      </c>
      <c r="S208">
        <f>AVERAGE(K207:K209)</f>
        <v>59.100641990868063</v>
      </c>
      <c r="T208">
        <f>STDEV(K207:K209)/SQRT(COUNT(K207:K209))</f>
        <v>1.1537037791250955</v>
      </c>
    </row>
    <row r="209" spans="1:20">
      <c r="A209" t="s">
        <v>1</v>
      </c>
      <c r="B209">
        <v>69</v>
      </c>
      <c r="C209">
        <v>18.5</v>
      </c>
      <c r="D209">
        <v>44.1</v>
      </c>
      <c r="E209" t="s">
        <v>18</v>
      </c>
      <c r="F209" t="s">
        <v>16</v>
      </c>
      <c r="G209" s="2">
        <v>41114</v>
      </c>
      <c r="H209" s="2">
        <v>41362</v>
      </c>
      <c r="I209">
        <v>26.1</v>
      </c>
      <c r="J209">
        <f t="shared" si="18"/>
        <v>40.816326530612244</v>
      </c>
      <c r="K209">
        <f t="shared" si="19"/>
        <v>59.183673469387756</v>
      </c>
      <c r="L209">
        <v>8</v>
      </c>
      <c r="M209">
        <f t="shared" si="20"/>
        <v>5.1020408163265305</v>
      </c>
    </row>
    <row r="210" spans="1:20">
      <c r="A210" t="s">
        <v>10</v>
      </c>
      <c r="B210">
        <v>71</v>
      </c>
      <c r="C210">
        <v>16.899999999999999</v>
      </c>
      <c r="D210">
        <v>27.8</v>
      </c>
      <c r="E210" t="s">
        <v>18</v>
      </c>
      <c r="F210" t="s">
        <v>16</v>
      </c>
      <c r="G210" s="2">
        <v>41114</v>
      </c>
      <c r="H210" s="2">
        <v>41408</v>
      </c>
      <c r="I210">
        <v>17.899999999999999</v>
      </c>
      <c r="J210">
        <f t="shared" si="18"/>
        <v>35.611510791366911</v>
      </c>
      <c r="K210">
        <f t="shared" si="19"/>
        <v>64.388489208633089</v>
      </c>
      <c r="L210">
        <v>10</v>
      </c>
      <c r="M210">
        <f t="shared" si="20"/>
        <v>3.5611510791366912</v>
      </c>
    </row>
    <row r="211" spans="1:20">
      <c r="A211" t="s">
        <v>9</v>
      </c>
      <c r="B211">
        <v>70</v>
      </c>
      <c r="C211">
        <v>17.8</v>
      </c>
      <c r="D211">
        <v>34.700000000000003</v>
      </c>
      <c r="E211" t="s">
        <v>18</v>
      </c>
      <c r="F211" t="s">
        <v>16</v>
      </c>
      <c r="G211" s="2">
        <v>41114</v>
      </c>
      <c r="H211" s="2">
        <v>41408</v>
      </c>
      <c r="I211">
        <v>20.7</v>
      </c>
      <c r="J211">
        <f t="shared" si="18"/>
        <v>40.345821325648423</v>
      </c>
      <c r="K211">
        <f t="shared" si="19"/>
        <v>59.654178674351577</v>
      </c>
      <c r="L211">
        <v>10</v>
      </c>
      <c r="M211">
        <f t="shared" si="20"/>
        <v>4.0345821325648421</v>
      </c>
      <c r="R211">
        <v>10</v>
      </c>
      <c r="S211">
        <f>AVERAGE(K210:K212)</f>
        <v>60.688019419105409</v>
      </c>
      <c r="T211">
        <f>STDEV(K210:K212)/SQRT(COUNT(K210:K212))</f>
        <v>1.9093285823011068</v>
      </c>
    </row>
    <row r="212" spans="1:20">
      <c r="A212" t="s">
        <v>1</v>
      </c>
      <c r="B212">
        <v>70</v>
      </c>
      <c r="C212">
        <v>17.600000000000001</v>
      </c>
      <c r="D212">
        <v>37.4</v>
      </c>
      <c r="E212" t="s">
        <v>18</v>
      </c>
      <c r="F212" t="s">
        <v>16</v>
      </c>
      <c r="G212" s="2">
        <v>41114</v>
      </c>
      <c r="H212" s="2">
        <v>41408</v>
      </c>
      <c r="I212">
        <v>21.7</v>
      </c>
      <c r="J212">
        <f t="shared" si="18"/>
        <v>41.978609625668447</v>
      </c>
      <c r="K212">
        <f t="shared" si="19"/>
        <v>58.021390374331553</v>
      </c>
      <c r="L212">
        <v>10</v>
      </c>
      <c r="M212">
        <f t="shared" si="20"/>
        <v>4.1978609625668444</v>
      </c>
    </row>
    <row r="213" spans="1:20">
      <c r="A213" t="s">
        <v>10</v>
      </c>
      <c r="B213">
        <v>72</v>
      </c>
      <c r="C213">
        <v>16.100000000000001</v>
      </c>
      <c r="D213">
        <v>25.8</v>
      </c>
      <c r="E213" t="s">
        <v>18</v>
      </c>
      <c r="F213" t="s">
        <v>16</v>
      </c>
      <c r="G213" s="2">
        <v>41114</v>
      </c>
      <c r="H213" s="2">
        <v>41458</v>
      </c>
      <c r="I213">
        <v>16.600000000000001</v>
      </c>
      <c r="J213">
        <f t="shared" si="18"/>
        <v>35.65891472868217</v>
      </c>
      <c r="K213">
        <f t="shared" si="19"/>
        <v>64.341085271317837</v>
      </c>
      <c r="L213">
        <v>12</v>
      </c>
      <c r="M213">
        <f t="shared" si="20"/>
        <v>2.9715762273901807</v>
      </c>
    </row>
    <row r="214" spans="1:20">
      <c r="A214" t="s">
        <v>9</v>
      </c>
      <c r="B214">
        <v>71</v>
      </c>
      <c r="C214">
        <v>17.399999999999999</v>
      </c>
      <c r="D214">
        <v>35.299999999999997</v>
      </c>
      <c r="E214" t="s">
        <v>18</v>
      </c>
      <c r="F214" t="s">
        <v>16</v>
      </c>
      <c r="G214" s="2">
        <v>41114</v>
      </c>
      <c r="H214" s="2">
        <v>41458</v>
      </c>
      <c r="I214">
        <v>18.2</v>
      </c>
      <c r="J214">
        <f t="shared" si="18"/>
        <v>48.441926345609062</v>
      </c>
      <c r="K214">
        <f t="shared" si="19"/>
        <v>51.558073654390938</v>
      </c>
      <c r="L214">
        <v>12</v>
      </c>
      <c r="M214">
        <f t="shared" si="20"/>
        <v>4.0368271954674215</v>
      </c>
      <c r="R214">
        <v>12</v>
      </c>
      <c r="S214">
        <f>AVERAGE(K213:K215)</f>
        <v>56.568755174897852</v>
      </c>
      <c r="T214">
        <f>STDEV(K213:K215)/SQRT(COUNT(K213:K215))</f>
        <v>3.9400242656720641</v>
      </c>
    </row>
    <row r="215" spans="1:20">
      <c r="A215" t="s">
        <v>1</v>
      </c>
      <c r="B215">
        <v>71</v>
      </c>
      <c r="C215">
        <v>19.5</v>
      </c>
      <c r="D215">
        <v>39.4</v>
      </c>
      <c r="E215" t="s">
        <v>18</v>
      </c>
      <c r="F215" t="s">
        <v>16</v>
      </c>
      <c r="G215" s="2">
        <v>41114</v>
      </c>
      <c r="H215" s="2">
        <v>41458</v>
      </c>
      <c r="I215">
        <v>21.2</v>
      </c>
      <c r="J215">
        <f t="shared" si="18"/>
        <v>46.192893401015226</v>
      </c>
      <c r="K215">
        <f t="shared" si="19"/>
        <v>53.807106598984774</v>
      </c>
      <c r="L215">
        <v>12</v>
      </c>
      <c r="M215">
        <f t="shared" si="20"/>
        <v>3.8494077834179357</v>
      </c>
    </row>
    <row r="216" spans="1:20">
      <c r="A216" t="s">
        <v>9</v>
      </c>
      <c r="B216">
        <v>72</v>
      </c>
      <c r="C216">
        <v>17.899999999999999</v>
      </c>
      <c r="D216">
        <v>33.6</v>
      </c>
      <c r="E216" t="s">
        <v>18</v>
      </c>
      <c r="F216" t="s">
        <v>16</v>
      </c>
      <c r="G216" s="2">
        <v>41114</v>
      </c>
      <c r="H216" s="2">
        <v>41596</v>
      </c>
      <c r="I216">
        <v>18.8</v>
      </c>
      <c r="J216">
        <f t="shared" si="18"/>
        <v>44.047619047619044</v>
      </c>
      <c r="K216">
        <f t="shared" si="19"/>
        <v>55.952380952380956</v>
      </c>
      <c r="L216">
        <v>16</v>
      </c>
      <c r="M216">
        <f t="shared" si="20"/>
        <v>2.7529761904761902</v>
      </c>
      <c r="N216" t="s">
        <v>23</v>
      </c>
    </row>
    <row r="217" spans="1:20">
      <c r="A217" t="s">
        <v>1</v>
      </c>
      <c r="B217">
        <v>72</v>
      </c>
      <c r="C217">
        <v>17.600000000000001</v>
      </c>
      <c r="D217">
        <v>33.700000000000003</v>
      </c>
      <c r="E217" t="s">
        <v>18</v>
      </c>
      <c r="F217" t="s">
        <v>16</v>
      </c>
      <c r="G217" s="2">
        <v>41114</v>
      </c>
      <c r="H217" s="2">
        <v>41596</v>
      </c>
      <c r="I217">
        <v>19.899999999999999</v>
      </c>
      <c r="J217">
        <f t="shared" si="18"/>
        <v>40.949554896142445</v>
      </c>
      <c r="K217">
        <f t="shared" si="19"/>
        <v>59.050445103857555</v>
      </c>
      <c r="L217">
        <v>16</v>
      </c>
      <c r="M217">
        <f t="shared" si="20"/>
        <v>2.5593471810089028</v>
      </c>
      <c r="R217">
        <v>16</v>
      </c>
      <c r="S217">
        <f>AVERAGE(K216:K217)</f>
        <v>57.501413028119259</v>
      </c>
      <c r="T217">
        <f>STDEV(K216:K217)/SQRT(COUNT(K216:K217))</f>
        <v>1.5490320757382994</v>
      </c>
    </row>
  </sheetData>
  <pageMargins left="0.7" right="0.7" top="0.75" bottom="0.75" header="0.3" footer="0.3"/>
  <pageSetup scale="56" orientation="portrait" horizontalDpi="4294967293" verticalDpi="4294967293"/>
  <rowBreaks count="1" manualBreakCount="1">
    <brk id="1" max="16383" man="1"/>
  </row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80" zoomScaleNormal="80" zoomScalePageLayoutView="80" workbookViewId="0">
      <pane xSplit="1" topLeftCell="B1" activePane="topRight" state="frozen"/>
      <selection pane="topRight" activeCell="R3" sqref="R3"/>
    </sheetView>
  </sheetViews>
  <sheetFormatPr baseColWidth="10" defaultColWidth="8.83203125" defaultRowHeight="14" x14ac:dyDescent="0"/>
  <cols>
    <col min="1" max="2" width="13.33203125" style="15" customWidth="1"/>
    <col min="3" max="4" width="27.1640625" style="15" customWidth="1"/>
    <col min="5" max="6" width="26.5" style="15" customWidth="1"/>
    <col min="7" max="8" width="24.5" style="15" customWidth="1"/>
    <col min="9" max="10" width="23.33203125" style="15" customWidth="1"/>
    <col min="11" max="12" width="25" style="15" customWidth="1"/>
    <col min="13" max="14" width="23.33203125" style="15" customWidth="1"/>
    <col min="15" max="16" width="23.6640625" style="15" customWidth="1"/>
    <col min="17" max="18" width="24.1640625" style="15" customWidth="1"/>
    <col min="19" max="19" width="23.5" style="15" customWidth="1"/>
    <col min="20" max="20" width="26.5" style="15" customWidth="1"/>
    <col min="21" max="16384" width="8.83203125" style="15"/>
  </cols>
  <sheetData>
    <row r="1" spans="1:20" ht="35" customHeight="1">
      <c r="A1" s="15" t="s">
        <v>84</v>
      </c>
      <c r="B1" s="15" t="s">
        <v>12</v>
      </c>
      <c r="C1" s="24" t="s">
        <v>83</v>
      </c>
      <c r="D1" s="24" t="s">
        <v>82</v>
      </c>
      <c r="E1" s="15" t="s">
        <v>81</v>
      </c>
      <c r="F1" s="15" t="s">
        <v>80</v>
      </c>
      <c r="G1" s="15" t="s">
        <v>79</v>
      </c>
      <c r="H1" s="15" t="s">
        <v>78</v>
      </c>
      <c r="I1" s="15" t="s">
        <v>77</v>
      </c>
      <c r="J1" s="15" t="s">
        <v>76</v>
      </c>
      <c r="K1" s="15" t="s">
        <v>75</v>
      </c>
      <c r="L1" s="15" t="s">
        <v>74</v>
      </c>
      <c r="M1" s="15" t="s">
        <v>73</v>
      </c>
      <c r="N1" s="15" t="s">
        <v>72</v>
      </c>
      <c r="O1" s="15" t="s">
        <v>71</v>
      </c>
      <c r="P1" s="15" t="s">
        <v>70</v>
      </c>
      <c r="Q1" s="15" t="s">
        <v>69</v>
      </c>
      <c r="R1" s="15" t="s">
        <v>68</v>
      </c>
      <c r="S1" s="15" t="s">
        <v>67</v>
      </c>
      <c r="T1" s="15" t="s">
        <v>66</v>
      </c>
    </row>
    <row r="2" spans="1:20">
      <c r="A2" s="15">
        <v>0</v>
      </c>
      <c r="B2" s="15" t="s">
        <v>11</v>
      </c>
      <c r="C2" s="15">
        <v>100</v>
      </c>
      <c r="D2" s="15">
        <f t="shared" ref="D2:D22" si="0">LN(C2)</f>
        <v>4.6051701859880918</v>
      </c>
      <c r="E2" s="15">
        <v>100</v>
      </c>
      <c r="F2" s="15">
        <f t="shared" ref="F2:F26" si="1">LN(E2)</f>
        <v>4.6051701859880918</v>
      </c>
      <c r="G2" s="15">
        <v>100</v>
      </c>
      <c r="H2" s="15">
        <f t="shared" ref="H2:H26" si="2">LN(G2)</f>
        <v>4.6051701859880918</v>
      </c>
      <c r="I2" s="15">
        <v>100</v>
      </c>
      <c r="J2" s="15">
        <f t="shared" ref="J2:J27" si="3">LN(I2)</f>
        <v>4.6051701859880918</v>
      </c>
      <c r="K2" s="15">
        <v>100</v>
      </c>
      <c r="L2" s="15">
        <f t="shared" ref="L2:L25" si="4">LN(K2)</f>
        <v>4.6051701859880918</v>
      </c>
      <c r="M2" s="15">
        <v>100</v>
      </c>
      <c r="N2" s="15">
        <f t="shared" ref="N2:N19" si="5">LN(M2)</f>
        <v>4.6051701859880918</v>
      </c>
      <c r="O2" s="15">
        <v>100</v>
      </c>
      <c r="P2" s="15">
        <f t="shared" ref="P2:P24" si="6">LN(O2)</f>
        <v>4.6051701859880918</v>
      </c>
      <c r="Q2" s="15">
        <v>100</v>
      </c>
      <c r="R2" s="15">
        <f>LN(Q2)</f>
        <v>4.6051701859880918</v>
      </c>
      <c r="S2" s="15">
        <v>100</v>
      </c>
      <c r="T2" s="15">
        <f t="shared" ref="T2:T26" si="7">LN(S2)</f>
        <v>4.6051701859880918</v>
      </c>
    </row>
    <row r="3" spans="1:20">
      <c r="A3" s="15">
        <v>0</v>
      </c>
      <c r="B3" s="15" t="s">
        <v>17</v>
      </c>
      <c r="C3" s="15">
        <v>100</v>
      </c>
      <c r="D3" s="15">
        <f t="shared" si="0"/>
        <v>4.6051701859880918</v>
      </c>
      <c r="E3" s="15">
        <v>100</v>
      </c>
      <c r="F3" s="15">
        <f t="shared" si="1"/>
        <v>4.6051701859880918</v>
      </c>
      <c r="G3" s="15">
        <v>100</v>
      </c>
      <c r="H3" s="15">
        <f t="shared" si="2"/>
        <v>4.6051701859880918</v>
      </c>
      <c r="I3" s="15">
        <v>100</v>
      </c>
      <c r="J3" s="15">
        <f t="shared" si="3"/>
        <v>4.6051701859880918</v>
      </c>
      <c r="K3" s="15">
        <v>100</v>
      </c>
      <c r="L3" s="15">
        <f t="shared" si="4"/>
        <v>4.6051701859880918</v>
      </c>
      <c r="M3" s="15">
        <v>100</v>
      </c>
      <c r="N3" s="15">
        <f t="shared" si="5"/>
        <v>4.6051701859880918</v>
      </c>
      <c r="O3" s="15">
        <v>100</v>
      </c>
      <c r="P3" s="15">
        <f t="shared" si="6"/>
        <v>4.6051701859880918</v>
      </c>
      <c r="Q3" s="15">
        <v>100</v>
      </c>
      <c r="R3" s="15">
        <f>LN(Q3)</f>
        <v>4.6051701859880918</v>
      </c>
      <c r="S3" s="15">
        <v>100</v>
      </c>
      <c r="T3" s="15">
        <f t="shared" si="7"/>
        <v>4.6051701859880918</v>
      </c>
    </row>
    <row r="4" spans="1:20">
      <c r="A4" s="15">
        <v>0</v>
      </c>
      <c r="B4" s="15" t="s">
        <v>18</v>
      </c>
      <c r="C4" s="15">
        <v>100</v>
      </c>
      <c r="D4" s="15">
        <f t="shared" si="0"/>
        <v>4.6051701859880918</v>
      </c>
      <c r="E4" s="15">
        <v>100</v>
      </c>
      <c r="F4" s="15">
        <f t="shared" si="1"/>
        <v>4.6051701859880918</v>
      </c>
      <c r="G4" s="15">
        <v>100</v>
      </c>
      <c r="H4" s="15">
        <f t="shared" si="2"/>
        <v>4.6051701859880918</v>
      </c>
      <c r="I4" s="15">
        <v>100</v>
      </c>
      <c r="J4" s="15">
        <f t="shared" si="3"/>
        <v>4.6051701859880918</v>
      </c>
      <c r="K4" s="15">
        <v>100</v>
      </c>
      <c r="L4" s="15">
        <f t="shared" si="4"/>
        <v>4.6051701859880918</v>
      </c>
      <c r="M4" s="15">
        <v>100</v>
      </c>
      <c r="N4" s="15">
        <f t="shared" si="5"/>
        <v>4.6051701859880918</v>
      </c>
      <c r="O4" s="15">
        <v>100</v>
      </c>
      <c r="P4" s="15">
        <f t="shared" si="6"/>
        <v>4.6051701859880918</v>
      </c>
      <c r="Q4" s="15">
        <v>100</v>
      </c>
      <c r="R4" s="15">
        <f>LN(Q4)</f>
        <v>4.6051701859880918</v>
      </c>
      <c r="S4" s="15">
        <v>100</v>
      </c>
      <c r="T4" s="15">
        <f t="shared" si="7"/>
        <v>4.6051701859880918</v>
      </c>
    </row>
    <row r="5" spans="1:20">
      <c r="A5" s="15">
        <v>1</v>
      </c>
      <c r="B5" s="15" t="s">
        <v>11</v>
      </c>
      <c r="C5" s="15">
        <v>82.513661202185787</v>
      </c>
      <c r="D5" s="15">
        <f t="shared" si="0"/>
        <v>4.4129638699615947</v>
      </c>
      <c r="E5" s="15">
        <v>89.406779661016955</v>
      </c>
      <c r="F5" s="15">
        <f t="shared" si="1"/>
        <v>4.493196514438548</v>
      </c>
      <c r="G5" s="15">
        <v>88.095238095238102</v>
      </c>
      <c r="H5" s="15">
        <f t="shared" si="2"/>
        <v>4.4784184803489477</v>
      </c>
      <c r="I5" s="15">
        <v>84.773662551440339</v>
      </c>
      <c r="J5" s="15">
        <f t="shared" si="3"/>
        <v>4.4399849114371239</v>
      </c>
      <c r="K5" s="15">
        <v>77.777777777777771</v>
      </c>
      <c r="L5" s="15">
        <f t="shared" si="4"/>
        <v>4.3538557577071852</v>
      </c>
      <c r="M5" s="15">
        <v>76.838235294117652</v>
      </c>
      <c r="N5" s="15">
        <f t="shared" si="5"/>
        <v>4.341702371656905</v>
      </c>
      <c r="O5" s="15">
        <v>81.159420289855063</v>
      </c>
      <c r="P5" s="15">
        <f t="shared" si="6"/>
        <v>4.3964153721259809</v>
      </c>
      <c r="Q5" s="15">
        <v>82.21574344023324</v>
      </c>
      <c r="R5" s="15">
        <f>LN(Q5)</f>
        <v>4.4093468097602653</v>
      </c>
      <c r="S5" s="15">
        <v>80.895522388059703</v>
      </c>
      <c r="T5" s="15">
        <f t="shared" si="7"/>
        <v>4.3931584750427257</v>
      </c>
    </row>
    <row r="6" spans="1:20">
      <c r="A6" s="15">
        <v>1</v>
      </c>
      <c r="B6" s="15" t="s">
        <v>17</v>
      </c>
      <c r="C6" s="15">
        <v>91.134751773049643</v>
      </c>
      <c r="D6" s="15">
        <f t="shared" si="0"/>
        <v>4.5123391999451972</v>
      </c>
      <c r="E6" s="15">
        <v>70.333333333333343</v>
      </c>
      <c r="F6" s="15">
        <f t="shared" si="1"/>
        <v>4.2532458448079566</v>
      </c>
      <c r="G6" s="15">
        <v>82.132564841498549</v>
      </c>
      <c r="H6" s="15">
        <f t="shared" si="2"/>
        <v>4.4083345863098824</v>
      </c>
      <c r="I6" s="15">
        <v>76.92307692307692</v>
      </c>
      <c r="J6" s="15">
        <f t="shared" si="3"/>
        <v>4.3428059215206005</v>
      </c>
      <c r="K6" s="15">
        <v>72.058823529411768</v>
      </c>
      <c r="L6" s="15">
        <f t="shared" si="4"/>
        <v>4.2774827789226118</v>
      </c>
      <c r="M6" s="15">
        <v>73.80952380952381</v>
      </c>
      <c r="N6" s="15">
        <f t="shared" si="5"/>
        <v>4.3014877721898692</v>
      </c>
      <c r="O6" s="15">
        <v>87.796610169491501</v>
      </c>
      <c r="P6" s="15">
        <f t="shared" si="6"/>
        <v>4.475022891347809</v>
      </c>
      <c r="Q6" s="15">
        <v>83.061889250814332</v>
      </c>
      <c r="R6" s="15">
        <f>LN(Q6)</f>
        <v>4.4195859835593208</v>
      </c>
      <c r="S6" s="15">
        <v>80.363636363636374</v>
      </c>
      <c r="T6" s="15">
        <f t="shared" si="7"/>
        <v>4.3865617898392726</v>
      </c>
    </row>
    <row r="7" spans="1:20">
      <c r="A7" s="15">
        <v>1</v>
      </c>
      <c r="B7" s="15" t="s">
        <v>18</v>
      </c>
      <c r="C7" s="15">
        <v>60.301507537688451</v>
      </c>
      <c r="D7" s="15">
        <f t="shared" si="0"/>
        <v>4.0993571040456454</v>
      </c>
      <c r="E7" s="15">
        <v>83.422459893048128</v>
      </c>
      <c r="F7" s="15">
        <f t="shared" si="1"/>
        <v>4.4239175763830421</v>
      </c>
      <c r="G7" s="15">
        <v>76.265822784810126</v>
      </c>
      <c r="H7" s="15">
        <f t="shared" si="2"/>
        <v>4.3342249058918343</v>
      </c>
      <c r="I7" s="15">
        <v>80.666666666666657</v>
      </c>
      <c r="J7" s="15">
        <f t="shared" si="3"/>
        <v>4.3903254374885767</v>
      </c>
      <c r="K7" s="15">
        <v>83.219178082191789</v>
      </c>
      <c r="L7" s="15">
        <f t="shared" si="4"/>
        <v>4.4214778270603583</v>
      </c>
      <c r="M7" s="15">
        <v>70.820668693009125</v>
      </c>
      <c r="N7" s="15">
        <f t="shared" si="5"/>
        <v>4.2601508887884201</v>
      </c>
      <c r="O7" s="15">
        <v>85.507246376811594</v>
      </c>
      <c r="P7" s="15">
        <f t="shared" si="6"/>
        <v>4.4486011252965518</v>
      </c>
      <c r="S7" s="15">
        <v>73.421052631578945</v>
      </c>
      <c r="T7" s="15">
        <f t="shared" si="7"/>
        <v>4.2962107150890256</v>
      </c>
    </row>
    <row r="8" spans="1:20">
      <c r="A8" s="15">
        <v>2</v>
      </c>
      <c r="B8" s="15" t="s">
        <v>11</v>
      </c>
      <c r="C8" s="15">
        <v>85.865724381625441</v>
      </c>
      <c r="D8" s="15">
        <f t="shared" si="0"/>
        <v>4.4527847316854023</v>
      </c>
      <c r="E8" s="15">
        <v>84.489795918367349</v>
      </c>
      <c r="F8" s="15">
        <f t="shared" si="1"/>
        <v>4.4366307687087332</v>
      </c>
      <c r="G8" s="15">
        <v>87.826086956521735</v>
      </c>
      <c r="H8" s="15">
        <f t="shared" si="2"/>
        <v>4.4753585744661004</v>
      </c>
      <c r="I8" s="15">
        <v>76.335877862595424</v>
      </c>
      <c r="J8" s="15">
        <f t="shared" si="3"/>
        <v>4.3351430487750315</v>
      </c>
      <c r="K8" s="15">
        <v>75.895765472312704</v>
      </c>
      <c r="L8" s="15">
        <f t="shared" si="4"/>
        <v>4.3293608919665951</v>
      </c>
      <c r="M8" s="15">
        <v>77.816901408450718</v>
      </c>
      <c r="N8" s="15">
        <f t="shared" si="5"/>
        <v>4.354358649344638</v>
      </c>
      <c r="O8" s="15">
        <v>76.422764227642276</v>
      </c>
      <c r="P8" s="15">
        <f t="shared" si="6"/>
        <v>4.3362806128856777</v>
      </c>
      <c r="Q8" s="15">
        <v>78.142076502732237</v>
      </c>
      <c r="R8" s="15">
        <f t="shared" ref="R8:R28" si="8">LN(Q8)</f>
        <v>4.3585286634065774</v>
      </c>
      <c r="S8" s="15">
        <v>74.223602484472039</v>
      </c>
      <c r="T8" s="15">
        <f t="shared" si="7"/>
        <v>4.3070821923751934</v>
      </c>
    </row>
    <row r="9" spans="1:20">
      <c r="A9" s="15">
        <v>2</v>
      </c>
      <c r="B9" s="15" t="s">
        <v>17</v>
      </c>
      <c r="C9" s="15">
        <v>75.599999999999994</v>
      </c>
      <c r="D9" s="15">
        <f t="shared" si="0"/>
        <v>4.3254562831854875</v>
      </c>
      <c r="E9" s="15">
        <v>79.393939393939391</v>
      </c>
      <c r="F9" s="15">
        <f t="shared" si="1"/>
        <v>4.3744220352886627</v>
      </c>
      <c r="G9" s="15">
        <v>72.5</v>
      </c>
      <c r="H9" s="15">
        <f t="shared" si="2"/>
        <v>4.2835865618606288</v>
      </c>
      <c r="I9" s="15">
        <v>71.024734982332163</v>
      </c>
      <c r="J9" s="15">
        <f t="shared" si="3"/>
        <v>4.2630281964039298</v>
      </c>
      <c r="K9" s="15">
        <v>77.862595419847324</v>
      </c>
      <c r="L9" s="15">
        <f t="shared" si="4"/>
        <v>4.3549456760712104</v>
      </c>
      <c r="M9" s="15">
        <v>74.007220216606498</v>
      </c>
      <c r="N9" s="15">
        <f t="shared" si="5"/>
        <v>4.3041626589391608</v>
      </c>
      <c r="O9" s="15">
        <v>77.096774193548384</v>
      </c>
      <c r="P9" s="15">
        <f t="shared" si="6"/>
        <v>4.3450614404404098</v>
      </c>
      <c r="Q9" s="15">
        <v>77.777777777777771</v>
      </c>
      <c r="R9" s="15">
        <f t="shared" si="8"/>
        <v>4.3538557577071852</v>
      </c>
      <c r="S9" s="15">
        <v>78.318584070796447</v>
      </c>
      <c r="T9" s="15">
        <f t="shared" si="7"/>
        <v>4.3607849192896344</v>
      </c>
    </row>
    <row r="10" spans="1:20">
      <c r="A10" s="15">
        <v>2</v>
      </c>
      <c r="B10" s="15" t="s">
        <v>18</v>
      </c>
      <c r="C10" s="15">
        <v>84.107579462102692</v>
      </c>
      <c r="D10" s="15">
        <f t="shared" si="0"/>
        <v>4.4320966873186878</v>
      </c>
      <c r="E10" s="15">
        <v>78.692493946731247</v>
      </c>
      <c r="F10" s="15">
        <f t="shared" si="1"/>
        <v>4.3655477753567959</v>
      </c>
      <c r="G10" s="15">
        <v>65.776699029126206</v>
      </c>
      <c r="H10" s="15">
        <f t="shared" si="2"/>
        <v>4.1862656575182662</v>
      </c>
      <c r="I10" s="15">
        <v>79.044117647058826</v>
      </c>
      <c r="J10" s="15">
        <f t="shared" si="3"/>
        <v>4.3700061478197565</v>
      </c>
      <c r="K10" s="15">
        <v>75.379939209726444</v>
      </c>
      <c r="L10" s="15">
        <f t="shared" si="4"/>
        <v>4.3225411813877015</v>
      </c>
      <c r="M10" s="15">
        <v>75.193798449612387</v>
      </c>
      <c r="N10" s="15">
        <f t="shared" si="5"/>
        <v>4.3200687601298018</v>
      </c>
      <c r="O10" s="15">
        <v>76.415094339622641</v>
      </c>
      <c r="P10" s="15">
        <f t="shared" si="6"/>
        <v>4.3361802465484631</v>
      </c>
      <c r="Q10" s="15">
        <v>85.227272727272734</v>
      </c>
      <c r="R10" s="15">
        <f t="shared" si="8"/>
        <v>4.4453214850461951</v>
      </c>
      <c r="S10" s="15">
        <v>72.29299363057325</v>
      </c>
      <c r="T10" s="15">
        <f t="shared" si="7"/>
        <v>4.2807272175612407</v>
      </c>
    </row>
    <row r="11" spans="1:20">
      <c r="A11" s="15">
        <v>4</v>
      </c>
      <c r="B11" s="15" t="s">
        <v>11</v>
      </c>
      <c r="C11" s="15">
        <v>84.848484848484844</v>
      </c>
      <c r="D11" s="15">
        <f t="shared" si="0"/>
        <v>4.4408671346968154</v>
      </c>
      <c r="E11" s="15">
        <v>86.008230452674894</v>
      </c>
      <c r="F11" s="15">
        <f t="shared" si="1"/>
        <v>4.4544429946123536</v>
      </c>
      <c r="G11" s="15">
        <v>85.840707964601762</v>
      </c>
      <c r="H11" s="15">
        <f t="shared" si="2"/>
        <v>4.4524933457791338</v>
      </c>
      <c r="I11" s="15">
        <v>76.086956521739125</v>
      </c>
      <c r="J11" s="15">
        <f t="shared" si="3"/>
        <v>4.3318768509884098</v>
      </c>
      <c r="K11" s="15">
        <v>73.578595317725757</v>
      </c>
      <c r="L11" s="15">
        <f t="shared" si="4"/>
        <v>4.2983541589497669</v>
      </c>
      <c r="M11" s="15">
        <v>70.096463022508033</v>
      </c>
      <c r="N11" s="15">
        <f t="shared" si="5"/>
        <v>4.2498723365979458</v>
      </c>
      <c r="O11" s="15">
        <v>74.769230769230774</v>
      </c>
      <c r="P11" s="15">
        <f t="shared" si="6"/>
        <v>4.3144064469989027</v>
      </c>
      <c r="Q11" s="15">
        <v>80.198019801980195</v>
      </c>
      <c r="R11" s="15">
        <f t="shared" si="8"/>
        <v>4.3844988238192704</v>
      </c>
      <c r="S11" s="15">
        <v>67.069486404833839</v>
      </c>
      <c r="T11" s="15">
        <f t="shared" si="7"/>
        <v>4.2057291924833082</v>
      </c>
    </row>
    <row r="12" spans="1:20">
      <c r="A12" s="15">
        <v>4</v>
      </c>
      <c r="B12" s="15" t="s">
        <v>17</v>
      </c>
      <c r="C12" s="15">
        <v>84.587813620071699</v>
      </c>
      <c r="D12" s="15">
        <f t="shared" si="0"/>
        <v>4.437790209192336</v>
      </c>
      <c r="E12" s="15">
        <v>80.936454849498332</v>
      </c>
      <c r="F12" s="15">
        <f t="shared" si="1"/>
        <v>4.3936643387540917</v>
      </c>
      <c r="G12" s="15">
        <v>62.534435261707991</v>
      </c>
      <c r="H12" s="15">
        <f t="shared" si="2"/>
        <v>4.1357173692046434</v>
      </c>
      <c r="I12" s="15">
        <v>70.65217391304347</v>
      </c>
      <c r="J12" s="15">
        <f t="shared" si="3"/>
        <v>4.2577688788346881</v>
      </c>
      <c r="K12" s="15">
        <v>74.460431654676256</v>
      </c>
      <c r="L12" s="15">
        <f t="shared" si="4"/>
        <v>4.3102678655628237</v>
      </c>
      <c r="M12" s="15">
        <v>62.500000000000007</v>
      </c>
      <c r="N12" s="15">
        <f t="shared" si="5"/>
        <v>4.1351665567423561</v>
      </c>
      <c r="O12" s="15">
        <v>79.478827361563518</v>
      </c>
      <c r="P12" s="15">
        <f t="shared" si="6"/>
        <v>4.3754906636940962</v>
      </c>
      <c r="Q12" s="15">
        <v>81.229773462783186</v>
      </c>
      <c r="R12" s="15">
        <f t="shared" si="8"/>
        <v>4.3972818482221303</v>
      </c>
      <c r="S12" s="15">
        <v>66.666666666666657</v>
      </c>
      <c r="T12" s="15">
        <f t="shared" si="7"/>
        <v>4.1997050778799272</v>
      </c>
    </row>
    <row r="13" spans="1:20">
      <c r="A13" s="15">
        <v>4</v>
      </c>
      <c r="B13" s="15" t="s">
        <v>18</v>
      </c>
      <c r="C13" s="15">
        <v>82.666666666666657</v>
      </c>
      <c r="D13" s="15">
        <f t="shared" si="0"/>
        <v>4.4148164574968725</v>
      </c>
      <c r="E13" s="15">
        <v>92.337164750957854</v>
      </c>
      <c r="F13" s="15">
        <f t="shared" si="1"/>
        <v>4.5254467121560529</v>
      </c>
      <c r="G13" s="15">
        <v>61.690140845070417</v>
      </c>
      <c r="H13" s="15">
        <f t="shared" si="2"/>
        <v>4.1221241263291759</v>
      </c>
      <c r="I13" s="15">
        <v>78.148148148148152</v>
      </c>
      <c r="J13" s="15">
        <f t="shared" si="3"/>
        <v>4.3586063604657834</v>
      </c>
      <c r="K13" s="15">
        <v>68.955223880597018</v>
      </c>
      <c r="L13" s="15">
        <f t="shared" si="4"/>
        <v>4.2334573646848188</v>
      </c>
      <c r="M13" s="15">
        <v>68.770764119601324</v>
      </c>
      <c r="N13" s="15">
        <f t="shared" si="5"/>
        <v>4.2307787145045843</v>
      </c>
      <c r="O13" s="15">
        <v>74.303405572755423</v>
      </c>
      <c r="P13" s="15">
        <f t="shared" si="6"/>
        <v>4.3081567861074266</v>
      </c>
      <c r="Q13" s="15">
        <v>76.158940397350989</v>
      </c>
      <c r="R13" s="15">
        <f t="shared" si="8"/>
        <v>4.3328224775364168</v>
      </c>
      <c r="S13" s="15">
        <v>63.554216867469876</v>
      </c>
      <c r="T13" s="15">
        <f t="shared" si="7"/>
        <v>4.1518933505476694</v>
      </c>
    </row>
    <row r="14" spans="1:20">
      <c r="A14" s="15">
        <v>6</v>
      </c>
      <c r="B14" s="15" t="s">
        <v>11</v>
      </c>
      <c r="C14" s="15">
        <v>85.772357723577244</v>
      </c>
      <c r="D14" s="15">
        <f t="shared" si="0"/>
        <v>4.4516967835317951</v>
      </c>
      <c r="E14" s="15">
        <v>86.956521739130437</v>
      </c>
      <c r="F14" s="15">
        <f t="shared" si="1"/>
        <v>4.4654082436129325</v>
      </c>
      <c r="G14" s="15">
        <v>76.744186046511629</v>
      </c>
      <c r="H14" s="15">
        <f t="shared" si="2"/>
        <v>4.3404776317610088</v>
      </c>
      <c r="I14" s="15">
        <v>66.071428571428569</v>
      </c>
      <c r="J14" s="15">
        <f t="shared" si="3"/>
        <v>4.1907364078971669</v>
      </c>
      <c r="K14" s="15">
        <v>65.49520766773162</v>
      </c>
      <c r="L14" s="15">
        <f t="shared" si="4"/>
        <v>4.1819769745863464</v>
      </c>
      <c r="M14" s="15">
        <v>70.383275261324044</v>
      </c>
      <c r="N14" s="15">
        <f t="shared" si="5"/>
        <v>4.2539556676296755</v>
      </c>
      <c r="O14" s="15">
        <v>76.623376623376629</v>
      </c>
      <c r="P14" s="15">
        <f t="shared" si="6"/>
        <v>4.3389022080401274</v>
      </c>
      <c r="Q14" s="15">
        <v>73.899371069182394</v>
      </c>
      <c r="R14" s="15">
        <f t="shared" si="8"/>
        <v>4.3027043173520738</v>
      </c>
      <c r="S14" s="15">
        <v>63.529411764705884</v>
      </c>
      <c r="T14" s="15">
        <f t="shared" si="7"/>
        <v>4.1515029760620497</v>
      </c>
    </row>
    <row r="15" spans="1:20">
      <c r="A15" s="15">
        <v>6</v>
      </c>
      <c r="B15" s="15" t="s">
        <v>17</v>
      </c>
      <c r="C15" s="15">
        <v>73.776223776223773</v>
      </c>
      <c r="D15" s="15">
        <f t="shared" si="0"/>
        <v>4.3010365086443052</v>
      </c>
      <c r="E15" s="15">
        <v>64.776119402985074</v>
      </c>
      <c r="F15" s="15">
        <f t="shared" si="1"/>
        <v>4.1709370077034844</v>
      </c>
      <c r="G15" s="15">
        <v>64.136125654450254</v>
      </c>
      <c r="H15" s="15">
        <f t="shared" si="2"/>
        <v>4.161007787926243</v>
      </c>
      <c r="I15" s="15">
        <v>69.354838709677409</v>
      </c>
      <c r="J15" s="15">
        <f t="shared" si="3"/>
        <v>4.2392359166365621</v>
      </c>
      <c r="K15" s="15">
        <v>70.149253731343293</v>
      </c>
      <c r="L15" s="15">
        <f t="shared" si="4"/>
        <v>4.2506251683071836</v>
      </c>
      <c r="M15" s="26">
        <v>0.63492063492063266</v>
      </c>
      <c r="N15" s="26">
        <f t="shared" si="5"/>
        <v>-0.45425527227759993</v>
      </c>
      <c r="O15" s="15">
        <v>72.625698324022352</v>
      </c>
      <c r="P15" s="15">
        <f t="shared" si="6"/>
        <v>4.2853188306029191</v>
      </c>
      <c r="Q15" s="15">
        <v>78.099173553718998</v>
      </c>
      <c r="R15" s="15">
        <f t="shared" si="8"/>
        <v>4.3579794748910476</v>
      </c>
      <c r="S15" s="15">
        <v>59.692307692307686</v>
      </c>
      <c r="T15" s="15">
        <f t="shared" si="7"/>
        <v>4.0892031627216818</v>
      </c>
    </row>
    <row r="16" spans="1:20">
      <c r="A16" s="15">
        <v>6</v>
      </c>
      <c r="B16" s="15" t="s">
        <v>18</v>
      </c>
      <c r="C16" s="15">
        <v>80.508474576271183</v>
      </c>
      <c r="D16" s="15">
        <f t="shared" si="0"/>
        <v>4.3883624531229675</v>
      </c>
      <c r="E16" s="15">
        <v>74.473684210526315</v>
      </c>
      <c r="F16" s="15">
        <f t="shared" si="1"/>
        <v>4.3104458309108979</v>
      </c>
      <c r="G16" s="15">
        <v>63.862928348909655</v>
      </c>
      <c r="H16" s="15">
        <f t="shared" si="2"/>
        <v>4.1567390419964836</v>
      </c>
      <c r="I16" s="15">
        <v>69.453376205787777</v>
      </c>
      <c r="J16" s="15">
        <f t="shared" si="3"/>
        <v>4.2406556814930223</v>
      </c>
      <c r="K16" s="15">
        <v>69.767441860465112</v>
      </c>
      <c r="L16" s="15">
        <f t="shared" si="4"/>
        <v>4.245167451956684</v>
      </c>
      <c r="M16" s="15">
        <v>68.77470355731225</v>
      </c>
      <c r="N16" s="15">
        <f t="shared" si="5"/>
        <v>4.2308359964751006</v>
      </c>
      <c r="O16" s="15">
        <v>72</v>
      </c>
      <c r="P16" s="15">
        <f t="shared" si="6"/>
        <v>4.2766661190160553</v>
      </c>
      <c r="Q16" s="15">
        <v>76.727272727272734</v>
      </c>
      <c r="R16" s="15">
        <f t="shared" si="8"/>
        <v>4.3402572217975868</v>
      </c>
      <c r="S16" s="15">
        <v>62.580645161290313</v>
      </c>
      <c r="T16" s="15">
        <f t="shared" si="7"/>
        <v>4.1364560475722278</v>
      </c>
    </row>
    <row r="17" spans="1:20">
      <c r="A17" s="15">
        <v>8</v>
      </c>
      <c r="B17" s="15" t="s">
        <v>11</v>
      </c>
      <c r="C17" s="15">
        <v>84.304932735426007</v>
      </c>
      <c r="D17" s="15">
        <f t="shared" si="0"/>
        <v>4.4344403773579222</v>
      </c>
      <c r="E17" s="15">
        <v>83.003952569169954</v>
      </c>
      <c r="F17" s="15">
        <f t="shared" si="1"/>
        <v>4.4188882279780399</v>
      </c>
      <c r="G17" s="15">
        <v>77.611940298507463</v>
      </c>
      <c r="H17" s="15">
        <f t="shared" si="2"/>
        <v>4.3517212851785523</v>
      </c>
      <c r="I17" s="15">
        <v>71.874999999999986</v>
      </c>
      <c r="J17" s="15">
        <f t="shared" si="3"/>
        <v>4.2749284991175145</v>
      </c>
      <c r="K17" s="15">
        <v>69.957081545064383</v>
      </c>
      <c r="L17" s="15">
        <f t="shared" si="4"/>
        <v>4.2478819332291531</v>
      </c>
      <c r="M17" s="15">
        <v>59.677419354838712</v>
      </c>
      <c r="N17" s="15">
        <f t="shared" si="5"/>
        <v>4.088953713587224</v>
      </c>
      <c r="O17" s="15">
        <v>68.286445012787723</v>
      </c>
      <c r="P17" s="15">
        <f t="shared" si="6"/>
        <v>4.2237112844029747</v>
      </c>
      <c r="Q17" s="15">
        <v>71.096345514950158</v>
      </c>
      <c r="R17" s="15">
        <f t="shared" si="8"/>
        <v>4.2640359362610667</v>
      </c>
      <c r="S17" s="15">
        <v>69.578313253012055</v>
      </c>
      <c r="T17" s="15">
        <f t="shared" si="7"/>
        <v>4.2424529275933969</v>
      </c>
    </row>
    <row r="18" spans="1:20">
      <c r="A18" s="15">
        <v>8</v>
      </c>
      <c r="B18" s="15" t="s">
        <v>17</v>
      </c>
      <c r="C18" s="15">
        <v>80.952380952380949</v>
      </c>
      <c r="D18" s="15">
        <f t="shared" si="0"/>
        <v>4.3938610923208845</v>
      </c>
      <c r="E18" s="15">
        <v>92.276422764227632</v>
      </c>
      <c r="F18" s="15">
        <f t="shared" si="1"/>
        <v>4.5247886675371314</v>
      </c>
      <c r="G18" s="15">
        <v>68.716577540106954</v>
      </c>
      <c r="H18" s="15">
        <f t="shared" si="2"/>
        <v>4.2299904734687797</v>
      </c>
      <c r="I18" s="15">
        <v>66.058394160583958</v>
      </c>
      <c r="J18" s="15">
        <f t="shared" si="3"/>
        <v>4.1905391108658474</v>
      </c>
      <c r="K18" s="15">
        <v>60.120845921450147</v>
      </c>
      <c r="L18" s="15">
        <f t="shared" si="4"/>
        <v>4.0963566353355212</v>
      </c>
      <c r="M18" s="15">
        <v>56.179775280898873</v>
      </c>
      <c r="N18" s="15">
        <f t="shared" si="5"/>
        <v>4.0285568216840977</v>
      </c>
      <c r="O18" s="15">
        <v>74.276527331189712</v>
      </c>
      <c r="P18" s="15">
        <f t="shared" si="6"/>
        <v>4.3077949843306511</v>
      </c>
      <c r="Q18" s="15">
        <v>73.333333333333329</v>
      </c>
      <c r="R18" s="15">
        <f t="shared" si="8"/>
        <v>4.295015257684252</v>
      </c>
      <c r="S18" s="15">
        <v>39.730639730639737</v>
      </c>
      <c r="T18" s="15">
        <f t="shared" si="7"/>
        <v>3.6821226716510567</v>
      </c>
    </row>
    <row r="19" spans="1:20">
      <c r="A19" s="15">
        <v>8</v>
      </c>
      <c r="B19" s="15" t="s">
        <v>18</v>
      </c>
      <c r="C19" s="15">
        <v>76.373626373626379</v>
      </c>
      <c r="D19" s="15">
        <f t="shared" si="0"/>
        <v>4.3356374320419881</v>
      </c>
      <c r="E19" s="15">
        <v>84.347826086956516</v>
      </c>
      <c r="F19" s="15">
        <f t="shared" si="1"/>
        <v>4.4349490361282244</v>
      </c>
      <c r="G19" s="15">
        <v>59.183673469387756</v>
      </c>
      <c r="H19" s="15">
        <f t="shared" si="2"/>
        <v>4.0806457178639386</v>
      </c>
      <c r="I19" s="15">
        <v>68.387096774193537</v>
      </c>
      <c r="J19" s="15">
        <f t="shared" si="3"/>
        <v>4.2251841631809119</v>
      </c>
      <c r="K19" s="15">
        <v>68.562874251497007</v>
      </c>
      <c r="L19" s="15">
        <f t="shared" si="4"/>
        <v>4.2277511965656309</v>
      </c>
      <c r="M19" s="15">
        <v>61.056105610561055</v>
      </c>
      <c r="N19" s="15">
        <f t="shared" si="5"/>
        <v>4.1117932055570474</v>
      </c>
      <c r="O19" s="15">
        <v>72.507552870090635</v>
      </c>
      <c r="P19" s="15">
        <f t="shared" si="6"/>
        <v>4.2836907339530201</v>
      </c>
      <c r="Q19" s="15">
        <v>74.01315789473685</v>
      </c>
      <c r="R19" s="15">
        <f t="shared" si="8"/>
        <v>4.3042428867862901</v>
      </c>
      <c r="S19" s="15">
        <v>57.06214689265537</v>
      </c>
      <c r="T19" s="15">
        <f t="shared" si="7"/>
        <v>4.0441409702555218</v>
      </c>
    </row>
    <row r="20" spans="1:20">
      <c r="A20" s="15">
        <v>10</v>
      </c>
      <c r="B20" s="15" t="s">
        <v>11</v>
      </c>
      <c r="C20" s="15">
        <v>74.789915966386545</v>
      </c>
      <c r="D20" s="15">
        <f t="shared" si="0"/>
        <v>4.3146830626087018</v>
      </c>
      <c r="E20" s="15">
        <v>83.333333333333343</v>
      </c>
      <c r="F20" s="15">
        <f t="shared" si="1"/>
        <v>4.4228486291941369</v>
      </c>
      <c r="G20" s="15">
        <v>80.932203389830505</v>
      </c>
      <c r="H20" s="15">
        <f t="shared" si="2"/>
        <v>4.3936118090091112</v>
      </c>
      <c r="I20" s="15">
        <v>75.362318840579704</v>
      </c>
      <c r="J20" s="15">
        <f t="shared" si="3"/>
        <v>4.3223073999722592</v>
      </c>
      <c r="K20" s="15">
        <v>75.221238938053091</v>
      </c>
      <c r="L20" s="15">
        <f t="shared" si="4"/>
        <v>4.3204336237660668</v>
      </c>
      <c r="O20" s="15">
        <v>74.229691876750692</v>
      </c>
      <c r="P20" s="15">
        <f t="shared" si="6"/>
        <v>4.3071642301946742</v>
      </c>
      <c r="Q20" s="15">
        <v>69.743589743589737</v>
      </c>
      <c r="R20" s="15">
        <f t="shared" si="8"/>
        <v>4.2448255131603965</v>
      </c>
      <c r="S20" s="15">
        <v>70.333333333333343</v>
      </c>
      <c r="T20" s="15">
        <f t="shared" si="7"/>
        <v>4.2532458448079566</v>
      </c>
    </row>
    <row r="21" spans="1:20">
      <c r="A21" s="15">
        <v>10</v>
      </c>
      <c r="B21" s="15" t="s">
        <v>17</v>
      </c>
      <c r="C21" s="15">
        <v>84.647302904564299</v>
      </c>
      <c r="D21" s="15">
        <f t="shared" si="0"/>
        <v>4.4384932463416522</v>
      </c>
      <c r="E21" s="15">
        <v>75.824175824175825</v>
      </c>
      <c r="F21" s="15">
        <f t="shared" si="1"/>
        <v>4.3284171840685008</v>
      </c>
      <c r="G21" s="15">
        <v>63.609467455621306</v>
      </c>
      <c r="H21" s="15">
        <f t="shared" si="2"/>
        <v>4.1527623186327354</v>
      </c>
      <c r="I21" s="15">
        <v>69.029850746268664</v>
      </c>
      <c r="J21" s="15">
        <f t="shared" si="3"/>
        <v>4.2345390305555597</v>
      </c>
      <c r="K21" s="15">
        <v>68.051118210862626</v>
      </c>
      <c r="L21" s="15">
        <f t="shared" si="4"/>
        <v>4.2202591611573634</v>
      </c>
      <c r="M21" s="15">
        <v>61.04651162790698</v>
      </c>
      <c r="N21" s="15">
        <f t="shared" ref="N21:N26" si="9">LN(M21)</f>
        <v>4.1116360593321621</v>
      </c>
      <c r="O21" s="15">
        <v>77.049180327868854</v>
      </c>
      <c r="P21" s="15">
        <f t="shared" si="6"/>
        <v>4.3444439235248389</v>
      </c>
      <c r="Q21" s="15">
        <v>72.241992882562272</v>
      </c>
      <c r="R21" s="15">
        <f t="shared" si="8"/>
        <v>4.2800214956961327</v>
      </c>
      <c r="S21" s="15">
        <v>59.807073954983927</v>
      </c>
      <c r="T21" s="15">
        <f t="shared" si="7"/>
        <v>4.0911239475220587</v>
      </c>
    </row>
    <row r="22" spans="1:20">
      <c r="A22" s="15">
        <v>10</v>
      </c>
      <c r="B22" s="15" t="s">
        <v>18</v>
      </c>
      <c r="C22" s="15">
        <v>79.714285714285708</v>
      </c>
      <c r="D22" s="15">
        <f t="shared" si="0"/>
        <v>4.3784488133259973</v>
      </c>
      <c r="E22" s="15">
        <v>82.208588957055213</v>
      </c>
      <c r="F22" s="15">
        <f t="shared" si="1"/>
        <v>4.4092597851322406</v>
      </c>
      <c r="G22" s="15">
        <v>58.021390374331553</v>
      </c>
      <c r="H22" s="15">
        <f t="shared" si="2"/>
        <v>4.0608117421140193</v>
      </c>
      <c r="I22" s="15">
        <v>74.025974025974023</v>
      </c>
      <c r="J22" s="15">
        <f t="shared" si="3"/>
        <v>4.3044160319689579</v>
      </c>
      <c r="K22" s="15">
        <v>70.278637770897831</v>
      </c>
      <c r="L22" s="15">
        <f t="shared" si="4"/>
        <v>4.2524678802468374</v>
      </c>
      <c r="M22" s="15">
        <v>64.388489208633089</v>
      </c>
      <c r="N22" s="15">
        <f t="shared" si="9"/>
        <v>4.164934878138209</v>
      </c>
      <c r="O22" s="15">
        <v>79.207920792079207</v>
      </c>
      <c r="P22" s="15">
        <f t="shared" si="6"/>
        <v>4.3720763038207133</v>
      </c>
      <c r="Q22" s="15">
        <v>77.474402730375417</v>
      </c>
      <c r="R22" s="15">
        <f t="shared" si="8"/>
        <v>4.3499475944524262</v>
      </c>
      <c r="S22" s="15">
        <v>59.654178674351577</v>
      </c>
      <c r="T22" s="15">
        <f t="shared" si="7"/>
        <v>4.0885641993066013</v>
      </c>
    </row>
    <row r="23" spans="1:20">
      <c r="A23" s="15">
        <v>12</v>
      </c>
      <c r="B23" s="15" t="s">
        <v>11</v>
      </c>
      <c r="E23" s="15">
        <v>83.261802575107282</v>
      </c>
      <c r="F23" s="15">
        <f t="shared" si="1"/>
        <v>4.421989891485719</v>
      </c>
      <c r="G23" s="15">
        <v>79.399141630901283</v>
      </c>
      <c r="H23" s="15">
        <f t="shared" si="2"/>
        <v>4.3744875575007152</v>
      </c>
      <c r="I23" s="15">
        <v>68.679245283018872</v>
      </c>
      <c r="J23" s="15">
        <f t="shared" si="3"/>
        <v>4.2294470470786649</v>
      </c>
      <c r="K23" s="15">
        <v>65.26315789473685</v>
      </c>
      <c r="L23" s="15">
        <f t="shared" si="4"/>
        <v>4.1784276794326418</v>
      </c>
      <c r="M23" s="15">
        <v>71.374045801526719</v>
      </c>
      <c r="N23" s="15">
        <f t="shared" si="9"/>
        <v>4.2679342990815812</v>
      </c>
      <c r="O23" s="15">
        <v>64.21319796954316</v>
      </c>
      <c r="P23" s="15">
        <f t="shared" si="6"/>
        <v>4.1622087654176783</v>
      </c>
      <c r="Q23" s="15">
        <v>62.5</v>
      </c>
      <c r="R23" s="15">
        <f t="shared" si="8"/>
        <v>4.1351665567423561</v>
      </c>
      <c r="S23" s="15">
        <v>61.891117478510033</v>
      </c>
      <c r="T23" s="15">
        <f t="shared" si="7"/>
        <v>4.1253766714698292</v>
      </c>
    </row>
    <row r="24" spans="1:20">
      <c r="A24" s="15">
        <v>12</v>
      </c>
      <c r="B24" s="15" t="s">
        <v>17</v>
      </c>
      <c r="C24" s="15">
        <v>81.818181818181813</v>
      </c>
      <c r="D24" s="15">
        <f>LN(C24)</f>
        <v>4.4044994905259403</v>
      </c>
      <c r="E24" s="15">
        <v>78.879310344827587</v>
      </c>
      <c r="F24" s="15">
        <f t="shared" si="1"/>
        <v>4.3679189671632024</v>
      </c>
      <c r="G24" s="15">
        <v>61.049723756906076</v>
      </c>
      <c r="H24" s="15">
        <f t="shared" si="2"/>
        <v>4.1116886756800728</v>
      </c>
      <c r="I24" s="15">
        <v>68.379446640316203</v>
      </c>
      <c r="J24" s="15">
        <f t="shared" si="3"/>
        <v>4.2250722917583499</v>
      </c>
      <c r="K24" s="15">
        <v>67.687074829931973</v>
      </c>
      <c r="L24" s="15">
        <f t="shared" si="4"/>
        <v>4.2148952433739018</v>
      </c>
      <c r="M24" s="15">
        <v>58.957654723127042</v>
      </c>
      <c r="N24" s="15">
        <f t="shared" si="9"/>
        <v>4.0768194696667202</v>
      </c>
      <c r="O24" s="15">
        <v>71.959459459459453</v>
      </c>
      <c r="P24" s="15">
        <f t="shared" si="6"/>
        <v>4.2761028973734563</v>
      </c>
      <c r="Q24" s="15">
        <v>68.987341772151893</v>
      </c>
      <c r="R24" s="15">
        <f t="shared" si="8"/>
        <v>4.2339230351902684</v>
      </c>
      <c r="S24" s="15">
        <v>65</v>
      </c>
      <c r="T24" s="15">
        <f t="shared" si="7"/>
        <v>4.1743872698956368</v>
      </c>
    </row>
    <row r="25" spans="1:20">
      <c r="A25" s="15">
        <v>12</v>
      </c>
      <c r="B25" s="15" t="s">
        <v>18</v>
      </c>
      <c r="C25" s="15">
        <v>77.057356608478798</v>
      </c>
      <c r="D25" s="15">
        <f>LN(C25)</f>
        <v>4.3445500355792674</v>
      </c>
      <c r="E25" s="15">
        <v>75.271739130434781</v>
      </c>
      <c r="F25" s="15">
        <f t="shared" si="1"/>
        <v>4.3211047540064991</v>
      </c>
      <c r="G25" s="15">
        <v>53.807106598984774</v>
      </c>
      <c r="H25" s="15">
        <f t="shared" si="2"/>
        <v>3.9854055513621702</v>
      </c>
      <c r="I25" s="15">
        <v>67.547169811320742</v>
      </c>
      <c r="J25" s="15">
        <f t="shared" si="3"/>
        <v>4.2128261658426238</v>
      </c>
      <c r="K25" s="15">
        <v>68.807339449541274</v>
      </c>
      <c r="L25" s="15">
        <f t="shared" si="4"/>
        <v>4.2313104172952576</v>
      </c>
      <c r="M25" s="15">
        <v>64.341085271317837</v>
      </c>
      <c r="N25" s="15">
        <f t="shared" si="9"/>
        <v>4.1641983894230172</v>
      </c>
      <c r="Q25" s="15">
        <v>62.706270627062707</v>
      </c>
      <c r="R25" s="15">
        <f t="shared" si="8"/>
        <v>4.1384614526392083</v>
      </c>
      <c r="S25" s="15">
        <v>51.558073654390938</v>
      </c>
      <c r="T25" s="15">
        <f t="shared" si="7"/>
        <v>3.94270881613159</v>
      </c>
    </row>
    <row r="26" spans="1:20">
      <c r="A26" s="15">
        <v>16</v>
      </c>
      <c r="B26" s="15" t="s">
        <v>11</v>
      </c>
      <c r="E26" s="15">
        <v>83.333333333333329</v>
      </c>
      <c r="F26" s="15">
        <f t="shared" si="1"/>
        <v>4.4228486291941369</v>
      </c>
      <c r="G26" s="15">
        <v>80.349344978165931</v>
      </c>
      <c r="H26" s="15">
        <f t="shared" si="2"/>
        <v>4.3863839400428368</v>
      </c>
      <c r="I26" s="15">
        <v>64.21052631578948</v>
      </c>
      <c r="J26" s="15">
        <f t="shared" si="3"/>
        <v>4.1621671585608615</v>
      </c>
      <c r="M26" s="15">
        <v>55.379888268156428</v>
      </c>
      <c r="N26" s="15">
        <f t="shared" si="9"/>
        <v>4.0142165001921422</v>
      </c>
      <c r="O26" s="15">
        <v>64.124293785310698</v>
      </c>
      <c r="P26" s="15">
        <f>LN(O26)</f>
        <v>4.1608232903357187</v>
      </c>
      <c r="Q26" s="15">
        <v>67.080745341614914</v>
      </c>
      <c r="R26" s="15">
        <f t="shared" si="8"/>
        <v>4.2058970481278486</v>
      </c>
      <c r="S26" s="15">
        <v>64.285714285714278</v>
      </c>
      <c r="T26" s="15">
        <f t="shared" si="7"/>
        <v>4.1633374337090521</v>
      </c>
    </row>
    <row r="27" spans="1:20">
      <c r="A27" s="15">
        <v>16</v>
      </c>
      <c r="B27" s="15" t="s">
        <v>17</v>
      </c>
      <c r="C27" s="15">
        <v>76.59574468085107</v>
      </c>
      <c r="D27" s="15">
        <f>LN(C27)</f>
        <v>4.3385415227341433</v>
      </c>
      <c r="I27" s="15">
        <v>60.516605166051654</v>
      </c>
      <c r="J27" s="15">
        <f t="shared" si="3"/>
        <v>4.1029177929325886</v>
      </c>
      <c r="K27" s="15">
        <v>40.845070422535223</v>
      </c>
      <c r="L27" s="15">
        <f>LN(K27)</f>
        <v>3.70978613893325</v>
      </c>
      <c r="O27" s="15">
        <v>68.768768768768766</v>
      </c>
      <c r="P27" s="15">
        <f>LN(O27)</f>
        <v>4.230749699561887</v>
      </c>
      <c r="Q27" s="15">
        <v>53.890784982935145</v>
      </c>
      <c r="R27" s="15">
        <f t="shared" si="8"/>
        <v>3.9869594982326202</v>
      </c>
    </row>
    <row r="28" spans="1:20">
      <c r="A28" s="15">
        <v>16</v>
      </c>
      <c r="B28" s="15" t="s">
        <v>18</v>
      </c>
      <c r="G28" s="15">
        <v>59.050445103857555</v>
      </c>
      <c r="H28" s="15">
        <f>LN(G28)</f>
        <v>4.0783920803602216</v>
      </c>
      <c r="K28" s="15">
        <v>68.07228915662651</v>
      </c>
      <c r="L28" s="15">
        <f>LN(K28)</f>
        <v>4.220570216343889</v>
      </c>
      <c r="Q28" s="15">
        <v>66.758241758241766</v>
      </c>
      <c r="R28" s="15">
        <f t="shared" si="8"/>
        <v>4.2010777616918995</v>
      </c>
      <c r="S28" s="15">
        <v>55.952380952380956</v>
      </c>
      <c r="T28" s="15">
        <f>LN(S28)</f>
        <v>4.024500988854836</v>
      </c>
    </row>
    <row r="29" spans="1:20">
      <c r="C29" s="15" t="s">
        <v>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zoomScale="70" zoomScaleNormal="70" zoomScalePageLayoutView="70" workbookViewId="0">
      <pane xSplit="1" topLeftCell="O1" activePane="topRight" state="frozen"/>
      <selection pane="topRight" sqref="A1:T28"/>
    </sheetView>
  </sheetViews>
  <sheetFormatPr baseColWidth="10" defaultColWidth="8.83203125" defaultRowHeight="14" x14ac:dyDescent="0"/>
  <cols>
    <col min="1" max="1" width="12.83203125" style="15" customWidth="1"/>
    <col min="2" max="2" width="8.83203125" style="15"/>
    <col min="3" max="4" width="27.6640625" style="15" customWidth="1"/>
    <col min="5" max="6" width="27" style="15" customWidth="1"/>
    <col min="7" max="8" width="25.6640625" style="15" customWidth="1"/>
    <col min="9" max="10" width="23.83203125" style="15" customWidth="1"/>
    <col min="11" max="12" width="24.33203125" style="15" customWidth="1"/>
    <col min="13" max="14" width="26.33203125" style="15" customWidth="1"/>
    <col min="15" max="16" width="24.6640625" style="15" customWidth="1"/>
    <col min="17" max="18" width="24" style="15" customWidth="1"/>
    <col min="19" max="19" width="22.6640625" style="15" customWidth="1"/>
    <col min="20" max="20" width="26.83203125" style="15" customWidth="1"/>
    <col min="21" max="16384" width="8.83203125" style="15"/>
  </cols>
  <sheetData>
    <row r="1" spans="1:20">
      <c r="A1" s="15" t="s">
        <v>84</v>
      </c>
      <c r="B1" s="15" t="s">
        <v>53</v>
      </c>
      <c r="C1" s="24" t="s">
        <v>102</v>
      </c>
      <c r="D1" s="24" t="s">
        <v>101</v>
      </c>
      <c r="E1" s="15" t="s">
        <v>100</v>
      </c>
      <c r="F1" s="15" t="s">
        <v>99</v>
      </c>
      <c r="G1" s="15" t="s">
        <v>98</v>
      </c>
      <c r="H1" s="15" t="s">
        <v>97</v>
      </c>
      <c r="I1" s="15" t="s">
        <v>96</v>
      </c>
      <c r="J1" s="15" t="s">
        <v>95</v>
      </c>
      <c r="K1" s="15" t="s">
        <v>94</v>
      </c>
      <c r="L1" s="15" t="s">
        <v>93</v>
      </c>
      <c r="M1" s="15" t="s">
        <v>92</v>
      </c>
      <c r="N1" s="15" t="s">
        <v>91</v>
      </c>
      <c r="O1" s="15" t="s">
        <v>90</v>
      </c>
      <c r="P1" s="15" t="s">
        <v>89</v>
      </c>
      <c r="Q1" s="15" t="s">
        <v>88</v>
      </c>
      <c r="R1" s="15" t="s">
        <v>87</v>
      </c>
      <c r="S1" s="15" t="s">
        <v>86</v>
      </c>
      <c r="T1" s="15" t="s">
        <v>85</v>
      </c>
    </row>
    <row r="2" spans="1:20">
      <c r="A2" s="15">
        <v>0</v>
      </c>
      <c r="B2" s="15" t="s">
        <v>14</v>
      </c>
      <c r="C2" s="15">
        <v>100</v>
      </c>
      <c r="D2" s="15">
        <f t="shared" ref="D2:D22" si="0">LN(C2)</f>
        <v>4.6051701859880918</v>
      </c>
      <c r="E2" s="15">
        <v>100</v>
      </c>
      <c r="F2" s="15">
        <f t="shared" ref="F2:F26" si="1">LN(E2)</f>
        <v>4.6051701859880918</v>
      </c>
      <c r="G2" s="15">
        <v>100</v>
      </c>
      <c r="H2" s="15">
        <f t="shared" ref="H2:H25" si="2">LN(G2)</f>
        <v>4.6051701859880918</v>
      </c>
      <c r="I2" s="15">
        <v>100</v>
      </c>
      <c r="J2" s="15">
        <f t="shared" ref="J2:J21" si="3">LN(I2)</f>
        <v>4.6051701859880918</v>
      </c>
      <c r="K2" s="15">
        <v>100</v>
      </c>
      <c r="L2" s="15">
        <f t="shared" ref="L2:L27" si="4">LN(K2)</f>
        <v>4.6051701859880918</v>
      </c>
      <c r="M2" s="15">
        <v>100</v>
      </c>
      <c r="N2" s="15">
        <f t="shared" ref="N2:N25" si="5">LN(M2)</f>
        <v>4.6051701859880918</v>
      </c>
      <c r="O2" s="15">
        <v>100</v>
      </c>
      <c r="P2" s="15">
        <f t="shared" ref="P2:P28" si="6">LN(O2)</f>
        <v>4.6051701859880918</v>
      </c>
      <c r="Q2" s="15">
        <v>100</v>
      </c>
      <c r="R2" s="15">
        <f t="shared" ref="R2:R27" si="7">LN(Q2)</f>
        <v>4.6051701859880918</v>
      </c>
      <c r="S2" s="15">
        <v>100</v>
      </c>
      <c r="T2" s="15">
        <f>LN(S2)</f>
        <v>4.6051701859880918</v>
      </c>
    </row>
    <row r="3" spans="1:20">
      <c r="A3" s="15">
        <v>0</v>
      </c>
      <c r="B3" s="15" t="s">
        <v>15</v>
      </c>
      <c r="C3" s="15">
        <v>100</v>
      </c>
      <c r="D3" s="15">
        <f t="shared" si="0"/>
        <v>4.6051701859880918</v>
      </c>
      <c r="E3" s="15">
        <v>100</v>
      </c>
      <c r="F3" s="15">
        <f t="shared" si="1"/>
        <v>4.6051701859880918</v>
      </c>
      <c r="G3" s="15">
        <v>100</v>
      </c>
      <c r="H3" s="15">
        <f t="shared" si="2"/>
        <v>4.6051701859880918</v>
      </c>
      <c r="I3" s="15">
        <v>100</v>
      </c>
      <c r="J3" s="15">
        <f t="shared" si="3"/>
        <v>4.6051701859880918</v>
      </c>
      <c r="K3" s="15">
        <v>100</v>
      </c>
      <c r="L3" s="15">
        <f t="shared" si="4"/>
        <v>4.6051701859880918</v>
      </c>
      <c r="M3" s="15">
        <v>100</v>
      </c>
      <c r="N3" s="15">
        <f t="shared" si="5"/>
        <v>4.6051701859880918</v>
      </c>
      <c r="O3" s="15">
        <v>100</v>
      </c>
      <c r="P3" s="15">
        <f t="shared" si="6"/>
        <v>4.6051701859880918</v>
      </c>
      <c r="Q3" s="15">
        <v>100</v>
      </c>
      <c r="R3" s="15">
        <f t="shared" si="7"/>
        <v>4.6051701859880918</v>
      </c>
      <c r="S3" s="15">
        <v>100</v>
      </c>
      <c r="T3" s="15">
        <f>LN(S3)</f>
        <v>4.6051701859880918</v>
      </c>
    </row>
    <row r="4" spans="1:20">
      <c r="A4" s="15">
        <v>0</v>
      </c>
      <c r="B4" s="15" t="s">
        <v>16</v>
      </c>
      <c r="C4" s="15">
        <v>100</v>
      </c>
      <c r="D4" s="15">
        <f t="shared" si="0"/>
        <v>4.6051701859880918</v>
      </c>
      <c r="E4" s="15">
        <v>100</v>
      </c>
      <c r="F4" s="15">
        <f t="shared" si="1"/>
        <v>4.6051701859880918</v>
      </c>
      <c r="G4" s="15">
        <v>100</v>
      </c>
      <c r="H4" s="15">
        <f t="shared" si="2"/>
        <v>4.6051701859880918</v>
      </c>
      <c r="I4" s="15">
        <v>100</v>
      </c>
      <c r="J4" s="15">
        <f t="shared" si="3"/>
        <v>4.6051701859880918</v>
      </c>
      <c r="K4" s="15">
        <v>100</v>
      </c>
      <c r="L4" s="15">
        <f t="shared" si="4"/>
        <v>4.6051701859880918</v>
      </c>
      <c r="M4" s="15">
        <v>100</v>
      </c>
      <c r="N4" s="15">
        <f t="shared" si="5"/>
        <v>4.6051701859880918</v>
      </c>
      <c r="O4" s="15">
        <v>100</v>
      </c>
      <c r="P4" s="15">
        <f t="shared" si="6"/>
        <v>4.6051701859880918</v>
      </c>
      <c r="Q4" s="15">
        <v>100</v>
      </c>
      <c r="R4" s="15">
        <f t="shared" si="7"/>
        <v>4.6051701859880918</v>
      </c>
      <c r="S4" s="15">
        <v>100</v>
      </c>
      <c r="T4" s="15">
        <f>LN(S4)</f>
        <v>4.6051701859880918</v>
      </c>
    </row>
    <row r="5" spans="1:20">
      <c r="A5" s="15">
        <v>1</v>
      </c>
      <c r="C5" s="15">
        <v>82.513661202185787</v>
      </c>
      <c r="D5" s="15">
        <f t="shared" si="0"/>
        <v>4.4129638699615947</v>
      </c>
      <c r="E5" s="15">
        <v>91.134751773049643</v>
      </c>
      <c r="F5" s="15">
        <f t="shared" si="1"/>
        <v>4.5123391999451972</v>
      </c>
      <c r="G5" s="15">
        <v>60.301507537688451</v>
      </c>
      <c r="H5" s="15">
        <f t="shared" si="2"/>
        <v>4.0993571040456454</v>
      </c>
      <c r="I5" s="15">
        <v>84.773662551440339</v>
      </c>
      <c r="J5" s="15">
        <f t="shared" si="3"/>
        <v>4.4399849114371239</v>
      </c>
      <c r="K5" s="15">
        <v>76.92307692307692</v>
      </c>
      <c r="L5" s="15">
        <f t="shared" si="4"/>
        <v>4.3428059215206005</v>
      </c>
      <c r="M5" s="15">
        <v>80.666666666666657</v>
      </c>
      <c r="N5" s="15">
        <f t="shared" si="5"/>
        <v>4.3903254374885767</v>
      </c>
      <c r="O5" s="15">
        <v>81.159420289855063</v>
      </c>
      <c r="P5" s="15">
        <f t="shared" si="6"/>
        <v>4.3964153721259809</v>
      </c>
      <c r="Q5" s="15">
        <v>87.796610169491515</v>
      </c>
      <c r="R5" s="15">
        <f t="shared" si="7"/>
        <v>4.475022891347809</v>
      </c>
      <c r="S5" s="15">
        <v>85.507246376811594</v>
      </c>
      <c r="T5" s="15">
        <f>LN(S5)</f>
        <v>4.4486011252965518</v>
      </c>
    </row>
    <row r="6" spans="1:20">
      <c r="A6" s="15">
        <v>1</v>
      </c>
      <c r="C6" s="15">
        <v>89.406779661016955</v>
      </c>
      <c r="D6" s="15">
        <f t="shared" si="0"/>
        <v>4.493196514438548</v>
      </c>
      <c r="E6" s="15">
        <v>70.333333333333343</v>
      </c>
      <c r="F6" s="15">
        <f t="shared" si="1"/>
        <v>4.2532458448079566</v>
      </c>
      <c r="G6" s="15">
        <v>83.422459893048128</v>
      </c>
      <c r="H6" s="15">
        <f t="shared" si="2"/>
        <v>4.4239175763830421</v>
      </c>
      <c r="I6" s="15">
        <v>77.777777777777771</v>
      </c>
      <c r="J6" s="15">
        <f t="shared" si="3"/>
        <v>4.3538557577071852</v>
      </c>
      <c r="K6" s="15">
        <v>72.058823529411768</v>
      </c>
      <c r="L6" s="15">
        <f t="shared" si="4"/>
        <v>4.2774827789226118</v>
      </c>
      <c r="M6" s="15">
        <v>83.219178082191789</v>
      </c>
      <c r="N6" s="15">
        <f t="shared" si="5"/>
        <v>4.4214778270603583</v>
      </c>
      <c r="O6" s="15">
        <v>82.21574344023324</v>
      </c>
      <c r="P6" s="15">
        <f t="shared" si="6"/>
        <v>4.4093468097602653</v>
      </c>
      <c r="Q6" s="15">
        <v>83.061889250814332</v>
      </c>
      <c r="R6" s="15">
        <f t="shared" si="7"/>
        <v>4.4195859835593208</v>
      </c>
    </row>
    <row r="7" spans="1:20">
      <c r="A7" s="15">
        <v>1</v>
      </c>
      <c r="C7" s="15">
        <v>88.095238095238102</v>
      </c>
      <c r="D7" s="15">
        <f t="shared" si="0"/>
        <v>4.4784184803489477</v>
      </c>
      <c r="E7" s="15">
        <v>82.132564841498549</v>
      </c>
      <c r="F7" s="15">
        <f t="shared" si="1"/>
        <v>4.4083345863098824</v>
      </c>
      <c r="G7" s="15">
        <v>76.265822784810126</v>
      </c>
      <c r="H7" s="15">
        <f t="shared" si="2"/>
        <v>4.3342249058918343</v>
      </c>
      <c r="I7" s="15">
        <v>76.838235294117652</v>
      </c>
      <c r="J7" s="15">
        <f t="shared" si="3"/>
        <v>4.341702371656905</v>
      </c>
      <c r="K7" s="15">
        <v>73.80952380952381</v>
      </c>
      <c r="L7" s="15">
        <f t="shared" si="4"/>
        <v>4.3014877721898692</v>
      </c>
      <c r="M7" s="15">
        <v>70.820668693009125</v>
      </c>
      <c r="N7" s="15">
        <f t="shared" si="5"/>
        <v>4.2601508887884201</v>
      </c>
      <c r="O7" s="15">
        <v>80.895522388059703</v>
      </c>
      <c r="P7" s="15">
        <f t="shared" si="6"/>
        <v>4.3931584750427257</v>
      </c>
      <c r="Q7" s="15">
        <v>80.363636363636374</v>
      </c>
      <c r="R7" s="15">
        <f t="shared" si="7"/>
        <v>4.3865617898392726</v>
      </c>
      <c r="S7" s="15">
        <v>73.421052631578945</v>
      </c>
      <c r="T7" s="15">
        <f t="shared" ref="T7:T22" si="8">LN(S7)</f>
        <v>4.2962107150890256</v>
      </c>
    </row>
    <row r="8" spans="1:20">
      <c r="A8" s="15">
        <v>2</v>
      </c>
      <c r="C8" s="15">
        <v>85.865724381625441</v>
      </c>
      <c r="D8" s="15">
        <f t="shared" si="0"/>
        <v>4.4527847316854023</v>
      </c>
      <c r="E8" s="15">
        <v>75.599999999999994</v>
      </c>
      <c r="F8" s="15">
        <f t="shared" si="1"/>
        <v>4.3254562831854875</v>
      </c>
      <c r="G8" s="15">
        <v>84.107579462102692</v>
      </c>
      <c r="H8" s="15">
        <f t="shared" si="2"/>
        <v>4.4320966873186878</v>
      </c>
      <c r="I8" s="15">
        <v>76.335877862595424</v>
      </c>
      <c r="J8" s="15">
        <f t="shared" si="3"/>
        <v>4.3351430487750315</v>
      </c>
      <c r="K8" s="15">
        <v>71.024734982332163</v>
      </c>
      <c r="L8" s="15">
        <f t="shared" si="4"/>
        <v>4.2630281964039298</v>
      </c>
      <c r="M8" s="15">
        <v>79.044117647058826</v>
      </c>
      <c r="N8" s="15">
        <f t="shared" si="5"/>
        <v>4.3700061478197565</v>
      </c>
      <c r="O8" s="15">
        <v>76.422764227642276</v>
      </c>
      <c r="P8" s="15">
        <f t="shared" si="6"/>
        <v>4.3362806128856777</v>
      </c>
      <c r="Q8" s="15">
        <v>77.096774193548384</v>
      </c>
      <c r="R8" s="15">
        <f t="shared" si="7"/>
        <v>4.3450614404404098</v>
      </c>
      <c r="S8" s="15">
        <v>76.415094339622641</v>
      </c>
      <c r="T8" s="15">
        <f t="shared" si="8"/>
        <v>4.3361802465484631</v>
      </c>
    </row>
    <row r="9" spans="1:20">
      <c r="A9" s="15">
        <v>2</v>
      </c>
      <c r="C9" s="15">
        <v>84.489795918367349</v>
      </c>
      <c r="D9" s="15">
        <f t="shared" si="0"/>
        <v>4.4366307687087332</v>
      </c>
      <c r="E9" s="15">
        <v>79.393939393939391</v>
      </c>
      <c r="F9" s="15">
        <f t="shared" si="1"/>
        <v>4.3744220352886627</v>
      </c>
      <c r="G9" s="15">
        <v>78.692493946731247</v>
      </c>
      <c r="H9" s="15">
        <f t="shared" si="2"/>
        <v>4.3655477753567959</v>
      </c>
      <c r="I9" s="15">
        <v>75.895765472312704</v>
      </c>
      <c r="J9" s="15">
        <f t="shared" si="3"/>
        <v>4.3293608919665951</v>
      </c>
      <c r="K9" s="15">
        <v>77.862595419847324</v>
      </c>
      <c r="L9" s="15">
        <f t="shared" si="4"/>
        <v>4.3549456760712104</v>
      </c>
      <c r="M9" s="15">
        <v>75.379939209726444</v>
      </c>
      <c r="N9" s="15">
        <f t="shared" si="5"/>
        <v>4.3225411813877015</v>
      </c>
      <c r="O9" s="15">
        <v>78.142076502732237</v>
      </c>
      <c r="P9" s="15">
        <f t="shared" si="6"/>
        <v>4.3585286634065774</v>
      </c>
      <c r="Q9" s="15">
        <v>77.777777777777771</v>
      </c>
      <c r="R9" s="15">
        <f t="shared" si="7"/>
        <v>4.3538557577071852</v>
      </c>
      <c r="S9" s="15">
        <v>85.227272727272734</v>
      </c>
      <c r="T9" s="15">
        <f t="shared" si="8"/>
        <v>4.4453214850461951</v>
      </c>
    </row>
    <row r="10" spans="1:20">
      <c r="A10" s="15">
        <v>2</v>
      </c>
      <c r="C10" s="15">
        <v>87.826086956521735</v>
      </c>
      <c r="D10" s="15">
        <f t="shared" si="0"/>
        <v>4.4753585744661004</v>
      </c>
      <c r="E10" s="15">
        <v>72.5</v>
      </c>
      <c r="F10" s="15">
        <f t="shared" si="1"/>
        <v>4.2835865618606288</v>
      </c>
      <c r="G10" s="15">
        <v>65.776699029126206</v>
      </c>
      <c r="H10" s="15">
        <f t="shared" si="2"/>
        <v>4.1862656575182662</v>
      </c>
      <c r="I10" s="15">
        <v>77.816901408450718</v>
      </c>
      <c r="J10" s="15">
        <f t="shared" si="3"/>
        <v>4.354358649344638</v>
      </c>
      <c r="K10" s="15">
        <v>74.007220216606498</v>
      </c>
      <c r="L10" s="15">
        <f t="shared" si="4"/>
        <v>4.3041626589391608</v>
      </c>
      <c r="M10" s="15">
        <v>75.193798449612387</v>
      </c>
      <c r="N10" s="15">
        <f t="shared" si="5"/>
        <v>4.3200687601298018</v>
      </c>
      <c r="O10" s="15">
        <v>74.223602484472039</v>
      </c>
      <c r="P10" s="15">
        <f t="shared" si="6"/>
        <v>4.3070821923751934</v>
      </c>
      <c r="Q10" s="15">
        <v>78.318584070796447</v>
      </c>
      <c r="R10" s="15">
        <f t="shared" si="7"/>
        <v>4.3607849192896344</v>
      </c>
      <c r="S10" s="15">
        <v>72.29299363057325</v>
      </c>
      <c r="T10" s="15">
        <f t="shared" si="8"/>
        <v>4.2807272175612407</v>
      </c>
    </row>
    <row r="11" spans="1:20">
      <c r="A11" s="15">
        <v>4</v>
      </c>
      <c r="C11" s="15">
        <v>84.848484848484844</v>
      </c>
      <c r="D11" s="15">
        <f t="shared" si="0"/>
        <v>4.4408671346968154</v>
      </c>
      <c r="E11" s="15">
        <v>84.587813620071699</v>
      </c>
      <c r="F11" s="15">
        <f t="shared" si="1"/>
        <v>4.437790209192336</v>
      </c>
      <c r="G11" s="15">
        <v>82.666666666666657</v>
      </c>
      <c r="H11" s="15">
        <f t="shared" si="2"/>
        <v>4.4148164574968725</v>
      </c>
      <c r="I11" s="15">
        <v>76.086956521739125</v>
      </c>
      <c r="J11" s="15">
        <f t="shared" si="3"/>
        <v>4.3318768509884098</v>
      </c>
      <c r="K11" s="15">
        <v>70.65217391304347</v>
      </c>
      <c r="L11" s="15">
        <f t="shared" si="4"/>
        <v>4.2577688788346881</v>
      </c>
      <c r="M11" s="15">
        <v>78.148148148148152</v>
      </c>
      <c r="N11" s="15">
        <f t="shared" si="5"/>
        <v>4.3586063604657834</v>
      </c>
      <c r="O11" s="15">
        <v>74.769230769230774</v>
      </c>
      <c r="P11" s="15">
        <f t="shared" si="6"/>
        <v>4.3144064469989027</v>
      </c>
      <c r="Q11" s="15">
        <v>79.478827361563518</v>
      </c>
      <c r="R11" s="15">
        <f t="shared" si="7"/>
        <v>4.3754906636940962</v>
      </c>
      <c r="S11" s="15">
        <v>74.303405572755423</v>
      </c>
      <c r="T11" s="15">
        <f t="shared" si="8"/>
        <v>4.3081567861074266</v>
      </c>
    </row>
    <row r="12" spans="1:20">
      <c r="A12" s="15">
        <v>4</v>
      </c>
      <c r="C12" s="15">
        <v>86.008230452674894</v>
      </c>
      <c r="D12" s="15">
        <f t="shared" si="0"/>
        <v>4.4544429946123536</v>
      </c>
      <c r="E12" s="15">
        <v>80.936454849498332</v>
      </c>
      <c r="F12" s="15">
        <f t="shared" si="1"/>
        <v>4.3936643387540917</v>
      </c>
      <c r="G12" s="15">
        <v>92.337164750957854</v>
      </c>
      <c r="H12" s="15">
        <f t="shared" si="2"/>
        <v>4.5254467121560529</v>
      </c>
      <c r="I12" s="15">
        <v>73.578595317725757</v>
      </c>
      <c r="J12" s="15">
        <f t="shared" si="3"/>
        <v>4.2983541589497669</v>
      </c>
      <c r="K12" s="15">
        <v>74.460431654676256</v>
      </c>
      <c r="L12" s="15">
        <f t="shared" si="4"/>
        <v>4.3102678655628237</v>
      </c>
      <c r="M12" s="15">
        <v>68.955223880597018</v>
      </c>
      <c r="N12" s="15">
        <f t="shared" si="5"/>
        <v>4.2334573646848188</v>
      </c>
      <c r="O12" s="15">
        <v>80.198019801980195</v>
      </c>
      <c r="P12" s="15">
        <f t="shared" si="6"/>
        <v>4.3844988238192704</v>
      </c>
      <c r="Q12" s="15">
        <v>81.229773462783186</v>
      </c>
      <c r="R12" s="15">
        <f t="shared" si="7"/>
        <v>4.3972818482221303</v>
      </c>
      <c r="S12" s="15">
        <v>76.158940397350989</v>
      </c>
      <c r="T12" s="15">
        <f t="shared" si="8"/>
        <v>4.3328224775364168</v>
      </c>
    </row>
    <row r="13" spans="1:20">
      <c r="A13" s="15">
        <v>4</v>
      </c>
      <c r="C13" s="15">
        <v>85.840707964601762</v>
      </c>
      <c r="D13" s="15">
        <f t="shared" si="0"/>
        <v>4.4524933457791338</v>
      </c>
      <c r="E13" s="15">
        <v>62.534435261707991</v>
      </c>
      <c r="F13" s="15">
        <f t="shared" si="1"/>
        <v>4.1357173692046434</v>
      </c>
      <c r="G13" s="15">
        <v>61.690140845070417</v>
      </c>
      <c r="H13" s="15">
        <f t="shared" si="2"/>
        <v>4.1221241263291759</v>
      </c>
      <c r="I13" s="15">
        <v>70.096463022508033</v>
      </c>
      <c r="J13" s="15">
        <f t="shared" si="3"/>
        <v>4.2498723365979458</v>
      </c>
      <c r="K13" s="15">
        <v>62.500000000000007</v>
      </c>
      <c r="L13" s="15">
        <f t="shared" si="4"/>
        <v>4.1351665567423561</v>
      </c>
      <c r="M13" s="15">
        <v>68.770764119601324</v>
      </c>
      <c r="N13" s="15">
        <f t="shared" si="5"/>
        <v>4.2307787145045843</v>
      </c>
      <c r="O13" s="15">
        <v>67.069486404833839</v>
      </c>
      <c r="P13" s="15">
        <f t="shared" si="6"/>
        <v>4.2057291924833082</v>
      </c>
      <c r="Q13" s="15">
        <v>66.666666666666657</v>
      </c>
      <c r="R13" s="15">
        <f t="shared" si="7"/>
        <v>4.1997050778799272</v>
      </c>
      <c r="S13" s="15">
        <v>63.554216867469876</v>
      </c>
      <c r="T13" s="15">
        <f t="shared" si="8"/>
        <v>4.1518933505476694</v>
      </c>
    </row>
    <row r="14" spans="1:20">
      <c r="A14" s="15">
        <v>6</v>
      </c>
      <c r="C14" s="15">
        <v>85.772357723577244</v>
      </c>
      <c r="D14" s="15">
        <f t="shared" si="0"/>
        <v>4.4516967835317951</v>
      </c>
      <c r="E14" s="15">
        <v>73.776223776223773</v>
      </c>
      <c r="F14" s="15">
        <f t="shared" si="1"/>
        <v>4.3010365086443052</v>
      </c>
      <c r="G14" s="15">
        <v>80.508474576271183</v>
      </c>
      <c r="H14" s="15">
        <f t="shared" si="2"/>
        <v>4.3883624531229675</v>
      </c>
      <c r="I14" s="15">
        <v>66.071428571428569</v>
      </c>
      <c r="J14" s="15">
        <f t="shared" si="3"/>
        <v>4.1907364078971669</v>
      </c>
      <c r="K14" s="15">
        <v>69.354838709677409</v>
      </c>
      <c r="L14" s="15">
        <f t="shared" si="4"/>
        <v>4.2392359166365621</v>
      </c>
      <c r="M14" s="15">
        <v>69.453376205787777</v>
      </c>
      <c r="N14" s="15">
        <f t="shared" si="5"/>
        <v>4.2406556814930223</v>
      </c>
      <c r="O14" s="15">
        <v>76.623376623376629</v>
      </c>
      <c r="P14" s="15">
        <f t="shared" si="6"/>
        <v>4.3389022080401274</v>
      </c>
      <c r="Q14" s="15">
        <v>72.625698324022352</v>
      </c>
      <c r="R14" s="15">
        <f t="shared" si="7"/>
        <v>4.2853188306029191</v>
      </c>
      <c r="S14" s="15">
        <v>72</v>
      </c>
      <c r="T14" s="15">
        <f t="shared" si="8"/>
        <v>4.2766661190160553</v>
      </c>
    </row>
    <row r="15" spans="1:20">
      <c r="A15" s="15">
        <v>6</v>
      </c>
      <c r="C15" s="15">
        <v>86.956521739130437</v>
      </c>
      <c r="D15" s="15">
        <f t="shared" si="0"/>
        <v>4.4654082436129325</v>
      </c>
      <c r="E15" s="15">
        <v>64.776119402985074</v>
      </c>
      <c r="F15" s="15">
        <f t="shared" si="1"/>
        <v>4.1709370077034844</v>
      </c>
      <c r="G15" s="15">
        <v>74.473684210526315</v>
      </c>
      <c r="H15" s="15">
        <f t="shared" si="2"/>
        <v>4.3104458309108979</v>
      </c>
      <c r="I15" s="15">
        <v>65.49520766773162</v>
      </c>
      <c r="J15" s="15">
        <f t="shared" si="3"/>
        <v>4.1819769745863464</v>
      </c>
      <c r="K15" s="15">
        <v>70.149253731343293</v>
      </c>
      <c r="L15" s="15">
        <f t="shared" si="4"/>
        <v>4.2506251683071836</v>
      </c>
      <c r="M15" s="15">
        <v>69.767441860465112</v>
      </c>
      <c r="N15" s="15">
        <f t="shared" si="5"/>
        <v>4.245167451956684</v>
      </c>
      <c r="O15" s="15">
        <v>73.899371069182394</v>
      </c>
      <c r="P15" s="15">
        <f t="shared" si="6"/>
        <v>4.3027043173520738</v>
      </c>
      <c r="Q15" s="15">
        <v>78.099173553718998</v>
      </c>
      <c r="R15" s="15">
        <f t="shared" si="7"/>
        <v>4.3579794748910476</v>
      </c>
      <c r="S15" s="15">
        <v>76.727272727272734</v>
      </c>
      <c r="T15" s="15">
        <f t="shared" si="8"/>
        <v>4.3402572217975868</v>
      </c>
    </row>
    <row r="16" spans="1:20">
      <c r="A16" s="15">
        <v>6</v>
      </c>
      <c r="C16" s="15">
        <v>76.744186046511629</v>
      </c>
      <c r="D16" s="15">
        <f t="shared" si="0"/>
        <v>4.3404776317610088</v>
      </c>
      <c r="E16" s="15">
        <v>64.136125654450254</v>
      </c>
      <c r="F16" s="15">
        <f t="shared" si="1"/>
        <v>4.161007787926243</v>
      </c>
      <c r="G16" s="15">
        <v>63.862928348909655</v>
      </c>
      <c r="H16" s="15">
        <f t="shared" si="2"/>
        <v>4.1567390419964836</v>
      </c>
      <c r="I16" s="15">
        <v>70.383275261324044</v>
      </c>
      <c r="J16" s="15">
        <f t="shared" si="3"/>
        <v>4.2539556676296755</v>
      </c>
      <c r="K16" s="26">
        <v>0.63492063492063266</v>
      </c>
      <c r="L16" s="26">
        <f t="shared" si="4"/>
        <v>-0.45425527227759993</v>
      </c>
      <c r="M16" s="15">
        <v>68.77470355731225</v>
      </c>
      <c r="N16" s="15">
        <f t="shared" si="5"/>
        <v>4.2308359964751006</v>
      </c>
      <c r="O16" s="15">
        <v>63.529411764705884</v>
      </c>
      <c r="P16" s="15">
        <f t="shared" si="6"/>
        <v>4.1515029760620497</v>
      </c>
      <c r="Q16" s="15">
        <v>59.692307692307686</v>
      </c>
      <c r="R16" s="15">
        <f t="shared" si="7"/>
        <v>4.0892031627216818</v>
      </c>
      <c r="S16" s="15">
        <v>62.580645161290313</v>
      </c>
      <c r="T16" s="15">
        <f t="shared" si="8"/>
        <v>4.1364560475722278</v>
      </c>
    </row>
    <row r="17" spans="1:20">
      <c r="A17" s="15">
        <v>8</v>
      </c>
      <c r="C17" s="15">
        <v>84.304932735426007</v>
      </c>
      <c r="D17" s="15">
        <f t="shared" si="0"/>
        <v>4.4344403773579222</v>
      </c>
      <c r="E17" s="15">
        <v>80.952380952380949</v>
      </c>
      <c r="F17" s="15">
        <f t="shared" si="1"/>
        <v>4.3938610923208845</v>
      </c>
      <c r="G17" s="15">
        <v>76.373626373626379</v>
      </c>
      <c r="H17" s="15">
        <f t="shared" si="2"/>
        <v>4.3356374320419881</v>
      </c>
      <c r="I17" s="15">
        <v>71.874999999999986</v>
      </c>
      <c r="J17" s="15">
        <f t="shared" si="3"/>
        <v>4.2749284991175145</v>
      </c>
      <c r="K17" s="15">
        <v>66.058394160583958</v>
      </c>
      <c r="L17" s="15">
        <f t="shared" si="4"/>
        <v>4.1905391108658474</v>
      </c>
      <c r="M17" s="15">
        <v>68.387096774193537</v>
      </c>
      <c r="N17" s="15">
        <f t="shared" si="5"/>
        <v>4.2251841631809119</v>
      </c>
      <c r="O17" s="15">
        <v>68.286445012787723</v>
      </c>
      <c r="P17" s="15">
        <f t="shared" si="6"/>
        <v>4.2237112844029747</v>
      </c>
      <c r="Q17" s="15">
        <v>74.276527331189712</v>
      </c>
      <c r="R17" s="15">
        <f t="shared" si="7"/>
        <v>4.3077949843306511</v>
      </c>
      <c r="S17" s="15">
        <v>72.507552870090635</v>
      </c>
      <c r="T17" s="15">
        <f t="shared" si="8"/>
        <v>4.2836907339530201</v>
      </c>
    </row>
    <row r="18" spans="1:20">
      <c r="A18" s="15">
        <v>8</v>
      </c>
      <c r="C18" s="15">
        <v>83.003952569169954</v>
      </c>
      <c r="D18" s="15">
        <f t="shared" si="0"/>
        <v>4.4188882279780399</v>
      </c>
      <c r="E18" s="15">
        <v>92.276422764227632</v>
      </c>
      <c r="F18" s="15">
        <f t="shared" si="1"/>
        <v>4.5247886675371314</v>
      </c>
      <c r="G18" s="15">
        <v>84.347826086956516</v>
      </c>
      <c r="H18" s="15">
        <f t="shared" si="2"/>
        <v>4.4349490361282244</v>
      </c>
      <c r="I18" s="15">
        <v>69.957081545064383</v>
      </c>
      <c r="J18" s="15">
        <f t="shared" si="3"/>
        <v>4.2478819332291531</v>
      </c>
      <c r="K18" s="15">
        <v>60.120845921450147</v>
      </c>
      <c r="L18" s="15">
        <f t="shared" si="4"/>
        <v>4.0963566353355212</v>
      </c>
      <c r="M18" s="15">
        <v>68.562874251497007</v>
      </c>
      <c r="N18" s="15">
        <f t="shared" si="5"/>
        <v>4.2277511965656309</v>
      </c>
      <c r="O18" s="15">
        <v>71.096345514950158</v>
      </c>
      <c r="P18" s="15">
        <f t="shared" si="6"/>
        <v>4.2640359362610667</v>
      </c>
      <c r="Q18" s="15">
        <v>73.333333333333329</v>
      </c>
      <c r="R18" s="15">
        <f t="shared" si="7"/>
        <v>4.295015257684252</v>
      </c>
      <c r="S18" s="15">
        <v>74.01315789473685</v>
      </c>
      <c r="T18" s="15">
        <f t="shared" si="8"/>
        <v>4.3042428867862901</v>
      </c>
    </row>
    <row r="19" spans="1:20">
      <c r="A19" s="15">
        <v>8</v>
      </c>
      <c r="C19" s="15">
        <v>77.611940298507463</v>
      </c>
      <c r="D19" s="15">
        <f t="shared" si="0"/>
        <v>4.3517212851785523</v>
      </c>
      <c r="E19" s="15">
        <v>68.716577540106954</v>
      </c>
      <c r="F19" s="15">
        <f t="shared" si="1"/>
        <v>4.2299904734687797</v>
      </c>
      <c r="G19" s="15">
        <v>59.183673469387756</v>
      </c>
      <c r="H19" s="15">
        <f t="shared" si="2"/>
        <v>4.0806457178639386</v>
      </c>
      <c r="I19" s="15">
        <v>59.677419354838712</v>
      </c>
      <c r="J19" s="15">
        <f t="shared" si="3"/>
        <v>4.088953713587224</v>
      </c>
      <c r="K19" s="15">
        <v>56.179775280898873</v>
      </c>
      <c r="L19" s="15">
        <f t="shared" si="4"/>
        <v>4.0285568216840977</v>
      </c>
      <c r="M19" s="15">
        <v>61.056105610561055</v>
      </c>
      <c r="N19" s="15">
        <f t="shared" si="5"/>
        <v>4.1117932055570474</v>
      </c>
      <c r="O19" s="15">
        <v>69.578313253012055</v>
      </c>
      <c r="P19" s="15">
        <f t="shared" si="6"/>
        <v>4.2424529275933969</v>
      </c>
      <c r="Q19" s="15">
        <v>39.730639730639737</v>
      </c>
      <c r="R19" s="15">
        <f t="shared" si="7"/>
        <v>3.6821226716510567</v>
      </c>
      <c r="S19" s="15">
        <v>57.06214689265537</v>
      </c>
      <c r="T19" s="15">
        <f t="shared" si="8"/>
        <v>4.0441409702555218</v>
      </c>
    </row>
    <row r="20" spans="1:20">
      <c r="A20" s="15">
        <v>10</v>
      </c>
      <c r="C20" s="15">
        <v>74.789915966386545</v>
      </c>
      <c r="D20" s="15">
        <f t="shared" si="0"/>
        <v>4.3146830626087018</v>
      </c>
      <c r="E20" s="15">
        <v>84.647302904564299</v>
      </c>
      <c r="F20" s="15">
        <f t="shared" si="1"/>
        <v>4.4384932463416522</v>
      </c>
      <c r="G20" s="15">
        <v>79.714285714285708</v>
      </c>
      <c r="H20" s="15">
        <f t="shared" si="2"/>
        <v>4.3784488133259973</v>
      </c>
      <c r="I20" s="15">
        <v>75.362318840579704</v>
      </c>
      <c r="J20" s="15">
        <f t="shared" si="3"/>
        <v>4.3223073999722592</v>
      </c>
      <c r="K20" s="15">
        <v>69.029850746268664</v>
      </c>
      <c r="L20" s="15">
        <f t="shared" si="4"/>
        <v>4.2345390305555597</v>
      </c>
      <c r="M20" s="15">
        <v>74.025974025974023</v>
      </c>
      <c r="N20" s="15">
        <f t="shared" si="5"/>
        <v>4.3044160319689579</v>
      </c>
      <c r="O20" s="15">
        <v>74.229691876750692</v>
      </c>
      <c r="P20" s="15">
        <f t="shared" si="6"/>
        <v>4.3071642301946742</v>
      </c>
      <c r="Q20" s="15">
        <v>77.049180327868854</v>
      </c>
      <c r="R20" s="15">
        <f t="shared" si="7"/>
        <v>4.3444439235248389</v>
      </c>
      <c r="S20" s="15">
        <v>79.207920792079207</v>
      </c>
      <c r="T20" s="15">
        <f t="shared" si="8"/>
        <v>4.3720763038207133</v>
      </c>
    </row>
    <row r="21" spans="1:20">
      <c r="A21" s="15">
        <v>10</v>
      </c>
      <c r="C21" s="15">
        <v>83.333333333333343</v>
      </c>
      <c r="D21" s="15">
        <f t="shared" si="0"/>
        <v>4.4228486291941369</v>
      </c>
      <c r="E21" s="15">
        <v>75.824175824175825</v>
      </c>
      <c r="F21" s="15">
        <f t="shared" si="1"/>
        <v>4.3284171840685008</v>
      </c>
      <c r="G21" s="15">
        <v>82.208588957055213</v>
      </c>
      <c r="H21" s="15">
        <f t="shared" si="2"/>
        <v>4.4092597851322406</v>
      </c>
      <c r="I21" s="15">
        <v>75.221238938053091</v>
      </c>
      <c r="J21" s="15">
        <f t="shared" si="3"/>
        <v>4.3204336237660668</v>
      </c>
      <c r="K21" s="15">
        <v>68.051118210862626</v>
      </c>
      <c r="L21" s="15">
        <f t="shared" si="4"/>
        <v>4.2202591611573634</v>
      </c>
      <c r="M21" s="15">
        <v>70.278637770897831</v>
      </c>
      <c r="N21" s="15">
        <f t="shared" si="5"/>
        <v>4.2524678802468374</v>
      </c>
      <c r="O21" s="15">
        <v>69.743589743589737</v>
      </c>
      <c r="P21" s="15">
        <f t="shared" si="6"/>
        <v>4.2448255131603965</v>
      </c>
      <c r="Q21" s="15">
        <v>72.241992882562272</v>
      </c>
      <c r="R21" s="15">
        <f t="shared" si="7"/>
        <v>4.2800214956961327</v>
      </c>
      <c r="S21" s="15">
        <v>77.474402730375417</v>
      </c>
      <c r="T21" s="15">
        <f t="shared" si="8"/>
        <v>4.3499475944524262</v>
      </c>
    </row>
    <row r="22" spans="1:20">
      <c r="A22" s="15">
        <v>10</v>
      </c>
      <c r="C22" s="15">
        <v>80.932203389830505</v>
      </c>
      <c r="D22" s="15">
        <f t="shared" si="0"/>
        <v>4.3936118090091112</v>
      </c>
      <c r="E22" s="15">
        <v>63.609467455621306</v>
      </c>
      <c r="F22" s="15">
        <f t="shared" si="1"/>
        <v>4.1527623186327354</v>
      </c>
      <c r="G22" s="15">
        <v>58.021390374331553</v>
      </c>
      <c r="H22" s="15">
        <f t="shared" si="2"/>
        <v>4.0608117421140193</v>
      </c>
      <c r="K22" s="15">
        <v>61.04651162790698</v>
      </c>
      <c r="L22" s="15">
        <f t="shared" si="4"/>
        <v>4.1116360593321621</v>
      </c>
      <c r="M22" s="15">
        <v>64.388489208633089</v>
      </c>
      <c r="N22" s="15">
        <f t="shared" si="5"/>
        <v>4.164934878138209</v>
      </c>
      <c r="O22" s="15">
        <v>70.333333333333343</v>
      </c>
      <c r="P22" s="15">
        <f t="shared" si="6"/>
        <v>4.2532458448079566</v>
      </c>
      <c r="Q22" s="15">
        <v>59.807073954983927</v>
      </c>
      <c r="R22" s="15">
        <f t="shared" si="7"/>
        <v>4.0911239475220587</v>
      </c>
      <c r="S22" s="15">
        <v>59.654178674351577</v>
      </c>
      <c r="T22" s="15">
        <f t="shared" si="8"/>
        <v>4.0885641993066013</v>
      </c>
    </row>
    <row r="23" spans="1:20">
      <c r="A23" s="15">
        <v>12</v>
      </c>
      <c r="E23" s="15">
        <v>81.818181818181813</v>
      </c>
      <c r="F23" s="15">
        <f t="shared" si="1"/>
        <v>4.4044994905259403</v>
      </c>
      <c r="G23" s="15">
        <v>77.057356608478798</v>
      </c>
      <c r="H23" s="15">
        <f t="shared" si="2"/>
        <v>4.3445500355792674</v>
      </c>
      <c r="I23" s="15">
        <v>68.679245283018872</v>
      </c>
      <c r="J23" s="15">
        <f>LN(I23)</f>
        <v>4.2294470470786649</v>
      </c>
      <c r="K23" s="15">
        <v>68.379446640316203</v>
      </c>
      <c r="L23" s="15">
        <f t="shared" si="4"/>
        <v>4.2250722917583499</v>
      </c>
      <c r="M23" s="15">
        <v>67.547169811320742</v>
      </c>
      <c r="N23" s="15">
        <f t="shared" si="5"/>
        <v>4.2128261658426238</v>
      </c>
      <c r="O23" s="15">
        <v>64.21319796954316</v>
      </c>
      <c r="P23" s="15">
        <f t="shared" si="6"/>
        <v>4.1622087654176783</v>
      </c>
      <c r="Q23" s="15">
        <v>71.959459459459453</v>
      </c>
      <c r="R23" s="15">
        <f t="shared" si="7"/>
        <v>4.2761028973734563</v>
      </c>
    </row>
    <row r="24" spans="1:20">
      <c r="A24" s="15">
        <v>12</v>
      </c>
      <c r="C24" s="15">
        <v>83.261802575107282</v>
      </c>
      <c r="D24" s="15">
        <f>LN(C24)</f>
        <v>4.421989891485719</v>
      </c>
      <c r="E24" s="15">
        <v>78.879310344827587</v>
      </c>
      <c r="F24" s="15">
        <f t="shared" si="1"/>
        <v>4.3679189671632024</v>
      </c>
      <c r="G24" s="15">
        <v>75.271739130434781</v>
      </c>
      <c r="H24" s="15">
        <f t="shared" si="2"/>
        <v>4.3211047540064991</v>
      </c>
      <c r="I24" s="15">
        <v>65.26315789473685</v>
      </c>
      <c r="J24" s="15">
        <f>LN(I24)</f>
        <v>4.1784276794326418</v>
      </c>
      <c r="K24" s="15">
        <v>67.687074829931973</v>
      </c>
      <c r="L24" s="15">
        <f t="shared" si="4"/>
        <v>4.2148952433739018</v>
      </c>
      <c r="M24" s="15">
        <v>68.807339449541274</v>
      </c>
      <c r="N24" s="15">
        <f t="shared" si="5"/>
        <v>4.2313104172952576</v>
      </c>
      <c r="O24" s="15">
        <v>62.5</v>
      </c>
      <c r="P24" s="15">
        <f t="shared" si="6"/>
        <v>4.1351665567423561</v>
      </c>
      <c r="Q24" s="15">
        <v>68.987341772151893</v>
      </c>
      <c r="R24" s="15">
        <f t="shared" si="7"/>
        <v>4.2339230351902684</v>
      </c>
      <c r="S24" s="15">
        <v>62.706270627062707</v>
      </c>
      <c r="T24" s="15">
        <f>LN(S24)</f>
        <v>4.1384614526392083</v>
      </c>
    </row>
    <row r="25" spans="1:20">
      <c r="A25" s="15">
        <v>12</v>
      </c>
      <c r="C25" s="15">
        <v>79.399141630901283</v>
      </c>
      <c r="D25" s="15">
        <f>LN(C25)</f>
        <v>4.3744875575007152</v>
      </c>
      <c r="E25" s="15">
        <v>61.049723756906076</v>
      </c>
      <c r="F25" s="15">
        <f t="shared" si="1"/>
        <v>4.1116886756800728</v>
      </c>
      <c r="G25" s="15">
        <v>53.807106598984774</v>
      </c>
      <c r="H25" s="15">
        <f t="shared" si="2"/>
        <v>3.9854055513621702</v>
      </c>
      <c r="I25" s="15">
        <v>71.374045801526719</v>
      </c>
      <c r="J25" s="15">
        <f>LN(I25)</f>
        <v>4.2679342990815812</v>
      </c>
      <c r="K25" s="15">
        <v>58.957654723127042</v>
      </c>
      <c r="L25" s="15">
        <f t="shared" si="4"/>
        <v>4.0768194696667202</v>
      </c>
      <c r="M25" s="15">
        <v>64.341085271317837</v>
      </c>
      <c r="N25" s="15">
        <f t="shared" si="5"/>
        <v>4.1641983894230172</v>
      </c>
      <c r="O25" s="15">
        <v>61.891117478510033</v>
      </c>
      <c r="P25" s="15">
        <f t="shared" si="6"/>
        <v>4.1253766714698292</v>
      </c>
      <c r="Q25" s="15">
        <v>65</v>
      </c>
      <c r="R25" s="15">
        <f t="shared" si="7"/>
        <v>4.1743872698956368</v>
      </c>
      <c r="S25" s="15">
        <v>51.558073654390938</v>
      </c>
      <c r="T25" s="15">
        <f>LN(S25)</f>
        <v>3.94270881613159</v>
      </c>
    </row>
    <row r="26" spans="1:20">
      <c r="A26" s="15">
        <v>16</v>
      </c>
      <c r="E26" s="15">
        <v>76.59574468085107</v>
      </c>
      <c r="F26" s="15">
        <f t="shared" si="1"/>
        <v>4.3385415227341433</v>
      </c>
      <c r="I26" s="15">
        <v>64.21052631578948</v>
      </c>
      <c r="J26" s="15">
        <f>LN(I26)</f>
        <v>4.1621671585608615</v>
      </c>
      <c r="K26" s="15">
        <v>60.516605166051654</v>
      </c>
      <c r="L26" s="15">
        <f t="shared" si="4"/>
        <v>4.1029177929325886</v>
      </c>
      <c r="O26" s="15">
        <v>64.124293785310741</v>
      </c>
      <c r="P26" s="15">
        <f t="shared" si="6"/>
        <v>4.1608232903357196</v>
      </c>
      <c r="Q26" s="15">
        <v>68.768768768768766</v>
      </c>
      <c r="R26" s="15">
        <f t="shared" si="7"/>
        <v>4.230749699561887</v>
      </c>
    </row>
    <row r="27" spans="1:20">
      <c r="A27" s="15">
        <v>16</v>
      </c>
      <c r="C27" s="15">
        <v>83.333333333333329</v>
      </c>
      <c r="D27" s="15">
        <f>LN(C27)</f>
        <v>4.4228486291941369</v>
      </c>
      <c r="K27" s="15">
        <v>40.845070422535223</v>
      </c>
      <c r="L27" s="15">
        <f t="shared" si="4"/>
        <v>3.70978613893325</v>
      </c>
      <c r="M27" s="15">
        <v>68.07228915662651</v>
      </c>
      <c r="N27" s="15">
        <f>LN(M27)</f>
        <v>4.220570216343889</v>
      </c>
      <c r="O27" s="15">
        <v>67.080745341614914</v>
      </c>
      <c r="P27" s="15">
        <f t="shared" si="6"/>
        <v>4.2058970481278486</v>
      </c>
      <c r="Q27" s="15">
        <v>53.890784982935145</v>
      </c>
      <c r="R27" s="15">
        <f t="shared" si="7"/>
        <v>3.9869594982326202</v>
      </c>
      <c r="S27" s="15">
        <v>66.758241758241766</v>
      </c>
      <c r="T27" s="15">
        <f>LN(S27)</f>
        <v>4.2010777616918995</v>
      </c>
    </row>
    <row r="28" spans="1:20">
      <c r="A28" s="15">
        <v>16</v>
      </c>
      <c r="C28" s="15">
        <v>80.349344978165931</v>
      </c>
      <c r="D28" s="15">
        <f>LN(C28)</f>
        <v>4.3863839400428368</v>
      </c>
      <c r="G28" s="15">
        <v>59.050445103857555</v>
      </c>
      <c r="H28" s="15">
        <f>LN(G28)</f>
        <v>4.0783920803602216</v>
      </c>
      <c r="I28" s="15">
        <v>55.379888268156428</v>
      </c>
      <c r="J28" s="15">
        <f>LN(I28)</f>
        <v>4.0142165001921422</v>
      </c>
      <c r="O28" s="15">
        <v>64.285714285714278</v>
      </c>
      <c r="P28" s="15">
        <f t="shared" si="6"/>
        <v>4.1633374337090521</v>
      </c>
      <c r="S28" s="15">
        <v>55.952380952380956</v>
      </c>
      <c r="T28" s="15">
        <f>LN(S28)</f>
        <v>4.024500988854836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 Data</vt:lpstr>
      <vt:lpstr>(Nutr) Loc Avg Across Transects</vt:lpstr>
      <vt:lpstr>(Mass) Slope (k) and R^2 values</vt:lpstr>
      <vt:lpstr>(Mass) Transect Avgd Across Loc</vt:lpstr>
      <vt:lpstr>(Mass) Loc Avgd Across Transect</vt:lpstr>
      <vt:lpstr>(Mass) Spp Avg Across Loc</vt:lpstr>
      <vt:lpstr>(Mass) Spp Avg Across Transect</vt:lpstr>
      <vt:lpstr>(Mass) Within Marsh</vt:lpstr>
      <vt:lpstr>(Mass) Across Marsh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GIOSLSAUser</dc:creator>
  <cp:lastModifiedBy>Daniel Childers</cp:lastModifiedBy>
  <dcterms:created xsi:type="dcterms:W3CDTF">2012-06-29T19:15:35Z</dcterms:created>
  <dcterms:modified xsi:type="dcterms:W3CDTF">2018-04-13T23:24:40Z</dcterms:modified>
</cp:coreProperties>
</file>