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500" yWindow="380" windowWidth="25040" windowHeight="16920" tabRatio="500" activeTab="1"/>
  </bookViews>
  <sheets>
    <sheet name="tres rios sept2012_.xls" sheetId="1" r:id="rId1"/>
    <sheet name="useful variabl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35" i="1" l="1"/>
  <c r="K135" i="1"/>
  <c r="AR135" i="1"/>
  <c r="AU135" i="1"/>
  <c r="AT135" i="1"/>
  <c r="AS135" i="1"/>
  <c r="R135" i="1"/>
  <c r="AV135" i="1"/>
  <c r="P135" i="1"/>
  <c r="AW135" i="1"/>
  <c r="AX135" i="1"/>
  <c r="AY135" i="1"/>
  <c r="BB135" i="1"/>
  <c r="T135" i="1"/>
  <c r="L135" i="1"/>
  <c r="BH135" i="1"/>
  <c r="BI135" i="1"/>
  <c r="BJ135" i="1"/>
  <c r="BE135" i="1"/>
  <c r="M135" i="1"/>
  <c r="BG135" i="1"/>
  <c r="BF135" i="1"/>
  <c r="AZ135" i="1"/>
  <c r="BA135" i="1"/>
  <c r="BC135" i="1"/>
  <c r="BD135" i="1"/>
  <c r="O135" i="1"/>
  <c r="N135" i="1"/>
  <c r="AQ134" i="1"/>
  <c r="K134" i="1"/>
  <c r="AR134" i="1"/>
  <c r="AU134" i="1"/>
  <c r="AT134" i="1"/>
  <c r="AS134" i="1"/>
  <c r="R134" i="1"/>
  <c r="AV134" i="1"/>
  <c r="P134" i="1"/>
  <c r="AW134" i="1"/>
  <c r="AX134" i="1"/>
  <c r="AY134" i="1"/>
  <c r="BB134" i="1"/>
  <c r="T134" i="1"/>
  <c r="L134" i="1"/>
  <c r="BH134" i="1"/>
  <c r="BI134" i="1"/>
  <c r="BJ134" i="1"/>
  <c r="BE134" i="1"/>
  <c r="M134" i="1"/>
  <c r="BG134" i="1"/>
  <c r="BF134" i="1"/>
  <c r="AZ134" i="1"/>
  <c r="BA134" i="1"/>
  <c r="BC134" i="1"/>
  <c r="BD134" i="1"/>
  <c r="O134" i="1"/>
  <c r="N134" i="1"/>
  <c r="AQ133" i="1"/>
  <c r="K133" i="1"/>
  <c r="AR133" i="1"/>
  <c r="AU133" i="1"/>
  <c r="AT133" i="1"/>
  <c r="AS133" i="1"/>
  <c r="R133" i="1"/>
  <c r="AV133" i="1"/>
  <c r="P133" i="1"/>
  <c r="AW133" i="1"/>
  <c r="AX133" i="1"/>
  <c r="AY133" i="1"/>
  <c r="BB133" i="1"/>
  <c r="T133" i="1"/>
  <c r="L133" i="1"/>
  <c r="BH133" i="1"/>
  <c r="BI133" i="1"/>
  <c r="BJ133" i="1"/>
  <c r="BE133" i="1"/>
  <c r="M133" i="1"/>
  <c r="BG133" i="1"/>
  <c r="BF133" i="1"/>
  <c r="AZ133" i="1"/>
  <c r="BA133" i="1"/>
  <c r="BC133" i="1"/>
  <c r="BD133" i="1"/>
  <c r="O133" i="1"/>
  <c r="N133" i="1"/>
  <c r="AQ132" i="1"/>
  <c r="K132" i="1"/>
  <c r="AR132" i="1"/>
  <c r="AU132" i="1"/>
  <c r="AT132" i="1"/>
  <c r="AS132" i="1"/>
  <c r="R132" i="1"/>
  <c r="AV132" i="1"/>
  <c r="P132" i="1"/>
  <c r="AW132" i="1"/>
  <c r="AX132" i="1"/>
  <c r="AY132" i="1"/>
  <c r="BB132" i="1"/>
  <c r="T132" i="1"/>
  <c r="L132" i="1"/>
  <c r="BH132" i="1"/>
  <c r="BI132" i="1"/>
  <c r="BJ132" i="1"/>
  <c r="BE132" i="1"/>
  <c r="M132" i="1"/>
  <c r="BG132" i="1"/>
  <c r="BF132" i="1"/>
  <c r="AZ132" i="1"/>
  <c r="BA132" i="1"/>
  <c r="BC132" i="1"/>
  <c r="BD132" i="1"/>
  <c r="O132" i="1"/>
  <c r="N132" i="1"/>
  <c r="AQ131" i="1"/>
  <c r="K131" i="1"/>
  <c r="AR131" i="1"/>
  <c r="AU131" i="1"/>
  <c r="AT131" i="1"/>
  <c r="AS131" i="1"/>
  <c r="R131" i="1"/>
  <c r="AV131" i="1"/>
  <c r="P131" i="1"/>
  <c r="AW131" i="1"/>
  <c r="AX131" i="1"/>
  <c r="AY131" i="1"/>
  <c r="BB131" i="1"/>
  <c r="T131" i="1"/>
  <c r="L131" i="1"/>
  <c r="BH131" i="1"/>
  <c r="BI131" i="1"/>
  <c r="BJ131" i="1"/>
  <c r="BE131" i="1"/>
  <c r="M131" i="1"/>
  <c r="BG131" i="1"/>
  <c r="BF131" i="1"/>
  <c r="AZ131" i="1"/>
  <c r="BA131" i="1"/>
  <c r="BC131" i="1"/>
  <c r="BD131" i="1"/>
  <c r="O131" i="1"/>
  <c r="N131" i="1"/>
  <c r="AQ130" i="1"/>
  <c r="K130" i="1"/>
  <c r="AR130" i="1"/>
  <c r="AU130" i="1"/>
  <c r="AT130" i="1"/>
  <c r="AS130" i="1"/>
  <c r="R130" i="1"/>
  <c r="AV130" i="1"/>
  <c r="P130" i="1"/>
  <c r="AW130" i="1"/>
  <c r="AX130" i="1"/>
  <c r="AY130" i="1"/>
  <c r="BB130" i="1"/>
  <c r="T130" i="1"/>
  <c r="L130" i="1"/>
  <c r="BH130" i="1"/>
  <c r="BI130" i="1"/>
  <c r="BJ130" i="1"/>
  <c r="BE130" i="1"/>
  <c r="M130" i="1"/>
  <c r="BG130" i="1"/>
  <c r="BF130" i="1"/>
  <c r="AZ130" i="1"/>
  <c r="BA130" i="1"/>
  <c r="BC130" i="1"/>
  <c r="BD130" i="1"/>
  <c r="O130" i="1"/>
  <c r="N130" i="1"/>
  <c r="AQ129" i="1"/>
  <c r="K129" i="1"/>
  <c r="AR129" i="1"/>
  <c r="AU129" i="1"/>
  <c r="AT129" i="1"/>
  <c r="AS129" i="1"/>
  <c r="R129" i="1"/>
  <c r="AV129" i="1"/>
  <c r="P129" i="1"/>
  <c r="AW129" i="1"/>
  <c r="AX129" i="1"/>
  <c r="AY129" i="1"/>
  <c r="BB129" i="1"/>
  <c r="T129" i="1"/>
  <c r="L129" i="1"/>
  <c r="BH129" i="1"/>
  <c r="BI129" i="1"/>
  <c r="BJ129" i="1"/>
  <c r="BE129" i="1"/>
  <c r="M129" i="1"/>
  <c r="BG129" i="1"/>
  <c r="BF129" i="1"/>
  <c r="AZ129" i="1"/>
  <c r="BA129" i="1"/>
  <c r="BC129" i="1"/>
  <c r="BD129" i="1"/>
  <c r="O129" i="1"/>
  <c r="N129" i="1"/>
  <c r="AQ128" i="1"/>
  <c r="K128" i="1"/>
  <c r="AR128" i="1"/>
  <c r="AU128" i="1"/>
  <c r="AT128" i="1"/>
  <c r="AS128" i="1"/>
  <c r="R128" i="1"/>
  <c r="AV128" i="1"/>
  <c r="P128" i="1"/>
  <c r="AW128" i="1"/>
  <c r="AX128" i="1"/>
  <c r="AY128" i="1"/>
  <c r="BB128" i="1"/>
  <c r="T128" i="1"/>
  <c r="L128" i="1"/>
  <c r="BH128" i="1"/>
  <c r="BI128" i="1"/>
  <c r="BJ128" i="1"/>
  <c r="BE128" i="1"/>
  <c r="M128" i="1"/>
  <c r="BG128" i="1"/>
  <c r="BF128" i="1"/>
  <c r="AZ128" i="1"/>
  <c r="BA128" i="1"/>
  <c r="BC128" i="1"/>
  <c r="BD128" i="1"/>
  <c r="O128" i="1"/>
  <c r="N128" i="1"/>
  <c r="AQ127" i="1"/>
  <c r="K127" i="1"/>
  <c r="AR127" i="1"/>
  <c r="AU127" i="1"/>
  <c r="AT127" i="1"/>
  <c r="AS127" i="1"/>
  <c r="R127" i="1"/>
  <c r="AV127" i="1"/>
  <c r="P127" i="1"/>
  <c r="AW127" i="1"/>
  <c r="AX127" i="1"/>
  <c r="AY127" i="1"/>
  <c r="BB127" i="1"/>
  <c r="T127" i="1"/>
  <c r="L127" i="1"/>
  <c r="BH127" i="1"/>
  <c r="BI127" i="1"/>
  <c r="BJ127" i="1"/>
  <c r="BE127" i="1"/>
  <c r="M127" i="1"/>
  <c r="BG127" i="1"/>
  <c r="BF127" i="1"/>
  <c r="AZ127" i="1"/>
  <c r="BA127" i="1"/>
  <c r="BC127" i="1"/>
  <c r="BD127" i="1"/>
  <c r="O127" i="1"/>
  <c r="N127" i="1"/>
  <c r="AQ126" i="1"/>
  <c r="K126" i="1"/>
  <c r="AR126" i="1"/>
  <c r="AU126" i="1"/>
  <c r="AT126" i="1"/>
  <c r="AS126" i="1"/>
  <c r="R126" i="1"/>
  <c r="AV126" i="1"/>
  <c r="P126" i="1"/>
  <c r="AW126" i="1"/>
  <c r="AX126" i="1"/>
  <c r="AY126" i="1"/>
  <c r="BB126" i="1"/>
  <c r="T126" i="1"/>
  <c r="L126" i="1"/>
  <c r="BH126" i="1"/>
  <c r="BI126" i="1"/>
  <c r="BJ126" i="1"/>
  <c r="BE126" i="1"/>
  <c r="M126" i="1"/>
  <c r="BG126" i="1"/>
  <c r="BF126" i="1"/>
  <c r="AZ126" i="1"/>
  <c r="BA126" i="1"/>
  <c r="BC126" i="1"/>
  <c r="BD126" i="1"/>
  <c r="O126" i="1"/>
  <c r="N126" i="1"/>
  <c r="AQ125" i="1"/>
  <c r="K125" i="1"/>
  <c r="AR125" i="1"/>
  <c r="AU125" i="1"/>
  <c r="AT125" i="1"/>
  <c r="AS125" i="1"/>
  <c r="R125" i="1"/>
  <c r="AV125" i="1"/>
  <c r="P125" i="1"/>
  <c r="AW125" i="1"/>
  <c r="AX125" i="1"/>
  <c r="AY125" i="1"/>
  <c r="BB125" i="1"/>
  <c r="T125" i="1"/>
  <c r="L125" i="1"/>
  <c r="BH125" i="1"/>
  <c r="BI125" i="1"/>
  <c r="BJ125" i="1"/>
  <c r="BE125" i="1"/>
  <c r="M125" i="1"/>
  <c r="BG125" i="1"/>
  <c r="BF125" i="1"/>
  <c r="AZ125" i="1"/>
  <c r="BA125" i="1"/>
  <c r="BC125" i="1"/>
  <c r="BD125" i="1"/>
  <c r="O125" i="1"/>
  <c r="N125" i="1"/>
  <c r="AQ124" i="1"/>
  <c r="K124" i="1"/>
  <c r="AR124" i="1"/>
  <c r="AU124" i="1"/>
  <c r="AT124" i="1"/>
  <c r="AS124" i="1"/>
  <c r="R124" i="1"/>
  <c r="AV124" i="1"/>
  <c r="P124" i="1"/>
  <c r="AW124" i="1"/>
  <c r="AX124" i="1"/>
  <c r="AY124" i="1"/>
  <c r="BB124" i="1"/>
  <c r="T124" i="1"/>
  <c r="L124" i="1"/>
  <c r="BH124" i="1"/>
  <c r="BI124" i="1"/>
  <c r="BJ124" i="1"/>
  <c r="BE124" i="1"/>
  <c r="M124" i="1"/>
  <c r="BG124" i="1"/>
  <c r="BF124" i="1"/>
  <c r="AZ124" i="1"/>
  <c r="BA124" i="1"/>
  <c r="BC124" i="1"/>
  <c r="BD124" i="1"/>
  <c r="O124" i="1"/>
  <c r="N124" i="1"/>
  <c r="AQ123" i="1"/>
  <c r="K123" i="1"/>
  <c r="AR123" i="1"/>
  <c r="AU123" i="1"/>
  <c r="AT123" i="1"/>
  <c r="AS123" i="1"/>
  <c r="R123" i="1"/>
  <c r="AV123" i="1"/>
  <c r="P123" i="1"/>
  <c r="AW123" i="1"/>
  <c r="AX123" i="1"/>
  <c r="AY123" i="1"/>
  <c r="BB123" i="1"/>
  <c r="T123" i="1"/>
  <c r="L123" i="1"/>
  <c r="BH123" i="1"/>
  <c r="BI123" i="1"/>
  <c r="BJ123" i="1"/>
  <c r="BE123" i="1"/>
  <c r="M123" i="1"/>
  <c r="BG123" i="1"/>
  <c r="BF123" i="1"/>
  <c r="AZ123" i="1"/>
  <c r="BA123" i="1"/>
  <c r="BC123" i="1"/>
  <c r="BD123" i="1"/>
  <c r="O123" i="1"/>
  <c r="N123" i="1"/>
  <c r="AQ122" i="1"/>
  <c r="K122" i="1"/>
  <c r="AR122" i="1"/>
  <c r="AU122" i="1"/>
  <c r="AT122" i="1"/>
  <c r="AS122" i="1"/>
  <c r="R122" i="1"/>
  <c r="AV122" i="1"/>
  <c r="P122" i="1"/>
  <c r="AW122" i="1"/>
  <c r="AX122" i="1"/>
  <c r="AY122" i="1"/>
  <c r="BB122" i="1"/>
  <c r="T122" i="1"/>
  <c r="L122" i="1"/>
  <c r="BH122" i="1"/>
  <c r="BI122" i="1"/>
  <c r="BJ122" i="1"/>
  <c r="BE122" i="1"/>
  <c r="M122" i="1"/>
  <c r="BG122" i="1"/>
  <c r="BF122" i="1"/>
  <c r="AZ122" i="1"/>
  <c r="BA122" i="1"/>
  <c r="BC122" i="1"/>
  <c r="BD122" i="1"/>
  <c r="O122" i="1"/>
  <c r="N122" i="1"/>
  <c r="AQ121" i="1"/>
  <c r="K121" i="1"/>
  <c r="AR121" i="1"/>
  <c r="AU121" i="1"/>
  <c r="AT121" i="1"/>
  <c r="AS121" i="1"/>
  <c r="R121" i="1"/>
  <c r="AV121" i="1"/>
  <c r="P121" i="1"/>
  <c r="AW121" i="1"/>
  <c r="AX121" i="1"/>
  <c r="AY121" i="1"/>
  <c r="BB121" i="1"/>
  <c r="T121" i="1"/>
  <c r="L121" i="1"/>
  <c r="BH121" i="1"/>
  <c r="BI121" i="1"/>
  <c r="BJ121" i="1"/>
  <c r="BE121" i="1"/>
  <c r="M121" i="1"/>
  <c r="BG121" i="1"/>
  <c r="BF121" i="1"/>
  <c r="AZ121" i="1"/>
  <c r="BA121" i="1"/>
  <c r="BC121" i="1"/>
  <c r="BD121" i="1"/>
  <c r="O121" i="1"/>
  <c r="N121" i="1"/>
  <c r="AQ120" i="1"/>
  <c r="K120" i="1"/>
  <c r="AR120" i="1"/>
  <c r="AU120" i="1"/>
  <c r="AT120" i="1"/>
  <c r="AS120" i="1"/>
  <c r="R120" i="1"/>
  <c r="AV120" i="1"/>
  <c r="P120" i="1"/>
  <c r="AW120" i="1"/>
  <c r="AX120" i="1"/>
  <c r="AY120" i="1"/>
  <c r="BB120" i="1"/>
  <c r="T120" i="1"/>
  <c r="L120" i="1"/>
  <c r="BH120" i="1"/>
  <c r="BI120" i="1"/>
  <c r="BJ120" i="1"/>
  <c r="BE120" i="1"/>
  <c r="M120" i="1"/>
  <c r="BG120" i="1"/>
  <c r="BF120" i="1"/>
  <c r="AZ120" i="1"/>
  <c r="BA120" i="1"/>
  <c r="BC120" i="1"/>
  <c r="BD120" i="1"/>
  <c r="O120" i="1"/>
  <c r="N120" i="1"/>
  <c r="AQ119" i="1"/>
  <c r="K119" i="1"/>
  <c r="AR119" i="1"/>
  <c r="AU119" i="1"/>
  <c r="AT119" i="1"/>
  <c r="AS119" i="1"/>
  <c r="R119" i="1"/>
  <c r="AV119" i="1"/>
  <c r="P119" i="1"/>
  <c r="AW119" i="1"/>
  <c r="AX119" i="1"/>
  <c r="AY119" i="1"/>
  <c r="BB119" i="1"/>
  <c r="T119" i="1"/>
  <c r="L119" i="1"/>
  <c r="BH119" i="1"/>
  <c r="BI119" i="1"/>
  <c r="BJ119" i="1"/>
  <c r="BE119" i="1"/>
  <c r="M119" i="1"/>
  <c r="BG119" i="1"/>
  <c r="BF119" i="1"/>
  <c r="AZ119" i="1"/>
  <c r="BA119" i="1"/>
  <c r="BC119" i="1"/>
  <c r="BD119" i="1"/>
  <c r="O119" i="1"/>
  <c r="N119" i="1"/>
  <c r="AQ118" i="1"/>
  <c r="K118" i="1"/>
  <c r="AR118" i="1"/>
  <c r="AU118" i="1"/>
  <c r="AT118" i="1"/>
  <c r="AS118" i="1"/>
  <c r="R118" i="1"/>
  <c r="AV118" i="1"/>
  <c r="P118" i="1"/>
  <c r="AW118" i="1"/>
  <c r="AX118" i="1"/>
  <c r="AY118" i="1"/>
  <c r="BB118" i="1"/>
  <c r="T118" i="1"/>
  <c r="L118" i="1"/>
  <c r="BH118" i="1"/>
  <c r="BI118" i="1"/>
  <c r="BJ118" i="1"/>
  <c r="BE118" i="1"/>
  <c r="M118" i="1"/>
  <c r="BG118" i="1"/>
  <c r="BF118" i="1"/>
  <c r="AZ118" i="1"/>
  <c r="BA118" i="1"/>
  <c r="BC118" i="1"/>
  <c r="BD118" i="1"/>
  <c r="O118" i="1"/>
  <c r="N118" i="1"/>
  <c r="AQ117" i="1"/>
  <c r="K117" i="1"/>
  <c r="AR117" i="1"/>
  <c r="AU117" i="1"/>
  <c r="AT117" i="1"/>
  <c r="AS117" i="1"/>
  <c r="R117" i="1"/>
  <c r="AV117" i="1"/>
  <c r="P117" i="1"/>
  <c r="AW117" i="1"/>
  <c r="AX117" i="1"/>
  <c r="AY117" i="1"/>
  <c r="BB117" i="1"/>
  <c r="T117" i="1"/>
  <c r="L117" i="1"/>
  <c r="BH117" i="1"/>
  <c r="BI117" i="1"/>
  <c r="BJ117" i="1"/>
  <c r="BE117" i="1"/>
  <c r="M117" i="1"/>
  <c r="BG117" i="1"/>
  <c r="BF117" i="1"/>
  <c r="AZ117" i="1"/>
  <c r="BA117" i="1"/>
  <c r="BC117" i="1"/>
  <c r="BD117" i="1"/>
  <c r="O117" i="1"/>
  <c r="N117" i="1"/>
  <c r="AQ116" i="1"/>
  <c r="K116" i="1"/>
  <c r="AR116" i="1"/>
  <c r="AU116" i="1"/>
  <c r="AT116" i="1"/>
  <c r="AS116" i="1"/>
  <c r="R116" i="1"/>
  <c r="AV116" i="1"/>
  <c r="P116" i="1"/>
  <c r="AW116" i="1"/>
  <c r="AX116" i="1"/>
  <c r="AY116" i="1"/>
  <c r="BB116" i="1"/>
  <c r="T116" i="1"/>
  <c r="L116" i="1"/>
  <c r="BH116" i="1"/>
  <c r="BI116" i="1"/>
  <c r="BJ116" i="1"/>
  <c r="BE116" i="1"/>
  <c r="M116" i="1"/>
  <c r="BG116" i="1"/>
  <c r="BF116" i="1"/>
  <c r="AZ116" i="1"/>
  <c r="BA116" i="1"/>
  <c r="BC116" i="1"/>
  <c r="BD116" i="1"/>
  <c r="O116" i="1"/>
  <c r="N116" i="1"/>
  <c r="AQ115" i="1"/>
  <c r="K115" i="1"/>
  <c r="AR115" i="1"/>
  <c r="AU115" i="1"/>
  <c r="AT115" i="1"/>
  <c r="AS115" i="1"/>
  <c r="R115" i="1"/>
  <c r="AV115" i="1"/>
  <c r="P115" i="1"/>
  <c r="AW115" i="1"/>
  <c r="AX115" i="1"/>
  <c r="AY115" i="1"/>
  <c r="BB115" i="1"/>
  <c r="T115" i="1"/>
  <c r="L115" i="1"/>
  <c r="BH115" i="1"/>
  <c r="BI115" i="1"/>
  <c r="BJ115" i="1"/>
  <c r="BE115" i="1"/>
  <c r="M115" i="1"/>
  <c r="BG115" i="1"/>
  <c r="BF115" i="1"/>
  <c r="AZ115" i="1"/>
  <c r="BA115" i="1"/>
  <c r="BC115" i="1"/>
  <c r="BD115" i="1"/>
  <c r="O115" i="1"/>
  <c r="N115" i="1"/>
  <c r="AQ114" i="1"/>
  <c r="K114" i="1"/>
  <c r="AR114" i="1"/>
  <c r="AU114" i="1"/>
  <c r="AT114" i="1"/>
  <c r="AS114" i="1"/>
  <c r="R114" i="1"/>
  <c r="AV114" i="1"/>
  <c r="P114" i="1"/>
  <c r="AW114" i="1"/>
  <c r="AX114" i="1"/>
  <c r="AY114" i="1"/>
  <c r="BB114" i="1"/>
  <c r="T114" i="1"/>
  <c r="L114" i="1"/>
  <c r="BH114" i="1"/>
  <c r="BI114" i="1"/>
  <c r="BJ114" i="1"/>
  <c r="BE114" i="1"/>
  <c r="M114" i="1"/>
  <c r="BG114" i="1"/>
  <c r="BF114" i="1"/>
  <c r="AZ114" i="1"/>
  <c r="BA114" i="1"/>
  <c r="BC114" i="1"/>
  <c r="BD114" i="1"/>
  <c r="O114" i="1"/>
  <c r="N114" i="1"/>
  <c r="AQ113" i="1"/>
  <c r="K113" i="1"/>
  <c r="AR113" i="1"/>
  <c r="AU113" i="1"/>
  <c r="AT113" i="1"/>
  <c r="AS113" i="1"/>
  <c r="R113" i="1"/>
  <c r="AV113" i="1"/>
  <c r="P113" i="1"/>
  <c r="AW113" i="1"/>
  <c r="AX113" i="1"/>
  <c r="AY113" i="1"/>
  <c r="BB113" i="1"/>
  <c r="T113" i="1"/>
  <c r="L113" i="1"/>
  <c r="BH113" i="1"/>
  <c r="BI113" i="1"/>
  <c r="BJ113" i="1"/>
  <c r="BE113" i="1"/>
  <c r="M113" i="1"/>
  <c r="BG113" i="1"/>
  <c r="BF113" i="1"/>
  <c r="AZ113" i="1"/>
  <c r="BA113" i="1"/>
  <c r="BC113" i="1"/>
  <c r="BD113" i="1"/>
  <c r="O113" i="1"/>
  <c r="N113" i="1"/>
  <c r="AQ112" i="1"/>
  <c r="K112" i="1"/>
  <c r="AR112" i="1"/>
  <c r="AU112" i="1"/>
  <c r="AT112" i="1"/>
  <c r="AS112" i="1"/>
  <c r="R112" i="1"/>
  <c r="AV112" i="1"/>
  <c r="P112" i="1"/>
  <c r="AW112" i="1"/>
  <c r="AX112" i="1"/>
  <c r="AY112" i="1"/>
  <c r="BB112" i="1"/>
  <c r="T112" i="1"/>
  <c r="L112" i="1"/>
  <c r="BH112" i="1"/>
  <c r="BI112" i="1"/>
  <c r="BJ112" i="1"/>
  <c r="BE112" i="1"/>
  <c r="M112" i="1"/>
  <c r="BG112" i="1"/>
  <c r="BF112" i="1"/>
  <c r="AZ112" i="1"/>
  <c r="BA112" i="1"/>
  <c r="BC112" i="1"/>
  <c r="BD112" i="1"/>
  <c r="O112" i="1"/>
  <c r="N112" i="1"/>
  <c r="AQ111" i="1"/>
  <c r="K111" i="1"/>
  <c r="AR111" i="1"/>
  <c r="AU111" i="1"/>
  <c r="AT111" i="1"/>
  <c r="AS111" i="1"/>
  <c r="R111" i="1"/>
  <c r="AV111" i="1"/>
  <c r="P111" i="1"/>
  <c r="AW111" i="1"/>
  <c r="AX111" i="1"/>
  <c r="AY111" i="1"/>
  <c r="BB111" i="1"/>
  <c r="T111" i="1"/>
  <c r="L111" i="1"/>
  <c r="BH111" i="1"/>
  <c r="BI111" i="1"/>
  <c r="BJ111" i="1"/>
  <c r="BE111" i="1"/>
  <c r="M111" i="1"/>
  <c r="BG111" i="1"/>
  <c r="BF111" i="1"/>
  <c r="AZ111" i="1"/>
  <c r="BA111" i="1"/>
  <c r="BC111" i="1"/>
  <c r="BD111" i="1"/>
  <c r="O111" i="1"/>
  <c r="N111" i="1"/>
  <c r="AQ110" i="1"/>
  <c r="K110" i="1"/>
  <c r="AR110" i="1"/>
  <c r="AU110" i="1"/>
  <c r="AT110" i="1"/>
  <c r="AS110" i="1"/>
  <c r="R110" i="1"/>
  <c r="AV110" i="1"/>
  <c r="P110" i="1"/>
  <c r="AW110" i="1"/>
  <c r="AX110" i="1"/>
  <c r="AY110" i="1"/>
  <c r="BB110" i="1"/>
  <c r="T110" i="1"/>
  <c r="L110" i="1"/>
  <c r="BH110" i="1"/>
  <c r="BI110" i="1"/>
  <c r="BJ110" i="1"/>
  <c r="BE110" i="1"/>
  <c r="M110" i="1"/>
  <c r="BG110" i="1"/>
  <c r="BF110" i="1"/>
  <c r="AZ110" i="1"/>
  <c r="BA110" i="1"/>
  <c r="BC110" i="1"/>
  <c r="BD110" i="1"/>
  <c r="O110" i="1"/>
  <c r="N110" i="1"/>
  <c r="AQ109" i="1"/>
  <c r="K109" i="1"/>
  <c r="AR109" i="1"/>
  <c r="AU109" i="1"/>
  <c r="AT109" i="1"/>
  <c r="AS109" i="1"/>
  <c r="R109" i="1"/>
  <c r="AV109" i="1"/>
  <c r="P109" i="1"/>
  <c r="AW109" i="1"/>
  <c r="AX109" i="1"/>
  <c r="AY109" i="1"/>
  <c r="BB109" i="1"/>
  <c r="T109" i="1"/>
  <c r="L109" i="1"/>
  <c r="BH109" i="1"/>
  <c r="BI109" i="1"/>
  <c r="BJ109" i="1"/>
  <c r="BE109" i="1"/>
  <c r="M109" i="1"/>
  <c r="BG109" i="1"/>
  <c r="BF109" i="1"/>
  <c r="AZ109" i="1"/>
  <c r="BA109" i="1"/>
  <c r="BC109" i="1"/>
  <c r="BD109" i="1"/>
  <c r="O109" i="1"/>
  <c r="N109" i="1"/>
  <c r="AQ108" i="1"/>
  <c r="K108" i="1"/>
  <c r="AR108" i="1"/>
  <c r="AU108" i="1"/>
  <c r="AT108" i="1"/>
  <c r="AS108" i="1"/>
  <c r="R108" i="1"/>
  <c r="AV108" i="1"/>
  <c r="P108" i="1"/>
  <c r="AW108" i="1"/>
  <c r="AX108" i="1"/>
  <c r="AY108" i="1"/>
  <c r="BB108" i="1"/>
  <c r="T108" i="1"/>
  <c r="L108" i="1"/>
  <c r="BH108" i="1"/>
  <c r="BI108" i="1"/>
  <c r="BJ108" i="1"/>
  <c r="BE108" i="1"/>
  <c r="M108" i="1"/>
  <c r="BG108" i="1"/>
  <c r="BF108" i="1"/>
  <c r="AZ108" i="1"/>
  <c r="BA108" i="1"/>
  <c r="BC108" i="1"/>
  <c r="BD108" i="1"/>
  <c r="O108" i="1"/>
  <c r="N108" i="1"/>
  <c r="AQ107" i="1"/>
  <c r="K107" i="1"/>
  <c r="AR107" i="1"/>
  <c r="AU107" i="1"/>
  <c r="AT107" i="1"/>
  <c r="AS107" i="1"/>
  <c r="R107" i="1"/>
  <c r="AV107" i="1"/>
  <c r="P107" i="1"/>
  <c r="AW107" i="1"/>
  <c r="AX107" i="1"/>
  <c r="AY107" i="1"/>
  <c r="BB107" i="1"/>
  <c r="T107" i="1"/>
  <c r="L107" i="1"/>
  <c r="BH107" i="1"/>
  <c r="BI107" i="1"/>
  <c r="BJ107" i="1"/>
  <c r="BE107" i="1"/>
  <c r="M107" i="1"/>
  <c r="BG107" i="1"/>
  <c r="BF107" i="1"/>
  <c r="AZ107" i="1"/>
  <c r="BA107" i="1"/>
  <c r="BC107" i="1"/>
  <c r="BD107" i="1"/>
  <c r="O107" i="1"/>
  <c r="N107" i="1"/>
  <c r="AQ106" i="1"/>
  <c r="K106" i="1"/>
  <c r="AR106" i="1"/>
  <c r="AU106" i="1"/>
  <c r="AT106" i="1"/>
  <c r="AS106" i="1"/>
  <c r="R106" i="1"/>
  <c r="AV106" i="1"/>
  <c r="P106" i="1"/>
  <c r="AW106" i="1"/>
  <c r="AX106" i="1"/>
  <c r="AY106" i="1"/>
  <c r="BB106" i="1"/>
  <c r="T106" i="1"/>
  <c r="L106" i="1"/>
  <c r="BH106" i="1"/>
  <c r="BI106" i="1"/>
  <c r="BJ106" i="1"/>
  <c r="BE106" i="1"/>
  <c r="M106" i="1"/>
  <c r="BG106" i="1"/>
  <c r="BF106" i="1"/>
  <c r="AZ106" i="1"/>
  <c r="BA106" i="1"/>
  <c r="BC106" i="1"/>
  <c r="BD106" i="1"/>
  <c r="O106" i="1"/>
  <c r="N106" i="1"/>
  <c r="AQ105" i="1"/>
  <c r="K105" i="1"/>
  <c r="AR105" i="1"/>
  <c r="AU105" i="1"/>
  <c r="AT105" i="1"/>
  <c r="AS105" i="1"/>
  <c r="R105" i="1"/>
  <c r="AV105" i="1"/>
  <c r="P105" i="1"/>
  <c r="AW105" i="1"/>
  <c r="AX105" i="1"/>
  <c r="AY105" i="1"/>
  <c r="BB105" i="1"/>
  <c r="T105" i="1"/>
  <c r="L105" i="1"/>
  <c r="BH105" i="1"/>
  <c r="BI105" i="1"/>
  <c r="BJ105" i="1"/>
  <c r="BE105" i="1"/>
  <c r="M105" i="1"/>
  <c r="BG105" i="1"/>
  <c r="BF105" i="1"/>
  <c r="AZ105" i="1"/>
  <c r="BA105" i="1"/>
  <c r="BC105" i="1"/>
  <c r="BD105" i="1"/>
  <c r="O105" i="1"/>
  <c r="N105" i="1"/>
  <c r="AQ104" i="1"/>
  <c r="K104" i="1"/>
  <c r="AR104" i="1"/>
  <c r="AU104" i="1"/>
  <c r="AT104" i="1"/>
  <c r="AS104" i="1"/>
  <c r="R104" i="1"/>
  <c r="AV104" i="1"/>
  <c r="P104" i="1"/>
  <c r="AW104" i="1"/>
  <c r="AX104" i="1"/>
  <c r="AY104" i="1"/>
  <c r="BB104" i="1"/>
  <c r="T104" i="1"/>
  <c r="L104" i="1"/>
  <c r="BH104" i="1"/>
  <c r="BI104" i="1"/>
  <c r="BJ104" i="1"/>
  <c r="BE104" i="1"/>
  <c r="M104" i="1"/>
  <c r="BG104" i="1"/>
  <c r="BF104" i="1"/>
  <c r="AZ104" i="1"/>
  <c r="BA104" i="1"/>
  <c r="BC104" i="1"/>
  <c r="BD104" i="1"/>
  <c r="O104" i="1"/>
  <c r="N104" i="1"/>
  <c r="AQ103" i="1"/>
  <c r="K103" i="1"/>
  <c r="AR103" i="1"/>
  <c r="AU103" i="1"/>
  <c r="AT103" i="1"/>
  <c r="AS103" i="1"/>
  <c r="R103" i="1"/>
  <c r="AV103" i="1"/>
  <c r="P103" i="1"/>
  <c r="AW103" i="1"/>
  <c r="AX103" i="1"/>
  <c r="AY103" i="1"/>
  <c r="BB103" i="1"/>
  <c r="T103" i="1"/>
  <c r="L103" i="1"/>
  <c r="BH103" i="1"/>
  <c r="BI103" i="1"/>
  <c r="BJ103" i="1"/>
  <c r="BE103" i="1"/>
  <c r="M103" i="1"/>
  <c r="BG103" i="1"/>
  <c r="BF103" i="1"/>
  <c r="AZ103" i="1"/>
  <c r="BA103" i="1"/>
  <c r="BC103" i="1"/>
  <c r="BD103" i="1"/>
  <c r="O103" i="1"/>
  <c r="N103" i="1"/>
  <c r="AQ102" i="1"/>
  <c r="K102" i="1"/>
  <c r="AR102" i="1"/>
  <c r="AU102" i="1"/>
  <c r="AT102" i="1"/>
  <c r="AS102" i="1"/>
  <c r="R102" i="1"/>
  <c r="AV102" i="1"/>
  <c r="P102" i="1"/>
  <c r="AW102" i="1"/>
  <c r="AX102" i="1"/>
  <c r="AY102" i="1"/>
  <c r="BB102" i="1"/>
  <c r="T102" i="1"/>
  <c r="L102" i="1"/>
  <c r="BH102" i="1"/>
  <c r="BI102" i="1"/>
  <c r="BJ102" i="1"/>
  <c r="BE102" i="1"/>
  <c r="M102" i="1"/>
  <c r="BG102" i="1"/>
  <c r="BF102" i="1"/>
  <c r="AZ102" i="1"/>
  <c r="BA102" i="1"/>
  <c r="BC102" i="1"/>
  <c r="BD102" i="1"/>
  <c r="O102" i="1"/>
  <c r="N102" i="1"/>
  <c r="AQ101" i="1"/>
  <c r="K101" i="1"/>
  <c r="AR101" i="1"/>
  <c r="AU101" i="1"/>
  <c r="AT101" i="1"/>
  <c r="AS101" i="1"/>
  <c r="R101" i="1"/>
  <c r="AV101" i="1"/>
  <c r="P101" i="1"/>
  <c r="AW101" i="1"/>
  <c r="AX101" i="1"/>
  <c r="AY101" i="1"/>
  <c r="BB101" i="1"/>
  <c r="T101" i="1"/>
  <c r="L101" i="1"/>
  <c r="BH101" i="1"/>
  <c r="BI101" i="1"/>
  <c r="BJ101" i="1"/>
  <c r="BE101" i="1"/>
  <c r="M101" i="1"/>
  <c r="BG101" i="1"/>
  <c r="BF101" i="1"/>
  <c r="AZ101" i="1"/>
  <c r="BA101" i="1"/>
  <c r="BC101" i="1"/>
  <c r="BD101" i="1"/>
  <c r="O101" i="1"/>
  <c r="N101" i="1"/>
  <c r="AQ100" i="1"/>
  <c r="K100" i="1"/>
  <c r="AR100" i="1"/>
  <c r="AU100" i="1"/>
  <c r="AT100" i="1"/>
  <c r="AS100" i="1"/>
  <c r="R100" i="1"/>
  <c r="AV100" i="1"/>
  <c r="P100" i="1"/>
  <c r="AW100" i="1"/>
  <c r="AX100" i="1"/>
  <c r="AY100" i="1"/>
  <c r="BB100" i="1"/>
  <c r="T100" i="1"/>
  <c r="L100" i="1"/>
  <c r="BH100" i="1"/>
  <c r="BI100" i="1"/>
  <c r="BJ100" i="1"/>
  <c r="BE100" i="1"/>
  <c r="M100" i="1"/>
  <c r="BG100" i="1"/>
  <c r="BF100" i="1"/>
  <c r="AZ100" i="1"/>
  <c r="BA100" i="1"/>
  <c r="BC100" i="1"/>
  <c r="BD100" i="1"/>
  <c r="O100" i="1"/>
  <c r="N100" i="1"/>
  <c r="AQ99" i="1"/>
  <c r="K99" i="1"/>
  <c r="AR99" i="1"/>
  <c r="AU99" i="1"/>
  <c r="AT99" i="1"/>
  <c r="AS99" i="1"/>
  <c r="R99" i="1"/>
  <c r="AV99" i="1"/>
  <c r="P99" i="1"/>
  <c r="AW99" i="1"/>
  <c r="AX99" i="1"/>
  <c r="AY99" i="1"/>
  <c r="BB99" i="1"/>
  <c r="T99" i="1"/>
  <c r="L99" i="1"/>
  <c r="BH99" i="1"/>
  <c r="BI99" i="1"/>
  <c r="BJ99" i="1"/>
  <c r="BE99" i="1"/>
  <c r="M99" i="1"/>
  <c r="BG99" i="1"/>
  <c r="BF99" i="1"/>
  <c r="AZ99" i="1"/>
  <c r="BA99" i="1"/>
  <c r="BC99" i="1"/>
  <c r="BD99" i="1"/>
  <c r="O99" i="1"/>
  <c r="N99" i="1"/>
  <c r="AQ98" i="1"/>
  <c r="K98" i="1"/>
  <c r="AR98" i="1"/>
  <c r="AU98" i="1"/>
  <c r="AT98" i="1"/>
  <c r="AS98" i="1"/>
  <c r="R98" i="1"/>
  <c r="AV98" i="1"/>
  <c r="P98" i="1"/>
  <c r="AW98" i="1"/>
  <c r="AX98" i="1"/>
  <c r="AY98" i="1"/>
  <c r="BB98" i="1"/>
  <c r="T98" i="1"/>
  <c r="L98" i="1"/>
  <c r="BH98" i="1"/>
  <c r="BI98" i="1"/>
  <c r="BJ98" i="1"/>
  <c r="BE98" i="1"/>
  <c r="M98" i="1"/>
  <c r="BG98" i="1"/>
  <c r="BF98" i="1"/>
  <c r="AZ98" i="1"/>
  <c r="BA98" i="1"/>
  <c r="BC98" i="1"/>
  <c r="BD98" i="1"/>
  <c r="O98" i="1"/>
  <c r="N98" i="1"/>
  <c r="AQ97" i="1"/>
  <c r="K97" i="1"/>
  <c r="AR97" i="1"/>
  <c r="AU97" i="1"/>
  <c r="AT97" i="1"/>
  <c r="AS97" i="1"/>
  <c r="R97" i="1"/>
  <c r="AV97" i="1"/>
  <c r="P97" i="1"/>
  <c r="AW97" i="1"/>
  <c r="AX97" i="1"/>
  <c r="AY97" i="1"/>
  <c r="BB97" i="1"/>
  <c r="T97" i="1"/>
  <c r="L97" i="1"/>
  <c r="BH97" i="1"/>
  <c r="BI97" i="1"/>
  <c r="BJ97" i="1"/>
  <c r="BE97" i="1"/>
  <c r="M97" i="1"/>
  <c r="BG97" i="1"/>
  <c r="BF97" i="1"/>
  <c r="AZ97" i="1"/>
  <c r="BA97" i="1"/>
  <c r="BC97" i="1"/>
  <c r="BD97" i="1"/>
  <c r="O97" i="1"/>
  <c r="N97" i="1"/>
  <c r="AQ96" i="1"/>
  <c r="K96" i="1"/>
  <c r="AR96" i="1"/>
  <c r="AU96" i="1"/>
  <c r="AT96" i="1"/>
  <c r="AS96" i="1"/>
  <c r="R96" i="1"/>
  <c r="AV96" i="1"/>
  <c r="P96" i="1"/>
  <c r="AW96" i="1"/>
  <c r="AX96" i="1"/>
  <c r="AY96" i="1"/>
  <c r="BB96" i="1"/>
  <c r="T96" i="1"/>
  <c r="L96" i="1"/>
  <c r="BH96" i="1"/>
  <c r="BI96" i="1"/>
  <c r="BJ96" i="1"/>
  <c r="BE96" i="1"/>
  <c r="M96" i="1"/>
  <c r="BG96" i="1"/>
  <c r="BF96" i="1"/>
  <c r="AZ96" i="1"/>
  <c r="BA96" i="1"/>
  <c r="BC96" i="1"/>
  <c r="BD96" i="1"/>
  <c r="O96" i="1"/>
  <c r="N96" i="1"/>
  <c r="AQ95" i="1"/>
  <c r="K95" i="1"/>
  <c r="AR95" i="1"/>
  <c r="AU95" i="1"/>
  <c r="AT95" i="1"/>
  <c r="AS95" i="1"/>
  <c r="R95" i="1"/>
  <c r="AV95" i="1"/>
  <c r="P95" i="1"/>
  <c r="AW95" i="1"/>
  <c r="AX95" i="1"/>
  <c r="AY95" i="1"/>
  <c r="BB95" i="1"/>
  <c r="T95" i="1"/>
  <c r="L95" i="1"/>
  <c r="BH95" i="1"/>
  <c r="BI95" i="1"/>
  <c r="BJ95" i="1"/>
  <c r="BE95" i="1"/>
  <c r="M95" i="1"/>
  <c r="BG95" i="1"/>
  <c r="BF95" i="1"/>
  <c r="AZ95" i="1"/>
  <c r="BA95" i="1"/>
  <c r="BC95" i="1"/>
  <c r="BD95" i="1"/>
  <c r="O95" i="1"/>
  <c r="N95" i="1"/>
  <c r="AQ94" i="1"/>
  <c r="K94" i="1"/>
  <c r="AR94" i="1"/>
  <c r="AU94" i="1"/>
  <c r="AT94" i="1"/>
  <c r="AS94" i="1"/>
  <c r="R94" i="1"/>
  <c r="AV94" i="1"/>
  <c r="P94" i="1"/>
  <c r="AW94" i="1"/>
  <c r="AX94" i="1"/>
  <c r="AY94" i="1"/>
  <c r="BB94" i="1"/>
  <c r="T94" i="1"/>
  <c r="L94" i="1"/>
  <c r="BH94" i="1"/>
  <c r="BI94" i="1"/>
  <c r="BJ94" i="1"/>
  <c r="BE94" i="1"/>
  <c r="M94" i="1"/>
  <c r="BG94" i="1"/>
  <c r="BF94" i="1"/>
  <c r="AZ94" i="1"/>
  <c r="BA94" i="1"/>
  <c r="BC94" i="1"/>
  <c r="BD94" i="1"/>
  <c r="O94" i="1"/>
  <c r="N94" i="1"/>
  <c r="AQ93" i="1"/>
  <c r="K93" i="1"/>
  <c r="AR93" i="1"/>
  <c r="AU93" i="1"/>
  <c r="AT93" i="1"/>
  <c r="AS93" i="1"/>
  <c r="R93" i="1"/>
  <c r="AV93" i="1"/>
  <c r="P93" i="1"/>
  <c r="AW93" i="1"/>
  <c r="AX93" i="1"/>
  <c r="AY93" i="1"/>
  <c r="BB93" i="1"/>
  <c r="T93" i="1"/>
  <c r="L93" i="1"/>
  <c r="BH93" i="1"/>
  <c r="BI93" i="1"/>
  <c r="BJ93" i="1"/>
  <c r="BE93" i="1"/>
  <c r="M93" i="1"/>
  <c r="BG93" i="1"/>
  <c r="BF93" i="1"/>
  <c r="AZ93" i="1"/>
  <c r="BA93" i="1"/>
  <c r="BC93" i="1"/>
  <c r="BD93" i="1"/>
  <c r="O93" i="1"/>
  <c r="N93" i="1"/>
  <c r="AQ92" i="1"/>
  <c r="K92" i="1"/>
  <c r="AR92" i="1"/>
  <c r="AU92" i="1"/>
  <c r="AT92" i="1"/>
  <c r="AS92" i="1"/>
  <c r="R92" i="1"/>
  <c r="AV92" i="1"/>
  <c r="P92" i="1"/>
  <c r="AW92" i="1"/>
  <c r="AX92" i="1"/>
  <c r="AY92" i="1"/>
  <c r="BB92" i="1"/>
  <c r="T92" i="1"/>
  <c r="L92" i="1"/>
  <c r="BH92" i="1"/>
  <c r="BI92" i="1"/>
  <c r="BJ92" i="1"/>
  <c r="BE92" i="1"/>
  <c r="M92" i="1"/>
  <c r="BG92" i="1"/>
  <c r="BF92" i="1"/>
  <c r="AZ92" i="1"/>
  <c r="BA92" i="1"/>
  <c r="BC92" i="1"/>
  <c r="BD92" i="1"/>
  <c r="O92" i="1"/>
  <c r="N92" i="1"/>
  <c r="AQ91" i="1"/>
  <c r="K91" i="1"/>
  <c r="AR91" i="1"/>
  <c r="AU91" i="1"/>
  <c r="AT91" i="1"/>
  <c r="AS91" i="1"/>
  <c r="R91" i="1"/>
  <c r="AV91" i="1"/>
  <c r="P91" i="1"/>
  <c r="AW91" i="1"/>
  <c r="AX91" i="1"/>
  <c r="AY91" i="1"/>
  <c r="BB91" i="1"/>
  <c r="T91" i="1"/>
  <c r="L91" i="1"/>
  <c r="BH91" i="1"/>
  <c r="BI91" i="1"/>
  <c r="BJ91" i="1"/>
  <c r="BE91" i="1"/>
  <c r="M91" i="1"/>
  <c r="BG91" i="1"/>
  <c r="BF91" i="1"/>
  <c r="AZ91" i="1"/>
  <c r="BA91" i="1"/>
  <c r="BC91" i="1"/>
  <c r="BD91" i="1"/>
  <c r="O91" i="1"/>
  <c r="N91" i="1"/>
  <c r="AQ90" i="1"/>
  <c r="K90" i="1"/>
  <c r="AR90" i="1"/>
  <c r="AU90" i="1"/>
  <c r="AT90" i="1"/>
  <c r="AS90" i="1"/>
  <c r="R90" i="1"/>
  <c r="AV90" i="1"/>
  <c r="P90" i="1"/>
  <c r="AW90" i="1"/>
  <c r="AX90" i="1"/>
  <c r="AY90" i="1"/>
  <c r="BB90" i="1"/>
  <c r="T90" i="1"/>
  <c r="L90" i="1"/>
  <c r="BH90" i="1"/>
  <c r="BI90" i="1"/>
  <c r="BJ90" i="1"/>
  <c r="BE90" i="1"/>
  <c r="M90" i="1"/>
  <c r="BG90" i="1"/>
  <c r="BF90" i="1"/>
  <c r="AZ90" i="1"/>
  <c r="BA90" i="1"/>
  <c r="BC90" i="1"/>
  <c r="BD90" i="1"/>
  <c r="O90" i="1"/>
  <c r="N90" i="1"/>
  <c r="AQ89" i="1"/>
  <c r="K89" i="1"/>
  <c r="AR89" i="1"/>
  <c r="AU89" i="1"/>
  <c r="AT89" i="1"/>
  <c r="AS89" i="1"/>
  <c r="R89" i="1"/>
  <c r="AV89" i="1"/>
  <c r="P89" i="1"/>
  <c r="AW89" i="1"/>
  <c r="AX89" i="1"/>
  <c r="AY89" i="1"/>
  <c r="BB89" i="1"/>
  <c r="T89" i="1"/>
  <c r="L89" i="1"/>
  <c r="BH89" i="1"/>
  <c r="BI89" i="1"/>
  <c r="BJ89" i="1"/>
  <c r="BE89" i="1"/>
  <c r="M89" i="1"/>
  <c r="BG89" i="1"/>
  <c r="BF89" i="1"/>
  <c r="AZ89" i="1"/>
  <c r="BA89" i="1"/>
  <c r="BC89" i="1"/>
  <c r="BD89" i="1"/>
  <c r="O89" i="1"/>
  <c r="N89" i="1"/>
  <c r="AQ88" i="1"/>
  <c r="K88" i="1"/>
  <c r="AR88" i="1"/>
  <c r="AU88" i="1"/>
  <c r="AT88" i="1"/>
  <c r="AS88" i="1"/>
  <c r="R88" i="1"/>
  <c r="AV88" i="1"/>
  <c r="P88" i="1"/>
  <c r="AW88" i="1"/>
  <c r="AX88" i="1"/>
  <c r="AY88" i="1"/>
  <c r="BB88" i="1"/>
  <c r="T88" i="1"/>
  <c r="L88" i="1"/>
  <c r="BH88" i="1"/>
  <c r="BI88" i="1"/>
  <c r="BJ88" i="1"/>
  <c r="BE88" i="1"/>
  <c r="M88" i="1"/>
  <c r="BG88" i="1"/>
  <c r="BF88" i="1"/>
  <c r="AZ88" i="1"/>
  <c r="BA88" i="1"/>
  <c r="BC88" i="1"/>
  <c r="BD88" i="1"/>
  <c r="O88" i="1"/>
  <c r="N88" i="1"/>
  <c r="AQ87" i="1"/>
  <c r="K87" i="1"/>
  <c r="AR87" i="1"/>
  <c r="AU87" i="1"/>
  <c r="AT87" i="1"/>
  <c r="AS87" i="1"/>
  <c r="R87" i="1"/>
  <c r="AV87" i="1"/>
  <c r="P87" i="1"/>
  <c r="AW87" i="1"/>
  <c r="AX87" i="1"/>
  <c r="AY87" i="1"/>
  <c r="BB87" i="1"/>
  <c r="T87" i="1"/>
  <c r="L87" i="1"/>
  <c r="BH87" i="1"/>
  <c r="BI87" i="1"/>
  <c r="BJ87" i="1"/>
  <c r="BE87" i="1"/>
  <c r="M87" i="1"/>
  <c r="BG87" i="1"/>
  <c r="BF87" i="1"/>
  <c r="AZ87" i="1"/>
  <c r="BA87" i="1"/>
  <c r="BC87" i="1"/>
  <c r="BD87" i="1"/>
  <c r="O87" i="1"/>
  <c r="N87" i="1"/>
  <c r="AQ86" i="1"/>
  <c r="K86" i="1"/>
  <c r="AR86" i="1"/>
  <c r="AU86" i="1"/>
  <c r="AT86" i="1"/>
  <c r="AS86" i="1"/>
  <c r="R86" i="1"/>
  <c r="AV86" i="1"/>
  <c r="P86" i="1"/>
  <c r="AW86" i="1"/>
  <c r="AX86" i="1"/>
  <c r="AY86" i="1"/>
  <c r="BB86" i="1"/>
  <c r="T86" i="1"/>
  <c r="L86" i="1"/>
  <c r="BH86" i="1"/>
  <c r="BI86" i="1"/>
  <c r="BJ86" i="1"/>
  <c r="BE86" i="1"/>
  <c r="M86" i="1"/>
  <c r="BG86" i="1"/>
  <c r="BF86" i="1"/>
  <c r="AZ86" i="1"/>
  <c r="BA86" i="1"/>
  <c r="BC86" i="1"/>
  <c r="BD86" i="1"/>
  <c r="O86" i="1"/>
  <c r="N86" i="1"/>
  <c r="AQ85" i="1"/>
  <c r="K85" i="1"/>
  <c r="AR85" i="1"/>
  <c r="AU85" i="1"/>
  <c r="AT85" i="1"/>
  <c r="AS85" i="1"/>
  <c r="R85" i="1"/>
  <c r="AV85" i="1"/>
  <c r="P85" i="1"/>
  <c r="AW85" i="1"/>
  <c r="AX85" i="1"/>
  <c r="AY85" i="1"/>
  <c r="BB85" i="1"/>
  <c r="T85" i="1"/>
  <c r="L85" i="1"/>
  <c r="BH85" i="1"/>
  <c r="BI85" i="1"/>
  <c r="BJ85" i="1"/>
  <c r="BE85" i="1"/>
  <c r="M85" i="1"/>
  <c r="BG85" i="1"/>
  <c r="BF85" i="1"/>
  <c r="AZ85" i="1"/>
  <c r="BA85" i="1"/>
  <c r="BC85" i="1"/>
  <c r="BD85" i="1"/>
  <c r="O85" i="1"/>
  <c r="N85" i="1"/>
  <c r="AQ84" i="1"/>
  <c r="K84" i="1"/>
  <c r="AR84" i="1"/>
  <c r="AU84" i="1"/>
  <c r="AT84" i="1"/>
  <c r="AS84" i="1"/>
  <c r="R84" i="1"/>
  <c r="AV84" i="1"/>
  <c r="P84" i="1"/>
  <c r="AW84" i="1"/>
  <c r="AX84" i="1"/>
  <c r="AY84" i="1"/>
  <c r="BB84" i="1"/>
  <c r="T84" i="1"/>
  <c r="L84" i="1"/>
  <c r="BH84" i="1"/>
  <c r="BI84" i="1"/>
  <c r="BJ84" i="1"/>
  <c r="BE84" i="1"/>
  <c r="M84" i="1"/>
  <c r="BG84" i="1"/>
  <c r="BF84" i="1"/>
  <c r="AZ84" i="1"/>
  <c r="BA84" i="1"/>
  <c r="BC84" i="1"/>
  <c r="BD84" i="1"/>
  <c r="O84" i="1"/>
  <c r="N84" i="1"/>
  <c r="AQ83" i="1"/>
  <c r="K83" i="1"/>
  <c r="AR83" i="1"/>
  <c r="AU83" i="1"/>
  <c r="AT83" i="1"/>
  <c r="AS83" i="1"/>
  <c r="R83" i="1"/>
  <c r="AV83" i="1"/>
  <c r="P83" i="1"/>
  <c r="AW83" i="1"/>
  <c r="AX83" i="1"/>
  <c r="AY83" i="1"/>
  <c r="BB83" i="1"/>
  <c r="T83" i="1"/>
  <c r="L83" i="1"/>
  <c r="BH83" i="1"/>
  <c r="BI83" i="1"/>
  <c r="BJ83" i="1"/>
  <c r="BE83" i="1"/>
  <c r="M83" i="1"/>
  <c r="BG83" i="1"/>
  <c r="BF83" i="1"/>
  <c r="AZ83" i="1"/>
  <c r="BA83" i="1"/>
  <c r="BC83" i="1"/>
  <c r="BD83" i="1"/>
  <c r="O83" i="1"/>
  <c r="N83" i="1"/>
  <c r="AQ82" i="1"/>
  <c r="K82" i="1"/>
  <c r="AR82" i="1"/>
  <c r="AU82" i="1"/>
  <c r="AT82" i="1"/>
  <c r="AS82" i="1"/>
  <c r="R82" i="1"/>
  <c r="AV82" i="1"/>
  <c r="P82" i="1"/>
  <c r="AW82" i="1"/>
  <c r="AX82" i="1"/>
  <c r="AY82" i="1"/>
  <c r="BB82" i="1"/>
  <c r="T82" i="1"/>
  <c r="L82" i="1"/>
  <c r="BH82" i="1"/>
  <c r="BI82" i="1"/>
  <c r="BJ82" i="1"/>
  <c r="BE82" i="1"/>
  <c r="M82" i="1"/>
  <c r="BG82" i="1"/>
  <c r="BF82" i="1"/>
  <c r="AZ82" i="1"/>
  <c r="BA82" i="1"/>
  <c r="BC82" i="1"/>
  <c r="BD82" i="1"/>
  <c r="O82" i="1"/>
  <c r="N82" i="1"/>
  <c r="AQ81" i="1"/>
  <c r="K81" i="1"/>
  <c r="AR81" i="1"/>
  <c r="AU81" i="1"/>
  <c r="AT81" i="1"/>
  <c r="AS81" i="1"/>
  <c r="R81" i="1"/>
  <c r="AV81" i="1"/>
  <c r="P81" i="1"/>
  <c r="AW81" i="1"/>
  <c r="AX81" i="1"/>
  <c r="AY81" i="1"/>
  <c r="BB81" i="1"/>
  <c r="T81" i="1"/>
  <c r="L81" i="1"/>
  <c r="BH81" i="1"/>
  <c r="BI81" i="1"/>
  <c r="BJ81" i="1"/>
  <c r="BE81" i="1"/>
  <c r="M81" i="1"/>
  <c r="BG81" i="1"/>
  <c r="BF81" i="1"/>
  <c r="AZ81" i="1"/>
  <c r="BA81" i="1"/>
  <c r="BC81" i="1"/>
  <c r="BD81" i="1"/>
  <c r="O81" i="1"/>
  <c r="N81" i="1"/>
  <c r="AQ80" i="1"/>
  <c r="K80" i="1"/>
  <c r="AR80" i="1"/>
  <c r="AU80" i="1"/>
  <c r="AT80" i="1"/>
  <c r="AS80" i="1"/>
  <c r="R80" i="1"/>
  <c r="AV80" i="1"/>
  <c r="P80" i="1"/>
  <c r="AW80" i="1"/>
  <c r="AX80" i="1"/>
  <c r="AY80" i="1"/>
  <c r="BB80" i="1"/>
  <c r="T80" i="1"/>
  <c r="L80" i="1"/>
  <c r="BH80" i="1"/>
  <c r="BI80" i="1"/>
  <c r="BJ80" i="1"/>
  <c r="BE80" i="1"/>
  <c r="M80" i="1"/>
  <c r="BG80" i="1"/>
  <c r="BF80" i="1"/>
  <c r="AZ80" i="1"/>
  <c r="BA80" i="1"/>
  <c r="BC80" i="1"/>
  <c r="BD80" i="1"/>
  <c r="O80" i="1"/>
  <c r="N80" i="1"/>
  <c r="AQ79" i="1"/>
  <c r="K79" i="1"/>
  <c r="AR79" i="1"/>
  <c r="AU79" i="1"/>
  <c r="AT79" i="1"/>
  <c r="AS79" i="1"/>
  <c r="R79" i="1"/>
  <c r="AV79" i="1"/>
  <c r="P79" i="1"/>
  <c r="AW79" i="1"/>
  <c r="AX79" i="1"/>
  <c r="AY79" i="1"/>
  <c r="BB79" i="1"/>
  <c r="T79" i="1"/>
  <c r="L79" i="1"/>
  <c r="BH79" i="1"/>
  <c r="BI79" i="1"/>
  <c r="BJ79" i="1"/>
  <c r="BE79" i="1"/>
  <c r="M79" i="1"/>
  <c r="BG79" i="1"/>
  <c r="BF79" i="1"/>
  <c r="AZ79" i="1"/>
  <c r="BA79" i="1"/>
  <c r="BC79" i="1"/>
  <c r="BD79" i="1"/>
  <c r="O79" i="1"/>
  <c r="N79" i="1"/>
  <c r="AQ78" i="1"/>
  <c r="K78" i="1"/>
  <c r="AR78" i="1"/>
  <c r="AU78" i="1"/>
  <c r="AT78" i="1"/>
  <c r="AS78" i="1"/>
  <c r="R78" i="1"/>
  <c r="AV78" i="1"/>
  <c r="P78" i="1"/>
  <c r="AW78" i="1"/>
  <c r="AX78" i="1"/>
  <c r="AY78" i="1"/>
  <c r="BB78" i="1"/>
  <c r="T78" i="1"/>
  <c r="L78" i="1"/>
  <c r="BH78" i="1"/>
  <c r="BI78" i="1"/>
  <c r="BJ78" i="1"/>
  <c r="BE78" i="1"/>
  <c r="M78" i="1"/>
  <c r="BG78" i="1"/>
  <c r="BF78" i="1"/>
  <c r="AZ78" i="1"/>
  <c r="BA78" i="1"/>
  <c r="BC78" i="1"/>
  <c r="BD78" i="1"/>
  <c r="O78" i="1"/>
  <c r="N78" i="1"/>
  <c r="AQ77" i="1"/>
  <c r="K77" i="1"/>
  <c r="AR77" i="1"/>
  <c r="AU77" i="1"/>
  <c r="AT77" i="1"/>
  <c r="AS77" i="1"/>
  <c r="R77" i="1"/>
  <c r="AV77" i="1"/>
  <c r="P77" i="1"/>
  <c r="AW77" i="1"/>
  <c r="AX77" i="1"/>
  <c r="AY77" i="1"/>
  <c r="BB77" i="1"/>
  <c r="T77" i="1"/>
  <c r="L77" i="1"/>
  <c r="BH77" i="1"/>
  <c r="BI77" i="1"/>
  <c r="BJ77" i="1"/>
  <c r="BE77" i="1"/>
  <c r="M77" i="1"/>
  <c r="BG77" i="1"/>
  <c r="BF77" i="1"/>
  <c r="AZ77" i="1"/>
  <c r="BA77" i="1"/>
  <c r="BC77" i="1"/>
  <c r="BD77" i="1"/>
  <c r="O77" i="1"/>
  <c r="N77" i="1"/>
  <c r="AQ76" i="1"/>
  <c r="K76" i="1"/>
  <c r="AR76" i="1"/>
  <c r="AU76" i="1"/>
  <c r="AT76" i="1"/>
  <c r="AS76" i="1"/>
  <c r="R76" i="1"/>
  <c r="AV76" i="1"/>
  <c r="P76" i="1"/>
  <c r="AW76" i="1"/>
  <c r="AX76" i="1"/>
  <c r="AY76" i="1"/>
  <c r="BB76" i="1"/>
  <c r="T76" i="1"/>
  <c r="L76" i="1"/>
  <c r="BH76" i="1"/>
  <c r="BI76" i="1"/>
  <c r="BJ76" i="1"/>
  <c r="BE76" i="1"/>
  <c r="M76" i="1"/>
  <c r="BG76" i="1"/>
  <c r="BF76" i="1"/>
  <c r="AZ76" i="1"/>
  <c r="BA76" i="1"/>
  <c r="BC76" i="1"/>
  <c r="BD76" i="1"/>
  <c r="O76" i="1"/>
  <c r="N76" i="1"/>
  <c r="AQ75" i="1"/>
  <c r="K75" i="1"/>
  <c r="AR75" i="1"/>
  <c r="AU75" i="1"/>
  <c r="AT75" i="1"/>
  <c r="AS75" i="1"/>
  <c r="R75" i="1"/>
  <c r="AV75" i="1"/>
  <c r="P75" i="1"/>
  <c r="AW75" i="1"/>
  <c r="AX75" i="1"/>
  <c r="AY75" i="1"/>
  <c r="BB75" i="1"/>
  <c r="T75" i="1"/>
  <c r="L75" i="1"/>
  <c r="BH75" i="1"/>
  <c r="BI75" i="1"/>
  <c r="BJ75" i="1"/>
  <c r="BE75" i="1"/>
  <c r="M75" i="1"/>
  <c r="BG75" i="1"/>
  <c r="BF75" i="1"/>
  <c r="AZ75" i="1"/>
  <c r="BA75" i="1"/>
  <c r="BC75" i="1"/>
  <c r="BD75" i="1"/>
  <c r="O75" i="1"/>
  <c r="N75" i="1"/>
  <c r="AQ74" i="1"/>
  <c r="K74" i="1"/>
  <c r="AR74" i="1"/>
  <c r="AU74" i="1"/>
  <c r="AT74" i="1"/>
  <c r="AS74" i="1"/>
  <c r="R74" i="1"/>
  <c r="AV74" i="1"/>
  <c r="P74" i="1"/>
  <c r="AW74" i="1"/>
  <c r="AX74" i="1"/>
  <c r="AY74" i="1"/>
  <c r="BB74" i="1"/>
  <c r="T74" i="1"/>
  <c r="L74" i="1"/>
  <c r="BH74" i="1"/>
  <c r="BI74" i="1"/>
  <c r="BJ74" i="1"/>
  <c r="BE74" i="1"/>
  <c r="M74" i="1"/>
  <c r="BG74" i="1"/>
  <c r="BF74" i="1"/>
  <c r="AZ74" i="1"/>
  <c r="BA74" i="1"/>
  <c r="BC74" i="1"/>
  <c r="BD74" i="1"/>
  <c r="O74" i="1"/>
  <c r="N74" i="1"/>
  <c r="AQ73" i="1"/>
  <c r="K73" i="1"/>
  <c r="AR73" i="1"/>
  <c r="AU73" i="1"/>
  <c r="AT73" i="1"/>
  <c r="AS73" i="1"/>
  <c r="R73" i="1"/>
  <c r="AV73" i="1"/>
  <c r="P73" i="1"/>
  <c r="AW73" i="1"/>
  <c r="AX73" i="1"/>
  <c r="AY73" i="1"/>
  <c r="BB73" i="1"/>
  <c r="T73" i="1"/>
  <c r="L73" i="1"/>
  <c r="BH73" i="1"/>
  <c r="BI73" i="1"/>
  <c r="BJ73" i="1"/>
  <c r="BE73" i="1"/>
  <c r="M73" i="1"/>
  <c r="BG73" i="1"/>
  <c r="BF73" i="1"/>
  <c r="AZ73" i="1"/>
  <c r="BA73" i="1"/>
  <c r="BC73" i="1"/>
  <c r="BD73" i="1"/>
  <c r="O73" i="1"/>
  <c r="N73" i="1"/>
  <c r="AQ72" i="1"/>
  <c r="K72" i="1"/>
  <c r="AR72" i="1"/>
  <c r="AU72" i="1"/>
  <c r="AT72" i="1"/>
  <c r="AS72" i="1"/>
  <c r="R72" i="1"/>
  <c r="AV72" i="1"/>
  <c r="P72" i="1"/>
  <c r="AW72" i="1"/>
  <c r="AX72" i="1"/>
  <c r="AY72" i="1"/>
  <c r="BB72" i="1"/>
  <c r="T72" i="1"/>
  <c r="L72" i="1"/>
  <c r="BH72" i="1"/>
  <c r="BI72" i="1"/>
  <c r="BJ72" i="1"/>
  <c r="BE72" i="1"/>
  <c r="M72" i="1"/>
  <c r="BG72" i="1"/>
  <c r="BF72" i="1"/>
  <c r="AZ72" i="1"/>
  <c r="BA72" i="1"/>
  <c r="BC72" i="1"/>
  <c r="BD72" i="1"/>
  <c r="O72" i="1"/>
  <c r="N72" i="1"/>
  <c r="AQ71" i="1"/>
  <c r="K71" i="1"/>
  <c r="AR71" i="1"/>
  <c r="AU71" i="1"/>
  <c r="AT71" i="1"/>
  <c r="AS71" i="1"/>
  <c r="R71" i="1"/>
  <c r="AV71" i="1"/>
  <c r="P71" i="1"/>
  <c r="AW71" i="1"/>
  <c r="AX71" i="1"/>
  <c r="AY71" i="1"/>
  <c r="BB71" i="1"/>
  <c r="T71" i="1"/>
  <c r="L71" i="1"/>
  <c r="BH71" i="1"/>
  <c r="BI71" i="1"/>
  <c r="BJ71" i="1"/>
  <c r="BE71" i="1"/>
  <c r="M71" i="1"/>
  <c r="BG71" i="1"/>
  <c r="BF71" i="1"/>
  <c r="AZ71" i="1"/>
  <c r="BA71" i="1"/>
  <c r="BC71" i="1"/>
  <c r="BD71" i="1"/>
  <c r="O71" i="1"/>
  <c r="N71" i="1"/>
  <c r="AQ70" i="1"/>
  <c r="K70" i="1"/>
  <c r="AR70" i="1"/>
  <c r="AU70" i="1"/>
  <c r="AT70" i="1"/>
  <c r="AS70" i="1"/>
  <c r="R70" i="1"/>
  <c r="AV70" i="1"/>
  <c r="P70" i="1"/>
  <c r="AW70" i="1"/>
  <c r="AX70" i="1"/>
  <c r="AY70" i="1"/>
  <c r="BB70" i="1"/>
  <c r="T70" i="1"/>
  <c r="L70" i="1"/>
  <c r="BH70" i="1"/>
  <c r="BI70" i="1"/>
  <c r="BJ70" i="1"/>
  <c r="BE70" i="1"/>
  <c r="M70" i="1"/>
  <c r="BG70" i="1"/>
  <c r="BF70" i="1"/>
  <c r="AZ70" i="1"/>
  <c r="BA70" i="1"/>
  <c r="BC70" i="1"/>
  <c r="BD70" i="1"/>
  <c r="O70" i="1"/>
  <c r="N70" i="1"/>
  <c r="AQ69" i="1"/>
  <c r="K69" i="1"/>
  <c r="AR69" i="1"/>
  <c r="AU69" i="1"/>
  <c r="AT69" i="1"/>
  <c r="AS69" i="1"/>
  <c r="R69" i="1"/>
  <c r="AV69" i="1"/>
  <c r="P69" i="1"/>
  <c r="AW69" i="1"/>
  <c r="AX69" i="1"/>
  <c r="AY69" i="1"/>
  <c r="BB69" i="1"/>
  <c r="T69" i="1"/>
  <c r="L69" i="1"/>
  <c r="BH69" i="1"/>
  <c r="BI69" i="1"/>
  <c r="BJ69" i="1"/>
  <c r="BE69" i="1"/>
  <c r="M69" i="1"/>
  <c r="BG69" i="1"/>
  <c r="BF69" i="1"/>
  <c r="AZ69" i="1"/>
  <c r="BA69" i="1"/>
  <c r="BC69" i="1"/>
  <c r="BD69" i="1"/>
  <c r="O69" i="1"/>
  <c r="N69" i="1"/>
  <c r="AQ68" i="1"/>
  <c r="K68" i="1"/>
  <c r="AR68" i="1"/>
  <c r="AU68" i="1"/>
  <c r="AT68" i="1"/>
  <c r="AS68" i="1"/>
  <c r="R68" i="1"/>
  <c r="AV68" i="1"/>
  <c r="P68" i="1"/>
  <c r="AW68" i="1"/>
  <c r="AX68" i="1"/>
  <c r="AY68" i="1"/>
  <c r="BB68" i="1"/>
  <c r="T68" i="1"/>
  <c r="L68" i="1"/>
  <c r="BH68" i="1"/>
  <c r="BI68" i="1"/>
  <c r="BJ68" i="1"/>
  <c r="BE68" i="1"/>
  <c r="M68" i="1"/>
  <c r="BG68" i="1"/>
  <c r="BF68" i="1"/>
  <c r="AZ68" i="1"/>
  <c r="BA68" i="1"/>
  <c r="BC68" i="1"/>
  <c r="BD68" i="1"/>
  <c r="O68" i="1"/>
  <c r="N68" i="1"/>
  <c r="AQ67" i="1"/>
  <c r="K67" i="1"/>
  <c r="AR67" i="1"/>
  <c r="AU67" i="1"/>
  <c r="AT67" i="1"/>
  <c r="AS67" i="1"/>
  <c r="R67" i="1"/>
  <c r="AV67" i="1"/>
  <c r="P67" i="1"/>
  <c r="AW67" i="1"/>
  <c r="AX67" i="1"/>
  <c r="AY67" i="1"/>
  <c r="BB67" i="1"/>
  <c r="T67" i="1"/>
  <c r="L67" i="1"/>
  <c r="BH67" i="1"/>
  <c r="BI67" i="1"/>
  <c r="BJ67" i="1"/>
  <c r="BE67" i="1"/>
  <c r="M67" i="1"/>
  <c r="BG67" i="1"/>
  <c r="BF67" i="1"/>
  <c r="AZ67" i="1"/>
  <c r="BA67" i="1"/>
  <c r="BC67" i="1"/>
  <c r="BD67" i="1"/>
  <c r="O67" i="1"/>
  <c r="N67" i="1"/>
  <c r="AQ66" i="1"/>
  <c r="K66" i="1"/>
  <c r="AR66" i="1"/>
  <c r="AU66" i="1"/>
  <c r="AT66" i="1"/>
  <c r="AS66" i="1"/>
  <c r="R66" i="1"/>
  <c r="AV66" i="1"/>
  <c r="P66" i="1"/>
  <c r="AW66" i="1"/>
  <c r="AX66" i="1"/>
  <c r="AY66" i="1"/>
  <c r="BB66" i="1"/>
  <c r="T66" i="1"/>
  <c r="L66" i="1"/>
  <c r="BH66" i="1"/>
  <c r="BI66" i="1"/>
  <c r="BJ66" i="1"/>
  <c r="BE66" i="1"/>
  <c r="M66" i="1"/>
  <c r="BG66" i="1"/>
  <c r="BF66" i="1"/>
  <c r="AZ66" i="1"/>
  <c r="BA66" i="1"/>
  <c r="BC66" i="1"/>
  <c r="BD66" i="1"/>
  <c r="O66" i="1"/>
  <c r="N66" i="1"/>
  <c r="AQ65" i="1"/>
  <c r="K65" i="1"/>
  <c r="AR65" i="1"/>
  <c r="AU65" i="1"/>
  <c r="AT65" i="1"/>
  <c r="AS65" i="1"/>
  <c r="R65" i="1"/>
  <c r="AV65" i="1"/>
  <c r="P65" i="1"/>
  <c r="AW65" i="1"/>
  <c r="AX65" i="1"/>
  <c r="AY65" i="1"/>
  <c r="BB65" i="1"/>
  <c r="T65" i="1"/>
  <c r="L65" i="1"/>
  <c r="BH65" i="1"/>
  <c r="BI65" i="1"/>
  <c r="BJ65" i="1"/>
  <c r="BE65" i="1"/>
  <c r="M65" i="1"/>
  <c r="BG65" i="1"/>
  <c r="BF65" i="1"/>
  <c r="AZ65" i="1"/>
  <c r="BA65" i="1"/>
  <c r="BC65" i="1"/>
  <c r="BD65" i="1"/>
  <c r="O65" i="1"/>
  <c r="N65" i="1"/>
  <c r="AQ64" i="1"/>
  <c r="K64" i="1"/>
  <c r="AR64" i="1"/>
  <c r="AU64" i="1"/>
  <c r="AT64" i="1"/>
  <c r="AS64" i="1"/>
  <c r="R64" i="1"/>
  <c r="AV64" i="1"/>
  <c r="P64" i="1"/>
  <c r="AW64" i="1"/>
  <c r="AX64" i="1"/>
  <c r="AY64" i="1"/>
  <c r="BB64" i="1"/>
  <c r="T64" i="1"/>
  <c r="L64" i="1"/>
  <c r="BH64" i="1"/>
  <c r="BI64" i="1"/>
  <c r="BJ64" i="1"/>
  <c r="BE64" i="1"/>
  <c r="M64" i="1"/>
  <c r="BG64" i="1"/>
  <c r="BF64" i="1"/>
  <c r="AZ64" i="1"/>
  <c r="BA64" i="1"/>
  <c r="BC64" i="1"/>
  <c r="BD64" i="1"/>
  <c r="O64" i="1"/>
  <c r="N64" i="1"/>
  <c r="AQ63" i="1"/>
  <c r="K63" i="1"/>
  <c r="AR63" i="1"/>
  <c r="AU63" i="1"/>
  <c r="AT63" i="1"/>
  <c r="AS63" i="1"/>
  <c r="R63" i="1"/>
  <c r="AV63" i="1"/>
  <c r="P63" i="1"/>
  <c r="AW63" i="1"/>
  <c r="AX63" i="1"/>
  <c r="AY63" i="1"/>
  <c r="BB63" i="1"/>
  <c r="T63" i="1"/>
  <c r="L63" i="1"/>
  <c r="BH63" i="1"/>
  <c r="BI63" i="1"/>
  <c r="BJ63" i="1"/>
  <c r="BE63" i="1"/>
  <c r="M63" i="1"/>
  <c r="BG63" i="1"/>
  <c r="BF63" i="1"/>
  <c r="AZ63" i="1"/>
  <c r="BA63" i="1"/>
  <c r="BC63" i="1"/>
  <c r="BD63" i="1"/>
  <c r="O63" i="1"/>
  <c r="N63" i="1"/>
  <c r="AQ62" i="1"/>
  <c r="K62" i="1"/>
  <c r="AR62" i="1"/>
  <c r="AU62" i="1"/>
  <c r="AT62" i="1"/>
  <c r="AS62" i="1"/>
  <c r="R62" i="1"/>
  <c r="AV62" i="1"/>
  <c r="P62" i="1"/>
  <c r="AW62" i="1"/>
  <c r="AX62" i="1"/>
  <c r="AY62" i="1"/>
  <c r="BB62" i="1"/>
  <c r="T62" i="1"/>
  <c r="L62" i="1"/>
  <c r="BH62" i="1"/>
  <c r="BI62" i="1"/>
  <c r="BJ62" i="1"/>
  <c r="BE62" i="1"/>
  <c r="M62" i="1"/>
  <c r="BG62" i="1"/>
  <c r="BF62" i="1"/>
  <c r="AZ62" i="1"/>
  <c r="BA62" i="1"/>
  <c r="BC62" i="1"/>
  <c r="BD62" i="1"/>
  <c r="O62" i="1"/>
  <c r="N62" i="1"/>
  <c r="AQ61" i="1"/>
  <c r="K61" i="1"/>
  <c r="AR61" i="1"/>
  <c r="AU61" i="1"/>
  <c r="AT61" i="1"/>
  <c r="AS61" i="1"/>
  <c r="R61" i="1"/>
  <c r="AV61" i="1"/>
  <c r="P61" i="1"/>
  <c r="AW61" i="1"/>
  <c r="AX61" i="1"/>
  <c r="AY61" i="1"/>
  <c r="BB61" i="1"/>
  <c r="T61" i="1"/>
  <c r="L61" i="1"/>
  <c r="BH61" i="1"/>
  <c r="BI61" i="1"/>
  <c r="BJ61" i="1"/>
  <c r="BE61" i="1"/>
  <c r="M61" i="1"/>
  <c r="BG61" i="1"/>
  <c r="BF61" i="1"/>
  <c r="AZ61" i="1"/>
  <c r="BA61" i="1"/>
  <c r="BC61" i="1"/>
  <c r="BD61" i="1"/>
  <c r="O61" i="1"/>
  <c r="N61" i="1"/>
  <c r="AQ60" i="1"/>
  <c r="K60" i="1"/>
  <c r="AR60" i="1"/>
  <c r="AU60" i="1"/>
  <c r="AT60" i="1"/>
  <c r="AS60" i="1"/>
  <c r="R60" i="1"/>
  <c r="AV60" i="1"/>
  <c r="P60" i="1"/>
  <c r="AW60" i="1"/>
  <c r="AX60" i="1"/>
  <c r="AY60" i="1"/>
  <c r="BB60" i="1"/>
  <c r="T60" i="1"/>
  <c r="L60" i="1"/>
  <c r="BH60" i="1"/>
  <c r="BI60" i="1"/>
  <c r="BJ60" i="1"/>
  <c r="BE60" i="1"/>
  <c r="M60" i="1"/>
  <c r="BG60" i="1"/>
  <c r="BF60" i="1"/>
  <c r="AZ60" i="1"/>
  <c r="BA60" i="1"/>
  <c r="BC60" i="1"/>
  <c r="BD60" i="1"/>
  <c r="O60" i="1"/>
  <c r="N60" i="1"/>
  <c r="AQ59" i="1"/>
  <c r="K59" i="1"/>
  <c r="AR59" i="1"/>
  <c r="AU59" i="1"/>
  <c r="AT59" i="1"/>
  <c r="AS59" i="1"/>
  <c r="R59" i="1"/>
  <c r="AV59" i="1"/>
  <c r="P59" i="1"/>
  <c r="AW59" i="1"/>
  <c r="AX59" i="1"/>
  <c r="AY59" i="1"/>
  <c r="BB59" i="1"/>
  <c r="T59" i="1"/>
  <c r="L59" i="1"/>
  <c r="BH59" i="1"/>
  <c r="BI59" i="1"/>
  <c r="BJ59" i="1"/>
  <c r="BE59" i="1"/>
  <c r="M59" i="1"/>
  <c r="BG59" i="1"/>
  <c r="BF59" i="1"/>
  <c r="AZ59" i="1"/>
  <c r="BA59" i="1"/>
  <c r="BC59" i="1"/>
  <c r="BD59" i="1"/>
  <c r="O59" i="1"/>
  <c r="N59" i="1"/>
  <c r="AQ58" i="1"/>
  <c r="K58" i="1"/>
  <c r="AR58" i="1"/>
  <c r="AU58" i="1"/>
  <c r="AT58" i="1"/>
  <c r="AS58" i="1"/>
  <c r="R58" i="1"/>
  <c r="AV58" i="1"/>
  <c r="P58" i="1"/>
  <c r="AW58" i="1"/>
  <c r="AX58" i="1"/>
  <c r="AY58" i="1"/>
  <c r="BB58" i="1"/>
  <c r="T58" i="1"/>
  <c r="L58" i="1"/>
  <c r="BH58" i="1"/>
  <c r="BI58" i="1"/>
  <c r="BJ58" i="1"/>
  <c r="BE58" i="1"/>
  <c r="M58" i="1"/>
  <c r="BG58" i="1"/>
  <c r="BF58" i="1"/>
  <c r="AZ58" i="1"/>
  <c r="BA58" i="1"/>
  <c r="BC58" i="1"/>
  <c r="BD58" i="1"/>
  <c r="O58" i="1"/>
  <c r="N58" i="1"/>
  <c r="AQ57" i="1"/>
  <c r="K57" i="1"/>
  <c r="AR57" i="1"/>
  <c r="AU57" i="1"/>
  <c r="AT57" i="1"/>
  <c r="AS57" i="1"/>
  <c r="R57" i="1"/>
  <c r="AV57" i="1"/>
  <c r="P57" i="1"/>
  <c r="AW57" i="1"/>
  <c r="AX57" i="1"/>
  <c r="AY57" i="1"/>
  <c r="BB57" i="1"/>
  <c r="T57" i="1"/>
  <c r="L57" i="1"/>
  <c r="BH57" i="1"/>
  <c r="BI57" i="1"/>
  <c r="BJ57" i="1"/>
  <c r="BE57" i="1"/>
  <c r="M57" i="1"/>
  <c r="BG57" i="1"/>
  <c r="BF57" i="1"/>
  <c r="AZ57" i="1"/>
  <c r="BA57" i="1"/>
  <c r="BC57" i="1"/>
  <c r="BD57" i="1"/>
  <c r="O57" i="1"/>
  <c r="N57" i="1"/>
  <c r="AQ56" i="1"/>
  <c r="K56" i="1"/>
  <c r="AR56" i="1"/>
  <c r="AU56" i="1"/>
  <c r="AT56" i="1"/>
  <c r="AS56" i="1"/>
  <c r="R56" i="1"/>
  <c r="AV56" i="1"/>
  <c r="P56" i="1"/>
  <c r="AW56" i="1"/>
  <c r="AX56" i="1"/>
  <c r="AY56" i="1"/>
  <c r="BB56" i="1"/>
  <c r="T56" i="1"/>
  <c r="L56" i="1"/>
  <c r="BH56" i="1"/>
  <c r="BI56" i="1"/>
  <c r="BJ56" i="1"/>
  <c r="BE56" i="1"/>
  <c r="M56" i="1"/>
  <c r="BG56" i="1"/>
  <c r="BF56" i="1"/>
  <c r="AZ56" i="1"/>
  <c r="BA56" i="1"/>
  <c r="BC56" i="1"/>
  <c r="BD56" i="1"/>
  <c r="O56" i="1"/>
  <c r="N56" i="1"/>
  <c r="AQ55" i="1"/>
  <c r="K55" i="1"/>
  <c r="AR55" i="1"/>
  <c r="AU55" i="1"/>
  <c r="AT55" i="1"/>
  <c r="AS55" i="1"/>
  <c r="R55" i="1"/>
  <c r="AV55" i="1"/>
  <c r="P55" i="1"/>
  <c r="AW55" i="1"/>
  <c r="AX55" i="1"/>
  <c r="AY55" i="1"/>
  <c r="BB55" i="1"/>
  <c r="T55" i="1"/>
  <c r="L55" i="1"/>
  <c r="BH55" i="1"/>
  <c r="BI55" i="1"/>
  <c r="BJ55" i="1"/>
  <c r="BE55" i="1"/>
  <c r="M55" i="1"/>
  <c r="BG55" i="1"/>
  <c r="BF55" i="1"/>
  <c r="AZ55" i="1"/>
  <c r="BA55" i="1"/>
  <c r="BC55" i="1"/>
  <c r="BD55" i="1"/>
  <c r="O55" i="1"/>
  <c r="N55" i="1"/>
  <c r="AQ54" i="1"/>
  <c r="K54" i="1"/>
  <c r="AR54" i="1"/>
  <c r="AU54" i="1"/>
  <c r="AT54" i="1"/>
  <c r="AS54" i="1"/>
  <c r="R54" i="1"/>
  <c r="AV54" i="1"/>
  <c r="P54" i="1"/>
  <c r="AW54" i="1"/>
  <c r="AX54" i="1"/>
  <c r="AY54" i="1"/>
  <c r="BB54" i="1"/>
  <c r="T54" i="1"/>
  <c r="L54" i="1"/>
  <c r="BH54" i="1"/>
  <c r="BI54" i="1"/>
  <c r="BJ54" i="1"/>
  <c r="BE54" i="1"/>
  <c r="M54" i="1"/>
  <c r="BG54" i="1"/>
  <c r="BF54" i="1"/>
  <c r="AZ54" i="1"/>
  <c r="BA54" i="1"/>
  <c r="BC54" i="1"/>
  <c r="BD54" i="1"/>
  <c r="O54" i="1"/>
  <c r="N54" i="1"/>
  <c r="AQ53" i="1"/>
  <c r="K53" i="1"/>
  <c r="AR53" i="1"/>
  <c r="AU53" i="1"/>
  <c r="AT53" i="1"/>
  <c r="AS53" i="1"/>
  <c r="R53" i="1"/>
  <c r="AV53" i="1"/>
  <c r="P53" i="1"/>
  <c r="AW53" i="1"/>
  <c r="AX53" i="1"/>
  <c r="AY53" i="1"/>
  <c r="BB53" i="1"/>
  <c r="T53" i="1"/>
  <c r="L53" i="1"/>
  <c r="BH53" i="1"/>
  <c r="BI53" i="1"/>
  <c r="BJ53" i="1"/>
  <c r="BE53" i="1"/>
  <c r="M53" i="1"/>
  <c r="BG53" i="1"/>
  <c r="BF53" i="1"/>
  <c r="AZ53" i="1"/>
  <c r="BA53" i="1"/>
  <c r="BC53" i="1"/>
  <c r="BD53" i="1"/>
  <c r="O53" i="1"/>
  <c r="N53" i="1"/>
  <c r="AQ52" i="1"/>
  <c r="K52" i="1"/>
  <c r="AR52" i="1"/>
  <c r="AU52" i="1"/>
  <c r="AT52" i="1"/>
  <c r="AS52" i="1"/>
  <c r="R52" i="1"/>
  <c r="AV52" i="1"/>
  <c r="P52" i="1"/>
  <c r="AW52" i="1"/>
  <c r="AX52" i="1"/>
  <c r="AY52" i="1"/>
  <c r="BB52" i="1"/>
  <c r="T52" i="1"/>
  <c r="L52" i="1"/>
  <c r="BH52" i="1"/>
  <c r="BI52" i="1"/>
  <c r="BJ52" i="1"/>
  <c r="BE52" i="1"/>
  <c r="M52" i="1"/>
  <c r="BG52" i="1"/>
  <c r="BF52" i="1"/>
  <c r="AZ52" i="1"/>
  <c r="BA52" i="1"/>
  <c r="BC52" i="1"/>
  <c r="BD52" i="1"/>
  <c r="O52" i="1"/>
  <c r="N52" i="1"/>
  <c r="AQ51" i="1"/>
  <c r="K51" i="1"/>
  <c r="AR51" i="1"/>
  <c r="AU51" i="1"/>
  <c r="AT51" i="1"/>
  <c r="AS51" i="1"/>
  <c r="R51" i="1"/>
  <c r="AV51" i="1"/>
  <c r="P51" i="1"/>
  <c r="AW51" i="1"/>
  <c r="AX51" i="1"/>
  <c r="AY51" i="1"/>
  <c r="BB51" i="1"/>
  <c r="T51" i="1"/>
  <c r="L51" i="1"/>
  <c r="BH51" i="1"/>
  <c r="BI51" i="1"/>
  <c r="BJ51" i="1"/>
  <c r="BE51" i="1"/>
  <c r="M51" i="1"/>
  <c r="BG51" i="1"/>
  <c r="BF51" i="1"/>
  <c r="AZ51" i="1"/>
  <c r="BA51" i="1"/>
  <c r="BC51" i="1"/>
  <c r="BD51" i="1"/>
  <c r="O51" i="1"/>
  <c r="N51" i="1"/>
  <c r="AQ50" i="1"/>
  <c r="K50" i="1"/>
  <c r="AR50" i="1"/>
  <c r="AU50" i="1"/>
  <c r="AT50" i="1"/>
  <c r="AS50" i="1"/>
  <c r="R50" i="1"/>
  <c r="AV50" i="1"/>
  <c r="P50" i="1"/>
  <c r="AW50" i="1"/>
  <c r="AX50" i="1"/>
  <c r="AY50" i="1"/>
  <c r="BB50" i="1"/>
  <c r="T50" i="1"/>
  <c r="L50" i="1"/>
  <c r="BH50" i="1"/>
  <c r="BI50" i="1"/>
  <c r="BJ50" i="1"/>
  <c r="BE50" i="1"/>
  <c r="M50" i="1"/>
  <c r="BG50" i="1"/>
  <c r="BF50" i="1"/>
  <c r="AZ50" i="1"/>
  <c r="BA50" i="1"/>
  <c r="BC50" i="1"/>
  <c r="BD50" i="1"/>
  <c r="O50" i="1"/>
  <c r="N50" i="1"/>
  <c r="AQ49" i="1"/>
  <c r="K49" i="1"/>
  <c r="AR49" i="1"/>
  <c r="AU49" i="1"/>
  <c r="AT49" i="1"/>
  <c r="AS49" i="1"/>
  <c r="R49" i="1"/>
  <c r="AV49" i="1"/>
  <c r="P49" i="1"/>
  <c r="AW49" i="1"/>
  <c r="AX49" i="1"/>
  <c r="AY49" i="1"/>
  <c r="BB49" i="1"/>
  <c r="T49" i="1"/>
  <c r="L49" i="1"/>
  <c r="BH49" i="1"/>
  <c r="BI49" i="1"/>
  <c r="BJ49" i="1"/>
  <c r="BE49" i="1"/>
  <c r="M49" i="1"/>
  <c r="BG49" i="1"/>
  <c r="BF49" i="1"/>
  <c r="AZ49" i="1"/>
  <c r="BA49" i="1"/>
  <c r="BC49" i="1"/>
  <c r="BD49" i="1"/>
  <c r="O49" i="1"/>
  <c r="N49" i="1"/>
  <c r="AQ48" i="1"/>
  <c r="K48" i="1"/>
  <c r="AR48" i="1"/>
  <c r="AU48" i="1"/>
  <c r="AT48" i="1"/>
  <c r="AS48" i="1"/>
  <c r="R48" i="1"/>
  <c r="AV48" i="1"/>
  <c r="P48" i="1"/>
  <c r="AW48" i="1"/>
  <c r="AX48" i="1"/>
  <c r="AY48" i="1"/>
  <c r="BB48" i="1"/>
  <c r="T48" i="1"/>
  <c r="L48" i="1"/>
  <c r="BH48" i="1"/>
  <c r="BI48" i="1"/>
  <c r="BJ48" i="1"/>
  <c r="BE48" i="1"/>
  <c r="M48" i="1"/>
  <c r="BG48" i="1"/>
  <c r="BF48" i="1"/>
  <c r="AZ48" i="1"/>
  <c r="BA48" i="1"/>
  <c r="BC48" i="1"/>
  <c r="BD48" i="1"/>
  <c r="O48" i="1"/>
  <c r="N48" i="1"/>
  <c r="AQ47" i="1"/>
  <c r="K47" i="1"/>
  <c r="AR47" i="1"/>
  <c r="AU47" i="1"/>
  <c r="AT47" i="1"/>
  <c r="AS47" i="1"/>
  <c r="R47" i="1"/>
  <c r="AV47" i="1"/>
  <c r="P47" i="1"/>
  <c r="AW47" i="1"/>
  <c r="AX47" i="1"/>
  <c r="AY47" i="1"/>
  <c r="BB47" i="1"/>
  <c r="T47" i="1"/>
  <c r="L47" i="1"/>
  <c r="BH47" i="1"/>
  <c r="BI47" i="1"/>
  <c r="BJ47" i="1"/>
  <c r="BE47" i="1"/>
  <c r="M47" i="1"/>
  <c r="BG47" i="1"/>
  <c r="BF47" i="1"/>
  <c r="AZ47" i="1"/>
  <c r="BA47" i="1"/>
  <c r="BC47" i="1"/>
  <c r="BD47" i="1"/>
  <c r="O47" i="1"/>
  <c r="N47" i="1"/>
  <c r="AQ46" i="1"/>
  <c r="K46" i="1"/>
  <c r="AR46" i="1"/>
  <c r="AU46" i="1"/>
  <c r="AT46" i="1"/>
  <c r="AS46" i="1"/>
  <c r="R46" i="1"/>
  <c r="AV46" i="1"/>
  <c r="P46" i="1"/>
  <c r="AW46" i="1"/>
  <c r="AX46" i="1"/>
  <c r="AY46" i="1"/>
  <c r="BB46" i="1"/>
  <c r="T46" i="1"/>
  <c r="L46" i="1"/>
  <c r="BH46" i="1"/>
  <c r="BI46" i="1"/>
  <c r="BJ46" i="1"/>
  <c r="BE46" i="1"/>
  <c r="M46" i="1"/>
  <c r="BG46" i="1"/>
  <c r="BF46" i="1"/>
  <c r="AZ46" i="1"/>
  <c r="BA46" i="1"/>
  <c r="BC46" i="1"/>
  <c r="BD46" i="1"/>
  <c r="O46" i="1"/>
  <c r="N46" i="1"/>
  <c r="AQ45" i="1"/>
  <c r="K45" i="1"/>
  <c r="AR45" i="1"/>
  <c r="AU45" i="1"/>
  <c r="AT45" i="1"/>
  <c r="AS45" i="1"/>
  <c r="R45" i="1"/>
  <c r="AV45" i="1"/>
  <c r="P45" i="1"/>
  <c r="AW45" i="1"/>
  <c r="AX45" i="1"/>
  <c r="AY45" i="1"/>
  <c r="BB45" i="1"/>
  <c r="T45" i="1"/>
  <c r="L45" i="1"/>
  <c r="BH45" i="1"/>
  <c r="BI45" i="1"/>
  <c r="BJ45" i="1"/>
  <c r="BE45" i="1"/>
  <c r="M45" i="1"/>
  <c r="BG45" i="1"/>
  <c r="BF45" i="1"/>
  <c r="AZ45" i="1"/>
  <c r="BA45" i="1"/>
  <c r="BC45" i="1"/>
  <c r="BD45" i="1"/>
  <c r="O45" i="1"/>
  <c r="N45" i="1"/>
  <c r="AQ44" i="1"/>
  <c r="K44" i="1"/>
  <c r="AR44" i="1"/>
  <c r="AU44" i="1"/>
  <c r="AT44" i="1"/>
  <c r="AS44" i="1"/>
  <c r="R44" i="1"/>
  <c r="AV44" i="1"/>
  <c r="P44" i="1"/>
  <c r="AW44" i="1"/>
  <c r="AX44" i="1"/>
  <c r="AY44" i="1"/>
  <c r="BB44" i="1"/>
  <c r="T44" i="1"/>
  <c r="L44" i="1"/>
  <c r="BH44" i="1"/>
  <c r="BI44" i="1"/>
  <c r="BJ44" i="1"/>
  <c r="BE44" i="1"/>
  <c r="M44" i="1"/>
  <c r="BG44" i="1"/>
  <c r="BF44" i="1"/>
  <c r="AZ44" i="1"/>
  <c r="BA44" i="1"/>
  <c r="BC44" i="1"/>
  <c r="BD44" i="1"/>
  <c r="O44" i="1"/>
  <c r="N44" i="1"/>
  <c r="AQ43" i="1"/>
  <c r="K43" i="1"/>
  <c r="AR43" i="1"/>
  <c r="AU43" i="1"/>
  <c r="AT43" i="1"/>
  <c r="AS43" i="1"/>
  <c r="R43" i="1"/>
  <c r="AV43" i="1"/>
  <c r="P43" i="1"/>
  <c r="AW43" i="1"/>
  <c r="AX43" i="1"/>
  <c r="AY43" i="1"/>
  <c r="BB43" i="1"/>
  <c r="T43" i="1"/>
  <c r="L43" i="1"/>
  <c r="BH43" i="1"/>
  <c r="BI43" i="1"/>
  <c r="BJ43" i="1"/>
  <c r="BE43" i="1"/>
  <c r="M43" i="1"/>
  <c r="BG43" i="1"/>
  <c r="BF43" i="1"/>
  <c r="AZ43" i="1"/>
  <c r="BA43" i="1"/>
  <c r="BC43" i="1"/>
  <c r="BD43" i="1"/>
  <c r="O43" i="1"/>
  <c r="N43" i="1"/>
  <c r="AQ42" i="1"/>
  <c r="K42" i="1"/>
  <c r="AR42" i="1"/>
  <c r="AU42" i="1"/>
  <c r="AT42" i="1"/>
  <c r="AS42" i="1"/>
  <c r="R42" i="1"/>
  <c r="AV42" i="1"/>
  <c r="P42" i="1"/>
  <c r="AW42" i="1"/>
  <c r="AX42" i="1"/>
  <c r="AY42" i="1"/>
  <c r="BB42" i="1"/>
  <c r="T42" i="1"/>
  <c r="L42" i="1"/>
  <c r="BH42" i="1"/>
  <c r="BI42" i="1"/>
  <c r="BJ42" i="1"/>
  <c r="BE42" i="1"/>
  <c r="M42" i="1"/>
  <c r="BG42" i="1"/>
  <c r="BF42" i="1"/>
  <c r="AZ42" i="1"/>
  <c r="BA42" i="1"/>
  <c r="BC42" i="1"/>
  <c r="BD42" i="1"/>
  <c r="O42" i="1"/>
  <c r="N42" i="1"/>
  <c r="AQ41" i="1"/>
  <c r="K41" i="1"/>
  <c r="AR41" i="1"/>
  <c r="AU41" i="1"/>
  <c r="AT41" i="1"/>
  <c r="AS41" i="1"/>
  <c r="R41" i="1"/>
  <c r="AV41" i="1"/>
  <c r="P41" i="1"/>
  <c r="AW41" i="1"/>
  <c r="AX41" i="1"/>
  <c r="AY41" i="1"/>
  <c r="BB41" i="1"/>
  <c r="T41" i="1"/>
  <c r="L41" i="1"/>
  <c r="BH41" i="1"/>
  <c r="BI41" i="1"/>
  <c r="BJ41" i="1"/>
  <c r="BE41" i="1"/>
  <c r="M41" i="1"/>
  <c r="BG41" i="1"/>
  <c r="BF41" i="1"/>
  <c r="AZ41" i="1"/>
  <c r="BA41" i="1"/>
  <c r="BC41" i="1"/>
  <c r="BD41" i="1"/>
  <c r="O41" i="1"/>
  <c r="N41" i="1"/>
  <c r="AQ40" i="1"/>
  <c r="K40" i="1"/>
  <c r="AR40" i="1"/>
  <c r="AU40" i="1"/>
  <c r="AT40" i="1"/>
  <c r="AS40" i="1"/>
  <c r="R40" i="1"/>
  <c r="AV40" i="1"/>
  <c r="P40" i="1"/>
  <c r="AW40" i="1"/>
  <c r="AX40" i="1"/>
  <c r="AY40" i="1"/>
  <c r="BB40" i="1"/>
  <c r="T40" i="1"/>
  <c r="L40" i="1"/>
  <c r="BH40" i="1"/>
  <c r="BI40" i="1"/>
  <c r="BJ40" i="1"/>
  <c r="BE40" i="1"/>
  <c r="M40" i="1"/>
  <c r="BG40" i="1"/>
  <c r="BF40" i="1"/>
  <c r="AZ40" i="1"/>
  <c r="BA40" i="1"/>
  <c r="BC40" i="1"/>
  <c r="BD40" i="1"/>
  <c r="O40" i="1"/>
  <c r="N40" i="1"/>
  <c r="AQ39" i="1"/>
  <c r="K39" i="1"/>
  <c r="AR39" i="1"/>
  <c r="AU39" i="1"/>
  <c r="AT39" i="1"/>
  <c r="AS39" i="1"/>
  <c r="R39" i="1"/>
  <c r="AV39" i="1"/>
  <c r="P39" i="1"/>
  <c r="AW39" i="1"/>
  <c r="AX39" i="1"/>
  <c r="AY39" i="1"/>
  <c r="BB39" i="1"/>
  <c r="T39" i="1"/>
  <c r="L39" i="1"/>
  <c r="BH39" i="1"/>
  <c r="BI39" i="1"/>
  <c r="BJ39" i="1"/>
  <c r="BE39" i="1"/>
  <c r="M39" i="1"/>
  <c r="BG39" i="1"/>
  <c r="BF39" i="1"/>
  <c r="AZ39" i="1"/>
  <c r="BA39" i="1"/>
  <c r="BC39" i="1"/>
  <c r="BD39" i="1"/>
  <c r="O39" i="1"/>
  <c r="N39" i="1"/>
  <c r="AQ38" i="1"/>
  <c r="K38" i="1"/>
  <c r="AR38" i="1"/>
  <c r="AU38" i="1"/>
  <c r="AT38" i="1"/>
  <c r="AS38" i="1"/>
  <c r="R38" i="1"/>
  <c r="AV38" i="1"/>
  <c r="P38" i="1"/>
  <c r="AW38" i="1"/>
  <c r="AX38" i="1"/>
  <c r="AY38" i="1"/>
  <c r="BB38" i="1"/>
  <c r="T38" i="1"/>
  <c r="L38" i="1"/>
  <c r="BH38" i="1"/>
  <c r="BI38" i="1"/>
  <c r="BJ38" i="1"/>
  <c r="BE38" i="1"/>
  <c r="M38" i="1"/>
  <c r="BG38" i="1"/>
  <c r="BF38" i="1"/>
  <c r="AZ38" i="1"/>
  <c r="BA38" i="1"/>
  <c r="BC38" i="1"/>
  <c r="BD38" i="1"/>
  <c r="O38" i="1"/>
  <c r="N38" i="1"/>
  <c r="AQ37" i="1"/>
  <c r="K37" i="1"/>
  <c r="AR37" i="1"/>
  <c r="AU37" i="1"/>
  <c r="AT37" i="1"/>
  <c r="AS37" i="1"/>
  <c r="R37" i="1"/>
  <c r="AV37" i="1"/>
  <c r="P37" i="1"/>
  <c r="AW37" i="1"/>
  <c r="AX37" i="1"/>
  <c r="AY37" i="1"/>
  <c r="BB37" i="1"/>
  <c r="T37" i="1"/>
  <c r="L37" i="1"/>
  <c r="BH37" i="1"/>
  <c r="BI37" i="1"/>
  <c r="BJ37" i="1"/>
  <c r="BE37" i="1"/>
  <c r="M37" i="1"/>
  <c r="BG37" i="1"/>
  <c r="BF37" i="1"/>
  <c r="AZ37" i="1"/>
  <c r="BA37" i="1"/>
  <c r="BC37" i="1"/>
  <c r="BD37" i="1"/>
  <c r="O37" i="1"/>
  <c r="N37" i="1"/>
  <c r="AQ36" i="1"/>
  <c r="K36" i="1"/>
  <c r="AR36" i="1"/>
  <c r="AU36" i="1"/>
  <c r="AT36" i="1"/>
  <c r="AS36" i="1"/>
  <c r="R36" i="1"/>
  <c r="AV36" i="1"/>
  <c r="P36" i="1"/>
  <c r="AW36" i="1"/>
  <c r="AX36" i="1"/>
  <c r="AY36" i="1"/>
  <c r="BB36" i="1"/>
  <c r="T36" i="1"/>
  <c r="L36" i="1"/>
  <c r="BH36" i="1"/>
  <c r="BI36" i="1"/>
  <c r="BJ36" i="1"/>
  <c r="BE36" i="1"/>
  <c r="M36" i="1"/>
  <c r="BG36" i="1"/>
  <c r="BF36" i="1"/>
  <c r="AZ36" i="1"/>
  <c r="BA36" i="1"/>
  <c r="BC36" i="1"/>
  <c r="BD36" i="1"/>
  <c r="O36" i="1"/>
  <c r="N36" i="1"/>
  <c r="AQ35" i="1"/>
  <c r="K35" i="1"/>
  <c r="AR35" i="1"/>
  <c r="AU35" i="1"/>
  <c r="AT35" i="1"/>
  <c r="AS35" i="1"/>
  <c r="R35" i="1"/>
  <c r="AV35" i="1"/>
  <c r="P35" i="1"/>
  <c r="AW35" i="1"/>
  <c r="AX35" i="1"/>
  <c r="AY35" i="1"/>
  <c r="BB35" i="1"/>
  <c r="T35" i="1"/>
  <c r="L35" i="1"/>
  <c r="BH35" i="1"/>
  <c r="BI35" i="1"/>
  <c r="BJ35" i="1"/>
  <c r="BE35" i="1"/>
  <c r="M35" i="1"/>
  <c r="BG35" i="1"/>
  <c r="BF35" i="1"/>
  <c r="AZ35" i="1"/>
  <c r="BA35" i="1"/>
  <c r="BC35" i="1"/>
  <c r="BD35" i="1"/>
  <c r="O35" i="1"/>
  <c r="N35" i="1"/>
  <c r="AQ34" i="1"/>
  <c r="K34" i="1"/>
  <c r="AR34" i="1"/>
  <c r="AU34" i="1"/>
  <c r="AT34" i="1"/>
  <c r="AS34" i="1"/>
  <c r="R34" i="1"/>
  <c r="AV34" i="1"/>
  <c r="P34" i="1"/>
  <c r="AW34" i="1"/>
  <c r="AX34" i="1"/>
  <c r="AY34" i="1"/>
  <c r="BB34" i="1"/>
  <c r="T34" i="1"/>
  <c r="L34" i="1"/>
  <c r="BH34" i="1"/>
  <c r="BI34" i="1"/>
  <c r="BJ34" i="1"/>
  <c r="BE34" i="1"/>
  <c r="M34" i="1"/>
  <c r="BG34" i="1"/>
  <c r="BF34" i="1"/>
  <c r="AZ34" i="1"/>
  <c r="BA34" i="1"/>
  <c r="BC34" i="1"/>
  <c r="BD34" i="1"/>
  <c r="O34" i="1"/>
  <c r="N34" i="1"/>
  <c r="AQ33" i="1"/>
  <c r="K33" i="1"/>
  <c r="AR33" i="1"/>
  <c r="AU33" i="1"/>
  <c r="AT33" i="1"/>
  <c r="AS33" i="1"/>
  <c r="R33" i="1"/>
  <c r="AV33" i="1"/>
  <c r="P33" i="1"/>
  <c r="AW33" i="1"/>
  <c r="AX33" i="1"/>
  <c r="AY33" i="1"/>
  <c r="BB33" i="1"/>
  <c r="T33" i="1"/>
  <c r="L33" i="1"/>
  <c r="BH33" i="1"/>
  <c r="BI33" i="1"/>
  <c r="BJ33" i="1"/>
  <c r="BE33" i="1"/>
  <c r="M33" i="1"/>
  <c r="BG33" i="1"/>
  <c r="BF33" i="1"/>
  <c r="AZ33" i="1"/>
  <c r="BA33" i="1"/>
  <c r="BC33" i="1"/>
  <c r="BD33" i="1"/>
  <c r="O33" i="1"/>
  <c r="N33" i="1"/>
  <c r="AQ32" i="1"/>
  <c r="K32" i="1"/>
  <c r="AR32" i="1"/>
  <c r="AU32" i="1"/>
  <c r="AT32" i="1"/>
  <c r="AS32" i="1"/>
  <c r="R32" i="1"/>
  <c r="AV32" i="1"/>
  <c r="P32" i="1"/>
  <c r="AW32" i="1"/>
  <c r="AX32" i="1"/>
  <c r="AY32" i="1"/>
  <c r="BB32" i="1"/>
  <c r="T32" i="1"/>
  <c r="L32" i="1"/>
  <c r="BH32" i="1"/>
  <c r="BI32" i="1"/>
  <c r="BJ32" i="1"/>
  <c r="BE32" i="1"/>
  <c r="M32" i="1"/>
  <c r="BG32" i="1"/>
  <c r="BF32" i="1"/>
  <c r="AZ32" i="1"/>
  <c r="BA32" i="1"/>
  <c r="BC32" i="1"/>
  <c r="BD32" i="1"/>
  <c r="O32" i="1"/>
  <c r="N32" i="1"/>
  <c r="AQ31" i="1"/>
  <c r="K31" i="1"/>
  <c r="AR31" i="1"/>
  <c r="AU31" i="1"/>
  <c r="AT31" i="1"/>
  <c r="AS31" i="1"/>
  <c r="R31" i="1"/>
  <c r="AV31" i="1"/>
  <c r="P31" i="1"/>
  <c r="AW31" i="1"/>
  <c r="AX31" i="1"/>
  <c r="AY31" i="1"/>
  <c r="BB31" i="1"/>
  <c r="T31" i="1"/>
  <c r="L31" i="1"/>
  <c r="BH31" i="1"/>
  <c r="BI31" i="1"/>
  <c r="BJ31" i="1"/>
  <c r="BE31" i="1"/>
  <c r="M31" i="1"/>
  <c r="BG31" i="1"/>
  <c r="BF31" i="1"/>
  <c r="AZ31" i="1"/>
  <c r="BA31" i="1"/>
  <c r="BC31" i="1"/>
  <c r="BD31" i="1"/>
  <c r="O31" i="1"/>
  <c r="N31" i="1"/>
  <c r="AQ30" i="1"/>
  <c r="K30" i="1"/>
  <c r="AR30" i="1"/>
  <c r="AU30" i="1"/>
  <c r="AT30" i="1"/>
  <c r="AS30" i="1"/>
  <c r="R30" i="1"/>
  <c r="AV30" i="1"/>
  <c r="P30" i="1"/>
  <c r="AW30" i="1"/>
  <c r="AX30" i="1"/>
  <c r="AY30" i="1"/>
  <c r="BB30" i="1"/>
  <c r="T30" i="1"/>
  <c r="L30" i="1"/>
  <c r="BH30" i="1"/>
  <c r="BI30" i="1"/>
  <c r="BJ30" i="1"/>
  <c r="BE30" i="1"/>
  <c r="M30" i="1"/>
  <c r="BG30" i="1"/>
  <c r="BF30" i="1"/>
  <c r="AZ30" i="1"/>
  <c r="BA30" i="1"/>
  <c r="BC30" i="1"/>
  <c r="BD30" i="1"/>
  <c r="O30" i="1"/>
  <c r="N30" i="1"/>
  <c r="AQ29" i="1"/>
  <c r="K29" i="1"/>
  <c r="AR29" i="1"/>
  <c r="AU29" i="1"/>
  <c r="AT29" i="1"/>
  <c r="AS29" i="1"/>
  <c r="R29" i="1"/>
  <c r="AV29" i="1"/>
  <c r="P29" i="1"/>
  <c r="AW29" i="1"/>
  <c r="AX29" i="1"/>
  <c r="AY29" i="1"/>
  <c r="BB29" i="1"/>
  <c r="T29" i="1"/>
  <c r="L29" i="1"/>
  <c r="BH29" i="1"/>
  <c r="BI29" i="1"/>
  <c r="BJ29" i="1"/>
  <c r="BE29" i="1"/>
  <c r="M29" i="1"/>
  <c r="BG29" i="1"/>
  <c r="BF29" i="1"/>
  <c r="AZ29" i="1"/>
  <c r="BA29" i="1"/>
  <c r="BC29" i="1"/>
  <c r="BD29" i="1"/>
  <c r="O29" i="1"/>
  <c r="N29" i="1"/>
  <c r="AQ28" i="1"/>
  <c r="K28" i="1"/>
  <c r="AR28" i="1"/>
  <c r="AU28" i="1"/>
  <c r="AT28" i="1"/>
  <c r="AS28" i="1"/>
  <c r="R28" i="1"/>
  <c r="AV28" i="1"/>
  <c r="P28" i="1"/>
  <c r="AW28" i="1"/>
  <c r="AX28" i="1"/>
  <c r="AY28" i="1"/>
  <c r="BB28" i="1"/>
  <c r="T28" i="1"/>
  <c r="L28" i="1"/>
  <c r="BH28" i="1"/>
  <c r="BI28" i="1"/>
  <c r="BJ28" i="1"/>
  <c r="BE28" i="1"/>
  <c r="M28" i="1"/>
  <c r="BG28" i="1"/>
  <c r="BF28" i="1"/>
  <c r="AZ28" i="1"/>
  <c r="BA28" i="1"/>
  <c r="BC28" i="1"/>
  <c r="BD28" i="1"/>
  <c r="O28" i="1"/>
  <c r="N28" i="1"/>
  <c r="AQ27" i="1"/>
  <c r="K27" i="1"/>
  <c r="AR27" i="1"/>
  <c r="AU27" i="1"/>
  <c r="AT27" i="1"/>
  <c r="AS27" i="1"/>
  <c r="R27" i="1"/>
  <c r="AV27" i="1"/>
  <c r="P27" i="1"/>
  <c r="AW27" i="1"/>
  <c r="AX27" i="1"/>
  <c r="AY27" i="1"/>
  <c r="BB27" i="1"/>
  <c r="T27" i="1"/>
  <c r="L27" i="1"/>
  <c r="BH27" i="1"/>
  <c r="BI27" i="1"/>
  <c r="BJ27" i="1"/>
  <c r="BE27" i="1"/>
  <c r="M27" i="1"/>
  <c r="BG27" i="1"/>
  <c r="BF27" i="1"/>
  <c r="AZ27" i="1"/>
  <c r="BA27" i="1"/>
  <c r="BC27" i="1"/>
  <c r="BD27" i="1"/>
  <c r="O27" i="1"/>
  <c r="N27" i="1"/>
  <c r="AQ26" i="1"/>
  <c r="K26" i="1"/>
  <c r="AR26" i="1"/>
  <c r="AU26" i="1"/>
  <c r="AT26" i="1"/>
  <c r="AS26" i="1"/>
  <c r="R26" i="1"/>
  <c r="AV26" i="1"/>
  <c r="P26" i="1"/>
  <c r="AW26" i="1"/>
  <c r="AX26" i="1"/>
  <c r="AY26" i="1"/>
  <c r="BB26" i="1"/>
  <c r="T26" i="1"/>
  <c r="L26" i="1"/>
  <c r="BH26" i="1"/>
  <c r="BI26" i="1"/>
  <c r="BJ26" i="1"/>
  <c r="BE26" i="1"/>
  <c r="M26" i="1"/>
  <c r="BG26" i="1"/>
  <c r="BF26" i="1"/>
  <c r="AZ26" i="1"/>
  <c r="BA26" i="1"/>
  <c r="BC26" i="1"/>
  <c r="BD26" i="1"/>
  <c r="O26" i="1"/>
  <c r="N26" i="1"/>
  <c r="AQ25" i="1"/>
  <c r="K25" i="1"/>
  <c r="AR25" i="1"/>
  <c r="AU25" i="1"/>
  <c r="AT25" i="1"/>
  <c r="AS25" i="1"/>
  <c r="R25" i="1"/>
  <c r="AV25" i="1"/>
  <c r="P25" i="1"/>
  <c r="AW25" i="1"/>
  <c r="AX25" i="1"/>
  <c r="AY25" i="1"/>
  <c r="BB25" i="1"/>
  <c r="T25" i="1"/>
  <c r="L25" i="1"/>
  <c r="BH25" i="1"/>
  <c r="BI25" i="1"/>
  <c r="BJ25" i="1"/>
  <c r="BE25" i="1"/>
  <c r="M25" i="1"/>
  <c r="BG25" i="1"/>
  <c r="BF25" i="1"/>
  <c r="AZ25" i="1"/>
  <c r="BA25" i="1"/>
  <c r="BC25" i="1"/>
  <c r="BD25" i="1"/>
  <c r="O25" i="1"/>
  <c r="N25" i="1"/>
  <c r="AQ24" i="1"/>
  <c r="K24" i="1"/>
  <c r="AR24" i="1"/>
  <c r="AU24" i="1"/>
  <c r="AT24" i="1"/>
  <c r="AS24" i="1"/>
  <c r="R24" i="1"/>
  <c r="AV24" i="1"/>
  <c r="P24" i="1"/>
  <c r="AW24" i="1"/>
  <c r="AX24" i="1"/>
  <c r="AY24" i="1"/>
  <c r="BB24" i="1"/>
  <c r="T24" i="1"/>
  <c r="L24" i="1"/>
  <c r="BH24" i="1"/>
  <c r="BI24" i="1"/>
  <c r="BJ24" i="1"/>
  <c r="BE24" i="1"/>
  <c r="M24" i="1"/>
  <c r="BG24" i="1"/>
  <c r="BF24" i="1"/>
  <c r="AZ24" i="1"/>
  <c r="BA24" i="1"/>
  <c r="BC24" i="1"/>
  <c r="BD24" i="1"/>
  <c r="O24" i="1"/>
  <c r="N24" i="1"/>
  <c r="AQ23" i="1"/>
  <c r="K23" i="1"/>
  <c r="AR23" i="1"/>
  <c r="AU23" i="1"/>
  <c r="AT23" i="1"/>
  <c r="AS23" i="1"/>
  <c r="R23" i="1"/>
  <c r="AV23" i="1"/>
  <c r="P23" i="1"/>
  <c r="AW23" i="1"/>
  <c r="AX23" i="1"/>
  <c r="AY23" i="1"/>
  <c r="BB23" i="1"/>
  <c r="T23" i="1"/>
  <c r="L23" i="1"/>
  <c r="BH23" i="1"/>
  <c r="BI23" i="1"/>
  <c r="BJ23" i="1"/>
  <c r="BE23" i="1"/>
  <c r="M23" i="1"/>
  <c r="BG23" i="1"/>
  <c r="BF23" i="1"/>
  <c r="AZ23" i="1"/>
  <c r="BA23" i="1"/>
  <c r="BC23" i="1"/>
  <c r="BD23" i="1"/>
  <c r="O23" i="1"/>
  <c r="N23" i="1"/>
  <c r="AQ22" i="1"/>
  <c r="K22" i="1"/>
  <c r="AR22" i="1"/>
  <c r="AU22" i="1"/>
  <c r="AT22" i="1"/>
  <c r="AS22" i="1"/>
  <c r="R22" i="1"/>
  <c r="AV22" i="1"/>
  <c r="P22" i="1"/>
  <c r="AW22" i="1"/>
  <c r="AX22" i="1"/>
  <c r="AY22" i="1"/>
  <c r="BB22" i="1"/>
  <c r="T22" i="1"/>
  <c r="L22" i="1"/>
  <c r="BH22" i="1"/>
  <c r="BI22" i="1"/>
  <c r="BJ22" i="1"/>
  <c r="BE22" i="1"/>
  <c r="M22" i="1"/>
  <c r="BG22" i="1"/>
  <c r="BF22" i="1"/>
  <c r="AZ22" i="1"/>
  <c r="BA22" i="1"/>
  <c r="BC22" i="1"/>
  <c r="BD22" i="1"/>
  <c r="O22" i="1"/>
  <c r="N22" i="1"/>
  <c r="AQ21" i="1"/>
  <c r="K21" i="1"/>
  <c r="AR21" i="1"/>
  <c r="AU21" i="1"/>
  <c r="AT21" i="1"/>
  <c r="AS21" i="1"/>
  <c r="R21" i="1"/>
  <c r="AV21" i="1"/>
  <c r="P21" i="1"/>
  <c r="AW21" i="1"/>
  <c r="AX21" i="1"/>
  <c r="AY21" i="1"/>
  <c r="BB21" i="1"/>
  <c r="T21" i="1"/>
  <c r="L21" i="1"/>
  <c r="BH21" i="1"/>
  <c r="BI21" i="1"/>
  <c r="BJ21" i="1"/>
  <c r="BE21" i="1"/>
  <c r="M21" i="1"/>
  <c r="BG21" i="1"/>
  <c r="BF21" i="1"/>
  <c r="AZ21" i="1"/>
  <c r="BA21" i="1"/>
  <c r="BC21" i="1"/>
  <c r="BD21" i="1"/>
  <c r="O21" i="1"/>
  <c r="N21" i="1"/>
  <c r="AQ20" i="1"/>
  <c r="K20" i="1"/>
  <c r="AR20" i="1"/>
  <c r="AU20" i="1"/>
  <c r="AT20" i="1"/>
  <c r="AS20" i="1"/>
  <c r="R20" i="1"/>
  <c r="AV20" i="1"/>
  <c r="P20" i="1"/>
  <c r="AW20" i="1"/>
  <c r="AX20" i="1"/>
  <c r="AY20" i="1"/>
  <c r="BB20" i="1"/>
  <c r="T20" i="1"/>
  <c r="L20" i="1"/>
  <c r="BH20" i="1"/>
  <c r="BI20" i="1"/>
  <c r="BJ20" i="1"/>
  <c r="BE20" i="1"/>
  <c r="M20" i="1"/>
  <c r="BG20" i="1"/>
  <c r="BF20" i="1"/>
  <c r="AZ20" i="1"/>
  <c r="BA20" i="1"/>
  <c r="BC20" i="1"/>
  <c r="BD20" i="1"/>
  <c r="O20" i="1"/>
  <c r="N20" i="1"/>
  <c r="AQ19" i="1"/>
  <c r="K19" i="1"/>
  <c r="AR19" i="1"/>
  <c r="AU19" i="1"/>
  <c r="AT19" i="1"/>
  <c r="AS19" i="1"/>
  <c r="R19" i="1"/>
  <c r="AV19" i="1"/>
  <c r="P19" i="1"/>
  <c r="AW19" i="1"/>
  <c r="AX19" i="1"/>
  <c r="AY19" i="1"/>
  <c r="BB19" i="1"/>
  <c r="T19" i="1"/>
  <c r="L19" i="1"/>
  <c r="BH19" i="1"/>
  <c r="BI19" i="1"/>
  <c r="BJ19" i="1"/>
  <c r="BE19" i="1"/>
  <c r="M19" i="1"/>
  <c r="BG19" i="1"/>
  <c r="BF19" i="1"/>
  <c r="AZ19" i="1"/>
  <c r="BA19" i="1"/>
  <c r="BC19" i="1"/>
  <c r="BD19" i="1"/>
  <c r="O19" i="1"/>
  <c r="N19" i="1"/>
  <c r="AQ18" i="1"/>
  <c r="K18" i="1"/>
  <c r="AR18" i="1"/>
  <c r="AU18" i="1"/>
  <c r="AT18" i="1"/>
  <c r="AS18" i="1"/>
  <c r="R18" i="1"/>
  <c r="AV18" i="1"/>
  <c r="P18" i="1"/>
  <c r="AW18" i="1"/>
  <c r="AX18" i="1"/>
  <c r="AY18" i="1"/>
  <c r="BB18" i="1"/>
  <c r="T18" i="1"/>
  <c r="L18" i="1"/>
  <c r="BH18" i="1"/>
  <c r="BI18" i="1"/>
  <c r="BJ18" i="1"/>
  <c r="BE18" i="1"/>
  <c r="M18" i="1"/>
  <c r="BG18" i="1"/>
  <c r="BF18" i="1"/>
  <c r="AZ18" i="1"/>
  <c r="BA18" i="1"/>
  <c r="BC18" i="1"/>
  <c r="BD18" i="1"/>
  <c r="O18" i="1"/>
  <c r="N18" i="1"/>
  <c r="AQ17" i="1"/>
  <c r="K17" i="1"/>
  <c r="AR17" i="1"/>
  <c r="AU17" i="1"/>
  <c r="AT17" i="1"/>
  <c r="AS17" i="1"/>
  <c r="R17" i="1"/>
  <c r="AV17" i="1"/>
  <c r="P17" i="1"/>
  <c r="AW17" i="1"/>
  <c r="AX17" i="1"/>
  <c r="AY17" i="1"/>
  <c r="BB17" i="1"/>
  <c r="T17" i="1"/>
  <c r="L17" i="1"/>
  <c r="BH17" i="1"/>
  <c r="BI17" i="1"/>
  <c r="BJ17" i="1"/>
  <c r="BE17" i="1"/>
  <c r="M17" i="1"/>
  <c r="BG17" i="1"/>
  <c r="BF17" i="1"/>
  <c r="AZ17" i="1"/>
  <c r="BA17" i="1"/>
  <c r="BC17" i="1"/>
  <c r="BD17" i="1"/>
  <c r="O17" i="1"/>
  <c r="N17" i="1"/>
  <c r="AQ16" i="1"/>
  <c r="K16" i="1"/>
  <c r="AR16" i="1"/>
  <c r="AU16" i="1"/>
  <c r="AT16" i="1"/>
  <c r="AS16" i="1"/>
  <c r="R16" i="1"/>
  <c r="AV16" i="1"/>
  <c r="P16" i="1"/>
  <c r="AW16" i="1"/>
  <c r="AX16" i="1"/>
  <c r="AY16" i="1"/>
  <c r="BB16" i="1"/>
  <c r="T16" i="1"/>
  <c r="L16" i="1"/>
  <c r="BH16" i="1"/>
  <c r="BI16" i="1"/>
  <c r="BJ16" i="1"/>
  <c r="BE16" i="1"/>
  <c r="M16" i="1"/>
  <c r="BG16" i="1"/>
  <c r="BF16" i="1"/>
  <c r="AZ16" i="1"/>
  <c r="BA16" i="1"/>
  <c r="BC16" i="1"/>
  <c r="BD16" i="1"/>
  <c r="O16" i="1"/>
  <c r="N16" i="1"/>
  <c r="AQ15" i="1"/>
  <c r="K15" i="1"/>
  <c r="AR15" i="1"/>
  <c r="AU15" i="1"/>
  <c r="AT15" i="1"/>
  <c r="AS15" i="1"/>
  <c r="R15" i="1"/>
  <c r="AV15" i="1"/>
  <c r="P15" i="1"/>
  <c r="AW15" i="1"/>
  <c r="AX15" i="1"/>
  <c r="AY15" i="1"/>
  <c r="BB15" i="1"/>
  <c r="T15" i="1"/>
  <c r="L15" i="1"/>
  <c r="BH15" i="1"/>
  <c r="BI15" i="1"/>
  <c r="BJ15" i="1"/>
  <c r="BE15" i="1"/>
  <c r="M15" i="1"/>
  <c r="BG15" i="1"/>
  <c r="BF15" i="1"/>
  <c r="AZ15" i="1"/>
  <c r="BA15" i="1"/>
  <c r="BC15" i="1"/>
  <c r="BD15" i="1"/>
  <c r="O15" i="1"/>
  <c r="N15" i="1"/>
  <c r="AQ14" i="1"/>
  <c r="K14" i="1"/>
  <c r="AR14" i="1"/>
  <c r="AU14" i="1"/>
  <c r="AT14" i="1"/>
  <c r="AS14" i="1"/>
  <c r="R14" i="1"/>
  <c r="AV14" i="1"/>
  <c r="P14" i="1"/>
  <c r="AW14" i="1"/>
  <c r="AX14" i="1"/>
  <c r="AY14" i="1"/>
  <c r="BB14" i="1"/>
  <c r="T14" i="1"/>
  <c r="L14" i="1"/>
  <c r="BH14" i="1"/>
  <c r="BI14" i="1"/>
  <c r="BJ14" i="1"/>
  <c r="BE14" i="1"/>
  <c r="M14" i="1"/>
  <c r="BG14" i="1"/>
  <c r="BF14" i="1"/>
  <c r="AZ14" i="1"/>
  <c r="BA14" i="1"/>
  <c r="BC14" i="1"/>
  <c r="BD14" i="1"/>
  <c r="O14" i="1"/>
  <c r="N14" i="1"/>
  <c r="AQ13" i="1"/>
  <c r="K13" i="1"/>
  <c r="AR13" i="1"/>
  <c r="AU13" i="1"/>
  <c r="AT13" i="1"/>
  <c r="AS13" i="1"/>
  <c r="R13" i="1"/>
  <c r="AV13" i="1"/>
  <c r="P13" i="1"/>
  <c r="AW13" i="1"/>
  <c r="AX13" i="1"/>
  <c r="AY13" i="1"/>
  <c r="BB13" i="1"/>
  <c r="T13" i="1"/>
  <c r="L13" i="1"/>
  <c r="BH13" i="1"/>
  <c r="BI13" i="1"/>
  <c r="BJ13" i="1"/>
  <c r="BE13" i="1"/>
  <c r="M13" i="1"/>
  <c r="BG13" i="1"/>
  <c r="BF13" i="1"/>
  <c r="AZ13" i="1"/>
  <c r="BA13" i="1"/>
  <c r="BC13" i="1"/>
  <c r="BD13" i="1"/>
  <c r="O13" i="1"/>
  <c r="N13" i="1"/>
  <c r="AQ12" i="1"/>
  <c r="K12" i="1"/>
  <c r="AR12" i="1"/>
  <c r="AU12" i="1"/>
  <c r="AT12" i="1"/>
  <c r="AS12" i="1"/>
  <c r="R12" i="1"/>
  <c r="AV12" i="1"/>
  <c r="P12" i="1"/>
  <c r="AW12" i="1"/>
  <c r="AX12" i="1"/>
  <c r="AY12" i="1"/>
  <c r="BB12" i="1"/>
  <c r="T12" i="1"/>
  <c r="L12" i="1"/>
  <c r="BH12" i="1"/>
  <c r="BI12" i="1"/>
  <c r="BJ12" i="1"/>
  <c r="BE12" i="1"/>
  <c r="M12" i="1"/>
  <c r="BG12" i="1"/>
  <c r="BF12" i="1"/>
  <c r="AZ12" i="1"/>
  <c r="BA12" i="1"/>
  <c r="BC12" i="1"/>
  <c r="BD12" i="1"/>
  <c r="O12" i="1"/>
  <c r="N12" i="1"/>
  <c r="AQ11" i="1"/>
  <c r="K11" i="1"/>
  <c r="AR11" i="1"/>
  <c r="AU11" i="1"/>
  <c r="AT11" i="1"/>
  <c r="AS11" i="1"/>
  <c r="R11" i="1"/>
  <c r="AV11" i="1"/>
  <c r="P11" i="1"/>
  <c r="AW11" i="1"/>
  <c r="AX11" i="1"/>
  <c r="AY11" i="1"/>
  <c r="BB11" i="1"/>
  <c r="T11" i="1"/>
  <c r="L11" i="1"/>
  <c r="BH11" i="1"/>
  <c r="BI11" i="1"/>
  <c r="BJ11" i="1"/>
  <c r="BE11" i="1"/>
  <c r="M11" i="1"/>
  <c r="BG11" i="1"/>
  <c r="BF11" i="1"/>
  <c r="AZ11" i="1"/>
  <c r="BA11" i="1"/>
  <c r="BC11" i="1"/>
  <c r="BD11" i="1"/>
  <c r="O11" i="1"/>
  <c r="N11" i="1"/>
  <c r="AQ10" i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3" i="1"/>
  <c r="K3" i="1"/>
  <c r="AU3" i="1"/>
  <c r="AT3" i="1"/>
  <c r="AS3" i="1"/>
  <c r="AR3" i="1"/>
  <c r="R3" i="1"/>
  <c r="AV3" i="1"/>
  <c r="P3" i="1"/>
  <c r="AW3" i="1"/>
  <c r="AX3" i="1"/>
  <c r="AY3" i="1"/>
  <c r="BB3" i="1"/>
  <c r="T3" i="1"/>
  <c r="L3" i="1"/>
  <c r="BE3" i="1"/>
  <c r="M3" i="1"/>
  <c r="N3" i="1"/>
  <c r="BC3" i="1"/>
  <c r="O3" i="1"/>
  <c r="AZ3" i="1"/>
  <c r="BA3" i="1"/>
  <c r="BD3" i="1"/>
  <c r="BF3" i="1"/>
  <c r="BG3" i="1"/>
  <c r="BH3" i="1"/>
  <c r="BI3" i="1"/>
  <c r="BJ3" i="1"/>
  <c r="AQ4" i="1"/>
  <c r="K4" i="1"/>
  <c r="AU4" i="1"/>
  <c r="AT4" i="1"/>
  <c r="AS4" i="1"/>
  <c r="AR4" i="1"/>
  <c r="R4" i="1"/>
  <c r="AV4" i="1"/>
  <c r="P4" i="1"/>
  <c r="AW4" i="1"/>
  <c r="AX4" i="1"/>
  <c r="AY4" i="1"/>
  <c r="BB4" i="1"/>
  <c r="T4" i="1"/>
  <c r="L4" i="1"/>
  <c r="BE4" i="1"/>
  <c r="M4" i="1"/>
  <c r="N4" i="1"/>
  <c r="BC4" i="1"/>
  <c r="O4" i="1"/>
  <c r="AZ4" i="1"/>
  <c r="BA4" i="1"/>
  <c r="BD4" i="1"/>
  <c r="BF4" i="1"/>
  <c r="BG4" i="1"/>
  <c r="BH4" i="1"/>
  <c r="BI4" i="1"/>
  <c r="BJ4" i="1"/>
  <c r="AQ5" i="1"/>
  <c r="K5" i="1"/>
  <c r="AU5" i="1"/>
  <c r="AT5" i="1"/>
  <c r="AS5" i="1"/>
  <c r="AR5" i="1"/>
  <c r="R5" i="1"/>
  <c r="AV5" i="1"/>
  <c r="P5" i="1"/>
  <c r="AW5" i="1"/>
  <c r="AX5" i="1"/>
  <c r="AY5" i="1"/>
  <c r="BB5" i="1"/>
  <c r="T5" i="1"/>
  <c r="L5" i="1"/>
  <c r="BE5" i="1"/>
  <c r="M5" i="1"/>
  <c r="N5" i="1"/>
  <c r="BC5" i="1"/>
  <c r="O5" i="1"/>
  <c r="AZ5" i="1"/>
  <c r="BA5" i="1"/>
  <c r="BD5" i="1"/>
  <c r="BF5" i="1"/>
  <c r="BG5" i="1"/>
  <c r="BH5" i="1"/>
  <c r="BI5" i="1"/>
  <c r="BJ5" i="1"/>
  <c r="AQ6" i="1"/>
  <c r="K6" i="1"/>
  <c r="AU6" i="1"/>
  <c r="AT6" i="1"/>
  <c r="AS6" i="1"/>
  <c r="AR6" i="1"/>
  <c r="R6" i="1"/>
  <c r="AV6" i="1"/>
  <c r="P6" i="1"/>
  <c r="AW6" i="1"/>
  <c r="AX6" i="1"/>
  <c r="AY6" i="1"/>
  <c r="BB6" i="1"/>
  <c r="T6" i="1"/>
  <c r="L6" i="1"/>
  <c r="BE6" i="1"/>
  <c r="M6" i="1"/>
  <c r="N6" i="1"/>
  <c r="BC6" i="1"/>
  <c r="O6" i="1"/>
  <c r="AZ6" i="1"/>
  <c r="BA6" i="1"/>
  <c r="BD6" i="1"/>
  <c r="BF6" i="1"/>
  <c r="BG6" i="1"/>
  <c r="BH6" i="1"/>
  <c r="BI6" i="1"/>
  <c r="BJ6" i="1"/>
  <c r="AQ7" i="1"/>
  <c r="K7" i="1"/>
  <c r="AU7" i="1"/>
  <c r="AT7" i="1"/>
  <c r="AS7" i="1"/>
  <c r="AR7" i="1"/>
  <c r="R7" i="1"/>
  <c r="AV7" i="1"/>
  <c r="P7" i="1"/>
  <c r="AW7" i="1"/>
  <c r="AX7" i="1"/>
  <c r="AY7" i="1"/>
  <c r="BB7" i="1"/>
  <c r="T7" i="1"/>
  <c r="L7" i="1"/>
  <c r="BE7" i="1"/>
  <c r="M7" i="1"/>
  <c r="N7" i="1"/>
  <c r="BC7" i="1"/>
  <c r="O7" i="1"/>
  <c r="AZ7" i="1"/>
  <c r="BA7" i="1"/>
  <c r="BD7" i="1"/>
  <c r="BF7" i="1"/>
  <c r="BG7" i="1"/>
  <c r="BH7" i="1"/>
  <c r="BI7" i="1"/>
  <c r="BJ7" i="1"/>
  <c r="AQ8" i="1"/>
  <c r="K8" i="1"/>
  <c r="AU8" i="1"/>
  <c r="AT8" i="1"/>
  <c r="AS8" i="1"/>
  <c r="AR8" i="1"/>
  <c r="R8" i="1"/>
  <c r="AV8" i="1"/>
  <c r="P8" i="1"/>
  <c r="AW8" i="1"/>
  <c r="AX8" i="1"/>
  <c r="AY8" i="1"/>
  <c r="BB8" i="1"/>
  <c r="T8" i="1"/>
  <c r="L8" i="1"/>
  <c r="BE8" i="1"/>
  <c r="M8" i="1"/>
  <c r="N8" i="1"/>
  <c r="BC8" i="1"/>
  <c r="O8" i="1"/>
  <c r="AZ8" i="1"/>
  <c r="BA8" i="1"/>
  <c r="BD8" i="1"/>
  <c r="BF8" i="1"/>
  <c r="BG8" i="1"/>
  <c r="BH8" i="1"/>
  <c r="BI8" i="1"/>
  <c r="BJ8" i="1"/>
  <c r="AQ9" i="1"/>
  <c r="K9" i="1"/>
  <c r="AU9" i="1"/>
  <c r="AT9" i="1"/>
  <c r="AS9" i="1"/>
  <c r="AR9" i="1"/>
  <c r="R9" i="1"/>
  <c r="AV9" i="1"/>
  <c r="P9" i="1"/>
  <c r="AW9" i="1"/>
  <c r="AX9" i="1"/>
  <c r="AY9" i="1"/>
  <c r="BB9" i="1"/>
  <c r="T9" i="1"/>
  <c r="L9" i="1"/>
  <c r="BE9" i="1"/>
  <c r="M9" i="1"/>
  <c r="N9" i="1"/>
  <c r="BC9" i="1"/>
  <c r="O9" i="1"/>
  <c r="AZ9" i="1"/>
  <c r="BA9" i="1"/>
  <c r="BD9" i="1"/>
  <c r="BF9" i="1"/>
  <c r="BG9" i="1"/>
  <c r="BH9" i="1"/>
  <c r="BI9" i="1"/>
  <c r="BJ9" i="1"/>
</calcChain>
</file>

<file path=xl/sharedStrings.xml><?xml version="1.0" encoding="utf-8"?>
<sst xmlns="http://schemas.openxmlformats.org/spreadsheetml/2006/main" count="1061" uniqueCount="217">
  <si>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</si>
  <si>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</si>
  <si>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</si>
  <si>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</si>
  <si>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</si>
  <si>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</si>
  <si>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</si>
  <si>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</si>
  <si>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</si>
  <si>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</si>
  <si>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</si>
  <si>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</si>
  <si>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</si>
  <si>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</si>
  <si>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</si>
  <si>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</si>
  <si>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</si>
  <si>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</si>
  <si>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</si>
  <si>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</si>
  <si>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</si>
  <si>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</si>
  <si>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</si>
  <si>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</si>
  <si>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</si>
  <si>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</si>
  <si>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</si>
  <si>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</si>
  <si>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</si>
  <si>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</si>
  <si>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</si>
  <si>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</si>
  <si>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</si>
  <si>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</si>
  <si>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</si>
  <si>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</si>
  <si>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</si>
  <si>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</si>
  <si>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</si>
  <si>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</si>
  <si>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</si>
  <si>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</si>
  <si>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</si>
  <si>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</si>
  <si>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</si>
  <si>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</si>
  <si>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</si>
  <si>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</si>
  <si>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</si>
  <si>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</si>
  <si>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</si>
  <si>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</si>
  <si>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</si>
  <si>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</si>
  <si>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</si>
  <si>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</si>
  <si>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</si>
  <si>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</si>
  <si>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</si>
  <si>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</si>
  <si>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</si>
  <si>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</si>
  <si>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</si>
  <si>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08:14:39</t>
  </si>
  <si>
    <t>m4c</t>
  </si>
  <si>
    <t>100</t>
  </si>
  <si>
    <t>tlat</t>
  </si>
  <si>
    <t>08:16:37</t>
  </si>
  <si>
    <t>08:18:45</t>
  </si>
  <si>
    <t>150</t>
  </si>
  <si>
    <t>08:20:11</t>
  </si>
  <si>
    <t>200</t>
  </si>
  <si>
    <t>08:21:09</t>
  </si>
  <si>
    <t>250</t>
  </si>
  <si>
    <t>08:22:27</t>
  </si>
  <si>
    <t>300</t>
  </si>
  <si>
    <t>08:26:44</t>
  </si>
  <si>
    <t>sac-stab</t>
  </si>
  <si>
    <t>08:28:34</t>
  </si>
  <si>
    <t>08:03:09</t>
  </si>
  <si>
    <t>c2</t>
  </si>
  <si>
    <t>tdom</t>
  </si>
  <si>
    <t>08:03:49</t>
  </si>
  <si>
    <t>08:05:42</t>
  </si>
  <si>
    <t>08:09:32</t>
  </si>
  <si>
    <t>08:11:23</t>
  </si>
  <si>
    <t>08:12:05</t>
  </si>
  <si>
    <t>08:13:03</t>
  </si>
  <si>
    <t>08:14:10</t>
  </si>
  <si>
    <t>08:18:09</t>
  </si>
  <si>
    <t>sac/stab</t>
  </si>
  <si>
    <t>08:19:29</t>
  </si>
  <si>
    <t>08:20:46</t>
  </si>
  <si>
    <t>08:24:41</t>
  </si>
  <si>
    <t>scal</t>
  </si>
  <si>
    <t>08:26:30</t>
  </si>
  <si>
    <t>08:27:58</t>
  </si>
  <si>
    <t>08:29:14</t>
  </si>
  <si>
    <t>08:46:04</t>
  </si>
  <si>
    <t>08:46:58</t>
  </si>
  <si>
    <t>08:48:31</t>
  </si>
  <si>
    <t>08:51:42</t>
  </si>
  <si>
    <t>240</t>
  </si>
  <si>
    <t>08:52:48</t>
  </si>
  <si>
    <t>08:54:29</t>
  </si>
  <si>
    <t>08:55:40</t>
  </si>
  <si>
    <t>08:56:47</t>
  </si>
  <si>
    <t>50</t>
  </si>
  <si>
    <t>09:00:17</t>
  </si>
  <si>
    <t>09:02:19</t>
  </si>
  <si>
    <t>09:03:15</t>
  </si>
  <si>
    <t>09:05:32</t>
  </si>
  <si>
    <t>09:10:36</t>
  </si>
  <si>
    <t>230</t>
  </si>
  <si>
    <t>09:12:22</t>
  </si>
  <si>
    <t>09:14:33</t>
  </si>
  <si>
    <t>09:16:27</t>
  </si>
  <si>
    <t>09:18:18</t>
  </si>
  <si>
    <t>09:44:40</t>
  </si>
  <si>
    <t>09:47:23</t>
  </si>
  <si>
    <t>09:49:40</t>
  </si>
  <si>
    <t>09:51:14</t>
  </si>
  <si>
    <t>09:56:42</t>
  </si>
  <si>
    <t>09:58:30</t>
  </si>
  <si>
    <t>09:59:25</t>
  </si>
  <si>
    <t>10:00:40</t>
  </si>
  <si>
    <t>08:33:07</t>
  </si>
  <si>
    <t>08:35:53</t>
  </si>
  <si>
    <t>08:37:38</t>
  </si>
  <si>
    <t>08:49:20</t>
  </si>
  <si>
    <t>sam</t>
  </si>
  <si>
    <t>08:51:32</t>
  </si>
  <si>
    <t>08:52:53</t>
  </si>
  <si>
    <t>08:54:16</t>
  </si>
  <si>
    <t>08:57:47</t>
  </si>
  <si>
    <t>08:58:33</t>
  </si>
  <si>
    <t>08:59:55</t>
  </si>
  <si>
    <t>09:01:42</t>
  </si>
  <si>
    <t>09:27:26</t>
  </si>
  <si>
    <t>09:30:15</t>
  </si>
  <si>
    <t>09:31:32</t>
  </si>
  <si>
    <t>09:31:53</t>
  </si>
  <si>
    <t>09:32:41</t>
  </si>
  <si>
    <t>09:34:57</t>
  </si>
  <si>
    <t>09:36:07</t>
  </si>
  <si>
    <t>09:38:42</t>
  </si>
  <si>
    <t>09:39:34</t>
  </si>
  <si>
    <t>09:40:50</t>
  </si>
  <si>
    <t>225</t>
  </si>
  <si>
    <t>09:48:10</t>
  </si>
  <si>
    <t>09:54:03</t>
  </si>
  <si>
    <t>09:55:16</t>
  </si>
  <si>
    <t>09:57:15</t>
  </si>
  <si>
    <t>09:58:50</t>
  </si>
  <si>
    <t>10:04:12</t>
  </si>
  <si>
    <t>10:08:19</t>
  </si>
  <si>
    <t>10:10:32</t>
  </si>
  <si>
    <t>10:12:09</t>
  </si>
  <si>
    <t>Date</t>
  </si>
  <si>
    <t>07:50:08</t>
  </si>
  <si>
    <t>m1w</t>
  </si>
  <si>
    <t>test</t>
  </si>
  <si>
    <t>07:51:17</t>
  </si>
  <si>
    <t>08:11:31</t>
  </si>
  <si>
    <t>08:12:57</t>
  </si>
  <si>
    <t>08:15:18</t>
  </si>
  <si>
    <t>08:19:28</t>
  </si>
  <si>
    <t>350</t>
  </si>
  <si>
    <t>08:20:50</t>
  </si>
  <si>
    <t>08:22:02</t>
  </si>
  <si>
    <t>08:23:28</t>
  </si>
  <si>
    <t>08:24:18</t>
  </si>
  <si>
    <t>08:31:46</t>
  </si>
  <si>
    <t>08:33:42</t>
  </si>
  <si>
    <t>2000</t>
  </si>
  <si>
    <t>08:35:34</t>
  </si>
  <si>
    <t>08:37:52</t>
  </si>
  <si>
    <t>08:39:56</t>
  </si>
  <si>
    <t>08:41:52</t>
  </si>
  <si>
    <t>08:42:50</t>
  </si>
  <si>
    <t>09:18:23</t>
  </si>
  <si>
    <t>09:19:43</t>
  </si>
  <si>
    <t>09:20:22</t>
  </si>
  <si>
    <t>09:21:13</t>
  </si>
  <si>
    <t>09:22:01</t>
  </si>
  <si>
    <t>09:25:57</t>
  </si>
  <si>
    <t>09:27:23</t>
  </si>
  <si>
    <t>09:28:58</t>
  </si>
  <si>
    <t>09:30:07</t>
  </si>
  <si>
    <t>09:34:09</t>
  </si>
  <si>
    <t>275</t>
  </si>
  <si>
    <t>09:36:00</t>
  </si>
  <si>
    <t>09:37:41</t>
  </si>
  <si>
    <t>09:38:21</t>
  </si>
  <si>
    <t>09:39:46</t>
  </si>
  <si>
    <t>09:52:52</t>
  </si>
  <si>
    <t>09:54:24</t>
  </si>
  <si>
    <t>09:56:12</t>
  </si>
  <si>
    <t>09:57:30</t>
  </si>
  <si>
    <t>09:59:39</t>
  </si>
  <si>
    <t>10:37:41</t>
  </si>
  <si>
    <t>10:39:22</t>
  </si>
  <si>
    <t>10:41:03</t>
  </si>
  <si>
    <t>10:42:59</t>
  </si>
  <si>
    <t>10:48:37</t>
  </si>
  <si>
    <t>10:49:52</t>
  </si>
  <si>
    <t>10:52:26</t>
  </si>
  <si>
    <t>10:54:57</t>
  </si>
  <si>
    <t>10:56:27</t>
  </si>
  <si>
    <t>11:00:01</t>
  </si>
  <si>
    <t>11:01:32</t>
  </si>
  <si>
    <t>11:06:30</t>
  </si>
  <si>
    <t>11:07:40</t>
  </si>
  <si>
    <t>11:09:00</t>
  </si>
  <si>
    <t>11:10:42</t>
  </si>
  <si>
    <t>11:12:46</t>
  </si>
  <si>
    <t>11:15:18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</si>
</sst>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5"/>
  <sheetViews>
    <sheetView topLeftCell="X1" workbookViewId="0">
      <selection activeCell="AE1" activeCellId="7" sqref="B1:B1048576 C1:C1048576 F1:F1048576 G1:G1048576 N1:N1048576 U1:U1048576 AB1:AB1048576 AE1:AE1048576"/>
    </sheetView>
  </sheetViews>
  <sheetFormatPr baseColWidth="10" defaultRowHeight="15" x14ac:dyDescent="0"/>
  <sheetData>
    <row r="1" spans="1:62">
      <c r="A1" s="1" t="s">
        <v>0</v>
      </c>
      <c r="B1" s="1" t="s">
        <v>1</v>
      </c>
      <c r="C1" s="1" t="s">
        <v>158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>
      <c r="A2" s="1" t="s">
        <v>61</v>
      </c>
      <c r="B2" s="1" t="s">
        <v>61</v>
      </c>
      <c r="C2" s="1"/>
      <c r="D2" s="1" t="s">
        <v>61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61</v>
      </c>
      <c r="K2" s="1" t="s">
        <v>62</v>
      </c>
      <c r="L2" s="1" t="s">
        <v>62</v>
      </c>
      <c r="M2" s="1" t="s">
        <v>62</v>
      </c>
      <c r="N2" s="1" t="s">
        <v>62</v>
      </c>
      <c r="O2" s="1" t="s">
        <v>62</v>
      </c>
      <c r="P2" s="1" t="s">
        <v>62</v>
      </c>
      <c r="Q2" s="1" t="s">
        <v>61</v>
      </c>
      <c r="R2" s="1" t="s">
        <v>62</v>
      </c>
      <c r="S2" s="1" t="s">
        <v>61</v>
      </c>
      <c r="T2" s="1" t="s">
        <v>62</v>
      </c>
      <c r="U2" s="1" t="s">
        <v>61</v>
      </c>
      <c r="V2" s="1" t="s">
        <v>61</v>
      </c>
      <c r="W2" s="1" t="s">
        <v>61</v>
      </c>
      <c r="X2" s="1" t="s">
        <v>61</v>
      </c>
      <c r="Y2" s="1" t="s">
        <v>61</v>
      </c>
      <c r="Z2" s="1" t="s">
        <v>61</v>
      </c>
      <c r="AA2" s="1" t="s">
        <v>61</v>
      </c>
      <c r="AB2" s="1" t="s">
        <v>61</v>
      </c>
      <c r="AC2" s="1" t="s">
        <v>61</v>
      </c>
      <c r="AD2" s="1" t="s">
        <v>61</v>
      </c>
      <c r="AE2" s="1" t="s">
        <v>61</v>
      </c>
      <c r="AF2" s="1" t="s">
        <v>61</v>
      </c>
      <c r="AG2" s="1" t="s">
        <v>61</v>
      </c>
      <c r="AH2" s="1" t="s">
        <v>61</v>
      </c>
      <c r="AI2" s="1" t="s">
        <v>61</v>
      </c>
      <c r="AJ2" s="1" t="s">
        <v>61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61</v>
      </c>
      <c r="AP2" s="1" t="s">
        <v>61</v>
      </c>
      <c r="AQ2" s="1" t="s">
        <v>62</v>
      </c>
      <c r="AR2" s="1" t="s">
        <v>62</v>
      </c>
      <c r="AS2" s="1" t="s">
        <v>62</v>
      </c>
      <c r="AT2" s="1" t="s">
        <v>62</v>
      </c>
      <c r="AU2" s="1" t="s">
        <v>62</v>
      </c>
      <c r="AV2" s="1" t="s">
        <v>62</v>
      </c>
      <c r="AW2" s="1" t="s">
        <v>62</v>
      </c>
      <c r="AX2" s="1" t="s">
        <v>62</v>
      </c>
      <c r="AY2" s="1" t="s">
        <v>62</v>
      </c>
      <c r="AZ2" s="1" t="s">
        <v>62</v>
      </c>
      <c r="BA2" s="1" t="s">
        <v>62</v>
      </c>
      <c r="BB2" s="1" t="s">
        <v>62</v>
      </c>
      <c r="BC2" s="1" t="s">
        <v>62</v>
      </c>
      <c r="BD2" s="1" t="s">
        <v>62</v>
      </c>
      <c r="BE2" s="1" t="s">
        <v>62</v>
      </c>
      <c r="BF2" s="1" t="s">
        <v>62</v>
      </c>
      <c r="BG2" s="1" t="s">
        <v>62</v>
      </c>
      <c r="BH2" s="1" t="s">
        <v>62</v>
      </c>
      <c r="BI2" s="1" t="s">
        <v>62</v>
      </c>
      <c r="BJ2" s="1" t="s">
        <v>62</v>
      </c>
    </row>
    <row r="3" spans="1:62">
      <c r="A3" s="1">
        <v>1</v>
      </c>
      <c r="B3" s="1" t="s">
        <v>63</v>
      </c>
      <c r="C3" s="2">
        <v>41179</v>
      </c>
      <c r="D3" s="1" t="s">
        <v>64</v>
      </c>
      <c r="E3" s="1">
        <v>0</v>
      </c>
      <c r="F3" s="1" t="s">
        <v>65</v>
      </c>
      <c r="G3" s="1" t="s">
        <v>66</v>
      </c>
      <c r="H3" s="1">
        <v>0</v>
      </c>
      <c r="I3" s="1">
        <v>482.5</v>
      </c>
      <c r="J3" s="1">
        <v>0</v>
      </c>
      <c r="K3">
        <f t="shared" ref="K3:K46" si="0">(X3-Y3*(1000-Z3)/(1000-AA3))*AQ3</f>
        <v>-330.24764557553391</v>
      </c>
      <c r="L3">
        <f t="shared" ref="L3:L46" si="1">IF(BB3&lt;&gt;0,1/(1/BB3-1/T3),0)</f>
        <v>8.3364906673462733E-2</v>
      </c>
      <c r="M3">
        <f t="shared" ref="M3:M46" si="2">((BE3-AR3/2)*Y3-K3)/(BE3+AR3/2)</f>
        <v>7183.4627052273281</v>
      </c>
      <c r="N3">
        <f t="shared" ref="N3:N46" si="3">AR3*1000</f>
        <v>1.3888873537544091</v>
      </c>
      <c r="O3">
        <f t="shared" ref="O3:O46" si="4">(AW3-BC3)</f>
        <v>1.6348118662201685</v>
      </c>
      <c r="P3">
        <f t="shared" ref="P3:P46" si="5">(V3+AV3*J3)</f>
        <v>25.988592147827148</v>
      </c>
      <c r="Q3" s="1">
        <v>6</v>
      </c>
      <c r="R3">
        <f t="shared" ref="R3:R46" si="6">(Q3*AK3+AL3)</f>
        <v>1.4200000166893005</v>
      </c>
      <c r="S3" s="1">
        <v>1</v>
      </c>
      <c r="T3">
        <f t="shared" ref="T3:T46" si="7">R3*(S3+1)*(S3+1)/(S3*S3+1)</f>
        <v>2.8400000333786011</v>
      </c>
      <c r="U3" s="1">
        <v>25.93853759765625</v>
      </c>
      <c r="V3" s="1">
        <v>25.988592147827148</v>
      </c>
      <c r="W3" s="1">
        <v>25.932397842407227</v>
      </c>
      <c r="X3" s="1">
        <v>400.10037231445312</v>
      </c>
      <c r="Y3" s="1">
        <v>794.80902099609375</v>
      </c>
      <c r="Z3" s="1">
        <v>16.111537933349609</v>
      </c>
      <c r="AA3" s="1">
        <v>17.747529983520508</v>
      </c>
      <c r="AB3" s="1">
        <v>46.907550811767578</v>
      </c>
      <c r="AC3" s="1">
        <v>51.670623779296875</v>
      </c>
      <c r="AD3" s="1">
        <v>500.334228515625</v>
      </c>
      <c r="AE3" s="1">
        <v>3.9548208713531494</v>
      </c>
      <c r="AF3" s="1">
        <v>7.0272936820983887</v>
      </c>
      <c r="AG3" s="1">
        <v>97.88232421875</v>
      </c>
      <c r="AH3" s="1">
        <v>9.8314838409423828</v>
      </c>
      <c r="AI3" s="1">
        <v>-0.43995511531829834</v>
      </c>
      <c r="AJ3" s="1">
        <v>1</v>
      </c>
      <c r="AK3" s="1">
        <v>-0.21956524252891541</v>
      </c>
      <c r="AL3" s="1">
        <v>2.737391471862793</v>
      </c>
      <c r="AM3" s="1">
        <v>1</v>
      </c>
      <c r="AN3" s="1">
        <v>0</v>
      </c>
      <c r="AO3" s="1">
        <v>0.18999999761581421</v>
      </c>
      <c r="AP3" s="1">
        <v>111115</v>
      </c>
      <c r="AQ3">
        <f t="shared" ref="AQ3:AQ46" si="8">AD3*0.000001/(Q3*0.0001)</f>
        <v>0.83389038085937495</v>
      </c>
      <c r="AR3">
        <f t="shared" ref="AR3:AR46" si="9">(AA3-Z3)/(1000-AA3)*AQ3</f>
        <v>1.3888873537544091E-3</v>
      </c>
      <c r="AS3">
        <f t="shared" ref="AS3:AS46" si="10">(V3+273.15)</f>
        <v>299.13859214782713</v>
      </c>
      <c r="AT3">
        <f t="shared" ref="AT3:AT46" si="11">(U3+273.15)</f>
        <v>299.08853759765623</v>
      </c>
      <c r="AU3">
        <f t="shared" ref="AU3:AU46" si="12">(AE3*AM3+AF3*AN3)*AO3</f>
        <v>0.75141595612807066</v>
      </c>
      <c r="AV3">
        <f t="shared" ref="AV3:AV46" si="13">((AU3+0.00000010773*(AT3^4-AS3^4))-AR3*44100)/(R3*51.4+0.00000043092*AS3^3)</f>
        <v>-0.72259402259708316</v>
      </c>
      <c r="AW3">
        <f t="shared" ref="AW3:AW46" si="14">0.61365*EXP(17.502*P3/(240.97+P3))</f>
        <v>3.3719813501491096</v>
      </c>
      <c r="AX3">
        <f t="shared" ref="AX3:AX46" si="15">AW3*1000/AG3</f>
        <v>34.449338806190546</v>
      </c>
      <c r="AY3">
        <f t="shared" ref="AY3:AY46" si="16">(AX3-AA3)</f>
        <v>16.701808822670039</v>
      </c>
      <c r="AZ3">
        <f t="shared" ref="AZ3:AZ46" si="17">IF(J3,V3,(U3+V3)/2)</f>
        <v>25.963564872741699</v>
      </c>
      <c r="BA3">
        <f t="shared" ref="BA3:BA46" si="18">0.61365*EXP(17.502*AZ3/(240.97+AZ3))</f>
        <v>3.3669904291311399</v>
      </c>
      <c r="BB3">
        <f t="shared" ref="BB3:BB46" si="19">IF(AY3&lt;&gt;0,(1000-(AX3+AA3)/2)/AY3*AR3,0)</f>
        <v>8.0987609344121636E-2</v>
      </c>
      <c r="BC3">
        <f t="shared" ref="BC3:BC46" si="20">AA3*AG3/1000</f>
        <v>1.7371694839289411</v>
      </c>
      <c r="BD3">
        <f t="shared" ref="BD3:BD46" si="21">(BA3-BC3)</f>
        <v>1.6298209452021988</v>
      </c>
      <c r="BE3">
        <f t="shared" ref="BE3:BE46" si="22">1/(1.6/L3+1.37/T3)</f>
        <v>5.0825604465664954E-2</v>
      </c>
      <c r="BF3">
        <f t="shared" ref="BF3:BF46" si="23">M3*AG3*0.001</f>
        <v>703.13402552636023</v>
      </c>
      <c r="BG3">
        <f t="shared" ref="BG3:BG46" si="24">M3/Y3</f>
        <v>9.0379732935399488</v>
      </c>
      <c r="BH3">
        <f t="shared" ref="BH3:BH46" si="25">(1-AR3*AG3/AW3/L3)*100</f>
        <v>51.638154597597349</v>
      </c>
      <c r="BI3">
        <f t="shared" ref="BI3:BI46" si="26">(Y3-K3/(T3/1.35))</f>
        <v>951.79293518168083</v>
      </c>
      <c r="BJ3">
        <f t="shared" ref="BJ3:BJ46" si="27">K3*BH3/100/BI3</f>
        <v>-0.17917110274060566</v>
      </c>
    </row>
    <row r="4" spans="1:62">
      <c r="A4" s="1">
        <v>2</v>
      </c>
      <c r="B4" s="1" t="s">
        <v>67</v>
      </c>
      <c r="C4" s="2">
        <v>41179</v>
      </c>
      <c r="D4" s="1" t="s">
        <v>64</v>
      </c>
      <c r="E4" s="1">
        <v>0</v>
      </c>
      <c r="F4" s="1" t="s">
        <v>65</v>
      </c>
      <c r="G4" s="1" t="s">
        <v>66</v>
      </c>
      <c r="H4" s="1">
        <v>0</v>
      </c>
      <c r="I4" s="1">
        <v>636</v>
      </c>
      <c r="J4" s="1">
        <v>0</v>
      </c>
      <c r="K4">
        <f t="shared" si="0"/>
        <v>-20.44770682355081</v>
      </c>
      <c r="L4">
        <f t="shared" si="1"/>
        <v>0.20769146892202889</v>
      </c>
      <c r="M4">
        <f t="shared" si="2"/>
        <v>579.19055018269205</v>
      </c>
      <c r="N4">
        <f t="shared" si="3"/>
        <v>2.7081233812099446</v>
      </c>
      <c r="O4">
        <f t="shared" si="4"/>
        <v>1.3337922481518718</v>
      </c>
      <c r="P4">
        <f t="shared" si="5"/>
        <v>25.267000198364258</v>
      </c>
      <c r="Q4" s="1">
        <v>6</v>
      </c>
      <c r="R4">
        <f t="shared" si="6"/>
        <v>1.4200000166893005</v>
      </c>
      <c r="S4" s="1">
        <v>1</v>
      </c>
      <c r="T4">
        <f t="shared" si="7"/>
        <v>2.8400000333786011</v>
      </c>
      <c r="U4" s="1">
        <v>25.917308807373047</v>
      </c>
      <c r="V4" s="1">
        <v>25.267000198364258</v>
      </c>
      <c r="W4" s="1">
        <v>26.001470565795898</v>
      </c>
      <c r="X4" s="1">
        <v>399.76263427734375</v>
      </c>
      <c r="Y4" s="1">
        <v>422.91079711914062</v>
      </c>
      <c r="Z4" s="1">
        <v>16.193819046020508</v>
      </c>
      <c r="AA4" s="1">
        <v>19.378564834594727</v>
      </c>
      <c r="AB4" s="1">
        <v>47.207271575927734</v>
      </c>
      <c r="AC4" s="1">
        <v>56.491260528564453</v>
      </c>
      <c r="AD4" s="1">
        <v>500.31820678710938</v>
      </c>
      <c r="AE4" s="1">
        <v>13.032862663269043</v>
      </c>
      <c r="AF4" s="1">
        <v>17.473167419433594</v>
      </c>
      <c r="AG4" s="1">
        <v>97.884124755859375</v>
      </c>
      <c r="AH4" s="1">
        <v>9.8314838409423828</v>
      </c>
      <c r="AI4" s="1">
        <v>-0.43995511531829834</v>
      </c>
      <c r="AJ4" s="1">
        <v>0.66666668653488159</v>
      </c>
      <c r="AK4" s="1">
        <v>-0.21956524252891541</v>
      </c>
      <c r="AL4" s="1">
        <v>2.737391471862793</v>
      </c>
      <c r="AM4" s="1">
        <v>1</v>
      </c>
      <c r="AN4" s="1">
        <v>0</v>
      </c>
      <c r="AO4" s="1">
        <v>0.18999999761581421</v>
      </c>
      <c r="AP4" s="1">
        <v>111115</v>
      </c>
      <c r="AQ4">
        <f t="shared" si="8"/>
        <v>0.83386367797851557</v>
      </c>
      <c r="AR4">
        <f t="shared" si="9"/>
        <v>2.7081233812099445E-3</v>
      </c>
      <c r="AS4">
        <f t="shared" si="10"/>
        <v>298.41700019836424</v>
      </c>
      <c r="AT4">
        <f t="shared" si="11"/>
        <v>299.06730880737302</v>
      </c>
      <c r="AU4">
        <f t="shared" si="12"/>
        <v>2.4762438749483522</v>
      </c>
      <c r="AV4">
        <f t="shared" si="13"/>
        <v>-1.2965537970851846</v>
      </c>
      <c r="AW4">
        <f t="shared" si="14"/>
        <v>3.2306461060108513</v>
      </c>
      <c r="AX4">
        <f t="shared" si="15"/>
        <v>33.004801484088091</v>
      </c>
      <c r="AY4">
        <f t="shared" si="16"/>
        <v>13.626236649493364</v>
      </c>
      <c r="AZ4">
        <f t="shared" si="17"/>
        <v>25.592154502868652</v>
      </c>
      <c r="BA4">
        <f t="shared" si="18"/>
        <v>3.2936787218440191</v>
      </c>
      <c r="BB4">
        <f t="shared" si="19"/>
        <v>0.19353788866942526</v>
      </c>
      <c r="BC4">
        <f t="shared" si="20"/>
        <v>1.8968538578589795</v>
      </c>
      <c r="BD4">
        <f t="shared" si="21"/>
        <v>1.3968248639850396</v>
      </c>
      <c r="BE4">
        <f t="shared" si="22"/>
        <v>0.12215785733486834</v>
      </c>
      <c r="BF4">
        <f t="shared" si="23"/>
        <v>56.693560071497458</v>
      </c>
      <c r="BG4">
        <f t="shared" si="24"/>
        <v>1.3695336088085852</v>
      </c>
      <c r="BH4">
        <f t="shared" si="25"/>
        <v>60.493126306309122</v>
      </c>
      <c r="BI4">
        <f t="shared" si="26"/>
        <v>432.6306576428583</v>
      </c>
      <c r="BJ4">
        <f t="shared" si="27"/>
        <v>-2.8591263464563609E-2</v>
      </c>
    </row>
    <row r="5" spans="1:62">
      <c r="A5" s="1">
        <v>3</v>
      </c>
      <c r="B5" s="1" t="s">
        <v>68</v>
      </c>
      <c r="C5" s="2">
        <v>41179</v>
      </c>
      <c r="D5" s="1" t="s">
        <v>64</v>
      </c>
      <c r="E5" s="1">
        <v>0</v>
      </c>
      <c r="F5" s="1" t="s">
        <v>69</v>
      </c>
      <c r="G5" s="1" t="s">
        <v>66</v>
      </c>
      <c r="H5" s="1">
        <v>0</v>
      </c>
      <c r="I5" s="1">
        <v>757</v>
      </c>
      <c r="J5" s="1">
        <v>0</v>
      </c>
      <c r="K5">
        <f t="shared" si="0"/>
        <v>-352.86780803780624</v>
      </c>
      <c r="L5">
        <f t="shared" si="1"/>
        <v>0.20847774413286213</v>
      </c>
      <c r="M5">
        <f t="shared" si="2"/>
        <v>3648.3321641670022</v>
      </c>
      <c r="N5">
        <f t="shared" si="3"/>
        <v>2.7539451341678918</v>
      </c>
      <c r="O5">
        <f t="shared" si="4"/>
        <v>1.3513963679396834</v>
      </c>
      <c r="P5">
        <f t="shared" si="5"/>
        <v>25.395786285400391</v>
      </c>
      <c r="Q5" s="1">
        <v>6</v>
      </c>
      <c r="R5">
        <f t="shared" si="6"/>
        <v>1.4200000166893005</v>
      </c>
      <c r="S5" s="1">
        <v>1</v>
      </c>
      <c r="T5">
        <f t="shared" si="7"/>
        <v>2.8400000333786011</v>
      </c>
      <c r="U5" s="1">
        <v>25.837207794189453</v>
      </c>
      <c r="V5" s="1">
        <v>25.395786285400391</v>
      </c>
      <c r="W5" s="1">
        <v>25.906867980957031</v>
      </c>
      <c r="X5" s="1">
        <v>399.68136596679688</v>
      </c>
      <c r="Y5" s="1">
        <v>820.15350341796875</v>
      </c>
      <c r="Z5" s="1">
        <v>16.213588714599609</v>
      </c>
      <c r="AA5" s="1">
        <v>19.452045440673828</v>
      </c>
      <c r="AB5" s="1">
        <v>47.490715026855469</v>
      </c>
      <c r="AC5" s="1">
        <v>56.97637939453125</v>
      </c>
      <c r="AD5" s="1">
        <v>500.30780029296875</v>
      </c>
      <c r="AE5" s="1">
        <v>31.208126068115234</v>
      </c>
      <c r="AF5" s="1">
        <v>72.920967102050781</v>
      </c>
      <c r="AG5" s="1">
        <v>97.886276245117188</v>
      </c>
      <c r="AH5" s="1">
        <v>9.8314838409423828</v>
      </c>
      <c r="AI5" s="1">
        <v>-0.43995511531829834</v>
      </c>
      <c r="AJ5" s="1">
        <v>1</v>
      </c>
      <c r="AK5" s="1">
        <v>-0.21956524252891541</v>
      </c>
      <c r="AL5" s="1">
        <v>2.737391471862793</v>
      </c>
      <c r="AM5" s="1">
        <v>1</v>
      </c>
      <c r="AN5" s="1">
        <v>0</v>
      </c>
      <c r="AO5" s="1">
        <v>0.18999999761581421</v>
      </c>
      <c r="AP5" s="1">
        <v>111115</v>
      </c>
      <c r="AQ5">
        <f t="shared" si="8"/>
        <v>0.83384633382161444</v>
      </c>
      <c r="AR5">
        <f t="shared" si="9"/>
        <v>2.7539451341678919E-3</v>
      </c>
      <c r="AS5">
        <f t="shared" si="10"/>
        <v>298.54578628540037</v>
      </c>
      <c r="AT5">
        <f t="shared" si="11"/>
        <v>298.98720779418943</v>
      </c>
      <c r="AU5">
        <f t="shared" si="12"/>
        <v>5.9295438785359238</v>
      </c>
      <c r="AV5">
        <f t="shared" si="13"/>
        <v>-1.3077657539504464</v>
      </c>
      <c r="AW5">
        <f t="shared" si="14"/>
        <v>3.2554846614780542</v>
      </c>
      <c r="AX5">
        <f t="shared" si="15"/>
        <v>33.257825165664585</v>
      </c>
      <c r="AY5">
        <f t="shared" si="16"/>
        <v>13.805779724990757</v>
      </c>
      <c r="AZ5">
        <f t="shared" si="17"/>
        <v>25.616497039794922</v>
      </c>
      <c r="BA5">
        <f t="shared" si="18"/>
        <v>3.2984405623256938</v>
      </c>
      <c r="BB5">
        <f t="shared" si="19"/>
        <v>0.19422047444916876</v>
      </c>
      <c r="BC5">
        <f t="shared" si="20"/>
        <v>1.9040882935383707</v>
      </c>
      <c r="BD5">
        <f t="shared" si="21"/>
        <v>1.3943522687873231</v>
      </c>
      <c r="BE5">
        <f t="shared" si="22"/>
        <v>0.12259297146570923</v>
      </c>
      <c r="BF5">
        <f t="shared" si="23"/>
        <v>357.1216500555974</v>
      </c>
      <c r="BG5">
        <f t="shared" si="24"/>
        <v>4.4483528375635428</v>
      </c>
      <c r="BH5">
        <f t="shared" si="25"/>
        <v>60.280686031847452</v>
      </c>
      <c r="BI5">
        <f t="shared" si="26"/>
        <v>987.8899594926977</v>
      </c>
      <c r="BJ5">
        <f t="shared" si="27"/>
        <v>-0.21531865308152723</v>
      </c>
    </row>
    <row r="6" spans="1:62">
      <c r="A6" s="1">
        <v>4</v>
      </c>
      <c r="B6" s="1" t="s">
        <v>70</v>
      </c>
      <c r="C6" s="2">
        <v>41179</v>
      </c>
      <c r="D6" s="1" t="s">
        <v>64</v>
      </c>
      <c r="E6" s="1">
        <v>0</v>
      </c>
      <c r="F6" s="1" t="s">
        <v>71</v>
      </c>
      <c r="G6" s="1" t="s">
        <v>66</v>
      </c>
      <c r="H6" s="1">
        <v>0</v>
      </c>
      <c r="I6" s="1">
        <v>847.5</v>
      </c>
      <c r="J6" s="1">
        <v>0</v>
      </c>
      <c r="K6">
        <f t="shared" si="0"/>
        <v>-168.40427506430541</v>
      </c>
      <c r="L6">
        <f t="shared" si="1"/>
        <v>0.21969923189676041</v>
      </c>
      <c r="M6">
        <f t="shared" si="2"/>
        <v>1880.4704223594042</v>
      </c>
      <c r="N6">
        <f t="shared" si="3"/>
        <v>2.8042346290036395</v>
      </c>
      <c r="O6">
        <f t="shared" si="4"/>
        <v>1.310785431085288</v>
      </c>
      <c r="P6">
        <f t="shared" si="5"/>
        <v>25.222497940063477</v>
      </c>
      <c r="Q6" s="1">
        <v>6</v>
      </c>
      <c r="R6">
        <f t="shared" si="6"/>
        <v>1.4200000166893005</v>
      </c>
      <c r="S6" s="1">
        <v>1</v>
      </c>
      <c r="T6">
        <f t="shared" si="7"/>
        <v>2.8400000333786011</v>
      </c>
      <c r="U6" s="1">
        <v>25.830476760864258</v>
      </c>
      <c r="V6" s="1">
        <v>25.222497940063477</v>
      </c>
      <c r="W6" s="1">
        <v>25.912599563598633</v>
      </c>
      <c r="X6" s="1">
        <v>399.87991333007812</v>
      </c>
      <c r="Y6" s="1">
        <v>599.80218505859375</v>
      </c>
      <c r="Z6" s="1">
        <v>16.22874641418457</v>
      </c>
      <c r="AA6" s="1">
        <v>19.525739669799805</v>
      </c>
      <c r="AB6" s="1">
        <v>47.554431915283203</v>
      </c>
      <c r="AC6" s="1">
        <v>57.215473175048828</v>
      </c>
      <c r="AD6" s="1">
        <v>500.361328125</v>
      </c>
      <c r="AE6" s="1">
        <v>48.3804931640625</v>
      </c>
      <c r="AF6" s="1">
        <v>110.305419921875</v>
      </c>
      <c r="AG6" s="1">
        <v>97.887008666992188</v>
      </c>
      <c r="AH6" s="1">
        <v>9.8314838409423828</v>
      </c>
      <c r="AI6" s="1">
        <v>-0.43995511531829834</v>
      </c>
      <c r="AJ6" s="1">
        <v>1</v>
      </c>
      <c r="AK6" s="1">
        <v>-0.21956524252891541</v>
      </c>
      <c r="AL6" s="1">
        <v>2.737391471862793</v>
      </c>
      <c r="AM6" s="1">
        <v>1</v>
      </c>
      <c r="AN6" s="1">
        <v>0</v>
      </c>
      <c r="AO6" s="1">
        <v>0.18999999761581421</v>
      </c>
      <c r="AP6" s="1">
        <v>111115</v>
      </c>
      <c r="AQ6">
        <f t="shared" si="8"/>
        <v>0.83393554687499993</v>
      </c>
      <c r="AR6">
        <f t="shared" si="9"/>
        <v>2.8042346290036396E-3</v>
      </c>
      <c r="AS6">
        <f t="shared" si="10"/>
        <v>298.37249794006345</v>
      </c>
      <c r="AT6">
        <f t="shared" si="11"/>
        <v>298.98047676086424</v>
      </c>
      <c r="AU6">
        <f t="shared" si="12"/>
        <v>9.1922935858237906</v>
      </c>
      <c r="AV6">
        <f t="shared" si="13"/>
        <v>-1.273104097564836</v>
      </c>
      <c r="AW6">
        <f t="shared" si="14"/>
        <v>3.2221016793724147</v>
      </c>
      <c r="AX6">
        <f t="shared" si="15"/>
        <v>32.916540440354858</v>
      </c>
      <c r="AY6">
        <f t="shared" si="16"/>
        <v>13.390800770555053</v>
      </c>
      <c r="AZ6">
        <f t="shared" si="17"/>
        <v>25.526487350463867</v>
      </c>
      <c r="BA6">
        <f t="shared" si="18"/>
        <v>3.2808629785205587</v>
      </c>
      <c r="BB6">
        <f t="shared" si="19"/>
        <v>0.20392390618294956</v>
      </c>
      <c r="BC6">
        <f t="shared" si="20"/>
        <v>1.9113162482871267</v>
      </c>
      <c r="BD6">
        <f t="shared" si="21"/>
        <v>1.3695467302334321</v>
      </c>
      <c r="BE6">
        <f t="shared" si="22"/>
        <v>0.12878170715342038</v>
      </c>
      <c r="BF6">
        <f t="shared" si="23"/>
        <v>184.07362453151745</v>
      </c>
      <c r="BG6">
        <f t="shared" si="24"/>
        <v>3.1351510034524197</v>
      </c>
      <c r="BH6">
        <f t="shared" si="25"/>
        <v>61.223230482154314</v>
      </c>
      <c r="BI6">
        <f t="shared" si="26"/>
        <v>679.85351205324548</v>
      </c>
      <c r="BJ6">
        <f t="shared" si="27"/>
        <v>-0.15165404846264283</v>
      </c>
    </row>
    <row r="7" spans="1:62">
      <c r="A7" s="1">
        <v>5</v>
      </c>
      <c r="B7" s="1" t="s">
        <v>72</v>
      </c>
      <c r="C7" s="2">
        <v>41179</v>
      </c>
      <c r="D7" s="1" t="s">
        <v>64</v>
      </c>
      <c r="E7" s="1">
        <v>0</v>
      </c>
      <c r="F7" s="1" t="s">
        <v>73</v>
      </c>
      <c r="G7" s="1" t="s">
        <v>66</v>
      </c>
      <c r="H7" s="1">
        <v>0</v>
      </c>
      <c r="I7" s="1">
        <v>906</v>
      </c>
      <c r="J7" s="1">
        <v>0</v>
      </c>
      <c r="K7">
        <f t="shared" si="0"/>
        <v>-32.718542780628276</v>
      </c>
      <c r="L7">
        <f t="shared" si="1"/>
        <v>0.1245254822117265</v>
      </c>
      <c r="M7">
        <f t="shared" si="2"/>
        <v>858.15587880970338</v>
      </c>
      <c r="N7">
        <f t="shared" si="3"/>
        <v>1.8833384281344048</v>
      </c>
      <c r="O7">
        <f t="shared" si="4"/>
        <v>1.5049794674844521</v>
      </c>
      <c r="P7">
        <f t="shared" si="5"/>
        <v>25.684354782104492</v>
      </c>
      <c r="Q7" s="1">
        <v>6</v>
      </c>
      <c r="R7">
        <f t="shared" si="6"/>
        <v>1.4200000166893005</v>
      </c>
      <c r="S7" s="1">
        <v>1</v>
      </c>
      <c r="T7">
        <f t="shared" si="7"/>
        <v>2.8400000333786011</v>
      </c>
      <c r="U7" s="1">
        <v>25.964859008789062</v>
      </c>
      <c r="V7" s="1">
        <v>25.684354782104492</v>
      </c>
      <c r="W7" s="1">
        <v>26.050161361694336</v>
      </c>
      <c r="X7" s="1">
        <v>400.0108642578125</v>
      </c>
      <c r="Y7" s="1">
        <v>438.25396728515625</v>
      </c>
      <c r="Z7" s="1">
        <v>16.240875244140625</v>
      </c>
      <c r="AA7" s="1">
        <v>18.457504272460938</v>
      </c>
      <c r="AB7" s="1">
        <v>47.213203430175781</v>
      </c>
      <c r="AC7" s="1">
        <v>53.657081604003906</v>
      </c>
      <c r="AD7" s="1">
        <v>500.3751220703125</v>
      </c>
      <c r="AE7" s="1">
        <v>116.03680419921875</v>
      </c>
      <c r="AF7" s="1">
        <v>152.957275390625</v>
      </c>
      <c r="AG7" s="1">
        <v>97.887939453125</v>
      </c>
      <c r="AH7" s="1">
        <v>9.8314838409423828</v>
      </c>
      <c r="AI7" s="1">
        <v>-0.43995511531829834</v>
      </c>
      <c r="AJ7" s="1">
        <v>0.66666668653488159</v>
      </c>
      <c r="AK7" s="1">
        <v>-0.21956524252891541</v>
      </c>
      <c r="AL7" s="1">
        <v>2.737391471862793</v>
      </c>
      <c r="AM7" s="1">
        <v>1</v>
      </c>
      <c r="AN7" s="1">
        <v>0</v>
      </c>
      <c r="AO7" s="1">
        <v>0.18999999761581421</v>
      </c>
      <c r="AP7" s="1">
        <v>111115</v>
      </c>
      <c r="AQ7">
        <f t="shared" si="8"/>
        <v>0.83395853678385401</v>
      </c>
      <c r="AR7">
        <f t="shared" si="9"/>
        <v>1.8833384281344047E-3</v>
      </c>
      <c r="AS7">
        <f t="shared" si="10"/>
        <v>298.83435478210447</v>
      </c>
      <c r="AT7">
        <f t="shared" si="11"/>
        <v>299.11485900878904</v>
      </c>
      <c r="AU7">
        <f t="shared" si="12"/>
        <v>22.046992521198263</v>
      </c>
      <c r="AV7">
        <f t="shared" si="13"/>
        <v>-0.68386201514657141</v>
      </c>
      <c r="AW7">
        <f t="shared" si="14"/>
        <v>3.3117465281629044</v>
      </c>
      <c r="AX7">
        <f t="shared" si="15"/>
        <v>33.832017985717023</v>
      </c>
      <c r="AY7">
        <f t="shared" si="16"/>
        <v>15.374513713256086</v>
      </c>
      <c r="AZ7">
        <f t="shared" si="17"/>
        <v>25.824606895446777</v>
      </c>
      <c r="BA7">
        <f t="shared" si="18"/>
        <v>3.3393967199599675</v>
      </c>
      <c r="BB7">
        <f t="shared" si="19"/>
        <v>0.1192947646353338</v>
      </c>
      <c r="BC7">
        <f t="shared" si="20"/>
        <v>1.8067670606784523</v>
      </c>
      <c r="BD7">
        <f t="shared" si="21"/>
        <v>1.5326296592815152</v>
      </c>
      <c r="BE7">
        <f t="shared" si="22"/>
        <v>7.5012169926513453E-2</v>
      </c>
      <c r="BF7">
        <f t="shared" si="23"/>
        <v>84.00311070626752</v>
      </c>
      <c r="BG7">
        <f t="shared" si="24"/>
        <v>1.9581246100878578</v>
      </c>
      <c r="BH7">
        <f t="shared" si="25"/>
        <v>55.296427348661403</v>
      </c>
      <c r="BI7">
        <f t="shared" si="26"/>
        <v>453.80679553681699</v>
      </c>
      <c r="BJ7">
        <f t="shared" si="27"/>
        <v>-3.9867594351092106E-2</v>
      </c>
    </row>
    <row r="8" spans="1:62">
      <c r="A8" s="1">
        <v>6</v>
      </c>
      <c r="B8" s="1" t="s">
        <v>74</v>
      </c>
      <c r="C8" s="2">
        <v>41179</v>
      </c>
      <c r="D8" s="1" t="s">
        <v>64</v>
      </c>
      <c r="E8" s="1">
        <v>0</v>
      </c>
      <c r="F8" s="1" t="s">
        <v>75</v>
      </c>
      <c r="G8" s="1" t="s">
        <v>66</v>
      </c>
      <c r="H8" s="1">
        <v>0</v>
      </c>
      <c r="I8" s="1">
        <v>982.5</v>
      </c>
      <c r="J8" s="1">
        <v>0</v>
      </c>
      <c r="K8">
        <f t="shared" si="0"/>
        <v>-111.18254429094848</v>
      </c>
      <c r="L8">
        <f t="shared" si="1"/>
        <v>0.17490567692757028</v>
      </c>
      <c r="M8">
        <f t="shared" si="2"/>
        <v>1546.6792696201328</v>
      </c>
      <c r="N8">
        <f t="shared" si="3"/>
        <v>2.6985112571443199</v>
      </c>
      <c r="O8">
        <f t="shared" si="4"/>
        <v>1.5481518922891777</v>
      </c>
      <c r="P8">
        <f t="shared" si="5"/>
        <v>26.127426147460938</v>
      </c>
      <c r="Q8" s="1">
        <v>5</v>
      </c>
      <c r="R8">
        <f t="shared" si="6"/>
        <v>1.6395652592182159</v>
      </c>
      <c r="S8" s="1">
        <v>1</v>
      </c>
      <c r="T8">
        <f t="shared" si="7"/>
        <v>3.2791305184364319</v>
      </c>
      <c r="U8" s="1">
        <v>26.140514373779297</v>
      </c>
      <c r="V8" s="1">
        <v>26.127426147460938</v>
      </c>
      <c r="W8" s="1">
        <v>26.198112487792969</v>
      </c>
      <c r="X8" s="1">
        <v>399.96694946289062</v>
      </c>
      <c r="Y8" s="1">
        <v>509.69400024414062</v>
      </c>
      <c r="Z8" s="1">
        <v>16.270126342773438</v>
      </c>
      <c r="AA8" s="1">
        <v>18.91566276550293</v>
      </c>
      <c r="AB8" s="1">
        <v>46.809806823730469</v>
      </c>
      <c r="AC8" s="1">
        <v>54.421119689941406</v>
      </c>
      <c r="AD8" s="1">
        <v>500.36489868164062</v>
      </c>
      <c r="AE8" s="1">
        <v>1020.0689697265625</v>
      </c>
      <c r="AF8" s="1">
        <v>614.94696044921875</v>
      </c>
      <c r="AG8" s="1">
        <v>97.888885498046875</v>
      </c>
      <c r="AH8" s="1">
        <v>9.8314838409423828</v>
      </c>
      <c r="AI8" s="1">
        <v>-0.43995511531829834</v>
      </c>
      <c r="AJ8" s="1">
        <v>0.66666668653488159</v>
      </c>
      <c r="AK8" s="1">
        <v>-0.21956524252891541</v>
      </c>
      <c r="AL8" s="1">
        <v>2.737391471862793</v>
      </c>
      <c r="AM8" s="1">
        <v>1</v>
      </c>
      <c r="AN8" s="1">
        <v>0</v>
      </c>
      <c r="AO8" s="1">
        <v>0.18999999761581421</v>
      </c>
      <c r="AP8" s="1">
        <v>111115</v>
      </c>
      <c r="AQ8">
        <f t="shared" si="8"/>
        <v>1.0007297973632812</v>
      </c>
      <c r="AR8">
        <f t="shared" si="9"/>
        <v>2.69851125714432E-3</v>
      </c>
      <c r="AS8">
        <f t="shared" si="10"/>
        <v>299.27742614746091</v>
      </c>
      <c r="AT8">
        <f t="shared" si="11"/>
        <v>299.29051437377927</v>
      </c>
      <c r="AU8">
        <f t="shared" si="12"/>
        <v>193.81310181601293</v>
      </c>
      <c r="AV8">
        <f t="shared" si="13"/>
        <v>0.78226182446955794</v>
      </c>
      <c r="AW8">
        <f t="shared" si="14"/>
        <v>3.3997850388611628</v>
      </c>
      <c r="AX8">
        <f t="shared" si="15"/>
        <v>34.731062894050389</v>
      </c>
      <c r="AY8">
        <f t="shared" si="16"/>
        <v>15.815400128547459</v>
      </c>
      <c r="AZ8">
        <f t="shared" si="17"/>
        <v>26.133970260620117</v>
      </c>
      <c r="BA8">
        <f t="shared" si="18"/>
        <v>3.4011005268205001</v>
      </c>
      <c r="BB8">
        <f t="shared" si="19"/>
        <v>0.16604879353342633</v>
      </c>
      <c r="BC8">
        <f t="shared" si="20"/>
        <v>1.8516331465719851</v>
      </c>
      <c r="BD8">
        <f t="shared" si="21"/>
        <v>1.549467380248515</v>
      </c>
      <c r="BE8">
        <f t="shared" si="22"/>
        <v>0.1045414764159316</v>
      </c>
      <c r="BF8">
        <f t="shared" si="23"/>
        <v>151.40270992604795</v>
      </c>
      <c r="BG8">
        <f t="shared" si="24"/>
        <v>3.0345251638812343</v>
      </c>
      <c r="BH8">
        <f t="shared" si="25"/>
        <v>55.577575899377493</v>
      </c>
      <c r="BI8">
        <f t="shared" si="26"/>
        <v>555.46724225109494</v>
      </c>
      <c r="BJ8">
        <f t="shared" si="27"/>
        <v>-0.1112442971249563</v>
      </c>
    </row>
    <row r="9" spans="1:62">
      <c r="A9" s="1">
        <v>7</v>
      </c>
      <c r="B9" s="1" t="s">
        <v>76</v>
      </c>
      <c r="C9" s="2">
        <v>41179</v>
      </c>
      <c r="D9" s="1" t="s">
        <v>64</v>
      </c>
      <c r="E9" s="1">
        <v>0</v>
      </c>
      <c r="F9" s="1" t="s">
        <v>65</v>
      </c>
      <c r="G9" s="1" t="s">
        <v>77</v>
      </c>
      <c r="H9" s="1">
        <v>0</v>
      </c>
      <c r="I9" s="1">
        <v>1210</v>
      </c>
      <c r="J9" s="1">
        <v>0</v>
      </c>
      <c r="K9">
        <f t="shared" si="0"/>
        <v>-22.458575669123881</v>
      </c>
      <c r="L9">
        <f t="shared" si="1"/>
        <v>0.25448552235717609</v>
      </c>
      <c r="M9">
        <f t="shared" si="2"/>
        <v>566.73437196890802</v>
      </c>
      <c r="N9">
        <f t="shared" si="3"/>
        <v>3.1266309043763285</v>
      </c>
      <c r="O9">
        <f t="shared" si="4"/>
        <v>1.2756598264626196</v>
      </c>
      <c r="P9">
        <f t="shared" si="5"/>
        <v>25.314067840576172</v>
      </c>
      <c r="Q9" s="1">
        <v>6</v>
      </c>
      <c r="R9">
        <f t="shared" si="6"/>
        <v>1.4200000166893005</v>
      </c>
      <c r="S9" s="1">
        <v>1</v>
      </c>
      <c r="T9">
        <f t="shared" si="7"/>
        <v>2.8400000333786011</v>
      </c>
      <c r="U9" s="1">
        <v>26.089948654174805</v>
      </c>
      <c r="V9" s="1">
        <v>25.314067840576172</v>
      </c>
      <c r="W9" s="1">
        <v>26.200702667236328</v>
      </c>
      <c r="X9" s="1">
        <v>399.85800170898438</v>
      </c>
      <c r="Y9" s="1">
        <v>425.1966552734375</v>
      </c>
      <c r="Z9" s="1">
        <v>16.388919830322266</v>
      </c>
      <c r="AA9" s="1">
        <v>20.063234329223633</v>
      </c>
      <c r="AB9" s="1">
        <v>47.294612884521484</v>
      </c>
      <c r="AC9" s="1">
        <v>57.897830963134766</v>
      </c>
      <c r="AD9" s="1">
        <v>500.32199096679688</v>
      </c>
      <c r="AE9" s="1">
        <v>5.5552506446838379</v>
      </c>
      <c r="AF9" s="1">
        <v>7.0970683097839355</v>
      </c>
      <c r="AG9" s="1">
        <v>97.892730712890625</v>
      </c>
      <c r="AH9" s="1">
        <v>9.8314838409423828</v>
      </c>
      <c r="AI9" s="1">
        <v>-0.43995511531829834</v>
      </c>
      <c r="AJ9" s="1">
        <v>1</v>
      </c>
      <c r="AK9" s="1">
        <v>-0.21956524252891541</v>
      </c>
      <c r="AL9" s="1">
        <v>2.737391471862793</v>
      </c>
      <c r="AM9" s="1">
        <v>1</v>
      </c>
      <c r="AN9" s="1">
        <v>0</v>
      </c>
      <c r="AO9" s="1">
        <v>0.18999999761581421</v>
      </c>
      <c r="AP9" s="1">
        <v>111115</v>
      </c>
      <c r="AQ9">
        <f t="shared" si="8"/>
        <v>0.83386998494466136</v>
      </c>
      <c r="AR9">
        <f t="shared" si="9"/>
        <v>3.1266309043763286E-3</v>
      </c>
      <c r="AS9">
        <f t="shared" si="10"/>
        <v>298.46406784057615</v>
      </c>
      <c r="AT9">
        <f t="shared" si="11"/>
        <v>299.23994865417478</v>
      </c>
      <c r="AU9">
        <f t="shared" si="12"/>
        <v>1.0554976092451795</v>
      </c>
      <c r="AV9">
        <f t="shared" si="13"/>
        <v>-1.5146523764782687</v>
      </c>
      <c r="AW9">
        <f t="shared" si="14"/>
        <v>3.2397046218829315</v>
      </c>
      <c r="AX9">
        <f t="shared" si="15"/>
        <v>33.094435085120409</v>
      </c>
      <c r="AY9">
        <f t="shared" si="16"/>
        <v>13.031200755896776</v>
      </c>
      <c r="AZ9">
        <f t="shared" si="17"/>
        <v>25.702008247375488</v>
      </c>
      <c r="BA9">
        <f t="shared" si="18"/>
        <v>3.3152158051824556</v>
      </c>
      <c r="BB9">
        <f t="shared" si="19"/>
        <v>0.2335570417024955</v>
      </c>
      <c r="BC9">
        <f t="shared" si="20"/>
        <v>1.964044795420312</v>
      </c>
      <c r="BD9">
        <f t="shared" si="21"/>
        <v>1.3511710097621437</v>
      </c>
      <c r="BE9">
        <f t="shared" si="22"/>
        <v>0.14771945637441627</v>
      </c>
      <c r="BF9">
        <f t="shared" si="23"/>
        <v>55.479175260891509</v>
      </c>
      <c r="BG9">
        <f t="shared" si="24"/>
        <v>1.3328758938718597</v>
      </c>
      <c r="BH9">
        <f t="shared" si="25"/>
        <v>62.875675200820915</v>
      </c>
      <c r="BI9">
        <f t="shared" si="26"/>
        <v>435.87238653997844</v>
      </c>
      <c r="BJ9">
        <f t="shared" si="27"/>
        <v>-3.239705365266065E-2</v>
      </c>
    </row>
    <row r="10" spans="1:62">
      <c r="A10" s="1">
        <v>8</v>
      </c>
      <c r="B10" s="1" t="s">
        <v>78</v>
      </c>
      <c r="C10" s="2">
        <v>41179</v>
      </c>
      <c r="D10" s="1" t="s">
        <v>64</v>
      </c>
      <c r="E10" s="1">
        <v>0</v>
      </c>
      <c r="F10" s="1" t="s">
        <v>69</v>
      </c>
      <c r="G10" s="1" t="s">
        <v>77</v>
      </c>
      <c r="H10" s="1">
        <v>0</v>
      </c>
      <c r="I10" s="1">
        <v>1339</v>
      </c>
      <c r="J10" s="1">
        <v>0</v>
      </c>
      <c r="K10">
        <f t="shared" si="0"/>
        <v>-68.61169163968863</v>
      </c>
      <c r="L10">
        <f t="shared" si="1"/>
        <v>0.32243349619336287</v>
      </c>
      <c r="M10">
        <f t="shared" si="2"/>
        <v>806.70080113983886</v>
      </c>
      <c r="N10">
        <f t="shared" si="3"/>
        <v>3.7115897952515984</v>
      </c>
      <c r="O10">
        <f t="shared" si="4"/>
        <v>1.1934305175372304</v>
      </c>
      <c r="P10">
        <f t="shared" si="5"/>
        <v>24.512702941894531</v>
      </c>
      <c r="Q10" s="1">
        <v>4</v>
      </c>
      <c r="R10">
        <f t="shared" si="6"/>
        <v>1.8591305017471313</v>
      </c>
      <c r="S10" s="1">
        <v>1</v>
      </c>
      <c r="T10">
        <f t="shared" si="7"/>
        <v>3.7182610034942627</v>
      </c>
      <c r="U10" s="1">
        <v>26.085865020751953</v>
      </c>
      <c r="V10" s="1">
        <v>24.512702941894531</v>
      </c>
      <c r="W10" s="1">
        <v>26.183565139770508</v>
      </c>
      <c r="X10" s="1">
        <v>399.90890502929688</v>
      </c>
      <c r="Y10" s="1">
        <v>453.41738891601562</v>
      </c>
      <c r="Z10" s="1">
        <v>16.448001861572266</v>
      </c>
      <c r="AA10" s="1">
        <v>19.357915878295898</v>
      </c>
      <c r="AB10" s="1">
        <v>47.477458953857422</v>
      </c>
      <c r="AC10" s="1">
        <v>55.876979827880859</v>
      </c>
      <c r="AD10" s="1">
        <v>500.32284545898438</v>
      </c>
      <c r="AE10" s="1">
        <v>20.705287933349609</v>
      </c>
      <c r="AF10" s="1">
        <v>24.862407684326172</v>
      </c>
      <c r="AG10" s="1">
        <v>97.894561767578125</v>
      </c>
      <c r="AH10" s="1">
        <v>9.8314838409423828</v>
      </c>
      <c r="AI10" s="1">
        <v>-0.43995511531829834</v>
      </c>
      <c r="AJ10" s="1">
        <v>0.66666668653488159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si="8"/>
        <v>1.250807113647461</v>
      </c>
      <c r="AR10">
        <f t="shared" si="9"/>
        <v>3.7115897952515985E-3</v>
      </c>
      <c r="AS10">
        <f t="shared" si="10"/>
        <v>297.66270294189451</v>
      </c>
      <c r="AT10">
        <f t="shared" si="11"/>
        <v>299.23586502075193</v>
      </c>
      <c r="AU10">
        <f t="shared" si="12"/>
        <v>3.9340046579711725</v>
      </c>
      <c r="AV10">
        <f t="shared" si="13"/>
        <v>-1.3254782568733239</v>
      </c>
      <c r="AW10">
        <f t="shared" si="14"/>
        <v>3.0884652091766496</v>
      </c>
      <c r="AX10">
        <f t="shared" si="15"/>
        <v>31.548894580163736</v>
      </c>
      <c r="AY10">
        <f t="shared" si="16"/>
        <v>12.190978701867838</v>
      </c>
      <c r="AZ10">
        <f t="shared" si="17"/>
        <v>25.299283981323242</v>
      </c>
      <c r="BA10">
        <f t="shared" si="18"/>
        <v>3.2368569712936295</v>
      </c>
      <c r="BB10">
        <f t="shared" si="19"/>
        <v>0.29670441435470557</v>
      </c>
      <c r="BC10">
        <f t="shared" si="20"/>
        <v>1.8950346916394192</v>
      </c>
      <c r="BD10">
        <f t="shared" si="21"/>
        <v>1.3418222796542103</v>
      </c>
      <c r="BE10">
        <f t="shared" si="22"/>
        <v>0.1875920817085803</v>
      </c>
      <c r="BF10">
        <f t="shared" si="23"/>
        <v>78.971621405138706</v>
      </c>
      <c r="BG10">
        <f t="shared" si="24"/>
        <v>1.7791571758383979</v>
      </c>
      <c r="BH10">
        <f t="shared" si="25"/>
        <v>63.513208691611453</v>
      </c>
      <c r="BI10">
        <f t="shared" si="26"/>
        <v>478.32843836266125</v>
      </c>
      <c r="BJ10">
        <f t="shared" si="27"/>
        <v>-9.1103692364869579E-2</v>
      </c>
    </row>
    <row r="11" spans="1:62">
      <c r="A11" s="1">
        <v>1</v>
      </c>
      <c r="B11" s="1" t="s">
        <v>79</v>
      </c>
      <c r="C11" s="2">
        <v>41179</v>
      </c>
      <c r="D11" s="1" t="s">
        <v>80</v>
      </c>
      <c r="E11" s="1">
        <v>0</v>
      </c>
      <c r="F11" s="1" t="s">
        <v>69</v>
      </c>
      <c r="G11" s="1" t="s">
        <v>81</v>
      </c>
      <c r="H11" s="1">
        <v>0</v>
      </c>
      <c r="I11" s="1">
        <v>470.5</v>
      </c>
      <c r="J11" s="1">
        <v>0</v>
      </c>
      <c r="K11">
        <f t="shared" si="0"/>
        <v>-1.5490889111977129</v>
      </c>
      <c r="L11">
        <f t="shared" si="1"/>
        <v>0.19667064439230025</v>
      </c>
      <c r="M11">
        <f t="shared" si="2"/>
        <v>406.49130303218828</v>
      </c>
      <c r="N11">
        <f t="shared" si="3"/>
        <v>2.0780855666692202</v>
      </c>
      <c r="O11">
        <f t="shared" si="4"/>
        <v>1.0621283392222529</v>
      </c>
      <c r="P11">
        <f t="shared" si="5"/>
        <v>26.550304412841797</v>
      </c>
      <c r="Q11" s="1">
        <v>5</v>
      </c>
      <c r="R11">
        <f t="shared" si="6"/>
        <v>1.6395652592182159</v>
      </c>
      <c r="S11" s="1">
        <v>1</v>
      </c>
      <c r="T11">
        <f t="shared" si="7"/>
        <v>3.2791305184364319</v>
      </c>
      <c r="U11" s="1">
        <v>26.830865859985352</v>
      </c>
      <c r="V11" s="1">
        <v>26.550304412841797</v>
      </c>
      <c r="W11" s="1">
        <v>26.821239471435547</v>
      </c>
      <c r="X11" s="1">
        <v>399.69613647460938</v>
      </c>
      <c r="Y11" s="1">
        <v>400.41268920898438</v>
      </c>
      <c r="Z11" s="1">
        <v>22.758953094482422</v>
      </c>
      <c r="AA11" s="1">
        <v>24.784278869628906</v>
      </c>
      <c r="AB11" s="1">
        <v>62.801429748535156</v>
      </c>
      <c r="AC11" s="1">
        <v>68.390151977539062</v>
      </c>
      <c r="AD11" s="1">
        <v>500.31005859375</v>
      </c>
      <c r="AE11" s="1">
        <v>9.9737453460693359</v>
      </c>
      <c r="AF11" s="1">
        <v>21.642333984375</v>
      </c>
      <c r="AG11" s="1">
        <v>97.787078857421875</v>
      </c>
      <c r="AH11" s="1">
        <v>10.388752937316895</v>
      </c>
      <c r="AI11" s="1">
        <v>-0.62999027967453003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1.0006201171875</v>
      </c>
      <c r="AR11">
        <f t="shared" si="9"/>
        <v>2.0780855666692201E-3</v>
      </c>
      <c r="AS11">
        <f t="shared" si="10"/>
        <v>299.70030441284177</v>
      </c>
      <c r="AT11">
        <f t="shared" si="11"/>
        <v>299.98086585998533</v>
      </c>
      <c r="AU11">
        <f t="shared" si="12"/>
        <v>1.8950115919739119</v>
      </c>
      <c r="AV11">
        <f t="shared" si="13"/>
        <v>-0.90211925352954081</v>
      </c>
      <c r="AW11">
        <f t="shared" si="14"/>
        <v>3.4857105714709893</v>
      </c>
      <c r="AX11">
        <f t="shared" si="15"/>
        <v>35.645921855926566</v>
      </c>
      <c r="AY11">
        <f t="shared" si="16"/>
        <v>10.86164298629766</v>
      </c>
      <c r="AZ11">
        <f t="shared" si="17"/>
        <v>26.690585136413574</v>
      </c>
      <c r="BA11">
        <f t="shared" si="18"/>
        <v>3.5146302994063374</v>
      </c>
      <c r="BB11">
        <f t="shared" si="19"/>
        <v>0.18554246399483354</v>
      </c>
      <c r="BC11">
        <f t="shared" si="20"/>
        <v>2.4235822322487364</v>
      </c>
      <c r="BD11">
        <f t="shared" si="21"/>
        <v>1.0910480671576011</v>
      </c>
      <c r="BE11">
        <f t="shared" si="22"/>
        <v>0.1169150009995301</v>
      </c>
      <c r="BF11">
        <f t="shared" si="23"/>
        <v>39.749597104464769</v>
      </c>
      <c r="BG11">
        <f t="shared" si="24"/>
        <v>1.0151808721027604</v>
      </c>
      <c r="BH11">
        <f t="shared" si="25"/>
        <v>70.357554194133456</v>
      </c>
      <c r="BI11">
        <f t="shared" si="26"/>
        <v>401.05044059410278</v>
      </c>
      <c r="BJ11">
        <f t="shared" si="27"/>
        <v>-2.7176159402710035E-3</v>
      </c>
    </row>
    <row r="12" spans="1:62">
      <c r="A12" s="1">
        <v>2</v>
      </c>
      <c r="B12" s="1" t="s">
        <v>82</v>
      </c>
      <c r="C12" s="2">
        <v>41179</v>
      </c>
      <c r="D12" s="1" t="s">
        <v>80</v>
      </c>
      <c r="E12" s="1">
        <v>0</v>
      </c>
      <c r="F12" s="1" t="s">
        <v>71</v>
      </c>
      <c r="G12" s="1" t="s">
        <v>81</v>
      </c>
      <c r="H12" s="1">
        <v>0</v>
      </c>
      <c r="I12" s="1">
        <v>523.5</v>
      </c>
      <c r="J12" s="1">
        <v>0</v>
      </c>
      <c r="K12">
        <f t="shared" si="0"/>
        <v>-27.815082580084422</v>
      </c>
      <c r="L12">
        <f t="shared" si="1"/>
        <v>0.10299105476443436</v>
      </c>
      <c r="M12">
        <f t="shared" si="2"/>
        <v>858.74450487705951</v>
      </c>
      <c r="N12">
        <f t="shared" si="3"/>
        <v>1.1612010890549866</v>
      </c>
      <c r="O12">
        <f t="shared" si="4"/>
        <v>1.1036307715236604</v>
      </c>
      <c r="P12">
        <f t="shared" si="5"/>
        <v>26.311666488647461</v>
      </c>
      <c r="Q12" s="1">
        <v>5</v>
      </c>
      <c r="R12">
        <f t="shared" si="6"/>
        <v>1.6395652592182159</v>
      </c>
      <c r="S12" s="1">
        <v>1</v>
      </c>
      <c r="T12">
        <f t="shared" si="7"/>
        <v>3.2791305184364319</v>
      </c>
      <c r="U12" s="1">
        <v>26.866579055786133</v>
      </c>
      <c r="V12" s="1">
        <v>26.311666488647461</v>
      </c>
      <c r="W12" s="1">
        <v>26.894872665405273</v>
      </c>
      <c r="X12" s="1">
        <v>399.61245727539062</v>
      </c>
      <c r="Y12" s="1">
        <v>426.91534423828125</v>
      </c>
      <c r="Z12" s="1">
        <v>22.728275299072266</v>
      </c>
      <c r="AA12" s="1">
        <v>23.861085891723633</v>
      </c>
      <c r="AB12" s="1">
        <v>62.586677551269531</v>
      </c>
      <c r="AC12" s="1">
        <v>65.706092834472656</v>
      </c>
      <c r="AD12" s="1">
        <v>500.30145263671875</v>
      </c>
      <c r="AE12" s="1">
        <v>29.693546295166016</v>
      </c>
      <c r="AF12" s="1">
        <v>398.3211669921875</v>
      </c>
      <c r="AG12" s="1">
        <v>97.789360046386719</v>
      </c>
      <c r="AH12" s="1">
        <v>10.388752937316895</v>
      </c>
      <c r="AI12" s="1">
        <v>-0.62999027967453003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1.0006029052734375</v>
      </c>
      <c r="AR12">
        <f t="shared" si="9"/>
        <v>1.1612010890549866E-3</v>
      </c>
      <c r="AS12">
        <f t="shared" si="10"/>
        <v>299.46166648864744</v>
      </c>
      <c r="AT12">
        <f t="shared" si="11"/>
        <v>300.01657905578611</v>
      </c>
      <c r="AU12">
        <f t="shared" si="12"/>
        <v>5.6417737252866118</v>
      </c>
      <c r="AV12">
        <f t="shared" si="13"/>
        <v>-0.40823518497861955</v>
      </c>
      <c r="AW12">
        <f t="shared" si="14"/>
        <v>3.4369910908871812</v>
      </c>
      <c r="AX12">
        <f t="shared" si="15"/>
        <v>35.14688192311344</v>
      </c>
      <c r="AY12">
        <f t="shared" si="16"/>
        <v>11.285796031389808</v>
      </c>
      <c r="AZ12">
        <f t="shared" si="17"/>
        <v>26.589122772216797</v>
      </c>
      <c r="BA12">
        <f t="shared" si="18"/>
        <v>3.4936923450848689</v>
      </c>
      <c r="BB12">
        <f t="shared" si="19"/>
        <v>9.9854811098464669E-2</v>
      </c>
      <c r="BC12">
        <f t="shared" si="20"/>
        <v>2.3333603193635208</v>
      </c>
      <c r="BD12">
        <f t="shared" si="21"/>
        <v>1.1603320257213481</v>
      </c>
      <c r="BE12">
        <f t="shared" si="22"/>
        <v>6.2683649551526263E-2</v>
      </c>
      <c r="BF12">
        <f t="shared" si="23"/>
        <v>83.97607557527887</v>
      </c>
      <c r="BG12">
        <f t="shared" si="24"/>
        <v>2.0115100486942312</v>
      </c>
      <c r="BH12">
        <f t="shared" si="25"/>
        <v>67.920977497602138</v>
      </c>
      <c r="BI12">
        <f t="shared" si="26"/>
        <v>438.36666076014353</v>
      </c>
      <c r="BJ12">
        <f t="shared" si="27"/>
        <v>-4.309697262880053E-2</v>
      </c>
    </row>
    <row r="13" spans="1:62">
      <c r="A13" s="1">
        <v>3</v>
      </c>
      <c r="B13" s="1" t="s">
        <v>83</v>
      </c>
      <c r="C13" s="2">
        <v>41179</v>
      </c>
      <c r="D13" s="1" t="s">
        <v>80</v>
      </c>
      <c r="E13" s="1">
        <v>0</v>
      </c>
      <c r="F13" s="1" t="s">
        <v>73</v>
      </c>
      <c r="G13" s="1" t="s">
        <v>81</v>
      </c>
      <c r="H13" s="1">
        <v>0</v>
      </c>
      <c r="I13" s="1">
        <v>641.5</v>
      </c>
      <c r="J13" s="1">
        <v>0</v>
      </c>
      <c r="K13">
        <f t="shared" si="0"/>
        <v>10.147173912932363</v>
      </c>
      <c r="L13">
        <f t="shared" si="1"/>
        <v>0.22275491712382928</v>
      </c>
      <c r="M13">
        <f t="shared" si="2"/>
        <v>305.02749613231242</v>
      </c>
      <c r="N13">
        <f t="shared" si="3"/>
        <v>2.5820000127323444</v>
      </c>
      <c r="O13">
        <f t="shared" si="4"/>
        <v>1.1728579708657496</v>
      </c>
      <c r="P13">
        <f t="shared" si="5"/>
        <v>27.235298156738281</v>
      </c>
      <c r="Q13" s="1">
        <v>5</v>
      </c>
      <c r="R13">
        <f t="shared" si="6"/>
        <v>1.6395652592182159</v>
      </c>
      <c r="S13" s="1">
        <v>1</v>
      </c>
      <c r="T13">
        <f t="shared" si="7"/>
        <v>3.2791305184364319</v>
      </c>
      <c r="U13" s="1">
        <v>27.188762664794922</v>
      </c>
      <c r="V13" s="1">
        <v>27.235298156738281</v>
      </c>
      <c r="W13" s="1">
        <v>27.173025131225586</v>
      </c>
      <c r="X13" s="1">
        <v>400.10614013671875</v>
      </c>
      <c r="Y13" s="1">
        <v>388.96151733398438</v>
      </c>
      <c r="Z13" s="1">
        <v>22.599782943725586</v>
      </c>
      <c r="AA13" s="1">
        <v>25.115388870239258</v>
      </c>
      <c r="AB13" s="1">
        <v>61.067691802978516</v>
      </c>
      <c r="AC13" s="1">
        <v>67.865203857421875</v>
      </c>
      <c r="AD13" s="1">
        <v>500.30731201171875</v>
      </c>
      <c r="AE13" s="1">
        <v>567.919677734375</v>
      </c>
      <c r="AF13" s="1">
        <v>773.59442138671875</v>
      </c>
      <c r="AG13" s="1">
        <v>97.791191101074219</v>
      </c>
      <c r="AH13" s="1">
        <v>10.388752937316895</v>
      </c>
      <c r="AI13" s="1">
        <v>-0.62999027967453003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1.0006146240234375</v>
      </c>
      <c r="AR13">
        <f t="shared" si="9"/>
        <v>2.5820000127323444E-3</v>
      </c>
      <c r="AS13">
        <f t="shared" si="10"/>
        <v>300.38529815673826</v>
      </c>
      <c r="AT13">
        <f t="shared" si="11"/>
        <v>300.3387626647949</v>
      </c>
      <c r="AU13">
        <f t="shared" si="12"/>
        <v>107.90473741550522</v>
      </c>
      <c r="AV13">
        <f t="shared" si="13"/>
        <v>-6.7791865384961583E-2</v>
      </c>
      <c r="AW13">
        <f t="shared" si="14"/>
        <v>3.6289217634531092</v>
      </c>
      <c r="AX13">
        <f t="shared" si="15"/>
        <v>37.108881920687089</v>
      </c>
      <c r="AY13">
        <f t="shared" si="16"/>
        <v>11.993493050447832</v>
      </c>
      <c r="AZ13">
        <f t="shared" si="17"/>
        <v>27.212030410766602</v>
      </c>
      <c r="BA13">
        <f t="shared" si="18"/>
        <v>3.6239742232725072</v>
      </c>
      <c r="BB13">
        <f t="shared" si="19"/>
        <v>0.20858547782722206</v>
      </c>
      <c r="BC13">
        <f t="shared" si="20"/>
        <v>2.4560637925873596</v>
      </c>
      <c r="BD13">
        <f t="shared" si="21"/>
        <v>1.1679104306851475</v>
      </c>
      <c r="BE13">
        <f t="shared" si="22"/>
        <v>0.13156898210800169</v>
      </c>
      <c r="BF13">
        <f t="shared" si="23"/>
        <v>29.829002165357142</v>
      </c>
      <c r="BG13">
        <f t="shared" si="24"/>
        <v>0.78420996046865621</v>
      </c>
      <c r="BH13">
        <f t="shared" si="25"/>
        <v>68.764312359772177</v>
      </c>
      <c r="BI13">
        <f t="shared" si="26"/>
        <v>384.78398164108046</v>
      </c>
      <c r="BJ13">
        <f t="shared" si="27"/>
        <v>1.8133900313154767E-2</v>
      </c>
    </row>
    <row r="14" spans="1:62">
      <c r="A14" s="1">
        <v>4</v>
      </c>
      <c r="B14" s="1" t="s">
        <v>84</v>
      </c>
      <c r="C14" s="2">
        <v>41179</v>
      </c>
      <c r="D14" s="1" t="s">
        <v>80</v>
      </c>
      <c r="E14" s="1">
        <v>0</v>
      </c>
      <c r="F14" s="1" t="s">
        <v>75</v>
      </c>
      <c r="G14" s="1" t="s">
        <v>66</v>
      </c>
      <c r="H14" s="1">
        <v>0</v>
      </c>
      <c r="I14" s="1">
        <v>858.5</v>
      </c>
      <c r="J14" s="1">
        <v>0</v>
      </c>
      <c r="K14">
        <f t="shared" si="0"/>
        <v>13.324358831233695</v>
      </c>
      <c r="L14">
        <f t="shared" si="1"/>
        <v>0.44978620510070488</v>
      </c>
      <c r="M14">
        <f t="shared" si="2"/>
        <v>327.39212850098005</v>
      </c>
      <c r="N14">
        <f t="shared" si="3"/>
        <v>4.6376392365120269</v>
      </c>
      <c r="O14">
        <f t="shared" si="4"/>
        <v>1.1015710968699586</v>
      </c>
      <c r="P14">
        <f t="shared" si="5"/>
        <v>27.487545013427734</v>
      </c>
      <c r="Q14" s="1">
        <v>4.5</v>
      </c>
      <c r="R14">
        <f t="shared" si="6"/>
        <v>1.7493478804826736</v>
      </c>
      <c r="S14" s="1">
        <v>1</v>
      </c>
      <c r="T14">
        <f t="shared" si="7"/>
        <v>3.4986957609653473</v>
      </c>
      <c r="U14" s="1">
        <v>27.643686294555664</v>
      </c>
      <c r="V14" s="1">
        <v>27.487545013427734</v>
      </c>
      <c r="W14" s="1">
        <v>27.643222808837891</v>
      </c>
      <c r="X14" s="1">
        <v>400.1419677734375</v>
      </c>
      <c r="Y14" s="1">
        <v>386.54486083984375</v>
      </c>
      <c r="Z14" s="1">
        <v>22.333368301391602</v>
      </c>
      <c r="AA14" s="1">
        <v>26.394624710083008</v>
      </c>
      <c r="AB14" s="1">
        <v>58.766269683837891</v>
      </c>
      <c r="AC14" s="1">
        <v>69.452735900878906</v>
      </c>
      <c r="AD14" s="1">
        <v>500.3017578125</v>
      </c>
      <c r="AE14" s="1">
        <v>408.27487182617188</v>
      </c>
      <c r="AF14" s="1">
        <v>856.7490234375</v>
      </c>
      <c r="AG14" s="1">
        <v>97.798957824707031</v>
      </c>
      <c r="AH14" s="1">
        <v>10.388752937316895</v>
      </c>
      <c r="AI14" s="1">
        <v>-0.62999027967453003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1.1117816840277777</v>
      </c>
      <c r="AR14">
        <f t="shared" si="9"/>
        <v>4.6376392365120268E-3</v>
      </c>
      <c r="AS14">
        <f t="shared" si="10"/>
        <v>300.63754501342771</v>
      </c>
      <c r="AT14">
        <f t="shared" si="11"/>
        <v>300.79368629455564</v>
      </c>
      <c r="AU14">
        <f t="shared" si="12"/>
        <v>77.572224673569508</v>
      </c>
      <c r="AV14">
        <f t="shared" si="13"/>
        <v>-1.2311650421537046</v>
      </c>
      <c r="AW14">
        <f t="shared" si="14"/>
        <v>3.6829378856903365</v>
      </c>
      <c r="AX14">
        <f t="shared" si="15"/>
        <v>37.65825288538926</v>
      </c>
      <c r="AY14">
        <f t="shared" si="16"/>
        <v>11.263628175306252</v>
      </c>
      <c r="AZ14">
        <f t="shared" si="17"/>
        <v>27.565615653991699</v>
      </c>
      <c r="BA14">
        <f t="shared" si="18"/>
        <v>3.6997974925416224</v>
      </c>
      <c r="BB14">
        <f t="shared" si="19"/>
        <v>0.39854939256425148</v>
      </c>
      <c r="BC14">
        <f t="shared" si="20"/>
        <v>2.581366788820378</v>
      </c>
      <c r="BD14">
        <f t="shared" si="21"/>
        <v>1.1184307037212444</v>
      </c>
      <c r="BE14">
        <f t="shared" si="22"/>
        <v>0.25324020270952058</v>
      </c>
      <c r="BF14">
        <f t="shared" si="23"/>
        <v>32.018608967408412</v>
      </c>
      <c r="BG14">
        <f t="shared" si="24"/>
        <v>0.84697058910486378</v>
      </c>
      <c r="BH14">
        <f t="shared" si="25"/>
        <v>72.620175336090753</v>
      </c>
      <c r="BI14">
        <f t="shared" si="26"/>
        <v>381.40354943378929</v>
      </c>
      <c r="BJ14">
        <f t="shared" si="27"/>
        <v>2.5369907437978793E-2</v>
      </c>
    </row>
    <row r="15" spans="1:62">
      <c r="A15" s="1">
        <v>5</v>
      </c>
      <c r="B15" s="1" t="s">
        <v>85</v>
      </c>
      <c r="C15" s="2">
        <v>41179</v>
      </c>
      <c r="D15" s="1" t="s">
        <v>80</v>
      </c>
      <c r="E15" s="1">
        <v>0</v>
      </c>
      <c r="F15" s="1" t="s">
        <v>73</v>
      </c>
      <c r="G15" s="1" t="s">
        <v>66</v>
      </c>
      <c r="H15" s="1">
        <v>0</v>
      </c>
      <c r="I15" s="1">
        <v>981.5</v>
      </c>
      <c r="J15" s="1">
        <v>0</v>
      </c>
      <c r="K15">
        <f t="shared" si="0"/>
        <v>12.586001133491472</v>
      </c>
      <c r="L15">
        <f t="shared" si="1"/>
        <v>0.45134368717452261</v>
      </c>
      <c r="M15">
        <f t="shared" si="2"/>
        <v>330.66511278682697</v>
      </c>
      <c r="N15">
        <f t="shared" si="3"/>
        <v>4.9939993302876848</v>
      </c>
      <c r="O15">
        <f t="shared" si="4"/>
        <v>1.1819169778886138</v>
      </c>
      <c r="P15">
        <f t="shared" si="5"/>
        <v>27.925178527832031</v>
      </c>
      <c r="Q15" s="1">
        <v>4.5</v>
      </c>
      <c r="R15">
        <f t="shared" si="6"/>
        <v>1.7493478804826736</v>
      </c>
      <c r="S15" s="1">
        <v>1</v>
      </c>
      <c r="T15">
        <f t="shared" si="7"/>
        <v>3.4986957609653473</v>
      </c>
      <c r="U15" s="1">
        <v>28.151138305664062</v>
      </c>
      <c r="V15" s="1">
        <v>27.925178527832031</v>
      </c>
      <c r="W15" s="1">
        <v>28.146696090698242</v>
      </c>
      <c r="X15" s="1">
        <v>400.32766723632812</v>
      </c>
      <c r="Y15" s="1">
        <v>387.26742553710938</v>
      </c>
      <c r="Z15" s="1">
        <v>22.175313949584961</v>
      </c>
      <c r="AA15" s="1">
        <v>26.547988891601562</v>
      </c>
      <c r="AB15" s="1">
        <v>56.648998260498047</v>
      </c>
      <c r="AC15" s="1">
        <v>67.819427490234375</v>
      </c>
      <c r="AD15" s="1">
        <v>500.29751586914062</v>
      </c>
      <c r="AE15" s="1">
        <v>427.4368896484375</v>
      </c>
      <c r="AF15" s="1">
        <v>796.24969482421875</v>
      </c>
      <c r="AG15" s="1">
        <v>97.800315856933594</v>
      </c>
      <c r="AH15" s="1">
        <v>10.388752937316895</v>
      </c>
      <c r="AI15" s="1">
        <v>-0.62999027967453003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1.1117722574869791</v>
      </c>
      <c r="AR15">
        <f t="shared" si="9"/>
        <v>4.9939993302876851E-3</v>
      </c>
      <c r="AS15">
        <f t="shared" si="10"/>
        <v>301.07517852783201</v>
      </c>
      <c r="AT15">
        <f t="shared" si="11"/>
        <v>301.30113830566404</v>
      </c>
      <c r="AU15">
        <f t="shared" si="12"/>
        <v>81.213008014114166</v>
      </c>
      <c r="AV15">
        <f t="shared" si="13"/>
        <v>-1.341130996517705</v>
      </c>
      <c r="AW15">
        <f t="shared" si="14"/>
        <v>3.778318676853611</v>
      </c>
      <c r="AX15">
        <f t="shared" si="15"/>
        <v>38.632990535334201</v>
      </c>
      <c r="AY15">
        <f t="shared" si="16"/>
        <v>12.085001643732639</v>
      </c>
      <c r="AZ15">
        <f t="shared" si="17"/>
        <v>28.038158416748047</v>
      </c>
      <c r="BA15">
        <f t="shared" si="18"/>
        <v>3.8032895141455114</v>
      </c>
      <c r="BB15">
        <f t="shared" si="19"/>
        <v>0.39977176577302276</v>
      </c>
      <c r="BC15">
        <f t="shared" si="20"/>
        <v>2.5964016989649972</v>
      </c>
      <c r="BD15">
        <f t="shared" si="21"/>
        <v>1.2068878151805142</v>
      </c>
      <c r="BE15">
        <f t="shared" si="22"/>
        <v>0.25402987515223863</v>
      </c>
      <c r="BF15">
        <f t="shared" si="23"/>
        <v>32.339152473420249</v>
      </c>
      <c r="BG15">
        <f t="shared" si="24"/>
        <v>0.85384179247252856</v>
      </c>
      <c r="BH15">
        <f t="shared" si="25"/>
        <v>71.359355964976984</v>
      </c>
      <c r="BI15">
        <f t="shared" si="26"/>
        <v>382.41101540857471</v>
      </c>
      <c r="BJ15">
        <f t="shared" si="27"/>
        <v>2.3485958794906704E-2</v>
      </c>
    </row>
    <row r="16" spans="1:62">
      <c r="A16" s="1">
        <v>6</v>
      </c>
      <c r="B16" s="1" t="s">
        <v>86</v>
      </c>
      <c r="C16" s="2">
        <v>41179</v>
      </c>
      <c r="D16" s="1" t="s">
        <v>80</v>
      </c>
      <c r="E16" s="1">
        <v>0</v>
      </c>
      <c r="F16" s="1" t="s">
        <v>71</v>
      </c>
      <c r="G16" s="1" t="s">
        <v>66</v>
      </c>
      <c r="H16" s="1">
        <v>0</v>
      </c>
      <c r="I16" s="1">
        <v>1018.5</v>
      </c>
      <c r="J16" s="1">
        <v>0</v>
      </c>
      <c r="K16">
        <f t="shared" si="0"/>
        <v>-3.9172570033418408</v>
      </c>
      <c r="L16">
        <f t="shared" si="1"/>
        <v>0.23098002815089677</v>
      </c>
      <c r="M16">
        <f t="shared" si="2"/>
        <v>422.59733973063823</v>
      </c>
      <c r="N16">
        <f t="shared" si="3"/>
        <v>2.8944473314962629</v>
      </c>
      <c r="O16">
        <f t="shared" si="4"/>
        <v>1.2658045611338453</v>
      </c>
      <c r="P16">
        <f t="shared" si="5"/>
        <v>27.467401504516602</v>
      </c>
      <c r="Q16" s="1">
        <v>4.5</v>
      </c>
      <c r="R16">
        <f t="shared" si="6"/>
        <v>1.7493478804826736</v>
      </c>
      <c r="S16" s="1">
        <v>1</v>
      </c>
      <c r="T16">
        <f t="shared" si="7"/>
        <v>3.4986957609653473</v>
      </c>
      <c r="U16" s="1">
        <v>28.254104614257812</v>
      </c>
      <c r="V16" s="1">
        <v>27.467401504516602</v>
      </c>
      <c r="W16" s="1">
        <v>28.298835754394531</v>
      </c>
      <c r="X16" s="1">
        <v>400.19451904296875</v>
      </c>
      <c r="Y16" s="1">
        <v>402.66949462890625</v>
      </c>
      <c r="Z16" s="1">
        <v>22.130964279174805</v>
      </c>
      <c r="AA16" s="1">
        <v>24.670059204101562</v>
      </c>
      <c r="AB16" s="1">
        <v>56.199142456054688</v>
      </c>
      <c r="AC16" s="1">
        <v>62.646892547607422</v>
      </c>
      <c r="AD16" s="1">
        <v>500.3233642578125</v>
      </c>
      <c r="AE16" s="1">
        <v>308.95846557617188</v>
      </c>
      <c r="AF16" s="1">
        <v>471.27716064453125</v>
      </c>
      <c r="AG16" s="1">
        <v>97.802528381347656</v>
      </c>
      <c r="AH16" s="1">
        <v>10.388752937316895</v>
      </c>
      <c r="AI16" s="1">
        <v>-0.62999027967453003</v>
      </c>
      <c r="AJ16" s="1">
        <v>0.66666668653488159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1.1118296983506943</v>
      </c>
      <c r="AR16">
        <f t="shared" si="9"/>
        <v>2.8944473314962628E-3</v>
      </c>
      <c r="AS16">
        <f t="shared" si="10"/>
        <v>300.61740150451658</v>
      </c>
      <c r="AT16">
        <f t="shared" si="11"/>
        <v>301.40410461425779</v>
      </c>
      <c r="AU16">
        <f t="shared" si="12"/>
        <v>58.702107722858273</v>
      </c>
      <c r="AV16">
        <f t="shared" si="13"/>
        <v>-0.5874342742652815</v>
      </c>
      <c r="AW16">
        <f t="shared" si="14"/>
        <v>3.6785987266125155</v>
      </c>
      <c r="AX16">
        <f t="shared" si="15"/>
        <v>37.612511532105515</v>
      </c>
      <c r="AY16">
        <f t="shared" si="16"/>
        <v>12.942452328003952</v>
      </c>
      <c r="AZ16">
        <f t="shared" si="17"/>
        <v>27.860753059387207</v>
      </c>
      <c r="BA16">
        <f t="shared" si="18"/>
        <v>3.7641434861046612</v>
      </c>
      <c r="BB16">
        <f t="shared" si="19"/>
        <v>0.2166753602866611</v>
      </c>
      <c r="BC16">
        <f t="shared" si="20"/>
        <v>2.4127941654786702</v>
      </c>
      <c r="BD16">
        <f t="shared" si="21"/>
        <v>1.351349320625991</v>
      </c>
      <c r="BE16">
        <f t="shared" si="22"/>
        <v>0.13663852243928851</v>
      </c>
      <c r="BF16">
        <f t="shared" si="23"/>
        <v>41.331088312887765</v>
      </c>
      <c r="BG16">
        <f t="shared" si="24"/>
        <v>1.0494893339762357</v>
      </c>
      <c r="BH16">
        <f t="shared" si="25"/>
        <v>66.683537101489748</v>
      </c>
      <c r="BI16">
        <f t="shared" si="26"/>
        <v>404.18099986280299</v>
      </c>
      <c r="BJ16">
        <f t="shared" si="27"/>
        <v>-6.4628607679996022E-3</v>
      </c>
    </row>
    <row r="17" spans="1:62">
      <c r="A17" s="1">
        <v>7</v>
      </c>
      <c r="B17" s="1" t="s">
        <v>87</v>
      </c>
      <c r="C17" s="2">
        <v>41179</v>
      </c>
      <c r="D17" s="1" t="s">
        <v>80</v>
      </c>
      <c r="E17" s="1">
        <v>0</v>
      </c>
      <c r="F17" s="1" t="s">
        <v>69</v>
      </c>
      <c r="G17" s="1" t="s">
        <v>66</v>
      </c>
      <c r="H17" s="1">
        <v>0</v>
      </c>
      <c r="I17" s="1">
        <v>1081.5</v>
      </c>
      <c r="J17" s="1">
        <v>0</v>
      </c>
      <c r="K17">
        <f t="shared" si="0"/>
        <v>-1.6486341329065164</v>
      </c>
      <c r="L17">
        <f t="shared" si="1"/>
        <v>6.9805034145512188E-2</v>
      </c>
      <c r="M17">
        <f t="shared" si="2"/>
        <v>429.56151856400231</v>
      </c>
      <c r="N17">
        <f t="shared" si="3"/>
        <v>1.0585472331921415</v>
      </c>
      <c r="O17">
        <f t="shared" si="4"/>
        <v>1.4666207081870146</v>
      </c>
      <c r="P17">
        <f t="shared" si="5"/>
        <v>27.634586334228516</v>
      </c>
      <c r="Q17" s="1">
        <v>4.5</v>
      </c>
      <c r="R17">
        <f t="shared" si="6"/>
        <v>1.7493478804826736</v>
      </c>
      <c r="S17" s="1">
        <v>1</v>
      </c>
      <c r="T17">
        <f t="shared" si="7"/>
        <v>3.4986957609653473</v>
      </c>
      <c r="U17" s="1">
        <v>28.405307769775391</v>
      </c>
      <c r="V17" s="1">
        <v>27.634586334228516</v>
      </c>
      <c r="W17" s="1">
        <v>28.451248168945312</v>
      </c>
      <c r="X17" s="1">
        <v>400.27969360351562</v>
      </c>
      <c r="Y17" s="1">
        <v>401.38040161132812</v>
      </c>
      <c r="Z17" s="1">
        <v>22.0556640625</v>
      </c>
      <c r="AA17" s="1">
        <v>22.985891342163086</v>
      </c>
      <c r="AB17" s="1">
        <v>55.518810272216797</v>
      </c>
      <c r="AC17" s="1">
        <v>57.860389709472656</v>
      </c>
      <c r="AD17" s="1">
        <v>500.30462646484375</v>
      </c>
      <c r="AE17" s="1">
        <v>69.169464111328125</v>
      </c>
      <c r="AF17" s="1">
        <v>67.553756713867188</v>
      </c>
      <c r="AG17" s="1">
        <v>97.804656982421875</v>
      </c>
      <c r="AH17" s="1">
        <v>10.388752937316895</v>
      </c>
      <c r="AI17" s="1">
        <v>-0.62999027967453003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1.1117880588107636</v>
      </c>
      <c r="AR17">
        <f t="shared" si="9"/>
        <v>1.0585472331921416E-3</v>
      </c>
      <c r="AS17">
        <f t="shared" si="10"/>
        <v>300.78458633422849</v>
      </c>
      <c r="AT17">
        <f t="shared" si="11"/>
        <v>301.55530776977537</v>
      </c>
      <c r="AU17">
        <f t="shared" si="12"/>
        <v>13.14219801623949</v>
      </c>
      <c r="AV17">
        <f t="shared" si="13"/>
        <v>-0.24071717036361104</v>
      </c>
      <c r="AW17">
        <f t="shared" si="14"/>
        <v>3.7147479263424961</v>
      </c>
      <c r="AX17">
        <f t="shared" si="15"/>
        <v>37.981299060331416</v>
      </c>
      <c r="AY17">
        <f t="shared" si="16"/>
        <v>14.99540771816833</v>
      </c>
      <c r="AZ17">
        <f t="shared" si="17"/>
        <v>28.019947052001953</v>
      </c>
      <c r="BA17">
        <f t="shared" si="18"/>
        <v>3.7992547275554633</v>
      </c>
      <c r="BB17">
        <f t="shared" si="19"/>
        <v>6.8439546768086862E-2</v>
      </c>
      <c r="BC17">
        <f t="shared" si="20"/>
        <v>2.2481272181554814</v>
      </c>
      <c r="BD17">
        <f t="shared" si="21"/>
        <v>1.5511275093999819</v>
      </c>
      <c r="BE17">
        <f t="shared" si="22"/>
        <v>4.2895336606568614E-2</v>
      </c>
      <c r="BF17">
        <f t="shared" si="23"/>
        <v>42.013116976000497</v>
      </c>
      <c r="BG17">
        <f t="shared" si="24"/>
        <v>1.0702104956782694</v>
      </c>
      <c r="BH17">
        <f t="shared" si="25"/>
        <v>60.074194863076414</v>
      </c>
      <c r="BI17">
        <f t="shared" si="26"/>
        <v>402.01654039888871</v>
      </c>
      <c r="BJ17">
        <f t="shared" si="27"/>
        <v>-2.4635893851500559E-3</v>
      </c>
    </row>
    <row r="18" spans="1:62">
      <c r="A18" s="1">
        <v>8</v>
      </c>
      <c r="B18" s="1" t="s">
        <v>88</v>
      </c>
      <c r="C18" s="2">
        <v>41179</v>
      </c>
      <c r="D18" s="1" t="s">
        <v>80</v>
      </c>
      <c r="E18" s="1">
        <v>0</v>
      </c>
      <c r="F18" s="1" t="s">
        <v>65</v>
      </c>
      <c r="G18" s="1" t="s">
        <v>66</v>
      </c>
      <c r="H18" s="1">
        <v>0</v>
      </c>
      <c r="I18" s="1">
        <v>1151</v>
      </c>
      <c r="J18" s="1">
        <v>0</v>
      </c>
      <c r="K18">
        <f t="shared" si="0"/>
        <v>-0.48799443577879642</v>
      </c>
      <c r="L18">
        <f t="shared" si="1"/>
        <v>5.7589177044273895E-2</v>
      </c>
      <c r="M18">
        <f t="shared" si="2"/>
        <v>404.1282162793475</v>
      </c>
      <c r="N18">
        <f t="shared" si="3"/>
        <v>0.88530775907408943</v>
      </c>
      <c r="O18">
        <f t="shared" si="4"/>
        <v>1.4819465916251096</v>
      </c>
      <c r="P18">
        <f t="shared" si="5"/>
        <v>27.598575592041016</v>
      </c>
      <c r="Q18" s="1">
        <v>4.5</v>
      </c>
      <c r="R18">
        <f t="shared" si="6"/>
        <v>1.7493478804826736</v>
      </c>
      <c r="S18" s="1">
        <v>1</v>
      </c>
      <c r="T18">
        <f t="shared" si="7"/>
        <v>3.4986957609653473</v>
      </c>
      <c r="U18" s="1">
        <v>28.460119247436523</v>
      </c>
      <c r="V18" s="1">
        <v>27.598575592041016</v>
      </c>
      <c r="W18" s="1">
        <v>28.538974761962891</v>
      </c>
      <c r="X18" s="1">
        <v>400.29299926757812</v>
      </c>
      <c r="Y18" s="1">
        <v>400.4130859375</v>
      </c>
      <c r="Z18" s="1">
        <v>21.970943450927734</v>
      </c>
      <c r="AA18" s="1">
        <v>22.749151229858398</v>
      </c>
      <c r="AB18" s="1">
        <v>55.130073547363281</v>
      </c>
      <c r="AC18" s="1">
        <v>57.082775115966797</v>
      </c>
      <c r="AD18" s="1">
        <v>500.28475952148438</v>
      </c>
      <c r="AE18" s="1">
        <v>9.0294914245605469</v>
      </c>
      <c r="AF18" s="1">
        <v>12.448507308959961</v>
      </c>
      <c r="AG18" s="1">
        <v>97.80535888671875</v>
      </c>
      <c r="AH18" s="1">
        <v>10.388752937316895</v>
      </c>
      <c r="AI18" s="1">
        <v>-0.62999027967453003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1.1117439100477429</v>
      </c>
      <c r="AR18">
        <f t="shared" si="9"/>
        <v>8.8530775907408939E-4</v>
      </c>
      <c r="AS18">
        <f t="shared" si="10"/>
        <v>300.74857559204099</v>
      </c>
      <c r="AT18">
        <f t="shared" si="11"/>
        <v>301.6101192474365</v>
      </c>
      <c r="AU18">
        <f t="shared" si="12"/>
        <v>1.7156033491385188</v>
      </c>
      <c r="AV18">
        <f t="shared" si="13"/>
        <v>-0.26745581062130219</v>
      </c>
      <c r="AW18">
        <f t="shared" si="14"/>
        <v>3.7069354920296496</v>
      </c>
      <c r="AX18">
        <f t="shared" si="15"/>
        <v>37.901149121319001</v>
      </c>
      <c r="AY18">
        <f t="shared" si="16"/>
        <v>15.151997891460603</v>
      </c>
      <c r="AZ18">
        <f t="shared" si="17"/>
        <v>28.02934741973877</v>
      </c>
      <c r="BA18">
        <f t="shared" si="18"/>
        <v>3.8013369427888213</v>
      </c>
      <c r="BB18">
        <f t="shared" si="19"/>
        <v>5.6656598983053384E-2</v>
      </c>
      <c r="BC18">
        <f t="shared" si="20"/>
        <v>2.22498890040454</v>
      </c>
      <c r="BD18">
        <f t="shared" si="21"/>
        <v>1.5763480423842813</v>
      </c>
      <c r="BE18">
        <f t="shared" si="22"/>
        <v>3.5492996199738253E-2</v>
      </c>
      <c r="BF18">
        <f t="shared" si="23"/>
        <v>39.525905229451077</v>
      </c>
      <c r="BG18">
        <f t="shared" si="24"/>
        <v>1.0092782440742394</v>
      </c>
      <c r="BH18">
        <f t="shared" si="25"/>
        <v>59.439712888295126</v>
      </c>
      <c r="BI18">
        <f t="shared" si="26"/>
        <v>400.60138252951907</v>
      </c>
      <c r="BJ18">
        <f t="shared" si="27"/>
        <v>-7.2406762479507549E-4</v>
      </c>
    </row>
    <row r="19" spans="1:62">
      <c r="A19" s="1">
        <v>9</v>
      </c>
      <c r="B19" s="1" t="s">
        <v>89</v>
      </c>
      <c r="C19" s="2">
        <v>41179</v>
      </c>
      <c r="D19" s="1" t="s">
        <v>80</v>
      </c>
      <c r="E19" s="1">
        <v>0</v>
      </c>
      <c r="F19" s="1" t="s">
        <v>71</v>
      </c>
      <c r="G19" s="1" t="s">
        <v>90</v>
      </c>
      <c r="H19" s="1">
        <v>0</v>
      </c>
      <c r="I19" s="1">
        <v>1379</v>
      </c>
      <c r="J19" s="1">
        <v>0</v>
      </c>
      <c r="K19">
        <f t="shared" si="0"/>
        <v>4.7638834297768584</v>
      </c>
      <c r="L19">
        <f t="shared" si="1"/>
        <v>0.5613598110799457</v>
      </c>
      <c r="M19">
        <f t="shared" si="2"/>
        <v>372.15317164755805</v>
      </c>
      <c r="N19">
        <f t="shared" si="3"/>
        <v>7.117550243726801</v>
      </c>
      <c r="O19">
        <f t="shared" si="4"/>
        <v>1.3613417399120222</v>
      </c>
      <c r="P19">
        <f t="shared" si="5"/>
        <v>28.434745788574219</v>
      </c>
      <c r="Q19" s="1">
        <v>3</v>
      </c>
      <c r="R19">
        <f t="shared" si="6"/>
        <v>2.0786957442760468</v>
      </c>
      <c r="S19" s="1">
        <v>1</v>
      </c>
      <c r="T19">
        <f t="shared" si="7"/>
        <v>4.1573914885520935</v>
      </c>
      <c r="U19" s="1">
        <v>28.915214538574219</v>
      </c>
      <c r="V19" s="1">
        <v>28.434745788574219</v>
      </c>
      <c r="W19" s="1">
        <v>28.895099639892578</v>
      </c>
      <c r="X19" s="1">
        <v>400.53976440429688</v>
      </c>
      <c r="Y19" s="1">
        <v>395.9935302734375</v>
      </c>
      <c r="Z19" s="1">
        <v>21.717727661132812</v>
      </c>
      <c r="AA19" s="1">
        <v>25.874834060668945</v>
      </c>
      <c r="AB19" s="1">
        <v>53.076107025146484</v>
      </c>
      <c r="AC19" s="1">
        <v>63.235691070556641</v>
      </c>
      <c r="AD19" s="1">
        <v>500.35174560546875</v>
      </c>
      <c r="AE19" s="1">
        <v>448.02389526367188</v>
      </c>
      <c r="AF19" s="1">
        <v>577.18707275390625</v>
      </c>
      <c r="AG19" s="1">
        <v>97.807197570800781</v>
      </c>
      <c r="AH19" s="1">
        <v>10.388752937316895</v>
      </c>
      <c r="AI19" s="1">
        <v>-0.62999027967453003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1.667839152018229</v>
      </c>
      <c r="AR19">
        <f t="shared" si="9"/>
        <v>7.1175502437268012E-3</v>
      </c>
      <c r="AS19">
        <f t="shared" si="10"/>
        <v>301.5847457885742</v>
      </c>
      <c r="AT19">
        <f t="shared" si="11"/>
        <v>302.0652145385742</v>
      </c>
      <c r="AU19">
        <f t="shared" si="12"/>
        <v>85.124539031925451</v>
      </c>
      <c r="AV19">
        <f t="shared" si="13"/>
        <v>-1.8797986310850903</v>
      </c>
      <c r="AW19">
        <f t="shared" si="14"/>
        <v>3.8920867469955551</v>
      </c>
      <c r="AX19">
        <f t="shared" si="15"/>
        <v>39.793459414662678</v>
      </c>
      <c r="AY19">
        <f t="shared" si="16"/>
        <v>13.918625353993733</v>
      </c>
      <c r="AZ19">
        <f t="shared" si="17"/>
        <v>28.674980163574219</v>
      </c>
      <c r="BA19">
        <f t="shared" si="18"/>
        <v>3.9467509300091232</v>
      </c>
      <c r="BB19">
        <f t="shared" si="19"/>
        <v>0.49457840695714628</v>
      </c>
      <c r="BC19">
        <f t="shared" si="20"/>
        <v>2.5307450070835329</v>
      </c>
      <c r="BD19">
        <f t="shared" si="21"/>
        <v>1.4160059229255904</v>
      </c>
      <c r="BE19">
        <f t="shared" si="22"/>
        <v>0.31448959808750154</v>
      </c>
      <c r="BF19">
        <f t="shared" si="23"/>
        <v>36.399258785932851</v>
      </c>
      <c r="BG19">
        <f t="shared" si="24"/>
        <v>0.93979609058406222</v>
      </c>
      <c r="BH19">
        <f t="shared" si="25"/>
        <v>68.137670217934129</v>
      </c>
      <c r="BI19">
        <f t="shared" si="26"/>
        <v>394.44658848363781</v>
      </c>
      <c r="BJ19">
        <f t="shared" si="27"/>
        <v>8.2292489673359507E-3</v>
      </c>
    </row>
    <row r="20" spans="1:62">
      <c r="A20" s="1">
        <v>10</v>
      </c>
      <c r="B20" s="1" t="s">
        <v>91</v>
      </c>
      <c r="C20" s="2">
        <v>41179</v>
      </c>
      <c r="D20" s="1" t="s">
        <v>80</v>
      </c>
      <c r="E20" s="1">
        <v>0</v>
      </c>
      <c r="F20" s="1" t="s">
        <v>69</v>
      </c>
      <c r="G20" s="1" t="s">
        <v>90</v>
      </c>
      <c r="H20" s="1">
        <v>0</v>
      </c>
      <c r="I20" s="1">
        <v>1464</v>
      </c>
      <c r="J20" s="1">
        <v>0</v>
      </c>
      <c r="K20">
        <f t="shared" si="0"/>
        <v>-0.66684028955885877</v>
      </c>
      <c r="L20">
        <f t="shared" si="1"/>
        <v>0.30392579101133338</v>
      </c>
      <c r="M20">
        <f t="shared" si="2"/>
        <v>394.02419028787102</v>
      </c>
      <c r="N20">
        <f t="shared" si="3"/>
        <v>4.2859003394048987</v>
      </c>
      <c r="O20">
        <f t="shared" si="4"/>
        <v>1.438313217059219</v>
      </c>
      <c r="P20">
        <f t="shared" si="5"/>
        <v>28.201717376708984</v>
      </c>
      <c r="Q20" s="1">
        <v>3.5</v>
      </c>
      <c r="R20">
        <f t="shared" si="6"/>
        <v>1.9689131230115891</v>
      </c>
      <c r="S20" s="1">
        <v>1</v>
      </c>
      <c r="T20">
        <f t="shared" si="7"/>
        <v>3.9378262460231781</v>
      </c>
      <c r="U20" s="1">
        <v>29.133943557739258</v>
      </c>
      <c r="V20" s="1">
        <v>28.201717376708984</v>
      </c>
      <c r="W20" s="1">
        <v>29.137983322143555</v>
      </c>
      <c r="X20" s="1">
        <v>400.56161499023438</v>
      </c>
      <c r="Y20" s="1">
        <v>399.82931518554688</v>
      </c>
      <c r="Z20" s="1">
        <v>21.627449035644531</v>
      </c>
      <c r="AA20" s="1">
        <v>24.552114486694336</v>
      </c>
      <c r="AB20" s="1">
        <v>52.190986633300781</v>
      </c>
      <c r="AC20" s="1">
        <v>59.248744964599609</v>
      </c>
      <c r="AD20" s="1">
        <v>500.30862426757812</v>
      </c>
      <c r="AE20" s="1">
        <v>440.62631225585938</v>
      </c>
      <c r="AF20" s="1">
        <v>214.88848876953125</v>
      </c>
      <c r="AG20" s="1">
        <v>97.807510375976562</v>
      </c>
      <c r="AH20" s="1">
        <v>10.388752937316895</v>
      </c>
      <c r="AI20" s="1">
        <v>-0.62999027967453003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1.4294532121930805</v>
      </c>
      <c r="AR20">
        <f t="shared" si="9"/>
        <v>4.2859003394048988E-3</v>
      </c>
      <c r="AS20">
        <f t="shared" si="10"/>
        <v>301.35171737670896</v>
      </c>
      <c r="AT20">
        <f t="shared" si="11"/>
        <v>302.28394355773924</v>
      </c>
      <c r="AU20">
        <f t="shared" si="12"/>
        <v>83.718998278078288</v>
      </c>
      <c r="AV20">
        <f t="shared" si="13"/>
        <v>-0.83405948431259247</v>
      </c>
      <c r="AW20">
        <f t="shared" si="14"/>
        <v>3.8396944094687395</v>
      </c>
      <c r="AX20">
        <f t="shared" si="15"/>
        <v>39.257664311347646</v>
      </c>
      <c r="AY20">
        <f t="shared" si="16"/>
        <v>14.705549824653311</v>
      </c>
      <c r="AZ20">
        <f t="shared" si="17"/>
        <v>28.667830467224121</v>
      </c>
      <c r="BA20">
        <f t="shared" si="18"/>
        <v>3.9451144347306588</v>
      </c>
      <c r="BB20">
        <f t="shared" si="19"/>
        <v>0.2821492030270808</v>
      </c>
      <c r="BC20">
        <f t="shared" si="20"/>
        <v>2.4013811924095205</v>
      </c>
      <c r="BD20">
        <f t="shared" si="21"/>
        <v>1.5437332423211383</v>
      </c>
      <c r="BE20">
        <f t="shared" si="22"/>
        <v>0.17817846005835208</v>
      </c>
      <c r="BF20">
        <f t="shared" si="23"/>
        <v>38.538525079966711</v>
      </c>
      <c r="BG20">
        <f t="shared" si="24"/>
        <v>0.98548099232048081</v>
      </c>
      <c r="BH20">
        <f t="shared" si="25"/>
        <v>64.078864608607105</v>
      </c>
      <c r="BI20">
        <f t="shared" si="26"/>
        <v>400.05792720005962</v>
      </c>
      <c r="BJ20">
        <f t="shared" si="27"/>
        <v>-1.068104534992454E-3</v>
      </c>
    </row>
    <row r="21" spans="1:62">
      <c r="A21" s="1">
        <v>11</v>
      </c>
      <c r="B21" s="1" t="s">
        <v>92</v>
      </c>
      <c r="C21" s="2">
        <v>41179</v>
      </c>
      <c r="D21" s="1" t="s">
        <v>80</v>
      </c>
      <c r="E21" s="1">
        <v>0</v>
      </c>
      <c r="F21" s="1" t="s">
        <v>65</v>
      </c>
      <c r="G21" s="1" t="s">
        <v>90</v>
      </c>
      <c r="H21" s="1">
        <v>0</v>
      </c>
      <c r="I21" s="1">
        <v>1546</v>
      </c>
      <c r="J21" s="1">
        <v>0</v>
      </c>
      <c r="K21">
        <f t="shared" si="0"/>
        <v>-3.6085190153962978</v>
      </c>
      <c r="L21">
        <f t="shared" si="1"/>
        <v>8.5809391918316616E-2</v>
      </c>
      <c r="M21">
        <f t="shared" si="2"/>
        <v>460.78080354517334</v>
      </c>
      <c r="N21">
        <f t="shared" si="3"/>
        <v>1.4010347279112056</v>
      </c>
      <c r="O21">
        <f t="shared" si="4"/>
        <v>1.5878413953119046</v>
      </c>
      <c r="P21">
        <f t="shared" si="5"/>
        <v>28.156274795532227</v>
      </c>
      <c r="Q21" s="1">
        <v>5</v>
      </c>
      <c r="R21">
        <f t="shared" si="6"/>
        <v>1.6395652592182159</v>
      </c>
      <c r="S21" s="1">
        <v>1</v>
      </c>
      <c r="T21">
        <f t="shared" si="7"/>
        <v>3.2791305184364319</v>
      </c>
      <c r="U21" s="1">
        <v>29.227319717407227</v>
      </c>
      <c r="V21" s="1">
        <v>28.156274795532227</v>
      </c>
      <c r="W21" s="1">
        <v>29.278100967407227</v>
      </c>
      <c r="X21" s="1">
        <v>400.48992919921875</v>
      </c>
      <c r="Y21" s="1">
        <v>403.53128051757812</v>
      </c>
      <c r="Z21" s="1">
        <v>21.551738739013672</v>
      </c>
      <c r="AA21" s="1">
        <v>22.919849395751953</v>
      </c>
      <c r="AB21" s="1">
        <v>51.727821350097656</v>
      </c>
      <c r="AC21" s="1">
        <v>55.011520385742188</v>
      </c>
      <c r="AD21" s="1">
        <v>500.29696655273438</v>
      </c>
      <c r="AE21" s="1">
        <v>10.331355094909668</v>
      </c>
      <c r="AF21" s="1">
        <v>29.734287261962891</v>
      </c>
      <c r="AG21" s="1">
        <v>97.806404113769531</v>
      </c>
      <c r="AH21" s="1">
        <v>10.388752937316895</v>
      </c>
      <c r="AI21" s="1">
        <v>-0.62999027967453003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1.0005939331054687</v>
      </c>
      <c r="AR21">
        <f t="shared" si="9"/>
        <v>1.4010347279112057E-3</v>
      </c>
      <c r="AS21">
        <f t="shared" si="10"/>
        <v>301.3062747955322</v>
      </c>
      <c r="AT21">
        <f t="shared" si="11"/>
        <v>302.3773197174072</v>
      </c>
      <c r="AU21">
        <f t="shared" si="12"/>
        <v>1.9629574434009669</v>
      </c>
      <c r="AV21">
        <f t="shared" si="13"/>
        <v>-0.49062785897608102</v>
      </c>
      <c r="AW21">
        <f t="shared" si="14"/>
        <v>3.8295494475395566</v>
      </c>
      <c r="AX21">
        <f t="shared" si="15"/>
        <v>39.154383419361587</v>
      </c>
      <c r="AY21">
        <f t="shared" si="16"/>
        <v>16.234534023609633</v>
      </c>
      <c r="AZ21">
        <f t="shared" si="17"/>
        <v>28.691797256469727</v>
      </c>
      <c r="BA21">
        <f t="shared" si="18"/>
        <v>3.9506025316408406</v>
      </c>
      <c r="BB21">
        <f t="shared" si="19"/>
        <v>8.3621165103706138E-2</v>
      </c>
      <c r="BC21">
        <f t="shared" si="20"/>
        <v>2.241708052227652</v>
      </c>
      <c r="BD21">
        <f t="shared" si="21"/>
        <v>1.7088944794131886</v>
      </c>
      <c r="BE21">
        <f t="shared" si="22"/>
        <v>5.2455518121717247E-2</v>
      </c>
      <c r="BF21">
        <f t="shared" si="23"/>
        <v>45.067313479406671</v>
      </c>
      <c r="BG21">
        <f t="shared" si="24"/>
        <v>1.1418713388319381</v>
      </c>
      <c r="BH21">
        <f t="shared" si="25"/>
        <v>58.300227396414648</v>
      </c>
      <c r="BI21">
        <f t="shared" si="26"/>
        <v>405.01688795021789</v>
      </c>
      <c r="BJ21">
        <f t="shared" si="27"/>
        <v>-5.1942890635155127E-3</v>
      </c>
    </row>
    <row r="22" spans="1:62">
      <c r="A22" s="1">
        <v>12</v>
      </c>
      <c r="B22" s="1" t="s">
        <v>93</v>
      </c>
      <c r="C22" s="2">
        <v>41179</v>
      </c>
      <c r="D22" s="1" t="s">
        <v>80</v>
      </c>
      <c r="E22" s="1">
        <v>0</v>
      </c>
      <c r="F22" s="1" t="s">
        <v>73</v>
      </c>
      <c r="G22" s="1" t="s">
        <v>94</v>
      </c>
      <c r="H22" s="1">
        <v>0</v>
      </c>
      <c r="I22" s="1">
        <v>1769.5</v>
      </c>
      <c r="J22" s="1">
        <v>0</v>
      </c>
      <c r="K22">
        <f t="shared" si="0"/>
        <v>-5.4770429350071961</v>
      </c>
      <c r="L22">
        <f t="shared" si="1"/>
        <v>0.30909896171691131</v>
      </c>
      <c r="M22">
        <f t="shared" si="2"/>
        <v>420.61547898299676</v>
      </c>
      <c r="N22">
        <f t="shared" si="3"/>
        <v>5.1313721679932947</v>
      </c>
      <c r="O22">
        <f t="shared" si="4"/>
        <v>1.6818408918691334</v>
      </c>
      <c r="P22">
        <f t="shared" si="5"/>
        <v>28.998065948486328</v>
      </c>
      <c r="Q22" s="1">
        <v>2.5</v>
      </c>
      <c r="R22">
        <f t="shared" si="6"/>
        <v>2.1884783655405045</v>
      </c>
      <c r="S22" s="1">
        <v>1</v>
      </c>
      <c r="T22">
        <f t="shared" si="7"/>
        <v>4.3769567310810089</v>
      </c>
      <c r="U22" s="1">
        <v>29.396123886108398</v>
      </c>
      <c r="V22" s="1">
        <v>28.998065948486328</v>
      </c>
      <c r="W22" s="1">
        <v>29.445640563964844</v>
      </c>
      <c r="X22" s="1">
        <v>400.43197631835938</v>
      </c>
      <c r="Y22" s="1">
        <v>402.13772583007812</v>
      </c>
      <c r="Z22" s="1">
        <v>21.416511535644531</v>
      </c>
      <c r="AA22" s="1">
        <v>23.919342041015625</v>
      </c>
      <c r="AB22" s="1">
        <v>50.905113220214844</v>
      </c>
      <c r="AC22" s="1">
        <v>56.854114532470703</v>
      </c>
      <c r="AD22" s="1">
        <v>500.296875</v>
      </c>
      <c r="AE22" s="1">
        <v>32.224536895751953</v>
      </c>
      <c r="AF22" s="1">
        <v>49.206325531005859</v>
      </c>
      <c r="AG22" s="1">
        <v>97.807113647460938</v>
      </c>
      <c r="AH22" s="1">
        <v>10.388752937316895</v>
      </c>
      <c r="AI22" s="1">
        <v>-0.62999027967453003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2.0011874999999999</v>
      </c>
      <c r="AR22">
        <f t="shared" si="9"/>
        <v>5.131372167993295E-3</v>
      </c>
      <c r="AS22">
        <f t="shared" si="10"/>
        <v>302.14806594848631</v>
      </c>
      <c r="AT22">
        <f t="shared" si="11"/>
        <v>302.54612388610838</v>
      </c>
      <c r="AU22">
        <f t="shared" si="12"/>
        <v>6.1226619333635881</v>
      </c>
      <c r="AV22">
        <f t="shared" si="13"/>
        <v>-1.7321092399594582</v>
      </c>
      <c r="AW22">
        <f t="shared" si="14"/>
        <v>4.0213226972472391</v>
      </c>
      <c r="AX22">
        <f t="shared" si="15"/>
        <v>41.114828434073026</v>
      </c>
      <c r="AY22">
        <f t="shared" si="16"/>
        <v>17.195486393057401</v>
      </c>
      <c r="AZ22">
        <f t="shared" si="17"/>
        <v>29.197094917297363</v>
      </c>
      <c r="BA22">
        <f t="shared" si="18"/>
        <v>4.0678697815664639</v>
      </c>
      <c r="BB22">
        <f t="shared" si="19"/>
        <v>0.28871035039901488</v>
      </c>
      <c r="BC22">
        <f t="shared" si="20"/>
        <v>2.3394818053781057</v>
      </c>
      <c r="BD22">
        <f t="shared" si="21"/>
        <v>1.7283879761883583</v>
      </c>
      <c r="BE22">
        <f t="shared" si="22"/>
        <v>0.1821713094117694</v>
      </c>
      <c r="BF22">
        <f t="shared" si="23"/>
        <v>41.139185954771179</v>
      </c>
      <c r="BG22">
        <f t="shared" si="24"/>
        <v>1.0459488179448411</v>
      </c>
      <c r="BH22">
        <f t="shared" si="25"/>
        <v>59.622680376649548</v>
      </c>
      <c r="BI22">
        <f t="shared" si="26"/>
        <v>403.82702924716574</v>
      </c>
      <c r="BJ22">
        <f t="shared" si="27"/>
        <v>-8.0865310311670404E-3</v>
      </c>
    </row>
    <row r="23" spans="1:62">
      <c r="A23" s="1">
        <v>13</v>
      </c>
      <c r="B23" s="1" t="s">
        <v>95</v>
      </c>
      <c r="C23" s="2">
        <v>41179</v>
      </c>
      <c r="D23" s="1" t="s">
        <v>80</v>
      </c>
      <c r="E23" s="1">
        <v>0</v>
      </c>
      <c r="F23" s="1" t="s">
        <v>71</v>
      </c>
      <c r="G23" s="1" t="s">
        <v>94</v>
      </c>
      <c r="H23" s="1">
        <v>0</v>
      </c>
      <c r="I23" s="1">
        <v>1891</v>
      </c>
      <c r="J23" s="1">
        <v>0</v>
      </c>
      <c r="K23">
        <f t="shared" si="0"/>
        <v>-3.3233682071424222</v>
      </c>
      <c r="L23">
        <f t="shared" si="1"/>
        <v>0.41850061368128538</v>
      </c>
      <c r="M23">
        <f t="shared" si="2"/>
        <v>405.17382541997188</v>
      </c>
      <c r="N23">
        <f t="shared" si="3"/>
        <v>5.7787369347591726</v>
      </c>
      <c r="O23">
        <f t="shared" si="4"/>
        <v>1.4387671277738461</v>
      </c>
      <c r="P23">
        <f t="shared" si="5"/>
        <v>28.297964096069336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29.691862106323242</v>
      </c>
      <c r="V23" s="1">
        <v>28.297964096069336</v>
      </c>
      <c r="W23" s="1">
        <v>29.779079437255859</v>
      </c>
      <c r="X23" s="1">
        <v>400.44332885742188</v>
      </c>
      <c r="Y23" s="1">
        <v>401.04644775390625</v>
      </c>
      <c r="Z23" s="1">
        <v>21.388338088989258</v>
      </c>
      <c r="AA23" s="1">
        <v>24.767593383789062</v>
      </c>
      <c r="AB23" s="1">
        <v>49.979907989501953</v>
      </c>
      <c r="AC23" s="1">
        <v>57.876499176025391</v>
      </c>
      <c r="AD23" s="1">
        <v>500.31243896484375</v>
      </c>
      <c r="AE23" s="1">
        <v>24.534030914306641</v>
      </c>
      <c r="AF23" s="1">
        <v>33.960445404052734</v>
      </c>
      <c r="AG23" s="1">
        <v>97.808921813964844</v>
      </c>
      <c r="AH23" s="1">
        <v>10.388752937316895</v>
      </c>
      <c r="AI23" s="1">
        <v>-0.62999027967453003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1.667708129882812</v>
      </c>
      <c r="AR23">
        <f t="shared" si="9"/>
        <v>5.7787369347591724E-3</v>
      </c>
      <c r="AS23">
        <f t="shared" si="10"/>
        <v>301.44796409606931</v>
      </c>
      <c r="AT23">
        <f t="shared" si="11"/>
        <v>302.84186210632322</v>
      </c>
      <c r="AU23">
        <f t="shared" si="12"/>
        <v>4.6614658152245738</v>
      </c>
      <c r="AV23">
        <f t="shared" si="13"/>
        <v>-1.968937360241197</v>
      </c>
      <c r="AW23">
        <f t="shared" si="14"/>
        <v>3.8612587325689436</v>
      </c>
      <c r="AX23">
        <f t="shared" si="15"/>
        <v>39.477571789546559</v>
      </c>
      <c r="AY23">
        <f t="shared" si="16"/>
        <v>14.709978405757496</v>
      </c>
      <c r="AZ23">
        <f t="shared" si="17"/>
        <v>28.994913101196289</v>
      </c>
      <c r="BA23">
        <f t="shared" si="18"/>
        <v>4.0205890907269142</v>
      </c>
      <c r="BB23">
        <f t="shared" si="19"/>
        <v>0.38022550584687437</v>
      </c>
      <c r="BC23">
        <f t="shared" si="20"/>
        <v>2.4224916047950975</v>
      </c>
      <c r="BD23">
        <f t="shared" si="21"/>
        <v>1.5980974859318167</v>
      </c>
      <c r="BE23">
        <f t="shared" si="22"/>
        <v>0.24080683971406219</v>
      </c>
      <c r="BF23">
        <f t="shared" si="23"/>
        <v>39.629615011567068</v>
      </c>
      <c r="BG23">
        <f t="shared" si="24"/>
        <v>1.0102915203193579</v>
      </c>
      <c r="BH23">
        <f t="shared" si="25"/>
        <v>65.022691025938258</v>
      </c>
      <c r="BI23">
        <f t="shared" si="26"/>
        <v>402.12562133955402</v>
      </c>
      <c r="BJ23">
        <f t="shared" si="27"/>
        <v>-5.3738019323065836E-3</v>
      </c>
    </row>
    <row r="24" spans="1:62">
      <c r="A24" s="1">
        <v>14</v>
      </c>
      <c r="B24" s="1" t="s">
        <v>96</v>
      </c>
      <c r="C24" s="2">
        <v>41179</v>
      </c>
      <c r="D24" s="1" t="s">
        <v>80</v>
      </c>
      <c r="E24" s="1">
        <v>0</v>
      </c>
      <c r="F24" s="1" t="s">
        <v>69</v>
      </c>
      <c r="G24" s="1" t="s">
        <v>94</v>
      </c>
      <c r="H24" s="1">
        <v>0</v>
      </c>
      <c r="I24" s="1">
        <v>1968</v>
      </c>
      <c r="J24" s="1">
        <v>0</v>
      </c>
      <c r="K24">
        <f t="shared" si="0"/>
        <v>-21.958994409293819</v>
      </c>
      <c r="L24">
        <f t="shared" si="1"/>
        <v>0.2190552548901227</v>
      </c>
      <c r="M24">
        <f t="shared" si="2"/>
        <v>575.41295858325282</v>
      </c>
      <c r="N24">
        <f t="shared" si="3"/>
        <v>3.3457859195680228</v>
      </c>
      <c r="O24">
        <f t="shared" si="4"/>
        <v>1.5363809433971927</v>
      </c>
      <c r="P24">
        <f t="shared" si="5"/>
        <v>28.538925170898438</v>
      </c>
      <c r="Q24" s="1">
        <v>4.5</v>
      </c>
      <c r="R24">
        <f t="shared" si="6"/>
        <v>1.7493478804826736</v>
      </c>
      <c r="S24" s="1">
        <v>1</v>
      </c>
      <c r="T24">
        <f t="shared" si="7"/>
        <v>3.4986957609653473</v>
      </c>
      <c r="U24" s="1">
        <v>29.7818603515625</v>
      </c>
      <c r="V24" s="1">
        <v>28.538925170898438</v>
      </c>
      <c r="W24" s="1">
        <v>29.894250869750977</v>
      </c>
      <c r="X24" s="1">
        <v>400.74008178710938</v>
      </c>
      <c r="Y24" s="1">
        <v>419.2288818359375</v>
      </c>
      <c r="Z24" s="1">
        <v>21.389839172363281</v>
      </c>
      <c r="AA24" s="1">
        <v>24.325904846191406</v>
      </c>
      <c r="AB24" s="1">
        <v>49.72601318359375</v>
      </c>
      <c r="AC24" s="1">
        <v>56.5516357421875</v>
      </c>
      <c r="AD24" s="1">
        <v>500.32208251953125</v>
      </c>
      <c r="AE24" s="1">
        <v>214.57005310058594</v>
      </c>
      <c r="AF24" s="1">
        <v>394.87274169921875</v>
      </c>
      <c r="AG24" s="1">
        <v>97.810531616210938</v>
      </c>
      <c r="AH24" s="1">
        <v>10.388752937316895</v>
      </c>
      <c r="AI24" s="1">
        <v>-0.62999027967453003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1.1118268500434025</v>
      </c>
      <c r="AR24">
        <f t="shared" si="9"/>
        <v>3.3457859195680228E-3</v>
      </c>
      <c r="AS24">
        <f t="shared" si="10"/>
        <v>301.68892517089841</v>
      </c>
      <c r="AT24">
        <f t="shared" si="11"/>
        <v>302.93186035156248</v>
      </c>
      <c r="AU24">
        <f t="shared" si="12"/>
        <v>40.768309577536456</v>
      </c>
      <c r="AV24">
        <f t="shared" si="13"/>
        <v>-0.90401676353624005</v>
      </c>
      <c r="AW24">
        <f t="shared" si="14"/>
        <v>3.9157106284485361</v>
      </c>
      <c r="AX24">
        <f t="shared" si="15"/>
        <v>40.033629955238418</v>
      </c>
      <c r="AY24">
        <f t="shared" si="16"/>
        <v>15.707725109047011</v>
      </c>
      <c r="AZ24">
        <f t="shared" si="17"/>
        <v>29.160392761230469</v>
      </c>
      <c r="BA24">
        <f t="shared" si="18"/>
        <v>4.0592510592086803</v>
      </c>
      <c r="BB24">
        <f t="shared" si="19"/>
        <v>0.20614820315633814</v>
      </c>
      <c r="BC24">
        <f t="shared" si="20"/>
        <v>2.3793296850513435</v>
      </c>
      <c r="BD24">
        <f t="shared" si="21"/>
        <v>1.6799213741573369</v>
      </c>
      <c r="BE24">
        <f t="shared" si="22"/>
        <v>0.12994324069146052</v>
      </c>
      <c r="BF24">
        <f t="shared" si="23"/>
        <v>56.281447377884724</v>
      </c>
      <c r="BG24">
        <f t="shared" si="24"/>
        <v>1.3725508511325251</v>
      </c>
      <c r="BH24">
        <f t="shared" si="25"/>
        <v>61.847807320484513</v>
      </c>
      <c r="BI24">
        <f t="shared" si="26"/>
        <v>427.70193707649014</v>
      </c>
      <c r="BJ24">
        <f t="shared" si="27"/>
        <v>-3.1753787800468052E-2</v>
      </c>
    </row>
    <row r="25" spans="1:62">
      <c r="A25" s="1">
        <v>15</v>
      </c>
      <c r="B25" s="1" t="s">
        <v>97</v>
      </c>
      <c r="C25" s="2">
        <v>41179</v>
      </c>
      <c r="D25" s="1" t="s">
        <v>80</v>
      </c>
      <c r="E25" s="1">
        <v>0</v>
      </c>
      <c r="F25" s="1" t="s">
        <v>65</v>
      </c>
      <c r="G25" s="1" t="s">
        <v>94</v>
      </c>
      <c r="H25" s="1">
        <v>0</v>
      </c>
      <c r="I25" s="1">
        <v>2054.5</v>
      </c>
      <c r="J25" s="1">
        <v>0</v>
      </c>
      <c r="K25">
        <f t="shared" si="0"/>
        <v>-12.727780818771386</v>
      </c>
      <c r="L25">
        <f t="shared" si="1"/>
        <v>0.10847114234809412</v>
      </c>
      <c r="M25">
        <f t="shared" si="2"/>
        <v>593.10607204840267</v>
      </c>
      <c r="N25">
        <f t="shared" si="3"/>
        <v>1.6515736564858878</v>
      </c>
      <c r="O25">
        <f t="shared" si="4"/>
        <v>1.491417232261707</v>
      </c>
      <c r="P25">
        <f t="shared" si="5"/>
        <v>27.7589111328125</v>
      </c>
      <c r="Q25" s="1">
        <v>5</v>
      </c>
      <c r="R25">
        <f t="shared" si="6"/>
        <v>1.6395652592182159</v>
      </c>
      <c r="S25" s="1">
        <v>1</v>
      </c>
      <c r="T25">
        <f t="shared" si="7"/>
        <v>3.2791305184364319</v>
      </c>
      <c r="U25" s="1">
        <v>29.772071838378906</v>
      </c>
      <c r="V25" s="1">
        <v>27.7589111328125</v>
      </c>
      <c r="W25" s="1">
        <v>29.897943496704102</v>
      </c>
      <c r="X25" s="1">
        <v>400.60696411132812</v>
      </c>
      <c r="Y25" s="1">
        <v>412.64556884765625</v>
      </c>
      <c r="Z25" s="1">
        <v>21.394950866699219</v>
      </c>
      <c r="AA25" s="1">
        <v>23.007499694824219</v>
      </c>
      <c r="AB25" s="1">
        <v>49.766746520996094</v>
      </c>
      <c r="AC25" s="1">
        <v>53.517696380615234</v>
      </c>
      <c r="AD25" s="1">
        <v>500.31820678710938</v>
      </c>
      <c r="AE25" s="1">
        <v>6.9323282241821289</v>
      </c>
      <c r="AF25" s="1">
        <v>11.356648445129395</v>
      </c>
      <c r="AG25" s="1">
        <v>97.812156677246094</v>
      </c>
      <c r="AH25" s="1">
        <v>10.388752937316895</v>
      </c>
      <c r="AI25" s="1">
        <v>-0.62999027967453003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1.0006364135742187</v>
      </c>
      <c r="AR25">
        <f t="shared" si="9"/>
        <v>1.6515736564858879E-3</v>
      </c>
      <c r="AS25">
        <f t="shared" si="10"/>
        <v>300.90891113281248</v>
      </c>
      <c r="AT25">
        <f t="shared" si="11"/>
        <v>302.92207183837888</v>
      </c>
      <c r="AU25">
        <f t="shared" si="12"/>
        <v>1.317142346066646</v>
      </c>
      <c r="AV25">
        <f t="shared" si="13"/>
        <v>-0.49620237357109787</v>
      </c>
      <c r="AW25">
        <f t="shared" si="14"/>
        <v>3.7418303971635449</v>
      </c>
      <c r="AX25">
        <f t="shared" si="15"/>
        <v>38.255269327212389</v>
      </c>
      <c r="AY25">
        <f t="shared" si="16"/>
        <v>15.24776963238817</v>
      </c>
      <c r="AZ25">
        <f t="shared" si="17"/>
        <v>28.765491485595703</v>
      </c>
      <c r="BA25">
        <f t="shared" si="18"/>
        <v>3.9675193288583963</v>
      </c>
      <c r="BB25">
        <f t="shared" si="19"/>
        <v>0.10499789197792644</v>
      </c>
      <c r="BC25">
        <f t="shared" si="20"/>
        <v>2.250413164901838</v>
      </c>
      <c r="BD25">
        <f t="shared" si="21"/>
        <v>1.7171061639565584</v>
      </c>
      <c r="BE25">
        <f t="shared" si="22"/>
        <v>6.592713724177672E-2</v>
      </c>
      <c r="BF25">
        <f t="shared" si="23"/>
        <v>58.012984045424375</v>
      </c>
      <c r="BG25">
        <f t="shared" si="24"/>
        <v>1.4373256780745178</v>
      </c>
      <c r="BH25">
        <f t="shared" si="25"/>
        <v>60.199138804342155</v>
      </c>
      <c r="BI25">
        <f t="shared" si="26"/>
        <v>417.88552621096801</v>
      </c>
      <c r="BJ25">
        <f t="shared" si="27"/>
        <v>-1.8335199381699769E-2</v>
      </c>
    </row>
    <row r="26" spans="1:62">
      <c r="A26" s="1">
        <v>16</v>
      </c>
      <c r="B26" s="1" t="s">
        <v>98</v>
      </c>
      <c r="C26" s="2">
        <v>41179</v>
      </c>
      <c r="D26" s="1" t="s">
        <v>80</v>
      </c>
      <c r="E26" s="1">
        <v>0</v>
      </c>
      <c r="F26" s="1" t="s">
        <v>71</v>
      </c>
      <c r="G26" s="1" t="s">
        <v>66</v>
      </c>
      <c r="H26" s="1">
        <v>0</v>
      </c>
      <c r="I26" s="1">
        <v>3056.5</v>
      </c>
      <c r="J26" s="1">
        <v>0</v>
      </c>
      <c r="K26">
        <f t="shared" si="0"/>
        <v>-2.449231047233452</v>
      </c>
      <c r="L26">
        <f t="shared" si="1"/>
        <v>0.34631424435727781</v>
      </c>
      <c r="M26">
        <f t="shared" si="2"/>
        <v>402.9916943392933</v>
      </c>
      <c r="N26">
        <f t="shared" si="3"/>
        <v>5.0723776159793141</v>
      </c>
      <c r="O26">
        <f t="shared" si="4"/>
        <v>1.5010720858406668</v>
      </c>
      <c r="P26">
        <f t="shared" si="5"/>
        <v>28.759429931640625</v>
      </c>
      <c r="Q26" s="1">
        <v>3</v>
      </c>
      <c r="R26">
        <f t="shared" si="6"/>
        <v>2.0786957442760468</v>
      </c>
      <c r="S26" s="1">
        <v>1</v>
      </c>
      <c r="T26">
        <f t="shared" si="7"/>
        <v>4.1573914885520935</v>
      </c>
      <c r="U26" s="1">
        <v>29.327016830444336</v>
      </c>
      <c r="V26" s="1">
        <v>28.759429931640625</v>
      </c>
      <c r="W26" s="1">
        <v>29.361598968505859</v>
      </c>
      <c r="X26" s="1">
        <v>400.71200561523438</v>
      </c>
      <c r="Y26" s="1">
        <v>400.96109008789062</v>
      </c>
      <c r="Z26" s="1">
        <v>22.235054016113281</v>
      </c>
      <c r="AA26" s="1">
        <v>25.199899673461914</v>
      </c>
      <c r="AB26" s="1">
        <v>53.068889617919922</v>
      </c>
      <c r="AC26" s="1">
        <v>60.145149230957031</v>
      </c>
      <c r="AD26" s="1">
        <v>500.31820678710938</v>
      </c>
      <c r="AE26" s="1">
        <v>171.07809448242188</v>
      </c>
      <c r="AF26" s="1">
        <v>422.41580200195312</v>
      </c>
      <c r="AG26" s="1">
        <v>97.819969177246094</v>
      </c>
      <c r="AH26" s="1">
        <v>9.8830461502075195</v>
      </c>
      <c r="AI26" s="1">
        <v>-0.61901348829269409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1.6677273559570311</v>
      </c>
      <c r="AR26">
        <f t="shared" si="9"/>
        <v>5.0723776159793139E-3</v>
      </c>
      <c r="AS26">
        <f t="shared" si="10"/>
        <v>301.9094299316406</v>
      </c>
      <c r="AT26">
        <f t="shared" si="11"/>
        <v>302.47701683044431</v>
      </c>
      <c r="AU26">
        <f t="shared" si="12"/>
        <v>32.504837543778194</v>
      </c>
      <c r="AV26">
        <f t="shared" si="13"/>
        <v>-1.5537664855501614</v>
      </c>
      <c r="AW26">
        <f t="shared" si="14"/>
        <v>3.9661254951684053</v>
      </c>
      <c r="AX26">
        <f t="shared" si="15"/>
        <v>40.545151757121651</v>
      </c>
      <c r="AY26">
        <f t="shared" si="16"/>
        <v>15.345252083659737</v>
      </c>
      <c r="AZ26">
        <f t="shared" si="17"/>
        <v>29.04322338104248</v>
      </c>
      <c r="BA26">
        <f t="shared" si="18"/>
        <v>4.0318427725970913</v>
      </c>
      <c r="BB26">
        <f t="shared" si="19"/>
        <v>0.31968427273893329</v>
      </c>
      <c r="BC26">
        <f t="shared" si="20"/>
        <v>2.4650534093277385</v>
      </c>
      <c r="BD26">
        <f t="shared" si="21"/>
        <v>1.5667893632693528</v>
      </c>
      <c r="BE26">
        <f t="shared" si="22"/>
        <v>0.20203591760123077</v>
      </c>
      <c r="BF26">
        <f t="shared" si="23"/>
        <v>39.42063511895585</v>
      </c>
      <c r="BG26">
        <f t="shared" si="24"/>
        <v>1.0050643424052881</v>
      </c>
      <c r="BH26">
        <f t="shared" si="25"/>
        <v>63.875462790058812</v>
      </c>
      <c r="BI26">
        <f t="shared" si="26"/>
        <v>401.75641136635812</v>
      </c>
      <c r="BJ26">
        <f t="shared" si="27"/>
        <v>-3.8940453019716873E-3</v>
      </c>
    </row>
    <row r="27" spans="1:62">
      <c r="A27" s="1">
        <v>17</v>
      </c>
      <c r="B27" s="1" t="s">
        <v>99</v>
      </c>
      <c r="C27" s="2">
        <v>41179</v>
      </c>
      <c r="D27" s="1" t="s">
        <v>80</v>
      </c>
      <c r="E27" s="1">
        <v>0</v>
      </c>
      <c r="F27" s="1" t="s">
        <v>69</v>
      </c>
      <c r="G27" s="1" t="s">
        <v>66</v>
      </c>
      <c r="H27" s="1">
        <v>0</v>
      </c>
      <c r="I27" s="1">
        <v>3116</v>
      </c>
      <c r="J27" s="1">
        <v>0</v>
      </c>
      <c r="K27">
        <f t="shared" si="0"/>
        <v>-21.510871491483901</v>
      </c>
      <c r="L27">
        <f t="shared" si="1"/>
        <v>0.24676062336429896</v>
      </c>
      <c r="M27">
        <f t="shared" si="2"/>
        <v>547.28139939450477</v>
      </c>
      <c r="N27">
        <f t="shared" si="3"/>
        <v>3.6907871052416743</v>
      </c>
      <c r="O27">
        <f t="shared" si="4"/>
        <v>1.500243643527555</v>
      </c>
      <c r="P27">
        <f t="shared" si="5"/>
        <v>28.411956787109375</v>
      </c>
      <c r="Q27" s="1">
        <v>3</v>
      </c>
      <c r="R27">
        <f t="shared" si="6"/>
        <v>2.0786957442760468</v>
      </c>
      <c r="S27" s="1">
        <v>1</v>
      </c>
      <c r="T27">
        <f t="shared" si="7"/>
        <v>4.1573914885520935</v>
      </c>
      <c r="U27" s="1">
        <v>29.272871017456055</v>
      </c>
      <c r="V27" s="1">
        <v>28.411956787109375</v>
      </c>
      <c r="W27" s="1">
        <v>29.328895568847656</v>
      </c>
      <c r="X27" s="1">
        <v>400.80361938476562</v>
      </c>
      <c r="Y27" s="1">
        <v>412.78759765625</v>
      </c>
      <c r="Z27" s="1">
        <v>22.239652633666992</v>
      </c>
      <c r="AA27" s="1">
        <v>24.398574829101562</v>
      </c>
      <c r="AB27" s="1">
        <v>53.246601104736328</v>
      </c>
      <c r="AC27" s="1">
        <v>58.415531158447266</v>
      </c>
      <c r="AD27" s="1">
        <v>500.35205078125</v>
      </c>
      <c r="AE27" s="1">
        <v>69.973159790039062</v>
      </c>
      <c r="AF27" s="1">
        <v>67.29376220703125</v>
      </c>
      <c r="AG27" s="1">
        <v>97.820960998535156</v>
      </c>
      <c r="AH27" s="1">
        <v>9.8830461502075195</v>
      </c>
      <c r="AI27" s="1">
        <v>-0.61901348829269409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1.6678401692708331</v>
      </c>
      <c r="AR27">
        <f t="shared" si="9"/>
        <v>3.6907871052416744E-3</v>
      </c>
      <c r="AS27">
        <f t="shared" si="10"/>
        <v>301.56195678710935</v>
      </c>
      <c r="AT27">
        <f t="shared" si="11"/>
        <v>302.42287101745603</v>
      </c>
      <c r="AU27">
        <f t="shared" si="12"/>
        <v>13.294900193278409</v>
      </c>
      <c r="AV27">
        <f t="shared" si="13"/>
        <v>-1.1735073316825129</v>
      </c>
      <c r="AW27">
        <f t="shared" si="14"/>
        <v>3.8869356803049406</v>
      </c>
      <c r="AX27">
        <f t="shared" si="15"/>
        <v>39.73520235977999</v>
      </c>
      <c r="AY27">
        <f t="shared" si="16"/>
        <v>15.336627530678427</v>
      </c>
      <c r="AZ27">
        <f t="shared" si="17"/>
        <v>28.842413902282715</v>
      </c>
      <c r="BA27">
        <f t="shared" si="18"/>
        <v>3.9852445200133957</v>
      </c>
      <c r="BB27">
        <f t="shared" si="19"/>
        <v>0.23293485084423002</v>
      </c>
      <c r="BC27">
        <f t="shared" si="20"/>
        <v>2.3866920367773856</v>
      </c>
      <c r="BD27">
        <f t="shared" si="21"/>
        <v>1.5985524832360101</v>
      </c>
      <c r="BE27">
        <f t="shared" si="22"/>
        <v>0.14676636468846851</v>
      </c>
      <c r="BF27">
        <f t="shared" si="23"/>
        <v>53.535592425393595</v>
      </c>
      <c r="BG27">
        <f t="shared" si="24"/>
        <v>1.3258184172729308</v>
      </c>
      <c r="BH27">
        <f t="shared" si="25"/>
        <v>62.358431938981255</v>
      </c>
      <c r="BI27">
        <f t="shared" si="26"/>
        <v>419.77266908709015</v>
      </c>
      <c r="BJ27">
        <f t="shared" si="27"/>
        <v>-3.1955015527025038E-2</v>
      </c>
    </row>
    <row r="28" spans="1:62">
      <c r="A28" s="1">
        <v>18</v>
      </c>
      <c r="B28" s="1" t="s">
        <v>100</v>
      </c>
      <c r="C28" s="2">
        <v>41179</v>
      </c>
      <c r="D28" s="1" t="s">
        <v>80</v>
      </c>
      <c r="E28" s="1">
        <v>0</v>
      </c>
      <c r="F28" s="1" t="s">
        <v>65</v>
      </c>
      <c r="G28" s="1" t="s">
        <v>66</v>
      </c>
      <c r="H28" s="1">
        <v>0</v>
      </c>
      <c r="I28" s="1">
        <v>3209.5</v>
      </c>
      <c r="J28" s="1">
        <v>0</v>
      </c>
      <c r="K28">
        <f t="shared" si="0"/>
        <v>-26.831006887004595</v>
      </c>
      <c r="L28">
        <f t="shared" si="1"/>
        <v>0.1679052332617221</v>
      </c>
      <c r="M28">
        <f t="shared" si="2"/>
        <v>666.31358283250108</v>
      </c>
      <c r="N28">
        <f t="shared" si="3"/>
        <v>2.7074636170240116</v>
      </c>
      <c r="O28">
        <f t="shared" si="4"/>
        <v>1.5886268635417959</v>
      </c>
      <c r="P28">
        <f t="shared" si="5"/>
        <v>28.562738418579102</v>
      </c>
      <c r="Q28" s="1">
        <v>3</v>
      </c>
      <c r="R28">
        <f t="shared" si="6"/>
        <v>2.0786957442760468</v>
      </c>
      <c r="S28" s="1">
        <v>1</v>
      </c>
      <c r="T28">
        <f t="shared" si="7"/>
        <v>4.1573914885520935</v>
      </c>
      <c r="U28" s="1">
        <v>29.262323379516602</v>
      </c>
      <c r="V28" s="1">
        <v>28.562738418579102</v>
      </c>
      <c r="W28" s="1">
        <v>29.312891006469727</v>
      </c>
      <c r="X28" s="1">
        <v>400.82937622070312</v>
      </c>
      <c r="Y28" s="1">
        <v>416.24209594726562</v>
      </c>
      <c r="Z28" s="1">
        <v>22.259563446044922</v>
      </c>
      <c r="AA28" s="1">
        <v>23.844308853149414</v>
      </c>
      <c r="AB28" s="1">
        <v>53.327384948730469</v>
      </c>
      <c r="AC28" s="1">
        <v>57.123970031738281</v>
      </c>
      <c r="AD28" s="1">
        <v>500.31494140625</v>
      </c>
      <c r="AE28" s="1">
        <v>37.092292785644531</v>
      </c>
      <c r="AF28" s="1">
        <v>40.498710632324219</v>
      </c>
      <c r="AG28" s="1">
        <v>97.822135925292969</v>
      </c>
      <c r="AH28" s="1">
        <v>9.8830461502075195</v>
      </c>
      <c r="AI28" s="1">
        <v>-0.61901348829269409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1.6677164713541666</v>
      </c>
      <c r="AR28">
        <f t="shared" si="9"/>
        <v>2.7074636170240115E-3</v>
      </c>
      <c r="AS28">
        <f t="shared" si="10"/>
        <v>301.71273841857908</v>
      </c>
      <c r="AT28">
        <f t="shared" si="11"/>
        <v>302.41232337951658</v>
      </c>
      <c r="AU28">
        <f t="shared" si="12"/>
        <v>7.0475355408375435</v>
      </c>
      <c r="AV28">
        <f t="shared" si="13"/>
        <v>-0.87666677682469418</v>
      </c>
      <c r="AW28">
        <f t="shared" si="14"/>
        <v>3.9211280852192445</v>
      </c>
      <c r="AX28">
        <f t="shared" si="15"/>
        <v>40.08426158486072</v>
      </c>
      <c r="AY28">
        <f t="shared" si="16"/>
        <v>16.239952731711305</v>
      </c>
      <c r="AZ28">
        <f t="shared" si="17"/>
        <v>28.912530899047852</v>
      </c>
      <c r="BA28">
        <f t="shared" si="18"/>
        <v>4.0014616641637657</v>
      </c>
      <c r="BB28">
        <f t="shared" si="19"/>
        <v>0.1613872602370065</v>
      </c>
      <c r="BC28">
        <f t="shared" si="20"/>
        <v>2.3325012216774486</v>
      </c>
      <c r="BD28">
        <f t="shared" si="21"/>
        <v>1.6689604424863171</v>
      </c>
      <c r="BE28">
        <f t="shared" si="22"/>
        <v>0.10143306278574672</v>
      </c>
      <c r="BF28">
        <f t="shared" si="23"/>
        <v>65.180217868709875</v>
      </c>
      <c r="BG28">
        <f t="shared" si="24"/>
        <v>1.6007837489769834</v>
      </c>
      <c r="BH28">
        <f t="shared" si="25"/>
        <v>59.772364233451292</v>
      </c>
      <c r="BI28">
        <f t="shared" si="26"/>
        <v>424.95473688983685</v>
      </c>
      <c r="BJ28">
        <f t="shared" si="27"/>
        <v>-3.7739377330815067E-2</v>
      </c>
    </row>
    <row r="29" spans="1:62">
      <c r="A29" s="1">
        <v>19</v>
      </c>
      <c r="B29" s="1" t="s">
        <v>101</v>
      </c>
      <c r="C29" s="2">
        <v>41179</v>
      </c>
      <c r="D29" s="1" t="s">
        <v>80</v>
      </c>
      <c r="E29" s="1">
        <v>0</v>
      </c>
      <c r="F29" s="1" t="s">
        <v>102</v>
      </c>
      <c r="G29" s="1" t="s">
        <v>94</v>
      </c>
      <c r="H29" s="1">
        <v>0</v>
      </c>
      <c r="I29" s="1">
        <v>3394</v>
      </c>
      <c r="J29" s="1">
        <v>0</v>
      </c>
      <c r="K29">
        <f t="shared" si="0"/>
        <v>-31.120071826289045</v>
      </c>
      <c r="L29">
        <f t="shared" si="1"/>
        <v>0.37548747264468774</v>
      </c>
      <c r="M29">
        <f t="shared" si="2"/>
        <v>540.57770683556771</v>
      </c>
      <c r="N29">
        <f t="shared" si="3"/>
        <v>6.2094342180411459</v>
      </c>
      <c r="O29">
        <f t="shared" si="4"/>
        <v>1.6914860591742977</v>
      </c>
      <c r="P29">
        <f t="shared" si="5"/>
        <v>29.365278244018555</v>
      </c>
      <c r="Q29" s="1">
        <v>2</v>
      </c>
      <c r="R29">
        <f t="shared" si="6"/>
        <v>2.2982609868049622</v>
      </c>
      <c r="S29" s="1">
        <v>1</v>
      </c>
      <c r="T29">
        <f t="shared" si="7"/>
        <v>4.5965219736099243</v>
      </c>
      <c r="U29" s="1">
        <v>29.411762237548828</v>
      </c>
      <c r="V29" s="1">
        <v>29.365278244018555</v>
      </c>
      <c r="W29" s="1">
        <v>29.406641006469727</v>
      </c>
      <c r="X29" s="1">
        <v>400.763427734375</v>
      </c>
      <c r="Y29" s="1">
        <v>412.1820068359375</v>
      </c>
      <c r="Z29" s="1">
        <v>22.277486801147461</v>
      </c>
      <c r="AA29" s="1">
        <v>24.698709487915039</v>
      </c>
      <c r="AB29" s="1">
        <v>52.911983489990234</v>
      </c>
      <c r="AC29" s="1">
        <v>58.662704467773438</v>
      </c>
      <c r="AD29" s="1">
        <v>500.24884033203125</v>
      </c>
      <c r="AE29" s="1">
        <v>872.40191650390625</v>
      </c>
      <c r="AF29" s="1">
        <v>691.14276123046875</v>
      </c>
      <c r="AG29" s="1">
        <v>97.822212219238281</v>
      </c>
      <c r="AH29" s="1">
        <v>9.8830461502075195</v>
      </c>
      <c r="AI29" s="1">
        <v>-0.61901348829269409</v>
      </c>
      <c r="AJ29" s="1">
        <v>0.66666668653488159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2.5012442016601559</v>
      </c>
      <c r="AR29">
        <f t="shared" si="9"/>
        <v>6.2094342180411457E-3</v>
      </c>
      <c r="AS29">
        <f t="shared" si="10"/>
        <v>302.51527824401853</v>
      </c>
      <c r="AT29">
        <f t="shared" si="11"/>
        <v>302.56176223754881</v>
      </c>
      <c r="AU29">
        <f t="shared" si="12"/>
        <v>165.75636205577393</v>
      </c>
      <c r="AV29">
        <f t="shared" si="13"/>
        <v>-0.82673028852287322</v>
      </c>
      <c r="AW29">
        <f t="shared" si="14"/>
        <v>4.1075684602424367</v>
      </c>
      <c r="AX29">
        <f t="shared" si="15"/>
        <v>41.990140756953963</v>
      </c>
      <c r="AY29">
        <f t="shared" si="16"/>
        <v>17.291431269038924</v>
      </c>
      <c r="AZ29">
        <f t="shared" si="17"/>
        <v>29.388520240783691</v>
      </c>
      <c r="BA29">
        <f t="shared" si="18"/>
        <v>4.1130810716760573</v>
      </c>
      <c r="BB29">
        <f t="shared" si="19"/>
        <v>0.34713055907942836</v>
      </c>
      <c r="BC29">
        <f t="shared" si="20"/>
        <v>2.416082401068139</v>
      </c>
      <c r="BD29">
        <f t="shared" si="21"/>
        <v>1.6969986706079183</v>
      </c>
      <c r="BE29">
        <f t="shared" si="22"/>
        <v>0.21933773827743977</v>
      </c>
      <c r="BF29">
        <f t="shared" si="23"/>
        <v>52.880507159058077</v>
      </c>
      <c r="BG29">
        <f t="shared" si="24"/>
        <v>1.311502437928437</v>
      </c>
      <c r="BH29">
        <f t="shared" si="25"/>
        <v>60.616958972605673</v>
      </c>
      <c r="BI29">
        <f t="shared" si="26"/>
        <v>421.32198206214002</v>
      </c>
      <c r="BJ29">
        <f t="shared" si="27"/>
        <v>-4.4773455870633458E-2</v>
      </c>
    </row>
    <row r="30" spans="1:62">
      <c r="A30" s="1">
        <v>20</v>
      </c>
      <c r="B30" s="1" t="s">
        <v>103</v>
      </c>
      <c r="C30" s="2">
        <v>41179</v>
      </c>
      <c r="D30" s="1" t="s">
        <v>80</v>
      </c>
      <c r="E30" s="1">
        <v>0</v>
      </c>
      <c r="F30" s="1" t="s">
        <v>71</v>
      </c>
      <c r="G30" s="1" t="s">
        <v>94</v>
      </c>
      <c r="H30" s="1">
        <v>0</v>
      </c>
      <c r="I30" s="1">
        <v>3467</v>
      </c>
      <c r="J30" s="1">
        <v>0</v>
      </c>
      <c r="K30">
        <f t="shared" si="0"/>
        <v>-4.4304276561759686</v>
      </c>
      <c r="L30">
        <f t="shared" si="1"/>
        <v>0.32929505120878455</v>
      </c>
      <c r="M30">
        <f t="shared" si="2"/>
        <v>413.78354447543757</v>
      </c>
      <c r="N30">
        <f t="shared" si="3"/>
        <v>5.4000871707771942</v>
      </c>
      <c r="O30">
        <f t="shared" si="4"/>
        <v>1.6723829073494549</v>
      </c>
      <c r="P30">
        <f t="shared" si="5"/>
        <v>29.590663909912109</v>
      </c>
      <c r="Q30" s="1">
        <v>3</v>
      </c>
      <c r="R30">
        <f t="shared" si="6"/>
        <v>2.0786957442760468</v>
      </c>
      <c r="S30" s="1">
        <v>1</v>
      </c>
      <c r="T30">
        <f t="shared" si="7"/>
        <v>4.1573914885520935</v>
      </c>
      <c r="U30" s="1">
        <v>29.616777420043945</v>
      </c>
      <c r="V30" s="1">
        <v>29.590663909912109</v>
      </c>
      <c r="W30" s="1">
        <v>29.586328506469727</v>
      </c>
      <c r="X30" s="1">
        <v>400.87396240234375</v>
      </c>
      <c r="Y30" s="1">
        <v>402.2281494140625</v>
      </c>
      <c r="Z30" s="1">
        <v>22.287755966186523</v>
      </c>
      <c r="AA30" s="1">
        <v>25.443437576293945</v>
      </c>
      <c r="AB30" s="1">
        <v>52.314075469970703</v>
      </c>
      <c r="AC30" s="1">
        <v>59.72113037109375</v>
      </c>
      <c r="AD30" s="1">
        <v>500.30621337890625</v>
      </c>
      <c r="AE30" s="1">
        <v>1206.889892578125</v>
      </c>
      <c r="AF30" s="1">
        <v>383.31375122070312</v>
      </c>
      <c r="AG30" s="1">
        <v>97.821525573730469</v>
      </c>
      <c r="AH30" s="1">
        <v>9.8830461502075195</v>
      </c>
      <c r="AI30" s="1">
        <v>-0.61901348829269409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1.667687377929687</v>
      </c>
      <c r="AR30">
        <f t="shared" si="9"/>
        <v>5.4000871707771941E-3</v>
      </c>
      <c r="AS30">
        <f t="shared" si="10"/>
        <v>302.74066390991209</v>
      </c>
      <c r="AT30">
        <f t="shared" si="11"/>
        <v>302.76677742004392</v>
      </c>
      <c r="AU30">
        <f t="shared" si="12"/>
        <v>229.30907671239402</v>
      </c>
      <c r="AV30">
        <f t="shared" si="13"/>
        <v>-7.1737230772324731E-2</v>
      </c>
      <c r="AW30">
        <f t="shared" si="14"/>
        <v>4.161298786902508</v>
      </c>
      <c r="AX30">
        <f t="shared" si="15"/>
        <v>42.539704451511909</v>
      </c>
      <c r="AY30">
        <f t="shared" si="16"/>
        <v>17.096266875217964</v>
      </c>
      <c r="AZ30">
        <f t="shared" si="17"/>
        <v>29.603720664978027</v>
      </c>
      <c r="BA30">
        <f t="shared" si="18"/>
        <v>4.1644301100890226</v>
      </c>
      <c r="BB30">
        <f t="shared" si="19"/>
        <v>0.30512683045396999</v>
      </c>
      <c r="BC30">
        <f t="shared" si="20"/>
        <v>2.488915879553053</v>
      </c>
      <c r="BD30">
        <f t="shared" si="21"/>
        <v>1.6755142305359696</v>
      </c>
      <c r="BE30">
        <f t="shared" si="22"/>
        <v>0.19273772161473174</v>
      </c>
      <c r="BF30">
        <f t="shared" si="23"/>
        <v>40.476937577892855</v>
      </c>
      <c r="BG30">
        <f t="shared" si="24"/>
        <v>1.0287284594034707</v>
      </c>
      <c r="BH30">
        <f t="shared" si="25"/>
        <v>61.450291518691216</v>
      </c>
      <c r="BI30">
        <f t="shared" si="26"/>
        <v>403.66681049573049</v>
      </c>
      <c r="BJ30">
        <f t="shared" si="27"/>
        <v>-6.7444502234439872E-3</v>
      </c>
    </row>
    <row r="31" spans="1:62">
      <c r="A31" s="1">
        <v>21</v>
      </c>
      <c r="B31" s="1" t="s">
        <v>104</v>
      </c>
      <c r="C31" s="2">
        <v>41179</v>
      </c>
      <c r="D31" s="1" t="s">
        <v>80</v>
      </c>
      <c r="E31" s="1">
        <v>0</v>
      </c>
      <c r="F31" s="1" t="s">
        <v>69</v>
      </c>
      <c r="G31" s="1" t="s">
        <v>94</v>
      </c>
      <c r="H31" s="1">
        <v>0</v>
      </c>
      <c r="I31" s="1">
        <v>3570</v>
      </c>
      <c r="J31" s="1">
        <v>0</v>
      </c>
      <c r="K31">
        <f t="shared" si="0"/>
        <v>-7.9416828641470811</v>
      </c>
      <c r="L31">
        <f t="shared" si="1"/>
        <v>0.30501428851041495</v>
      </c>
      <c r="M31">
        <f t="shared" si="2"/>
        <v>436.94150805305458</v>
      </c>
      <c r="N31">
        <f t="shared" si="3"/>
        <v>5.0186300342722525</v>
      </c>
      <c r="O31">
        <f t="shared" si="4"/>
        <v>1.6692800261094898</v>
      </c>
      <c r="P31">
        <f t="shared" si="5"/>
        <v>29.493972778320312</v>
      </c>
      <c r="Q31" s="1">
        <v>3</v>
      </c>
      <c r="R31">
        <f t="shared" si="6"/>
        <v>2.0786957442760468</v>
      </c>
      <c r="S31" s="1">
        <v>1</v>
      </c>
      <c r="T31">
        <f t="shared" si="7"/>
        <v>4.1573914885520935</v>
      </c>
      <c r="U31" s="1">
        <v>29.844255447387695</v>
      </c>
      <c r="V31" s="1">
        <v>29.493972778320312</v>
      </c>
      <c r="W31" s="1">
        <v>29.833181381225586</v>
      </c>
      <c r="X31" s="1">
        <v>400.89117431640625</v>
      </c>
      <c r="Y31" s="1">
        <v>404.4359130859375</v>
      </c>
      <c r="Z31" s="1">
        <v>22.305509567260742</v>
      </c>
      <c r="AA31" s="1">
        <v>25.238668441772461</v>
      </c>
      <c r="AB31" s="1">
        <v>51.674942016601562</v>
      </c>
      <c r="AC31" s="1">
        <v>58.470165252685547</v>
      </c>
      <c r="AD31" s="1">
        <v>500.34451293945312</v>
      </c>
      <c r="AE31" s="1">
        <v>95.0001220703125</v>
      </c>
      <c r="AF31" s="1">
        <v>437.32052612304688</v>
      </c>
      <c r="AG31" s="1">
        <v>97.821868896484375</v>
      </c>
      <c r="AH31" s="1">
        <v>9.8830461502075195</v>
      </c>
      <c r="AI31" s="1">
        <v>-0.61901348829269409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1.6678150431315102</v>
      </c>
      <c r="AR31">
        <f t="shared" si="9"/>
        <v>5.0186300342722522E-3</v>
      </c>
      <c r="AS31">
        <f t="shared" si="10"/>
        <v>302.64397277832029</v>
      </c>
      <c r="AT31">
        <f t="shared" si="11"/>
        <v>302.99425544738767</v>
      </c>
      <c r="AU31">
        <f t="shared" si="12"/>
        <v>18.050022966861434</v>
      </c>
      <c r="AV31">
        <f t="shared" si="13"/>
        <v>-1.6758974929877797</v>
      </c>
      <c r="AW31">
        <f t="shared" si="14"/>
        <v>4.1381737415423929</v>
      </c>
      <c r="AX31">
        <f t="shared" si="15"/>
        <v>42.303155605434512</v>
      </c>
      <c r="AY31">
        <f t="shared" si="16"/>
        <v>17.064487163662051</v>
      </c>
      <c r="AZ31">
        <f t="shared" si="17"/>
        <v>29.669114112854004</v>
      </c>
      <c r="BA31">
        <f t="shared" si="18"/>
        <v>4.1801439520514112</v>
      </c>
      <c r="BB31">
        <f t="shared" si="19"/>
        <v>0.28416595672630807</v>
      </c>
      <c r="BC31">
        <f t="shared" si="20"/>
        <v>2.4688937154329031</v>
      </c>
      <c r="BD31">
        <f t="shared" si="21"/>
        <v>1.7112502366185081</v>
      </c>
      <c r="BE31">
        <f t="shared" si="22"/>
        <v>0.17936610211570717</v>
      </c>
      <c r="BF31">
        <f t="shared" si="23"/>
        <v>42.742434916198079</v>
      </c>
      <c r="BG31">
        <f t="shared" si="24"/>
        <v>1.0803726719496596</v>
      </c>
      <c r="BH31">
        <f t="shared" si="25"/>
        <v>61.105138260780343</v>
      </c>
      <c r="BI31">
        <f t="shared" si="26"/>
        <v>407.01475895506502</v>
      </c>
      <c r="BJ31">
        <f t="shared" si="27"/>
        <v>-1.1922850922724224E-2</v>
      </c>
    </row>
    <row r="32" spans="1:62">
      <c r="A32" s="1">
        <v>22</v>
      </c>
      <c r="B32" s="1" t="s">
        <v>105</v>
      </c>
      <c r="C32" s="2">
        <v>41179</v>
      </c>
      <c r="D32" s="1" t="s">
        <v>80</v>
      </c>
      <c r="E32" s="1">
        <v>0</v>
      </c>
      <c r="F32" s="1" t="s">
        <v>65</v>
      </c>
      <c r="G32" s="1" t="s">
        <v>94</v>
      </c>
      <c r="H32" s="1">
        <v>0</v>
      </c>
      <c r="I32" s="1">
        <v>3637.5</v>
      </c>
      <c r="J32" s="1">
        <v>0</v>
      </c>
      <c r="K32">
        <f t="shared" si="0"/>
        <v>-144.33055933863369</v>
      </c>
      <c r="L32">
        <f t="shared" si="1"/>
        <v>0.19422182520437173</v>
      </c>
      <c r="M32">
        <f t="shared" si="2"/>
        <v>1730.0945919228445</v>
      </c>
      <c r="N32">
        <f t="shared" si="3"/>
        <v>2.8108213712626742</v>
      </c>
      <c r="O32">
        <f t="shared" si="4"/>
        <v>1.4421417164309385</v>
      </c>
      <c r="P32">
        <f t="shared" si="5"/>
        <v>28.202865600585938</v>
      </c>
      <c r="Q32" s="1">
        <v>4</v>
      </c>
      <c r="R32">
        <f t="shared" si="6"/>
        <v>1.8591305017471313</v>
      </c>
      <c r="S32" s="1">
        <v>1</v>
      </c>
      <c r="T32">
        <f t="shared" si="7"/>
        <v>3.7182610034942627</v>
      </c>
      <c r="U32" s="1">
        <v>29.937976837158203</v>
      </c>
      <c r="V32" s="1">
        <v>28.202865600585938</v>
      </c>
      <c r="W32" s="1">
        <v>29.965927124023438</v>
      </c>
      <c r="X32" s="1">
        <v>400.85604858398438</v>
      </c>
      <c r="Y32" s="1">
        <v>515.07684326171875</v>
      </c>
      <c r="Z32" s="1">
        <v>22.320291519165039</v>
      </c>
      <c r="AA32" s="1">
        <v>24.512189865112305</v>
      </c>
      <c r="AB32" s="1">
        <v>51.430946350097656</v>
      </c>
      <c r="AC32" s="1">
        <v>56.481575012207031</v>
      </c>
      <c r="AD32" s="1">
        <v>500.37393188476562</v>
      </c>
      <c r="AE32" s="1">
        <v>34.867904663085938</v>
      </c>
      <c r="AF32" s="1">
        <v>47.000991821289062</v>
      </c>
      <c r="AG32" s="1">
        <v>97.821098327636719</v>
      </c>
      <c r="AH32" s="1">
        <v>9.8830461502075195</v>
      </c>
      <c r="AI32" s="1">
        <v>-0.61901348829269409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1.2509348297119138</v>
      </c>
      <c r="AR32">
        <f t="shared" si="9"/>
        <v>2.8108213712626741E-3</v>
      </c>
      <c r="AS32">
        <f t="shared" si="10"/>
        <v>301.35286560058591</v>
      </c>
      <c r="AT32">
        <f t="shared" si="11"/>
        <v>303.08797683715818</v>
      </c>
      <c r="AU32">
        <f t="shared" si="12"/>
        <v>6.6249018028547653</v>
      </c>
      <c r="AV32">
        <f t="shared" si="13"/>
        <v>-0.90070603083116751</v>
      </c>
      <c r="AW32">
        <f t="shared" si="14"/>
        <v>3.8399510514517896</v>
      </c>
      <c r="AX32">
        <f t="shared" si="15"/>
        <v>39.254834765711429</v>
      </c>
      <c r="AY32">
        <f t="shared" si="16"/>
        <v>14.742644900599124</v>
      </c>
      <c r="AZ32">
        <f t="shared" si="17"/>
        <v>29.07042121887207</v>
      </c>
      <c r="BA32">
        <f t="shared" si="18"/>
        <v>4.0381904736537289</v>
      </c>
      <c r="BB32">
        <f t="shared" si="19"/>
        <v>0.18458034713601568</v>
      </c>
      <c r="BC32">
        <f t="shared" si="20"/>
        <v>2.3978093350208511</v>
      </c>
      <c r="BD32">
        <f t="shared" si="21"/>
        <v>1.6403811386328777</v>
      </c>
      <c r="BE32">
        <f t="shared" si="22"/>
        <v>0.11619185939309722</v>
      </c>
      <c r="BF32">
        <f t="shared" si="23"/>
        <v>169.23975319259711</v>
      </c>
      <c r="BG32">
        <f t="shared" si="24"/>
        <v>3.3589057915456624</v>
      </c>
      <c r="BH32">
        <f t="shared" si="25"/>
        <v>63.132638095092062</v>
      </c>
      <c r="BI32">
        <f t="shared" si="26"/>
        <v>567.47936554943533</v>
      </c>
      <c r="BJ32">
        <f t="shared" si="27"/>
        <v>-0.16056916818404371</v>
      </c>
    </row>
    <row r="33" spans="1:62">
      <c r="A33" s="1">
        <v>23</v>
      </c>
      <c r="B33" s="1" t="s">
        <v>106</v>
      </c>
      <c r="C33" s="2">
        <v>41179</v>
      </c>
      <c r="D33" s="1" t="s">
        <v>80</v>
      </c>
      <c r="E33" s="1">
        <v>0</v>
      </c>
      <c r="F33" s="1" t="s">
        <v>107</v>
      </c>
      <c r="G33" s="1" t="s">
        <v>94</v>
      </c>
      <c r="H33" s="1">
        <v>0</v>
      </c>
      <c r="I33" s="1">
        <v>3708</v>
      </c>
      <c r="J33" s="1">
        <v>0</v>
      </c>
      <c r="K33">
        <f t="shared" si="0"/>
        <v>-289.32375633543569</v>
      </c>
      <c r="L33">
        <f t="shared" si="1"/>
        <v>0.17636523358701095</v>
      </c>
      <c r="M33">
        <f t="shared" si="2"/>
        <v>3354.1488021261016</v>
      </c>
      <c r="N33">
        <f t="shared" si="3"/>
        <v>2.285235508004035</v>
      </c>
      <c r="O33">
        <f t="shared" si="4"/>
        <v>1.2902098702938067</v>
      </c>
      <c r="P33">
        <f t="shared" si="5"/>
        <v>27.436212539672852</v>
      </c>
      <c r="Q33" s="1">
        <v>4.5</v>
      </c>
      <c r="R33">
        <f t="shared" si="6"/>
        <v>1.7493478804826736</v>
      </c>
      <c r="S33" s="1">
        <v>1</v>
      </c>
      <c r="T33">
        <f t="shared" si="7"/>
        <v>3.4986957609653473</v>
      </c>
      <c r="U33" s="1">
        <v>29.930320739746094</v>
      </c>
      <c r="V33" s="1">
        <v>27.436212539672852</v>
      </c>
      <c r="W33" s="1">
        <v>29.998472213745117</v>
      </c>
      <c r="X33" s="1">
        <v>400.62847900390625</v>
      </c>
      <c r="Y33" s="1">
        <v>659.48876953125</v>
      </c>
      <c r="Z33" s="1">
        <v>22.3419189453125</v>
      </c>
      <c r="AA33" s="1">
        <v>24.347202301025391</v>
      </c>
      <c r="AB33" s="1">
        <v>51.503631591796875</v>
      </c>
      <c r="AC33" s="1">
        <v>56.126308441162109</v>
      </c>
      <c r="AD33" s="1">
        <v>500.33746337890625</v>
      </c>
      <c r="AE33" s="1">
        <v>8.5443458557128906</v>
      </c>
      <c r="AF33" s="1">
        <v>56.976646423339844</v>
      </c>
      <c r="AG33" s="1">
        <v>97.82147216796875</v>
      </c>
      <c r="AH33" s="1">
        <v>9.8830461502075195</v>
      </c>
      <c r="AI33" s="1">
        <v>-0.61901348829269409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1.1118610297309026</v>
      </c>
      <c r="AR33">
        <f t="shared" si="9"/>
        <v>2.2852355080040351E-3</v>
      </c>
      <c r="AS33">
        <f t="shared" si="10"/>
        <v>300.58621253967283</v>
      </c>
      <c r="AT33">
        <f t="shared" si="11"/>
        <v>303.08032073974607</v>
      </c>
      <c r="AU33">
        <f t="shared" si="12"/>
        <v>1.6234256922141412</v>
      </c>
      <c r="AV33">
        <f t="shared" si="13"/>
        <v>-0.68491826694523705</v>
      </c>
      <c r="AW33">
        <f t="shared" si="14"/>
        <v>3.6718890425514665</v>
      </c>
      <c r="AX33">
        <f t="shared" si="15"/>
        <v>37.536636498850527</v>
      </c>
      <c r="AY33">
        <f t="shared" si="16"/>
        <v>13.189434197825136</v>
      </c>
      <c r="AZ33">
        <f t="shared" si="17"/>
        <v>28.683266639709473</v>
      </c>
      <c r="BA33">
        <f t="shared" si="18"/>
        <v>3.9486483637105465</v>
      </c>
      <c r="BB33">
        <f t="shared" si="19"/>
        <v>0.16790151130748737</v>
      </c>
      <c r="BC33">
        <f t="shared" si="20"/>
        <v>2.3816791722576598</v>
      </c>
      <c r="BD33">
        <f t="shared" si="21"/>
        <v>1.5669691914528867</v>
      </c>
      <c r="BE33">
        <f t="shared" si="22"/>
        <v>0.10566739378760863</v>
      </c>
      <c r="BF33">
        <f t="shared" si="23"/>
        <v>328.10777369440416</v>
      </c>
      <c r="BG33">
        <f t="shared" si="24"/>
        <v>5.085983199547365</v>
      </c>
      <c r="BH33">
        <f t="shared" si="25"/>
        <v>65.48064828780069</v>
      </c>
      <c r="BI33">
        <f t="shared" si="26"/>
        <v>771.12667626512075</v>
      </c>
      <c r="BJ33">
        <f t="shared" si="27"/>
        <v>-0.24568086817674167</v>
      </c>
    </row>
    <row r="34" spans="1:62">
      <c r="A34" s="1">
        <v>24</v>
      </c>
      <c r="B34" s="1" t="s">
        <v>108</v>
      </c>
      <c r="C34" s="2">
        <v>41179</v>
      </c>
      <c r="D34" s="1" t="s">
        <v>80</v>
      </c>
      <c r="E34" s="1">
        <v>0</v>
      </c>
      <c r="F34" s="1" t="s">
        <v>102</v>
      </c>
      <c r="G34" s="1" t="s">
        <v>81</v>
      </c>
      <c r="H34" s="1">
        <v>0</v>
      </c>
      <c r="I34" s="1">
        <v>3908.5</v>
      </c>
      <c r="J34" s="1">
        <v>0</v>
      </c>
      <c r="K34">
        <f t="shared" si="0"/>
        <v>11.959970035752141</v>
      </c>
      <c r="L34">
        <f t="shared" si="1"/>
        <v>0.33753564332965508</v>
      </c>
      <c r="M34">
        <f t="shared" si="2"/>
        <v>320.77874371313555</v>
      </c>
      <c r="N34">
        <f t="shared" si="3"/>
        <v>6.0450137863878171</v>
      </c>
      <c r="O34">
        <f t="shared" si="4"/>
        <v>1.8273207211387335</v>
      </c>
      <c r="P34">
        <f t="shared" si="5"/>
        <v>30.422348022460938</v>
      </c>
      <c r="Q34" s="1">
        <v>3</v>
      </c>
      <c r="R34">
        <f t="shared" si="6"/>
        <v>2.0786957442760468</v>
      </c>
      <c r="S34" s="1">
        <v>1</v>
      </c>
      <c r="T34">
        <f t="shared" si="7"/>
        <v>4.1573914885520935</v>
      </c>
      <c r="U34" s="1">
        <v>30.323966979980469</v>
      </c>
      <c r="V34" s="1">
        <v>30.422348022460938</v>
      </c>
      <c r="W34" s="1">
        <v>30.294040679931641</v>
      </c>
      <c r="X34" s="1">
        <v>400.93389892578125</v>
      </c>
      <c r="Y34" s="1">
        <v>392.34051513671875</v>
      </c>
      <c r="Z34" s="1">
        <v>22.410335540771484</v>
      </c>
      <c r="AA34" s="1">
        <v>25.940946578979492</v>
      </c>
      <c r="AB34" s="1">
        <v>50.507469177246094</v>
      </c>
      <c r="AC34" s="1">
        <v>58.464611053466797</v>
      </c>
      <c r="AD34" s="1">
        <v>500.3270263671875</v>
      </c>
      <c r="AE34" s="1">
        <v>1259.91064453125</v>
      </c>
      <c r="AF34" s="1">
        <v>1278.567626953125</v>
      </c>
      <c r="AG34" s="1">
        <v>97.821556091308594</v>
      </c>
      <c r="AH34" s="1">
        <v>9.8830461502075195</v>
      </c>
      <c r="AI34" s="1">
        <v>-0.61901348829269409</v>
      </c>
      <c r="AJ34" s="1">
        <v>0.66666668653488159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1.6677567545572913</v>
      </c>
      <c r="AR34">
        <f t="shared" si="9"/>
        <v>6.045013786387817E-3</v>
      </c>
      <c r="AS34">
        <f t="shared" si="10"/>
        <v>303.57234802246091</v>
      </c>
      <c r="AT34">
        <f t="shared" si="11"/>
        <v>303.47396697998045</v>
      </c>
      <c r="AU34">
        <f t="shared" si="12"/>
        <v>239.38301945707644</v>
      </c>
      <c r="AV34">
        <f t="shared" si="13"/>
        <v>-0.23875056533547645</v>
      </c>
      <c r="AW34">
        <f t="shared" si="14"/>
        <v>4.3649044819760157</v>
      </c>
      <c r="AX34">
        <f t="shared" si="15"/>
        <v>44.621090242131565</v>
      </c>
      <c r="AY34">
        <f t="shared" si="16"/>
        <v>18.680143663152073</v>
      </c>
      <c r="AZ34">
        <f t="shared" si="17"/>
        <v>30.373157501220703</v>
      </c>
      <c r="BA34">
        <f t="shared" si="18"/>
        <v>4.3526250365706387</v>
      </c>
      <c r="BB34">
        <f t="shared" si="19"/>
        <v>0.31218922342667693</v>
      </c>
      <c r="BC34">
        <f t="shared" si="20"/>
        <v>2.5375837608372822</v>
      </c>
      <c r="BD34">
        <f t="shared" si="21"/>
        <v>1.8150412757333565</v>
      </c>
      <c r="BE34">
        <f t="shared" si="22"/>
        <v>0.19724746370159635</v>
      </c>
      <c r="BF34">
        <f t="shared" si="23"/>
        <v>31.379075871033994</v>
      </c>
      <c r="BG34">
        <f t="shared" si="24"/>
        <v>0.81760290191124896</v>
      </c>
      <c r="BH34">
        <f t="shared" si="25"/>
        <v>59.863686727771892</v>
      </c>
      <c r="BI34">
        <f t="shared" si="26"/>
        <v>388.45683961741167</v>
      </c>
      <c r="BJ34">
        <f t="shared" si="27"/>
        <v>1.8431079761626973E-2</v>
      </c>
    </row>
    <row r="35" spans="1:62">
      <c r="A35" s="1">
        <v>25</v>
      </c>
      <c r="B35" s="1" t="s">
        <v>109</v>
      </c>
      <c r="C35" s="2">
        <v>41179</v>
      </c>
      <c r="D35" s="1" t="s">
        <v>80</v>
      </c>
      <c r="E35" s="1">
        <v>0</v>
      </c>
      <c r="F35" s="1" t="s">
        <v>71</v>
      </c>
      <c r="G35" s="1" t="s">
        <v>81</v>
      </c>
      <c r="H35" s="1">
        <v>0</v>
      </c>
      <c r="I35" s="1">
        <v>4037</v>
      </c>
      <c r="J35" s="1">
        <v>0</v>
      </c>
      <c r="K35">
        <f t="shared" si="0"/>
        <v>-3.3158014313724418</v>
      </c>
      <c r="L35">
        <f t="shared" si="1"/>
        <v>0.29066152880714591</v>
      </c>
      <c r="M35">
        <f t="shared" si="2"/>
        <v>408.80621272981358</v>
      </c>
      <c r="N35">
        <f t="shared" si="3"/>
        <v>5.3689086191749862</v>
      </c>
      <c r="O35">
        <f t="shared" si="4"/>
        <v>1.8850243237409821</v>
      </c>
      <c r="P35">
        <f t="shared" si="5"/>
        <v>31.113517761230469</v>
      </c>
      <c r="Q35" s="1">
        <v>4.5</v>
      </c>
      <c r="R35">
        <f t="shared" si="6"/>
        <v>1.7493478804826736</v>
      </c>
      <c r="S35" s="1">
        <v>1</v>
      </c>
      <c r="T35">
        <f t="shared" si="7"/>
        <v>3.4986957609653473</v>
      </c>
      <c r="U35" s="1">
        <v>30.908000946044922</v>
      </c>
      <c r="V35" s="1">
        <v>31.113517761230469</v>
      </c>
      <c r="W35" s="1">
        <v>30.840373992919922</v>
      </c>
      <c r="X35" s="1">
        <v>401.0499267578125</v>
      </c>
      <c r="Y35" s="1">
        <v>402.0904541015625</v>
      </c>
      <c r="Z35" s="1">
        <v>22.450450897216797</v>
      </c>
      <c r="AA35" s="1">
        <v>27.147743225097656</v>
      </c>
      <c r="AB35" s="1">
        <v>48.936122894287109</v>
      </c>
      <c r="AC35" s="1">
        <v>59.174995422363281</v>
      </c>
      <c r="AD35" s="1">
        <v>500.3775634765625</v>
      </c>
      <c r="AE35" s="1">
        <v>1545.7890625</v>
      </c>
      <c r="AF35" s="1">
        <v>1250.7969970703125</v>
      </c>
      <c r="AG35" s="1">
        <v>97.821624755859375</v>
      </c>
      <c r="AH35" s="1">
        <v>9.8830461502075195</v>
      </c>
      <c r="AI35" s="1">
        <v>-0.61901348829269409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1.1119501410590276</v>
      </c>
      <c r="AR35">
        <f t="shared" si="9"/>
        <v>5.3689086191749859E-3</v>
      </c>
      <c r="AS35">
        <f t="shared" si="10"/>
        <v>304.26351776123045</v>
      </c>
      <c r="AT35">
        <f t="shared" si="11"/>
        <v>304.0580009460449</v>
      </c>
      <c r="AU35">
        <f t="shared" si="12"/>
        <v>293.69991818955168</v>
      </c>
      <c r="AV35">
        <f t="shared" si="13"/>
        <v>0.53343104573787103</v>
      </c>
      <c r="AW35">
        <f t="shared" si="14"/>
        <v>4.5406606744749087</v>
      </c>
      <c r="AX35">
        <f t="shared" si="15"/>
        <v>46.417759731627541</v>
      </c>
      <c r="AY35">
        <f t="shared" si="16"/>
        <v>19.270016506529885</v>
      </c>
      <c r="AZ35">
        <f t="shared" si="17"/>
        <v>31.010759353637695</v>
      </c>
      <c r="BA35">
        <f t="shared" si="18"/>
        <v>4.5141466542286537</v>
      </c>
      <c r="BB35">
        <f t="shared" si="19"/>
        <v>0.26836642231071428</v>
      </c>
      <c r="BC35">
        <f t="shared" si="20"/>
        <v>2.6556363507339267</v>
      </c>
      <c r="BD35">
        <f t="shared" si="21"/>
        <v>1.858510303494727</v>
      </c>
      <c r="BE35">
        <f t="shared" si="22"/>
        <v>0.16959906430756178</v>
      </c>
      <c r="BF35">
        <f t="shared" si="23"/>
        <v>39.990087939519846</v>
      </c>
      <c r="BG35">
        <f t="shared" si="24"/>
        <v>1.0167021090895005</v>
      </c>
      <c r="BH35">
        <f t="shared" si="25"/>
        <v>60.206303578290267</v>
      </c>
      <c r="BI35">
        <f t="shared" si="26"/>
        <v>403.36988284821001</v>
      </c>
      <c r="BJ35">
        <f t="shared" si="27"/>
        <v>-4.9491088966020095E-3</v>
      </c>
    </row>
    <row r="36" spans="1:62">
      <c r="A36" s="1">
        <v>26</v>
      </c>
      <c r="B36" s="1" t="s">
        <v>110</v>
      </c>
      <c r="C36" s="2">
        <v>41179</v>
      </c>
      <c r="D36" s="1" t="s">
        <v>80</v>
      </c>
      <c r="E36" s="1">
        <v>0</v>
      </c>
      <c r="F36" s="1" t="s">
        <v>69</v>
      </c>
      <c r="G36" s="1" t="s">
        <v>81</v>
      </c>
      <c r="H36" s="1">
        <v>0</v>
      </c>
      <c r="I36" s="1">
        <v>4095.5</v>
      </c>
      <c r="J36" s="1">
        <v>0</v>
      </c>
      <c r="K36">
        <f t="shared" si="0"/>
        <v>-186.06691586671292</v>
      </c>
      <c r="L36">
        <f t="shared" si="1"/>
        <v>0.25496544296159651</v>
      </c>
      <c r="M36">
        <f t="shared" si="2"/>
        <v>1768.5378286056721</v>
      </c>
      <c r="N36">
        <f t="shared" si="3"/>
        <v>4.8591939853644703</v>
      </c>
      <c r="O36">
        <f t="shared" si="4"/>
        <v>1.9270258044368704</v>
      </c>
      <c r="P36">
        <f t="shared" si="5"/>
        <v>31.113290786743164</v>
      </c>
      <c r="Q36" s="1">
        <v>4.5</v>
      </c>
      <c r="R36">
        <f t="shared" si="6"/>
        <v>1.7493478804826736</v>
      </c>
      <c r="S36" s="1">
        <v>1</v>
      </c>
      <c r="T36">
        <f t="shared" si="7"/>
        <v>3.4986957609653473</v>
      </c>
      <c r="U36" s="1">
        <v>31.091819763183594</v>
      </c>
      <c r="V36" s="1">
        <v>31.113290786743164</v>
      </c>
      <c r="W36" s="1">
        <v>31.052946090698242</v>
      </c>
      <c r="X36" s="1">
        <v>400.99288940429688</v>
      </c>
      <c r="Y36" s="1">
        <v>565.854248046875</v>
      </c>
      <c r="Z36" s="1">
        <v>22.464576721191406</v>
      </c>
      <c r="AA36" s="1">
        <v>26.717802047729492</v>
      </c>
      <c r="AB36" s="1">
        <v>48.456325531005859</v>
      </c>
      <c r="AC36" s="1">
        <v>57.630580902099609</v>
      </c>
      <c r="AD36" s="1">
        <v>500.37677001953125</v>
      </c>
      <c r="AE36" s="1">
        <v>1175.8076171875</v>
      </c>
      <c r="AF36" s="1">
        <v>112.49373626708984</v>
      </c>
      <c r="AG36" s="1">
        <v>97.821525573730469</v>
      </c>
      <c r="AH36" s="1">
        <v>9.8830461502075195</v>
      </c>
      <c r="AI36" s="1">
        <v>-0.61901348829269409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1.1119483778211803</v>
      </c>
      <c r="AR36">
        <f t="shared" si="9"/>
        <v>4.8591939853644701E-3</v>
      </c>
      <c r="AS36">
        <f t="shared" si="10"/>
        <v>304.26329078674314</v>
      </c>
      <c r="AT36">
        <f t="shared" si="11"/>
        <v>304.24181976318357</v>
      </c>
      <c r="AU36">
        <f t="shared" si="12"/>
        <v>223.40344446228119</v>
      </c>
      <c r="AV36">
        <f t="shared" si="13"/>
        <v>8.674197726668105E-2</v>
      </c>
      <c r="AW36">
        <f t="shared" si="14"/>
        <v>4.5406019607227091</v>
      </c>
      <c r="AX36">
        <f t="shared" si="15"/>
        <v>46.417206582004759</v>
      </c>
      <c r="AY36">
        <f t="shared" si="16"/>
        <v>19.699404534275267</v>
      </c>
      <c r="AZ36">
        <f t="shared" si="17"/>
        <v>31.102555274963379</v>
      </c>
      <c r="BA36">
        <f t="shared" si="18"/>
        <v>4.5378256541017885</v>
      </c>
      <c r="BB36">
        <f t="shared" si="19"/>
        <v>0.23764705071122644</v>
      </c>
      <c r="BC36">
        <f t="shared" si="20"/>
        <v>2.6135761562858386</v>
      </c>
      <c r="BD36">
        <f t="shared" si="21"/>
        <v>1.9242494978159499</v>
      </c>
      <c r="BE36">
        <f t="shared" si="22"/>
        <v>0.1499939691649573</v>
      </c>
      <c r="BF36">
        <f t="shared" si="23"/>
        <v>173.0010684290595</v>
      </c>
      <c r="BG36">
        <f t="shared" si="24"/>
        <v>3.1254299754928545</v>
      </c>
      <c r="BH36">
        <f t="shared" si="25"/>
        <v>58.941421032133213</v>
      </c>
      <c r="BI36">
        <f t="shared" si="26"/>
        <v>637.64966942148317</v>
      </c>
      <c r="BJ36">
        <f t="shared" si="27"/>
        <v>-0.17199175274724829</v>
      </c>
    </row>
    <row r="37" spans="1:62">
      <c r="A37" s="1">
        <v>27</v>
      </c>
      <c r="B37" s="1" t="s">
        <v>111</v>
      </c>
      <c r="C37" s="2">
        <v>41179</v>
      </c>
      <c r="D37" s="1" t="s">
        <v>80</v>
      </c>
      <c r="E37" s="1">
        <v>0</v>
      </c>
      <c r="F37" s="1" t="s">
        <v>65</v>
      </c>
      <c r="G37" s="1" t="s">
        <v>81</v>
      </c>
      <c r="H37" s="1">
        <v>0</v>
      </c>
      <c r="I37" s="1">
        <v>4232</v>
      </c>
      <c r="J37" s="1">
        <v>0</v>
      </c>
      <c r="K37">
        <f t="shared" si="0"/>
        <v>-37.378178270263753</v>
      </c>
      <c r="L37">
        <f t="shared" si="1"/>
        <v>0.11984034396537167</v>
      </c>
      <c r="M37">
        <f t="shared" si="2"/>
        <v>922.64707457469933</v>
      </c>
      <c r="N37">
        <f t="shared" si="3"/>
        <v>2.6114823385080435</v>
      </c>
      <c r="O37">
        <f t="shared" si="4"/>
        <v>2.1260032161772706</v>
      </c>
      <c r="P37">
        <f t="shared" si="5"/>
        <v>31.165136337280273</v>
      </c>
      <c r="Q37" s="1">
        <v>4.5</v>
      </c>
      <c r="R37">
        <f t="shared" si="6"/>
        <v>1.7493478804826736</v>
      </c>
      <c r="S37" s="1">
        <v>1</v>
      </c>
      <c r="T37">
        <f t="shared" si="7"/>
        <v>3.4986957609653473</v>
      </c>
      <c r="U37" s="1">
        <v>31.302061080932617</v>
      </c>
      <c r="V37" s="1">
        <v>31.165136337280273</v>
      </c>
      <c r="W37" s="1">
        <v>31.318349838256836</v>
      </c>
      <c r="X37" s="1">
        <v>400.70416259765625</v>
      </c>
      <c r="Y37" s="1">
        <v>433.302734375</v>
      </c>
      <c r="Z37" s="1">
        <v>22.530582427978516</v>
      </c>
      <c r="AA37" s="1">
        <v>24.82093620300293</v>
      </c>
      <c r="AB37" s="1">
        <v>48.020549774169922</v>
      </c>
      <c r="AC37" s="1">
        <v>52.902095794677734</v>
      </c>
      <c r="AD37" s="1">
        <v>500.358642578125</v>
      </c>
      <c r="AE37" s="1">
        <v>27.910367965698242</v>
      </c>
      <c r="AF37" s="1">
        <v>41.26220703125</v>
      </c>
      <c r="AG37" s="1">
        <v>97.821746826171875</v>
      </c>
      <c r="AH37" s="1">
        <v>9.8830461502075195</v>
      </c>
      <c r="AI37" s="1">
        <v>-0.61901348829269409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1.1119080946180553</v>
      </c>
      <c r="AR37">
        <f t="shared" si="9"/>
        <v>2.6114823385080433E-3</v>
      </c>
      <c r="AS37">
        <f t="shared" si="10"/>
        <v>304.31513633728025</v>
      </c>
      <c r="AT37">
        <f t="shared" si="11"/>
        <v>304.45206108093259</v>
      </c>
      <c r="AU37">
        <f t="shared" si="12"/>
        <v>5.3029698469391633</v>
      </c>
      <c r="AV37">
        <f t="shared" si="13"/>
        <v>-1.0601486246467924</v>
      </c>
      <c r="AW37">
        <f t="shared" si="14"/>
        <v>4.5540305534159868</v>
      </c>
      <c r="AX37">
        <f t="shared" si="15"/>
        <v>46.554377744945072</v>
      </c>
      <c r="AY37">
        <f t="shared" si="16"/>
        <v>21.733441541942142</v>
      </c>
      <c r="AZ37">
        <f t="shared" si="17"/>
        <v>31.233598709106445</v>
      </c>
      <c r="BA37">
        <f t="shared" si="18"/>
        <v>4.5718160803703602</v>
      </c>
      <c r="BB37">
        <f t="shared" si="19"/>
        <v>0.11587141630366646</v>
      </c>
      <c r="BC37">
        <f t="shared" si="20"/>
        <v>2.4280273372387162</v>
      </c>
      <c r="BD37">
        <f t="shared" si="21"/>
        <v>2.143788743131644</v>
      </c>
      <c r="BE37">
        <f t="shared" si="22"/>
        <v>7.2766058286777513E-2</v>
      </c>
      <c r="BF37">
        <f t="shared" si="23"/>
        <v>90.254948538954352</v>
      </c>
      <c r="BG37">
        <f t="shared" si="24"/>
        <v>2.1293359154668945</v>
      </c>
      <c r="BH37">
        <f t="shared" si="25"/>
        <v>53.191629785351992</v>
      </c>
      <c r="BI37">
        <f t="shared" si="26"/>
        <v>447.72540616825506</v>
      </c>
      <c r="BJ37">
        <f t="shared" si="27"/>
        <v>-4.4406821529703204E-2</v>
      </c>
    </row>
    <row r="38" spans="1:62">
      <c r="A38" s="1">
        <v>28</v>
      </c>
      <c r="B38" s="1" t="s">
        <v>112</v>
      </c>
      <c r="C38" s="2">
        <v>41179</v>
      </c>
      <c r="D38" s="1" t="s">
        <v>80</v>
      </c>
      <c r="E38" s="1">
        <v>0</v>
      </c>
      <c r="F38" s="1" t="s">
        <v>113</v>
      </c>
      <c r="G38" s="1" t="s">
        <v>77</v>
      </c>
      <c r="H38" s="1">
        <v>0</v>
      </c>
      <c r="I38" s="1">
        <v>4521</v>
      </c>
      <c r="J38" s="1">
        <v>0</v>
      </c>
      <c r="K38">
        <f t="shared" si="0"/>
        <v>-79.79487688448674</v>
      </c>
      <c r="L38">
        <f t="shared" si="1"/>
        <v>0.40098566499420696</v>
      </c>
      <c r="M38">
        <f t="shared" si="2"/>
        <v>751.6097240125896</v>
      </c>
      <c r="N38">
        <f t="shared" si="3"/>
        <v>8.4848565619029639</v>
      </c>
      <c r="O38">
        <f t="shared" si="4"/>
        <v>2.1671190465815511</v>
      </c>
      <c r="P38">
        <f t="shared" si="5"/>
        <v>31.748834609985352</v>
      </c>
      <c r="Q38" s="1">
        <v>2</v>
      </c>
      <c r="R38">
        <f t="shared" si="6"/>
        <v>2.2982609868049622</v>
      </c>
      <c r="S38" s="1">
        <v>1</v>
      </c>
      <c r="T38">
        <f t="shared" si="7"/>
        <v>4.5965219736099243</v>
      </c>
      <c r="U38" s="1">
        <v>31.842605590820312</v>
      </c>
      <c r="V38" s="1">
        <v>31.748834609985352</v>
      </c>
      <c r="W38" s="1">
        <v>31.896379470825195</v>
      </c>
      <c r="X38" s="1">
        <v>400.51327514648438</v>
      </c>
      <c r="Y38" s="1">
        <v>430.94540405273438</v>
      </c>
      <c r="Z38" s="1">
        <v>22.667266845703125</v>
      </c>
      <c r="AA38" s="1">
        <v>25.970546722412109</v>
      </c>
      <c r="AB38" s="1">
        <v>46.851924896240234</v>
      </c>
      <c r="AC38" s="1">
        <v>53.679615020751953</v>
      </c>
      <c r="AD38" s="1">
        <v>500.3814697265625</v>
      </c>
      <c r="AE38" s="1">
        <v>802.28875732421875</v>
      </c>
      <c r="AF38" s="1">
        <v>648.45892333984375</v>
      </c>
      <c r="AG38" s="1">
        <v>97.822341918945312</v>
      </c>
      <c r="AH38" s="1">
        <v>9.8830461502075195</v>
      </c>
      <c r="AI38" s="1">
        <v>-0.61901348829269409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2.5019073486328125</v>
      </c>
      <c r="AR38">
        <f t="shared" si="9"/>
        <v>8.4848565619029641E-3</v>
      </c>
      <c r="AS38">
        <f t="shared" si="10"/>
        <v>304.89883460998533</v>
      </c>
      <c r="AT38">
        <f t="shared" si="11"/>
        <v>304.99260559082029</v>
      </c>
      <c r="AU38">
        <f t="shared" si="12"/>
        <v>152.43486197879611</v>
      </c>
      <c r="AV38">
        <f t="shared" si="13"/>
        <v>-1.6924455435344838</v>
      </c>
      <c r="AW38">
        <f t="shared" si="14"/>
        <v>4.7076187478832932</v>
      </c>
      <c r="AX38">
        <f t="shared" si="15"/>
        <v>48.124167296914472</v>
      </c>
      <c r="AY38">
        <f t="shared" si="16"/>
        <v>22.153620574502362</v>
      </c>
      <c r="AZ38">
        <f t="shared" si="17"/>
        <v>31.795720100402832</v>
      </c>
      <c r="BA38">
        <f t="shared" si="18"/>
        <v>4.7201490870441827</v>
      </c>
      <c r="BB38">
        <f t="shared" si="19"/>
        <v>0.36881172647157229</v>
      </c>
      <c r="BC38">
        <f t="shared" si="20"/>
        <v>2.5404997013017421</v>
      </c>
      <c r="BD38">
        <f t="shared" si="21"/>
        <v>2.1796493857424406</v>
      </c>
      <c r="BE38">
        <f t="shared" si="22"/>
        <v>0.23319704410755729</v>
      </c>
      <c r="BF38">
        <f t="shared" si="23"/>
        <v>73.524223411963661</v>
      </c>
      <c r="BG38">
        <f t="shared" si="24"/>
        <v>1.7440949989122423</v>
      </c>
      <c r="BH38">
        <f t="shared" si="25"/>
        <v>56.03040859557337</v>
      </c>
      <c r="BI38">
        <f t="shared" si="26"/>
        <v>454.38118537011502</v>
      </c>
      <c r="BJ38">
        <f t="shared" si="27"/>
        <v>-9.8396229853343772E-2</v>
      </c>
    </row>
    <row r="39" spans="1:62">
      <c r="A39" s="1">
        <v>29</v>
      </c>
      <c r="B39" s="1" t="s">
        <v>114</v>
      </c>
      <c r="C39" s="2">
        <v>41179</v>
      </c>
      <c r="D39" s="1" t="s">
        <v>80</v>
      </c>
      <c r="E39" s="1">
        <v>0</v>
      </c>
      <c r="F39" s="1" t="s">
        <v>71</v>
      </c>
      <c r="G39" s="1" t="s">
        <v>77</v>
      </c>
      <c r="H39" s="1">
        <v>0</v>
      </c>
      <c r="I39" s="1">
        <v>4643.5</v>
      </c>
      <c r="J39" s="1">
        <v>0</v>
      </c>
      <c r="K39">
        <f t="shared" si="0"/>
        <v>-191.28215259692215</v>
      </c>
      <c r="L39">
        <f t="shared" si="1"/>
        <v>0.45686898405734239</v>
      </c>
      <c r="M39">
        <f t="shared" si="2"/>
        <v>1192.9268780285784</v>
      </c>
      <c r="N39">
        <f t="shared" si="3"/>
        <v>9.5659969346114728</v>
      </c>
      <c r="O39">
        <f t="shared" si="4"/>
        <v>2.1748812337028185</v>
      </c>
      <c r="P39">
        <f t="shared" si="5"/>
        <v>32.299087524414062</v>
      </c>
      <c r="Q39" s="1">
        <v>2.5</v>
      </c>
      <c r="R39">
        <f t="shared" si="6"/>
        <v>2.1884783655405045</v>
      </c>
      <c r="S39" s="1">
        <v>1</v>
      </c>
      <c r="T39">
        <f t="shared" si="7"/>
        <v>4.3769567310810089</v>
      </c>
      <c r="U39" s="1">
        <v>32.393505096435547</v>
      </c>
      <c r="V39" s="1">
        <v>32.299087524414062</v>
      </c>
      <c r="W39" s="1">
        <v>32.376354217529297</v>
      </c>
      <c r="X39" s="1">
        <v>400.73324584960938</v>
      </c>
      <c r="Y39" s="1">
        <v>493.94760131835938</v>
      </c>
      <c r="Z39" s="1">
        <v>22.764373779296875</v>
      </c>
      <c r="AA39" s="1">
        <v>27.413055419921875</v>
      </c>
      <c r="AB39" s="1">
        <v>45.609786987304688</v>
      </c>
      <c r="AC39" s="1">
        <v>54.923702239990234</v>
      </c>
      <c r="AD39" s="1">
        <v>500.34420776367188</v>
      </c>
      <c r="AE39" s="1">
        <v>1543.032958984375</v>
      </c>
      <c r="AF39" s="1">
        <v>1544.787841796875</v>
      </c>
      <c r="AG39" s="1">
        <v>97.823287963867188</v>
      </c>
      <c r="AH39" s="1">
        <v>9.8830461502075195</v>
      </c>
      <c r="AI39" s="1">
        <v>-0.61901348829269409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2.0013768310546873</v>
      </c>
      <c r="AR39">
        <f t="shared" si="9"/>
        <v>9.5659969346114735E-3</v>
      </c>
      <c r="AS39">
        <f t="shared" si="10"/>
        <v>305.44908752441404</v>
      </c>
      <c r="AT39">
        <f t="shared" si="11"/>
        <v>305.54350509643552</v>
      </c>
      <c r="AU39">
        <f t="shared" si="12"/>
        <v>293.17625852815399</v>
      </c>
      <c r="AV39">
        <f t="shared" si="13"/>
        <v>-1.0220887634562807</v>
      </c>
      <c r="AW39">
        <f t="shared" si="14"/>
        <v>4.8565164480152863</v>
      </c>
      <c r="AX39">
        <f t="shared" si="15"/>
        <v>49.645810819701019</v>
      </c>
      <c r="AY39">
        <f t="shared" si="16"/>
        <v>22.232755399779144</v>
      </c>
      <c r="AZ39">
        <f t="shared" si="17"/>
        <v>32.346296310424805</v>
      </c>
      <c r="BA39">
        <f t="shared" si="18"/>
        <v>4.869479919187496</v>
      </c>
      <c r="BB39">
        <f t="shared" si="19"/>
        <v>0.41368801707710978</v>
      </c>
      <c r="BC39">
        <f t="shared" si="20"/>
        <v>2.6816352143124678</v>
      </c>
      <c r="BD39">
        <f t="shared" si="21"/>
        <v>2.1878447048750282</v>
      </c>
      <c r="BE39">
        <f t="shared" si="22"/>
        <v>0.26211626102847235</v>
      </c>
      <c r="BF39">
        <f t="shared" si="23"/>
        <v>116.69602950922669</v>
      </c>
      <c r="BG39">
        <f t="shared" si="24"/>
        <v>2.4150879057710264</v>
      </c>
      <c r="BH39">
        <f t="shared" si="25"/>
        <v>57.824916248096983</v>
      </c>
      <c r="BI39">
        <f t="shared" si="26"/>
        <v>552.9454214640632</v>
      </c>
      <c r="BJ39">
        <f t="shared" si="27"/>
        <v>-0.20003555548730759</v>
      </c>
    </row>
    <row r="40" spans="1:62">
      <c r="A40" s="1">
        <v>30</v>
      </c>
      <c r="B40" s="1" t="s">
        <v>115</v>
      </c>
      <c r="C40" s="2">
        <v>41179</v>
      </c>
      <c r="D40" s="1" t="s">
        <v>80</v>
      </c>
      <c r="E40" s="1">
        <v>0</v>
      </c>
      <c r="F40" s="1" t="s">
        <v>69</v>
      </c>
      <c r="G40" s="1" t="s">
        <v>77</v>
      </c>
      <c r="H40" s="1">
        <v>0</v>
      </c>
      <c r="I40" s="1">
        <v>4772.5</v>
      </c>
      <c r="J40" s="1">
        <v>0</v>
      </c>
      <c r="K40">
        <f t="shared" si="0"/>
        <v>23.64251544270677</v>
      </c>
      <c r="L40">
        <f t="shared" si="1"/>
        <v>0.38745886172830268</v>
      </c>
      <c r="M40">
        <f t="shared" si="2"/>
        <v>270.43140143420879</v>
      </c>
      <c r="N40">
        <f t="shared" si="3"/>
        <v>8.1102604260848974</v>
      </c>
      <c r="O40">
        <f t="shared" si="4"/>
        <v>2.1444947761357795</v>
      </c>
      <c r="P40">
        <f t="shared" si="5"/>
        <v>32.002540588378906</v>
      </c>
      <c r="Q40" s="1">
        <v>2.5</v>
      </c>
      <c r="R40">
        <f t="shared" si="6"/>
        <v>2.1884783655405045</v>
      </c>
      <c r="S40" s="1">
        <v>1</v>
      </c>
      <c r="T40">
        <f t="shared" si="7"/>
        <v>4.3769567310810089</v>
      </c>
      <c r="U40" s="1">
        <v>32.792823791503906</v>
      </c>
      <c r="V40" s="1">
        <v>32.002540588378906</v>
      </c>
      <c r="W40" s="1">
        <v>32.834598541259766</v>
      </c>
      <c r="X40" s="1">
        <v>400.693115234375</v>
      </c>
      <c r="Y40" s="1">
        <v>387.311767578125</v>
      </c>
      <c r="Z40" s="1">
        <v>22.955436706542969</v>
      </c>
      <c r="AA40" s="1">
        <v>26.898393630981445</v>
      </c>
      <c r="AB40" s="1">
        <v>44.968906402587891</v>
      </c>
      <c r="AC40" s="1">
        <v>52.693023681640625</v>
      </c>
      <c r="AD40" s="1">
        <v>500.3927001953125</v>
      </c>
      <c r="AE40" s="1">
        <v>83.334037780761719</v>
      </c>
      <c r="AF40" s="1">
        <v>266.62387084960938</v>
      </c>
      <c r="AG40" s="1">
        <v>97.822761535644531</v>
      </c>
      <c r="AH40" s="1">
        <v>9.8830461502075195</v>
      </c>
      <c r="AI40" s="1">
        <v>-0.61901348829269409</v>
      </c>
      <c r="AJ40" s="1">
        <v>0.66666668653488159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2.0015708007812498</v>
      </c>
      <c r="AR40">
        <f t="shared" si="9"/>
        <v>8.1102604260848976E-3</v>
      </c>
      <c r="AS40">
        <f t="shared" si="10"/>
        <v>305.15254058837888</v>
      </c>
      <c r="AT40">
        <f t="shared" si="11"/>
        <v>305.94282379150388</v>
      </c>
      <c r="AU40">
        <f t="shared" si="12"/>
        <v>15.833466979660898</v>
      </c>
      <c r="AV40">
        <f t="shared" si="13"/>
        <v>-2.6626153102541972</v>
      </c>
      <c r="AW40">
        <f t="shared" si="14"/>
        <v>4.7757699219911771</v>
      </c>
      <c r="AX40">
        <f t="shared" si="15"/>
        <v>48.820640994182</v>
      </c>
      <c r="AY40">
        <f t="shared" si="16"/>
        <v>21.922247363200555</v>
      </c>
      <c r="AZ40">
        <f t="shared" si="17"/>
        <v>32.397682189941406</v>
      </c>
      <c r="BA40">
        <f t="shared" si="18"/>
        <v>4.8836246385030515</v>
      </c>
      <c r="BB40">
        <f t="shared" si="19"/>
        <v>0.35594935828398366</v>
      </c>
      <c r="BC40">
        <f t="shared" si="20"/>
        <v>2.6312751458553976</v>
      </c>
      <c r="BD40">
        <f t="shared" si="21"/>
        <v>2.2523494926476539</v>
      </c>
      <c r="BE40">
        <f t="shared" si="22"/>
        <v>0.22509982221817681</v>
      </c>
      <c r="BF40">
        <f t="shared" si="23"/>
        <v>26.454346494248767</v>
      </c>
      <c r="BG40">
        <f t="shared" si="24"/>
        <v>0.69822665891415203</v>
      </c>
      <c r="BH40">
        <f t="shared" si="25"/>
        <v>57.124842891986205</v>
      </c>
      <c r="BI40">
        <f t="shared" si="26"/>
        <v>380.01962424460584</v>
      </c>
      <c r="BJ40">
        <f t="shared" si="27"/>
        <v>3.5539611485081155E-2</v>
      </c>
    </row>
    <row r="41" spans="1:62">
      <c r="A41" s="1">
        <v>31</v>
      </c>
      <c r="B41" s="1" t="s">
        <v>116</v>
      </c>
      <c r="C41" s="2">
        <v>41179</v>
      </c>
      <c r="D41" s="1" t="s">
        <v>80</v>
      </c>
      <c r="E41" s="1">
        <v>0</v>
      </c>
      <c r="F41" s="1" t="s">
        <v>65</v>
      </c>
      <c r="G41" s="1" t="s">
        <v>77</v>
      </c>
      <c r="H41" s="1">
        <v>0</v>
      </c>
      <c r="I41" s="1">
        <v>4887</v>
      </c>
      <c r="J41" s="1">
        <v>0</v>
      </c>
      <c r="K41">
        <f t="shared" si="0"/>
        <v>4.529543547944388</v>
      </c>
      <c r="L41">
        <f t="shared" si="1"/>
        <v>9.7400774241457405E-2</v>
      </c>
      <c r="M41">
        <f t="shared" si="2"/>
        <v>305.88648294183577</v>
      </c>
      <c r="N41">
        <f t="shared" si="3"/>
        <v>2.388175407320654</v>
      </c>
      <c r="O41">
        <f t="shared" si="4"/>
        <v>2.370102734556264</v>
      </c>
      <c r="P41">
        <f t="shared" si="5"/>
        <v>32.125053405761719</v>
      </c>
      <c r="Q41" s="1">
        <v>4</v>
      </c>
      <c r="R41">
        <f t="shared" si="6"/>
        <v>1.8591305017471313</v>
      </c>
      <c r="S41" s="1">
        <v>1</v>
      </c>
      <c r="T41">
        <f t="shared" si="7"/>
        <v>3.7182610034942627</v>
      </c>
      <c r="U41" s="1">
        <v>32.974777221679688</v>
      </c>
      <c r="V41" s="1">
        <v>32.125053405761719</v>
      </c>
      <c r="W41" s="1">
        <v>33.060817718505859</v>
      </c>
      <c r="X41" s="1">
        <v>400.416259765625</v>
      </c>
      <c r="Y41" s="1">
        <v>396.03936767578125</v>
      </c>
      <c r="Z41" s="1">
        <v>23.07086181640625</v>
      </c>
      <c r="AA41" s="1">
        <v>24.93232536315918</v>
      </c>
      <c r="AB41" s="1">
        <v>44.733726501464844</v>
      </c>
      <c r="AC41" s="1">
        <v>48.343048095703125</v>
      </c>
      <c r="AD41" s="1">
        <v>500.38748168945312</v>
      </c>
      <c r="AE41" s="1">
        <v>47.667831420898438</v>
      </c>
      <c r="AF41" s="1">
        <v>55.534553527832031</v>
      </c>
      <c r="AG41" s="1">
        <v>97.82012939453125</v>
      </c>
      <c r="AH41" s="1">
        <v>9.8830461502075195</v>
      </c>
      <c r="AI41" s="1">
        <v>-0.61901348829269409</v>
      </c>
      <c r="AJ41" s="1">
        <v>0.66666668653488159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8"/>
        <v>1.2509687042236328</v>
      </c>
      <c r="AR41">
        <f t="shared" si="9"/>
        <v>2.388175407320654E-3</v>
      </c>
      <c r="AS41">
        <f t="shared" si="10"/>
        <v>305.2750534057617</v>
      </c>
      <c r="AT41">
        <f t="shared" si="11"/>
        <v>306.12477722167966</v>
      </c>
      <c r="AU41">
        <f t="shared" si="12"/>
        <v>9.0568878563217368</v>
      </c>
      <c r="AV41">
        <f t="shared" si="13"/>
        <v>-0.79578865778954166</v>
      </c>
      <c r="AW41">
        <f t="shared" si="14"/>
        <v>4.8089860276870482</v>
      </c>
      <c r="AX41">
        <f t="shared" si="15"/>
        <v>49.161517751538575</v>
      </c>
      <c r="AY41">
        <f t="shared" si="16"/>
        <v>24.229192388379396</v>
      </c>
      <c r="AZ41">
        <f t="shared" si="17"/>
        <v>32.549915313720703</v>
      </c>
      <c r="BA41">
        <f t="shared" si="18"/>
        <v>4.9257391599180584</v>
      </c>
      <c r="BB41">
        <f t="shared" si="19"/>
        <v>9.491446613150091E-2</v>
      </c>
      <c r="BC41">
        <f t="shared" si="20"/>
        <v>2.4388832931307842</v>
      </c>
      <c r="BD41">
        <f t="shared" si="21"/>
        <v>2.4868558667872742</v>
      </c>
      <c r="BE41">
        <f t="shared" si="22"/>
        <v>5.9540020165623014E-2</v>
      </c>
      <c r="BF41">
        <f t="shared" si="23"/>
        <v>29.921855341408449</v>
      </c>
      <c r="BG41">
        <f t="shared" si="24"/>
        <v>0.77236383023480282</v>
      </c>
      <c r="BH41">
        <f t="shared" si="25"/>
        <v>50.125502806958067</v>
      </c>
      <c r="BI41">
        <f t="shared" si="26"/>
        <v>394.39481292720967</v>
      </c>
      <c r="BJ41">
        <f t="shared" si="27"/>
        <v>5.7568112050355299E-3</v>
      </c>
    </row>
    <row r="42" spans="1:62">
      <c r="A42" s="1">
        <v>32</v>
      </c>
      <c r="B42" s="1" t="s">
        <v>117</v>
      </c>
      <c r="C42" s="2">
        <v>41179</v>
      </c>
      <c r="D42" s="1" t="s">
        <v>80</v>
      </c>
      <c r="E42" s="1">
        <v>0</v>
      </c>
      <c r="F42" s="1" t="s">
        <v>107</v>
      </c>
      <c r="G42" s="1" t="s">
        <v>77</v>
      </c>
      <c r="H42" s="1">
        <v>0</v>
      </c>
      <c r="I42" s="1">
        <v>4998.5</v>
      </c>
      <c r="J42" s="1">
        <v>0</v>
      </c>
      <c r="K42">
        <f t="shared" si="0"/>
        <v>-87.758610818938905</v>
      </c>
      <c r="L42">
        <f t="shared" si="1"/>
        <v>0.10261102863199338</v>
      </c>
      <c r="M42">
        <f t="shared" si="2"/>
        <v>1849.4086551026774</v>
      </c>
      <c r="N42">
        <f t="shared" si="3"/>
        <v>2.2715202511765091</v>
      </c>
      <c r="O42">
        <f t="shared" si="4"/>
        <v>2.1518519974443717</v>
      </c>
      <c r="P42">
        <f t="shared" si="5"/>
        <v>31.491254806518555</v>
      </c>
      <c r="Q42" s="1">
        <v>5</v>
      </c>
      <c r="R42">
        <f t="shared" si="6"/>
        <v>1.6395652592182159</v>
      </c>
      <c r="S42" s="1">
        <v>1</v>
      </c>
      <c r="T42">
        <f t="shared" si="7"/>
        <v>3.2791305184364319</v>
      </c>
      <c r="U42" s="1">
        <v>32.859130859375</v>
      </c>
      <c r="V42" s="1">
        <v>31.491254806518555</v>
      </c>
      <c r="W42" s="1">
        <v>33.002895355224609</v>
      </c>
      <c r="X42" s="1">
        <v>400.23049926757812</v>
      </c>
      <c r="Y42" s="1">
        <v>486.8179931640625</v>
      </c>
      <c r="Z42" s="1">
        <v>23.216899871826172</v>
      </c>
      <c r="AA42" s="1">
        <v>25.428989410400391</v>
      </c>
      <c r="AB42" s="1">
        <v>45.310096740722656</v>
      </c>
      <c r="AC42" s="1">
        <v>49.627212524414062</v>
      </c>
      <c r="AD42" s="1">
        <v>500.3770751953125</v>
      </c>
      <c r="AE42" s="1">
        <v>18.940317153930664</v>
      </c>
      <c r="AF42" s="1">
        <v>25.724979400634766</v>
      </c>
      <c r="AG42" s="1">
        <v>97.819175720214844</v>
      </c>
      <c r="AH42" s="1">
        <v>9.8830461502075195</v>
      </c>
      <c r="AI42" s="1">
        <v>-0.61901348829269409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8"/>
        <v>1.000754150390625</v>
      </c>
      <c r="AR42">
        <f t="shared" si="9"/>
        <v>2.2715202511765092E-3</v>
      </c>
      <c r="AS42">
        <f t="shared" si="10"/>
        <v>304.64125480651853</v>
      </c>
      <c r="AT42">
        <f t="shared" si="11"/>
        <v>306.00913085937498</v>
      </c>
      <c r="AU42">
        <f t="shared" si="12"/>
        <v>3.5986602140895911</v>
      </c>
      <c r="AV42">
        <f t="shared" si="13"/>
        <v>-0.82728810657477414</v>
      </c>
      <c r="AW42">
        <f t="shared" si="14"/>
        <v>4.63929478096781</v>
      </c>
      <c r="AX42">
        <f t="shared" si="15"/>
        <v>47.427252855178942</v>
      </c>
      <c r="AY42">
        <f t="shared" si="16"/>
        <v>21.998263444778551</v>
      </c>
      <c r="AZ42">
        <f t="shared" si="17"/>
        <v>32.175192832946777</v>
      </c>
      <c r="BA42">
        <f t="shared" si="18"/>
        <v>4.8226378887505792</v>
      </c>
      <c r="BB42">
        <f t="shared" si="19"/>
        <v>9.9497537239949183E-2</v>
      </c>
      <c r="BC42">
        <f t="shared" si="20"/>
        <v>2.4874427835234383</v>
      </c>
      <c r="BD42">
        <f t="shared" si="21"/>
        <v>2.3351951052271409</v>
      </c>
      <c r="BE42">
        <f t="shared" si="22"/>
        <v>6.2458389100082418E-2</v>
      </c>
      <c r="BF42">
        <f t="shared" si="23"/>
        <v>180.90763021197503</v>
      </c>
      <c r="BG42">
        <f t="shared" si="24"/>
        <v>3.7989734994848643</v>
      </c>
      <c r="BH42">
        <f t="shared" si="25"/>
        <v>53.323895641325933</v>
      </c>
      <c r="BI42">
        <f t="shared" si="26"/>
        <v>522.9477305866701</v>
      </c>
      <c r="BJ42">
        <f t="shared" si="27"/>
        <v>-8.9485635585166048E-2</v>
      </c>
    </row>
    <row r="43" spans="1:62">
      <c r="A43" s="1">
        <v>33</v>
      </c>
      <c r="B43" s="1" t="s">
        <v>118</v>
      </c>
      <c r="C43" s="2">
        <v>41179</v>
      </c>
      <c r="D43" s="1" t="s">
        <v>80</v>
      </c>
      <c r="E43" s="1">
        <v>0</v>
      </c>
      <c r="F43" s="1" t="s">
        <v>113</v>
      </c>
      <c r="G43" s="1" t="s">
        <v>94</v>
      </c>
      <c r="H43" s="1">
        <v>0</v>
      </c>
      <c r="I43" s="1">
        <v>6574</v>
      </c>
      <c r="J43" s="1">
        <v>0</v>
      </c>
      <c r="K43">
        <f t="shared" si="0"/>
        <v>8.9140202410987772</v>
      </c>
      <c r="L43">
        <f t="shared" si="1"/>
        <v>0.19720854021333015</v>
      </c>
      <c r="M43">
        <f t="shared" si="2"/>
        <v>307.96163651062699</v>
      </c>
      <c r="N43">
        <f t="shared" si="3"/>
        <v>4.253944358683702</v>
      </c>
      <c r="O43">
        <f t="shared" si="4"/>
        <v>2.1140168882458572</v>
      </c>
      <c r="P43">
        <f t="shared" si="5"/>
        <v>32.476051330566406</v>
      </c>
      <c r="Q43" s="1">
        <v>2</v>
      </c>
      <c r="R43">
        <f t="shared" si="6"/>
        <v>2.2982609868049622</v>
      </c>
      <c r="S43" s="1">
        <v>1</v>
      </c>
      <c r="T43">
        <f t="shared" si="7"/>
        <v>4.5965219736099243</v>
      </c>
      <c r="U43" s="1">
        <v>32.443046569824219</v>
      </c>
      <c r="V43" s="1">
        <v>32.476051330566406</v>
      </c>
      <c r="W43" s="1">
        <v>32.345340728759766</v>
      </c>
      <c r="X43" s="1">
        <v>399.76168823242188</v>
      </c>
      <c r="Y43" s="1">
        <v>395.52584838867188</v>
      </c>
      <c r="Z43" s="1">
        <v>26.882553100585938</v>
      </c>
      <c r="AA43" s="1">
        <v>28.534490585327148</v>
      </c>
      <c r="AB43" s="1">
        <v>53.708744049072266</v>
      </c>
      <c r="AC43" s="1">
        <v>57.009159088134766</v>
      </c>
      <c r="AD43" s="1">
        <v>500.32888793945312</v>
      </c>
      <c r="AE43" s="1">
        <v>1006.4064331054688</v>
      </c>
      <c r="AF43" s="1">
        <v>974.6094970703125</v>
      </c>
      <c r="AG43" s="1">
        <v>97.820175170898438</v>
      </c>
      <c r="AH43" s="1">
        <v>8.6971940994262695</v>
      </c>
      <c r="AI43" s="1">
        <v>-0.73915356397628784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8"/>
        <v>2.501644439697265</v>
      </c>
      <c r="AR43">
        <f t="shared" si="9"/>
        <v>4.2539443586837016E-3</v>
      </c>
      <c r="AS43">
        <f t="shared" si="10"/>
        <v>305.62605133056638</v>
      </c>
      <c r="AT43">
        <f t="shared" si="11"/>
        <v>305.5930465698242</v>
      </c>
      <c r="AU43">
        <f t="shared" si="12"/>
        <v>191.21721989057914</v>
      </c>
      <c r="AV43">
        <f t="shared" si="13"/>
        <v>2.4628256303171774E-2</v>
      </c>
      <c r="AW43">
        <f t="shared" si="14"/>
        <v>4.9052657557149111</v>
      </c>
      <c r="AX43">
        <f t="shared" si="15"/>
        <v>50.145747001015707</v>
      </c>
      <c r="AY43">
        <f t="shared" si="16"/>
        <v>21.611256415688558</v>
      </c>
      <c r="AZ43">
        <f t="shared" si="17"/>
        <v>32.459548950195312</v>
      </c>
      <c r="BA43">
        <f t="shared" si="18"/>
        <v>4.9007018089162822</v>
      </c>
      <c r="BB43">
        <f t="shared" si="19"/>
        <v>0.1890956084953444</v>
      </c>
      <c r="BC43">
        <f t="shared" si="20"/>
        <v>2.7912488674690539</v>
      </c>
      <c r="BD43">
        <f t="shared" si="21"/>
        <v>2.1094529414472283</v>
      </c>
      <c r="BE43">
        <f t="shared" si="22"/>
        <v>0.11888782330952434</v>
      </c>
      <c r="BF43">
        <f t="shared" si="23"/>
        <v>30.124861229386084</v>
      </c>
      <c r="BG43">
        <f t="shared" si="24"/>
        <v>0.77861317475261926</v>
      </c>
      <c r="BH43">
        <f t="shared" si="25"/>
        <v>56.983806060123563</v>
      </c>
      <c r="BI43">
        <f t="shared" si="26"/>
        <v>392.90779774199297</v>
      </c>
      <c r="BJ43">
        <f t="shared" si="27"/>
        <v>1.2928091617269009E-2</v>
      </c>
    </row>
    <row r="44" spans="1:62">
      <c r="A44" s="1">
        <v>34</v>
      </c>
      <c r="B44" s="1" t="s">
        <v>119</v>
      </c>
      <c r="C44" s="2">
        <v>41179</v>
      </c>
      <c r="D44" s="1" t="s">
        <v>80</v>
      </c>
      <c r="E44" s="1">
        <v>0</v>
      </c>
      <c r="F44" s="1" t="s">
        <v>71</v>
      </c>
      <c r="G44" s="1" t="s">
        <v>94</v>
      </c>
      <c r="H44" s="1">
        <v>0</v>
      </c>
      <c r="I44" s="1">
        <v>6744</v>
      </c>
      <c r="J44" s="1">
        <v>0</v>
      </c>
      <c r="K44">
        <f t="shared" si="0"/>
        <v>18.065445567796342</v>
      </c>
      <c r="L44">
        <f t="shared" si="1"/>
        <v>0.4492405570329015</v>
      </c>
      <c r="M44">
        <f t="shared" si="2"/>
        <v>305.64358494030921</v>
      </c>
      <c r="N44">
        <f t="shared" si="3"/>
        <v>8.324304069115362</v>
      </c>
      <c r="O44">
        <f t="shared" si="4"/>
        <v>1.9246585065061894</v>
      </c>
      <c r="P44">
        <f t="shared" si="5"/>
        <v>32.972080230712891</v>
      </c>
      <c r="Q44" s="1">
        <v>3</v>
      </c>
      <c r="R44">
        <f t="shared" si="6"/>
        <v>2.0786957442760468</v>
      </c>
      <c r="S44" s="1">
        <v>1</v>
      </c>
      <c r="T44">
        <f t="shared" si="7"/>
        <v>4.1573914885520935</v>
      </c>
      <c r="U44" s="1">
        <v>33.287521362304688</v>
      </c>
      <c r="V44" s="1">
        <v>32.972080230712891</v>
      </c>
      <c r="W44" s="1">
        <v>33.161556243896484</v>
      </c>
      <c r="X44" s="1">
        <v>399.922607421875</v>
      </c>
      <c r="Y44" s="1">
        <v>387.158203125</v>
      </c>
      <c r="Z44" s="1">
        <v>27.058025360107422</v>
      </c>
      <c r="AA44" s="1">
        <v>31.890090942382812</v>
      </c>
      <c r="AB44" s="1">
        <v>51.552284240722656</v>
      </c>
      <c r="AC44" s="1">
        <v>60.758575439453125</v>
      </c>
      <c r="AD44" s="1">
        <v>500.33517456054688</v>
      </c>
      <c r="AE44" s="1">
        <v>830.03375244140625</v>
      </c>
      <c r="AF44" s="1">
        <v>200.38841247558594</v>
      </c>
      <c r="AG44" s="1">
        <v>97.821243286132812</v>
      </c>
      <c r="AH44" s="1">
        <v>8.6971940994262695</v>
      </c>
      <c r="AI44" s="1">
        <v>-0.73915356397628784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8"/>
        <v>1.6677839152018228</v>
      </c>
      <c r="AR44">
        <f t="shared" si="9"/>
        <v>8.3243040691153621E-3</v>
      </c>
      <c r="AS44">
        <f t="shared" si="10"/>
        <v>306.12208023071287</v>
      </c>
      <c r="AT44">
        <f t="shared" si="11"/>
        <v>306.43752136230466</v>
      </c>
      <c r="AU44">
        <f t="shared" si="12"/>
        <v>157.70641098491251</v>
      </c>
      <c r="AV44">
        <f t="shared" si="13"/>
        <v>-1.7238117058740201</v>
      </c>
      <c r="AW44">
        <f t="shared" si="14"/>
        <v>5.0441868509979191</v>
      </c>
      <c r="AX44">
        <f t="shared" si="15"/>
        <v>51.565352080461501</v>
      </c>
      <c r="AY44">
        <f t="shared" si="16"/>
        <v>19.675261138078689</v>
      </c>
      <c r="AZ44">
        <f t="shared" si="17"/>
        <v>33.129800796508789</v>
      </c>
      <c r="BA44">
        <f t="shared" si="18"/>
        <v>5.0890704577933406</v>
      </c>
      <c r="BB44">
        <f t="shared" si="19"/>
        <v>0.40543044237947412</v>
      </c>
      <c r="BC44">
        <f t="shared" si="20"/>
        <v>3.1195283444917297</v>
      </c>
      <c r="BD44">
        <f t="shared" si="21"/>
        <v>1.9695421133016109</v>
      </c>
      <c r="BE44">
        <f t="shared" si="22"/>
        <v>0.25699674985991627</v>
      </c>
      <c r="BF44">
        <f t="shared" si="23"/>
        <v>29.898435481291788</v>
      </c>
      <c r="BG44">
        <f t="shared" si="24"/>
        <v>0.7894539815332996</v>
      </c>
      <c r="BH44">
        <f t="shared" si="25"/>
        <v>64.065550899425745</v>
      </c>
      <c r="BI44">
        <f t="shared" si="26"/>
        <v>381.29194020901497</v>
      </c>
      <c r="BJ44">
        <f t="shared" si="27"/>
        <v>3.0353978159360466E-2</v>
      </c>
    </row>
    <row r="45" spans="1:62">
      <c r="A45" s="1">
        <v>35</v>
      </c>
      <c r="B45" s="1" t="s">
        <v>120</v>
      </c>
      <c r="C45" s="2">
        <v>41179</v>
      </c>
      <c r="D45" s="1" t="s">
        <v>80</v>
      </c>
      <c r="E45" s="1">
        <v>0</v>
      </c>
      <c r="F45" s="1" t="s">
        <v>65</v>
      </c>
      <c r="G45" s="1" t="s">
        <v>94</v>
      </c>
      <c r="H45" s="1">
        <v>0</v>
      </c>
      <c r="I45" s="1">
        <v>6873</v>
      </c>
      <c r="J45" s="1">
        <v>0</v>
      </c>
      <c r="K45">
        <f t="shared" si="0"/>
        <v>4.1250407119557257</v>
      </c>
      <c r="L45">
        <f t="shared" si="1"/>
        <v>0.28758988225917981</v>
      </c>
      <c r="M45">
        <f t="shared" si="2"/>
        <v>359.53168993975135</v>
      </c>
      <c r="N45">
        <f t="shared" si="3"/>
        <v>4.8249642387185663</v>
      </c>
      <c r="O45">
        <f t="shared" si="4"/>
        <v>1.6980848792459744</v>
      </c>
      <c r="P45">
        <f t="shared" si="5"/>
        <v>31.797962188720703</v>
      </c>
      <c r="Q45" s="1">
        <v>4</v>
      </c>
      <c r="R45">
        <f t="shared" si="6"/>
        <v>1.8591305017471313</v>
      </c>
      <c r="S45" s="1">
        <v>1</v>
      </c>
      <c r="T45">
        <f t="shared" si="7"/>
        <v>3.7182610034942627</v>
      </c>
      <c r="U45" s="1">
        <v>33.585601806640625</v>
      </c>
      <c r="V45" s="1">
        <v>31.797962188720703</v>
      </c>
      <c r="W45" s="1">
        <v>33.543148040771484</v>
      </c>
      <c r="X45" s="1">
        <v>399.61642456054688</v>
      </c>
      <c r="Y45" s="1">
        <v>394.79608154296875</v>
      </c>
      <c r="Z45" s="1">
        <v>27.162691116333008</v>
      </c>
      <c r="AA45" s="1">
        <v>30.900602340698242</v>
      </c>
      <c r="AB45" s="1">
        <v>50.893665313720703</v>
      </c>
      <c r="AC45" s="1">
        <v>57.897247314453125</v>
      </c>
      <c r="AD45" s="1">
        <v>500.37249755859375</v>
      </c>
      <c r="AE45" s="1">
        <v>79.544601440429688</v>
      </c>
      <c r="AF45" s="1">
        <v>98.129096984863281</v>
      </c>
      <c r="AG45" s="1">
        <v>97.818939208984375</v>
      </c>
      <c r="AH45" s="1">
        <v>8.6971940994262695</v>
      </c>
      <c r="AI45" s="1">
        <v>-0.73915356397628784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8"/>
        <v>1.2509312438964844</v>
      </c>
      <c r="AR45">
        <f t="shared" si="9"/>
        <v>4.8249642387185659E-3</v>
      </c>
      <c r="AS45">
        <f t="shared" si="10"/>
        <v>304.94796218872068</v>
      </c>
      <c r="AT45">
        <f t="shared" si="11"/>
        <v>306.7356018066406</v>
      </c>
      <c r="AU45">
        <f t="shared" si="12"/>
        <v>15.113474084032532</v>
      </c>
      <c r="AV45">
        <f t="shared" si="13"/>
        <v>-1.6295279858762499</v>
      </c>
      <c r="AW45">
        <f t="shared" si="14"/>
        <v>4.720749021131736</v>
      </c>
      <c r="AX45">
        <f t="shared" si="15"/>
        <v>48.260071713169324</v>
      </c>
      <c r="AY45">
        <f t="shared" si="16"/>
        <v>17.359469372471082</v>
      </c>
      <c r="AZ45">
        <f t="shared" si="17"/>
        <v>32.691781997680664</v>
      </c>
      <c r="BA45">
        <f t="shared" si="18"/>
        <v>4.9652700203779121</v>
      </c>
      <c r="BB45">
        <f t="shared" si="19"/>
        <v>0.26694309765918517</v>
      </c>
      <c r="BC45">
        <f t="shared" si="20"/>
        <v>3.0226641418857616</v>
      </c>
      <c r="BD45">
        <f t="shared" si="21"/>
        <v>1.9426058784921505</v>
      </c>
      <c r="BE45">
        <f t="shared" si="22"/>
        <v>0.16857920135651916</v>
      </c>
      <c r="BF45">
        <f t="shared" si="23"/>
        <v>35.169008521919956</v>
      </c>
      <c r="BG45">
        <f t="shared" si="24"/>
        <v>0.91067694627212425</v>
      </c>
      <c r="BH45">
        <f t="shared" si="25"/>
        <v>65.235776536280326</v>
      </c>
      <c r="BI45">
        <f t="shared" si="26"/>
        <v>393.29839083327761</v>
      </c>
      <c r="BJ45">
        <f t="shared" si="27"/>
        <v>6.8421392093179498E-3</v>
      </c>
    </row>
    <row r="46" spans="1:62">
      <c r="A46" s="1">
        <v>36</v>
      </c>
      <c r="B46" s="1" t="s">
        <v>121</v>
      </c>
      <c r="C46" s="2">
        <v>41179</v>
      </c>
      <c r="D46" s="1" t="s">
        <v>80</v>
      </c>
      <c r="E46" s="1">
        <v>0</v>
      </c>
      <c r="F46" s="1" t="s">
        <v>107</v>
      </c>
      <c r="G46" s="1" t="s">
        <v>94</v>
      </c>
      <c r="H46" s="1">
        <v>0</v>
      </c>
      <c r="I46" s="1">
        <v>6962</v>
      </c>
      <c r="J46" s="1">
        <v>0</v>
      </c>
      <c r="K46">
        <f t="shared" si="0"/>
        <v>-9.5756818256565623E-2</v>
      </c>
      <c r="L46">
        <f t="shared" si="1"/>
        <v>2.2906591823462146E-2</v>
      </c>
      <c r="M46">
        <f t="shared" si="2"/>
        <v>392.21689225662857</v>
      </c>
      <c r="N46">
        <f t="shared" si="3"/>
        <v>0.49605055181734958</v>
      </c>
      <c r="O46">
        <f t="shared" si="4"/>
        <v>2.0516771210666254</v>
      </c>
      <c r="P46">
        <f t="shared" si="5"/>
        <v>31.946554183959961</v>
      </c>
      <c r="Q46" s="1">
        <v>5</v>
      </c>
      <c r="R46">
        <f t="shared" si="6"/>
        <v>1.6395652592182159</v>
      </c>
      <c r="S46" s="1">
        <v>1</v>
      </c>
      <c r="T46">
        <f t="shared" si="7"/>
        <v>3.2791305184364319</v>
      </c>
      <c r="U46" s="1">
        <v>33.609390258789062</v>
      </c>
      <c r="V46" s="1">
        <v>31.946554183959961</v>
      </c>
      <c r="W46" s="1">
        <v>33.621578216552734</v>
      </c>
      <c r="X46" s="1">
        <v>399.38479614257812</v>
      </c>
      <c r="Y46" s="1">
        <v>399.28256225585938</v>
      </c>
      <c r="Z46" s="1">
        <v>27.211610794067383</v>
      </c>
      <c r="AA46" s="1">
        <v>27.693576812744141</v>
      </c>
      <c r="AB46" s="1">
        <v>50.917961120605469</v>
      </c>
      <c r="AC46" s="1">
        <v>51.819808959960938</v>
      </c>
      <c r="AD46" s="1">
        <v>500.360107421875</v>
      </c>
      <c r="AE46" s="1">
        <v>44.898918151855469</v>
      </c>
      <c r="AF46" s="1">
        <v>98.7623291015625</v>
      </c>
      <c r="AG46" s="1">
        <v>97.819801330566406</v>
      </c>
      <c r="AH46" s="1">
        <v>8.6971940994262695</v>
      </c>
      <c r="AI46" s="1">
        <v>-0.73915356397628784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8"/>
        <v>1.0007202148437497</v>
      </c>
      <c r="AR46">
        <f t="shared" si="9"/>
        <v>4.9605055181734957E-4</v>
      </c>
      <c r="AS46">
        <f t="shared" si="10"/>
        <v>305.09655418395994</v>
      </c>
      <c r="AT46">
        <f t="shared" si="11"/>
        <v>306.75939025878904</v>
      </c>
      <c r="AU46">
        <f t="shared" si="12"/>
        <v>8.5307943418051764</v>
      </c>
      <c r="AV46">
        <f t="shared" si="13"/>
        <v>7.4308521984825529E-2</v>
      </c>
      <c r="AW46">
        <f t="shared" si="14"/>
        <v>4.7606573030220378</v>
      </c>
      <c r="AX46">
        <f t="shared" si="15"/>
        <v>48.667623919355101</v>
      </c>
      <c r="AY46">
        <f t="shared" si="16"/>
        <v>20.974047106610961</v>
      </c>
      <c r="AZ46">
        <f t="shared" si="17"/>
        <v>32.777972221374512</v>
      </c>
      <c r="BA46">
        <f t="shared" si="18"/>
        <v>4.9894213227097515</v>
      </c>
      <c r="BB46">
        <f t="shared" si="19"/>
        <v>2.2747686295920874E-2</v>
      </c>
      <c r="BC46">
        <f t="shared" si="20"/>
        <v>2.7089801819554125</v>
      </c>
      <c r="BD46">
        <f t="shared" si="21"/>
        <v>2.280441140754339</v>
      </c>
      <c r="BE46">
        <f t="shared" si="22"/>
        <v>1.4231495716811921E-2</v>
      </c>
      <c r="BF46">
        <f t="shared" si="23"/>
        <v>38.366578479035574</v>
      </c>
      <c r="BG46">
        <f t="shared" si="24"/>
        <v>0.98230408570985095</v>
      </c>
      <c r="BH46">
        <f t="shared" si="25"/>
        <v>55.503554819719781</v>
      </c>
      <c r="BI46">
        <f t="shared" si="26"/>
        <v>399.32198481129581</v>
      </c>
      <c r="BJ46">
        <f t="shared" si="27"/>
        <v>-1.3309669924576841E-4</v>
      </c>
    </row>
    <row r="47" spans="1:62">
      <c r="A47" s="1">
        <v>37</v>
      </c>
      <c r="B47" s="1" t="s">
        <v>122</v>
      </c>
      <c r="C47" s="2">
        <v>41179</v>
      </c>
      <c r="D47" s="1" t="s">
        <v>80</v>
      </c>
      <c r="E47" s="1">
        <v>0</v>
      </c>
      <c r="F47" s="1" t="s">
        <v>102</v>
      </c>
      <c r="G47" s="1" t="s">
        <v>94</v>
      </c>
      <c r="H47" s="1">
        <v>0</v>
      </c>
      <c r="I47" s="1">
        <v>7296</v>
      </c>
      <c r="J47" s="1">
        <v>0</v>
      </c>
      <c r="K47">
        <f>(X47-Y47*(1000-Z47)/(1000-AA47))*AQ47</f>
        <v>10.07949914892205</v>
      </c>
      <c r="L47">
        <f>IF(BB47&lt;&gt;0,1/(1/BB47-1/T47),0)</f>
        <v>0.15844739995725232</v>
      </c>
      <c r="M47">
        <f>((BE47-AR47/2)*Y47-K47)/(BE47+AR47/2)</f>
        <v>271.38326761878193</v>
      </c>
      <c r="N47">
        <f>AR47*1000</f>
        <v>3.809406418111553</v>
      </c>
      <c r="O47">
        <f>(AW47-BC47)</f>
        <v>2.3485796006635034</v>
      </c>
      <c r="P47">
        <f>(V47+AV47*J47)</f>
        <v>33.851573944091797</v>
      </c>
      <c r="Q47" s="1">
        <v>4</v>
      </c>
      <c r="R47">
        <f>(Q47*AK47+AL47)</f>
        <v>1.8591305017471313</v>
      </c>
      <c r="S47" s="1">
        <v>1</v>
      </c>
      <c r="T47">
        <f>R47*(S47+1)*(S47+1)/(S47*S47+1)</f>
        <v>3.7182610034942627</v>
      </c>
      <c r="U47" s="1">
        <v>33.798332214355469</v>
      </c>
      <c r="V47" s="1">
        <v>33.851573944091797</v>
      </c>
      <c r="W47" s="1">
        <v>33.728080749511719</v>
      </c>
      <c r="X47" s="1">
        <v>399.31243896484375</v>
      </c>
      <c r="Y47" s="1">
        <v>390.0660400390625</v>
      </c>
      <c r="Z47" s="1">
        <v>27.207881927490234</v>
      </c>
      <c r="AA47" s="1">
        <v>30.161592483520508</v>
      </c>
      <c r="AB47" s="1">
        <v>50.375286102294922</v>
      </c>
      <c r="AC47" s="1">
        <v>55.844066619873047</v>
      </c>
      <c r="AD47" s="1">
        <v>500.32101440429688</v>
      </c>
      <c r="AE47" s="1">
        <v>1545.18359375</v>
      </c>
      <c r="AF47" s="1">
        <v>1482.5234375</v>
      </c>
      <c r="AG47" s="1">
        <v>97.818222045898438</v>
      </c>
      <c r="AH47" s="1">
        <v>8.6971940994262695</v>
      </c>
      <c r="AI47" s="1">
        <v>-0.73915356397628784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>AD47*0.000001/(Q47*0.0001)</f>
        <v>1.250802536010742</v>
      </c>
      <c r="AR47">
        <f>(AA47-Z47)/(1000-AA47)*AQ47</f>
        <v>3.8094064181115532E-3</v>
      </c>
      <c r="AS47">
        <f>(V47+273.15)</f>
        <v>307.00157394409177</v>
      </c>
      <c r="AT47">
        <f>(U47+273.15)</f>
        <v>306.94833221435545</v>
      </c>
      <c r="AU47">
        <f>(AE47*AM47+AF47*AN47)*AO47</f>
        <v>293.58487912849523</v>
      </c>
      <c r="AV47">
        <f>((AU47+0.00000010773*(AT47^4-AS47^4))-AR47*44100)/(R47*51.4+0.00000043092*AS47^3)</f>
        <v>1.1564266580239817</v>
      </c>
      <c r="AW47">
        <f>0.61365*EXP(17.502*P47/(240.97+P47))</f>
        <v>5.2989329514744137</v>
      </c>
      <c r="AX47">
        <f>AW47*1000/AG47</f>
        <v>54.171225367273998</v>
      </c>
      <c r="AY47">
        <f>(AX47-AA47)</f>
        <v>24.00963288375349</v>
      </c>
      <c r="AZ47">
        <f>IF(J47,V47,(U47+V47)/2)</f>
        <v>33.824953079223633</v>
      </c>
      <c r="BA47">
        <f>0.61365*EXP(17.502*AZ47/(240.97+AZ47))</f>
        <v>5.2910610639099387</v>
      </c>
      <c r="BB47">
        <f>IF(AY47&lt;&gt;0,(1000-(AX47+AA47)/2)/AY47*AR47,0)</f>
        <v>0.15197139610541208</v>
      </c>
      <c r="BC47">
        <f>AA47*AG47/1000</f>
        <v>2.9503533508109103</v>
      </c>
      <c r="BD47">
        <f>(BA47-BC47)</f>
        <v>2.3407077130990284</v>
      </c>
      <c r="BE47">
        <f>1/(1.6/L47+1.37/T47)</f>
        <v>9.554346883379676E-2</v>
      </c>
      <c r="BF47">
        <f>M47*AG47*0.001</f>
        <v>26.546228731475491</v>
      </c>
      <c r="BG47">
        <f>M47/Y47</f>
        <v>0.6957367208680989</v>
      </c>
      <c r="BH47">
        <f>(1-AR47*AG47/AW47/L47)*100</f>
        <v>55.618340967456447</v>
      </c>
      <c r="BI47">
        <f>(Y47-K47/(T47/1.35))</f>
        <v>386.40644652525128</v>
      </c>
      <c r="BJ47">
        <f>K47*BH47/100/BI47</f>
        <v>1.450816945439596E-2</v>
      </c>
    </row>
    <row r="48" spans="1:62">
      <c r="A48" s="1">
        <v>38</v>
      </c>
      <c r="B48" s="1" t="s">
        <v>123</v>
      </c>
      <c r="C48" s="2">
        <v>41179</v>
      </c>
      <c r="D48" s="1" t="s">
        <v>80</v>
      </c>
      <c r="E48" s="1">
        <v>0</v>
      </c>
      <c r="F48" s="1" t="s">
        <v>71</v>
      </c>
      <c r="G48" s="1" t="s">
        <v>94</v>
      </c>
      <c r="H48" s="1">
        <v>0</v>
      </c>
      <c r="I48" s="1">
        <v>7410.5</v>
      </c>
      <c r="J48" s="1">
        <v>0</v>
      </c>
      <c r="K48">
        <f>(X48-Y48*(1000-Z48)/(1000-AA48))*AQ48</f>
        <v>9.6806468236309886</v>
      </c>
      <c r="L48">
        <f>IF(BB48&lt;&gt;0,1/(1/BB48-1/T48),0)</f>
        <v>0.16773776037529642</v>
      </c>
      <c r="M48">
        <f>((BE48-AR48/2)*Y48-K48)/(BE48+AR48/2)</f>
        <v>279.02159948486252</v>
      </c>
      <c r="N48">
        <f>AR48*1000</f>
        <v>4.2429998968464719</v>
      </c>
      <c r="O48">
        <f>(AW48-BC48)</f>
        <v>2.4801064396956414</v>
      </c>
      <c r="P48">
        <f>(V48+AV48*J48)</f>
        <v>34.520786285400391</v>
      </c>
      <c r="Q48" s="1">
        <v>4.5</v>
      </c>
      <c r="R48">
        <f>(Q48*AK48+AL48)</f>
        <v>1.7493478804826736</v>
      </c>
      <c r="S48" s="1">
        <v>1</v>
      </c>
      <c r="T48">
        <f>R48*(S48+1)*(S48+1)/(S48*S48+1)</f>
        <v>3.4986957609653473</v>
      </c>
      <c r="U48" s="1">
        <v>34.268993377685547</v>
      </c>
      <c r="V48" s="1">
        <v>34.520786285400391</v>
      </c>
      <c r="W48" s="1">
        <v>34.154624938964844</v>
      </c>
      <c r="X48" s="1">
        <v>399.42337036132812</v>
      </c>
      <c r="Y48" s="1">
        <v>389.231201171875</v>
      </c>
      <c r="Z48" s="1">
        <v>27.175542831420898</v>
      </c>
      <c r="AA48" s="1">
        <v>30.87388801574707</v>
      </c>
      <c r="AB48" s="1">
        <v>49.012947082519531</v>
      </c>
      <c r="AC48" s="1">
        <v>55.683162689208984</v>
      </c>
      <c r="AD48" s="1">
        <v>500.33212280273438</v>
      </c>
      <c r="AE48" s="1">
        <v>944.137939453125</v>
      </c>
      <c r="AF48" s="1">
        <v>1391.20166015625</v>
      </c>
      <c r="AG48" s="1">
        <v>97.820205688476562</v>
      </c>
      <c r="AH48" s="1">
        <v>8.6971940994262695</v>
      </c>
      <c r="AI48" s="1">
        <v>-0.73915356397628784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>AD48*0.000001/(Q48*0.0001)</f>
        <v>1.1118491617838542</v>
      </c>
      <c r="AR48">
        <f>(AA48-Z48)/(1000-AA48)*AQ48</f>
        <v>4.242999896846472E-3</v>
      </c>
      <c r="AS48">
        <f>(V48+273.15)</f>
        <v>307.67078628540037</v>
      </c>
      <c r="AT48">
        <f>(U48+273.15)</f>
        <v>307.41899337768552</v>
      </c>
      <c r="AU48">
        <f>(AE48*AM48+AF48*AN48)*AO48</f>
        <v>179.38620624509349</v>
      </c>
      <c r="AV48">
        <f>((AU48+0.00000010773*(AT48^4-AS48^4))-AR48*44100)/(R48*51.4+0.00000043092*AS48^3)</f>
        <v>-0.10624217994343449</v>
      </c>
      <c r="AW48">
        <f>0.61365*EXP(17.502*P48/(240.97+P48))</f>
        <v>5.5001965157990114</v>
      </c>
      <c r="AX48">
        <f>AW48*1000/AG48</f>
        <v>56.227611433523563</v>
      </c>
      <c r="AY48">
        <f>(AX48-AA48)</f>
        <v>25.353723417776493</v>
      </c>
      <c r="AZ48">
        <f>IF(J48,V48,(U48+V48)/2)</f>
        <v>34.394889831542969</v>
      </c>
      <c r="BA48">
        <f>0.61365*EXP(17.502*AZ48/(240.97+AZ48))</f>
        <v>5.4618339411345822</v>
      </c>
      <c r="BB48">
        <f>IF(AY48&lt;&gt;0,(1000-(AX48+AA48)/2)/AY48*AR48,0)</f>
        <v>0.1600638298125428</v>
      </c>
      <c r="BC48">
        <f>AA48*AG48/1000</f>
        <v>3.02009007610337</v>
      </c>
      <c r="BD48">
        <f>(BA48-BC48)</f>
        <v>2.4417438650312122</v>
      </c>
      <c r="BE48">
        <f>1/(1.6/L48+1.37/T48)</f>
        <v>0.10070216148023534</v>
      </c>
      <c r="BF48">
        <f>M48*AG48*0.001</f>
        <v>27.293950253136977</v>
      </c>
      <c r="BG48">
        <f>M48/Y48</f>
        <v>0.71685311620651238</v>
      </c>
      <c r="BH48">
        <f>(1-AR48*AG48/AW48/L48)*100</f>
        <v>55.012428880322226</v>
      </c>
      <c r="BI48">
        <f>(Y48-K48/(T48/1.35))</f>
        <v>385.49584545512187</v>
      </c>
      <c r="BJ48">
        <f>K48*BH48/100/BI48</f>
        <v>1.381482838736625E-2</v>
      </c>
    </row>
    <row r="49" spans="1:62">
      <c r="A49" s="1">
        <v>39</v>
      </c>
      <c r="B49" s="1" t="s">
        <v>124</v>
      </c>
      <c r="C49" s="2">
        <v>41179</v>
      </c>
      <c r="D49" s="1" t="s">
        <v>80</v>
      </c>
      <c r="E49" s="1">
        <v>0</v>
      </c>
      <c r="F49" s="1" t="s">
        <v>69</v>
      </c>
      <c r="G49" s="1" t="s">
        <v>94</v>
      </c>
      <c r="H49" s="1">
        <v>0</v>
      </c>
      <c r="I49" s="1">
        <v>7464</v>
      </c>
      <c r="J49" s="1">
        <v>0</v>
      </c>
      <c r="K49">
        <f>(X49-Y49*(1000-Z49)/(1000-AA49))*AQ49</f>
        <v>2.4614235724685214</v>
      </c>
      <c r="L49">
        <f>IF(BB49&lt;&gt;0,1/(1/BB49-1/T49),0)</f>
        <v>5.5023022046944224E-2</v>
      </c>
      <c r="M49">
        <f>((BE49-AR49/2)*Y49-K49)/(BE49+AR49/2)</f>
        <v>308.93038029635181</v>
      </c>
      <c r="N49">
        <f>AR49*1000</f>
        <v>1.4485207834082034</v>
      </c>
      <c r="O49">
        <f>(AW49-BC49)</f>
        <v>2.5077964087435349</v>
      </c>
      <c r="P49">
        <f>(V49+AV49*J49)</f>
        <v>33.820865631103516</v>
      </c>
      <c r="Q49" s="1">
        <v>4.5</v>
      </c>
      <c r="R49">
        <f>(Q49*AK49+AL49)</f>
        <v>1.7493478804826736</v>
      </c>
      <c r="S49" s="1">
        <v>1</v>
      </c>
      <c r="T49">
        <f>R49*(S49+1)*(S49+1)/(S49*S49+1)</f>
        <v>3.4986957609653473</v>
      </c>
      <c r="U49" s="1">
        <v>34.447711944580078</v>
      </c>
      <c r="V49" s="1">
        <v>33.820865631103516</v>
      </c>
      <c r="W49" s="1">
        <v>34.371170043945312</v>
      </c>
      <c r="X49" s="1">
        <v>399.257080078125</v>
      </c>
      <c r="Y49" s="1">
        <v>396.52670288085938</v>
      </c>
      <c r="Z49" s="1">
        <v>27.174449920654297</v>
      </c>
      <c r="AA49" s="1">
        <v>28.440187454223633</v>
      </c>
      <c r="AB49" s="1">
        <v>48.526626586914062</v>
      </c>
      <c r="AC49" s="1">
        <v>50.786907196044922</v>
      </c>
      <c r="AD49" s="1">
        <v>500.33758544921875</v>
      </c>
      <c r="AE49" s="1">
        <v>112.59941101074219</v>
      </c>
      <c r="AF49" s="1">
        <v>344.6258544921875</v>
      </c>
      <c r="AG49" s="1">
        <v>97.821327209472656</v>
      </c>
      <c r="AH49" s="1">
        <v>8.6971940994262695</v>
      </c>
      <c r="AI49" s="1">
        <v>-0.73915356397628784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>AD49*0.000001/(Q49*0.0001)</f>
        <v>1.1118613009982636</v>
      </c>
      <c r="AR49">
        <f>(AA49-Z49)/(1000-AA49)*AQ49</f>
        <v>1.4485207834082033E-3</v>
      </c>
      <c r="AS49">
        <f>(V49+273.15)</f>
        <v>306.97086563110349</v>
      </c>
      <c r="AT49">
        <f>(U49+273.15)</f>
        <v>307.59771194458006</v>
      </c>
      <c r="AU49">
        <f>(AE49*AM49+AF49*AN49)*AO49</f>
        <v>21.3938878235831</v>
      </c>
      <c r="AV49">
        <f>((AU49+0.00000010773*(AT49^4-AS49^4))-AR49*44100)/(R49*51.4+0.00000043092*AS49^3)</f>
        <v>-0.33842437310357498</v>
      </c>
      <c r="AW49">
        <f>0.61365*EXP(17.502*P49/(240.97+P49))</f>
        <v>5.2898532916018839</v>
      </c>
      <c r="AX49">
        <f>AW49*1000/AG49</f>
        <v>54.076686981299041</v>
      </c>
      <c r="AY49">
        <f>(AX49-AA49)</f>
        <v>25.636499527075408</v>
      </c>
      <c r="AZ49">
        <f>IF(J49,V49,(U49+V49)/2)</f>
        <v>34.134288787841797</v>
      </c>
      <c r="BA49">
        <f>0.61365*EXP(17.502*AZ49/(240.97+AZ49))</f>
        <v>5.3831632955853008</v>
      </c>
      <c r="BB49">
        <f>IF(AY49&lt;&gt;0,(1000-(AX49+AA49)/2)/AY49*AR49,0)</f>
        <v>5.4171088300905869E-2</v>
      </c>
      <c r="BC49">
        <f>AA49*AG49/1000</f>
        <v>2.782056882858349</v>
      </c>
      <c r="BD49">
        <f>(BA49-BC49)</f>
        <v>2.6011064127269519</v>
      </c>
      <c r="BE49">
        <f>1/(1.6/L49+1.37/T49)</f>
        <v>3.3932454104946413E-2</v>
      </c>
      <c r="BF49">
        <f>M49*AG49*0.001</f>
        <v>30.219979815916258</v>
      </c>
      <c r="BG49">
        <f>M49/Y49</f>
        <v>0.77909098694211576</v>
      </c>
      <c r="BH49">
        <f>(1-AR49*AG49/AW49/L49)*100</f>
        <v>51.31779793655511</v>
      </c>
      <c r="BI49">
        <f>(Y49-K49/(T49/1.35))</f>
        <v>395.57694272740275</v>
      </c>
      <c r="BJ49">
        <f>K49*BH49/100/BI49</f>
        <v>3.1931799830724312E-3</v>
      </c>
    </row>
    <row r="50" spans="1:62">
      <c r="A50" s="1">
        <v>40</v>
      </c>
      <c r="B50" s="1" t="s">
        <v>125</v>
      </c>
      <c r="C50" s="2">
        <v>41179</v>
      </c>
      <c r="D50" s="1" t="s">
        <v>80</v>
      </c>
      <c r="E50" s="1">
        <v>0</v>
      </c>
      <c r="F50" s="1" t="s">
        <v>65</v>
      </c>
      <c r="G50" s="1" t="s">
        <v>94</v>
      </c>
      <c r="H50" s="1">
        <v>0</v>
      </c>
      <c r="I50" s="1">
        <v>7540</v>
      </c>
      <c r="J50" s="1">
        <v>0</v>
      </c>
      <c r="K50">
        <f>(X50-Y50*(1000-Z50)/(1000-AA50))*AQ50</f>
        <v>2.8744039056989923</v>
      </c>
      <c r="L50">
        <f>IF(BB50&lt;&gt;0,1/(1/BB50-1/T50),0)</f>
        <v>1.4734998921215636E-2</v>
      </c>
      <c r="M50">
        <f>((BE50-AR50/2)*Y50-K50)/(BE50+AR50/2)</f>
        <v>73.06753728416119</v>
      </c>
      <c r="N50">
        <f>AR50*1000</f>
        <v>0.40696911808361125</v>
      </c>
      <c r="O50">
        <f>(AW50-BC50)</f>
        <v>2.6023849021543803</v>
      </c>
      <c r="P50">
        <f>(V50+AV50*J50)</f>
        <v>33.835803985595703</v>
      </c>
      <c r="Q50" s="1">
        <v>4.5</v>
      </c>
      <c r="R50">
        <f>(Q50*AK50+AL50)</f>
        <v>1.7493478804826736</v>
      </c>
      <c r="S50" s="1">
        <v>1</v>
      </c>
      <c r="T50">
        <f>R50*(S50+1)*(S50+1)/(S50*S50+1)</f>
        <v>3.4986957609653473</v>
      </c>
      <c r="U50" s="1">
        <v>34.657886505126953</v>
      </c>
      <c r="V50" s="1">
        <v>33.835803985595703</v>
      </c>
      <c r="W50" s="1">
        <v>34.599918365478516</v>
      </c>
      <c r="X50" s="1">
        <v>399.45834350585938</v>
      </c>
      <c r="Y50" s="1">
        <v>396.72799682617188</v>
      </c>
      <c r="Z50" s="1">
        <v>27.162347793579102</v>
      </c>
      <c r="AA50" s="1">
        <v>27.518289566040039</v>
      </c>
      <c r="AB50" s="1">
        <v>47.94207763671875</v>
      </c>
      <c r="AC50" s="1">
        <v>48.570323944091797</v>
      </c>
      <c r="AD50" s="1">
        <v>500.35293579101562</v>
      </c>
      <c r="AE50" s="1">
        <v>65.227943420410156</v>
      </c>
      <c r="AF50" s="1">
        <v>70.488571166992188</v>
      </c>
      <c r="AG50" s="1">
        <v>97.821617126464844</v>
      </c>
      <c r="AH50" s="1">
        <v>8.6971940994262695</v>
      </c>
      <c r="AI50" s="1">
        <v>-0.73915356397628784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>AD50*0.000001/(Q50*0.0001)</f>
        <v>1.1118954128689233</v>
      </c>
      <c r="AR50">
        <f>(AA50-Z50)/(1000-AA50)*AQ50</f>
        <v>4.0696911808361122E-4</v>
      </c>
      <c r="AS50">
        <f>(V50+273.15)</f>
        <v>306.98580398559568</v>
      </c>
      <c r="AT50">
        <f>(U50+273.15)</f>
        <v>307.80788650512693</v>
      </c>
      <c r="AU50">
        <f>(AE50*AM50+AF50*AN50)*AO50</f>
        <v>12.393309094362394</v>
      </c>
      <c r="AV50">
        <f>((AU50+0.00000010773*(AT50^4-AS50^4))-AR50*44100)/(R50*51.4+0.00000043092*AS50^3)</f>
        <v>4.6256315442557233E-2</v>
      </c>
      <c r="AW50">
        <f>0.61365*EXP(17.502*P50/(240.97+P50))</f>
        <v>5.2942684880587416</v>
      </c>
      <c r="AX50">
        <f>AW50*1000/AG50</f>
        <v>54.12166189416245</v>
      </c>
      <c r="AY50">
        <f>(AX50-AA50)</f>
        <v>26.603372328122411</v>
      </c>
      <c r="AZ50">
        <f>IF(J50,V50,(U50+V50)/2)</f>
        <v>34.246845245361328</v>
      </c>
      <c r="BA50">
        <f>0.61365*EXP(17.502*AZ50/(240.97+AZ50))</f>
        <v>5.4170202913817569</v>
      </c>
      <c r="BB50">
        <f>IF(AY50&lt;&gt;0,(1000-(AX50+AA50)/2)/AY50*AR50,0)</f>
        <v>1.4673201718411152E-2</v>
      </c>
      <c r="BC50">
        <f>AA50*AG50/1000</f>
        <v>2.6918835859043613</v>
      </c>
      <c r="BD50">
        <f>(BA50-BC50)</f>
        <v>2.7251367054773956</v>
      </c>
      <c r="BE50">
        <f>1/(1.6/L50+1.37/T50)</f>
        <v>9.1762832166767689E-3</v>
      </c>
      <c r="BF50">
        <f>M50*AG50*0.001</f>
        <v>7.147584656584911</v>
      </c>
      <c r="BG50">
        <f>M50/Y50</f>
        <v>0.18417539943916802</v>
      </c>
      <c r="BH50">
        <f>(1-AR50*AG50/AW50/L50)*100</f>
        <v>48.968278058289393</v>
      </c>
      <c r="BI50">
        <f>(Y50-K50/(T50/1.35))</f>
        <v>395.61888487766026</v>
      </c>
      <c r="BJ50">
        <f>K50*BH50/100/BI50</f>
        <v>3.5578334373402762E-3</v>
      </c>
    </row>
    <row r="51" spans="1:62">
      <c r="A51" s="1">
        <v>1</v>
      </c>
      <c r="B51" s="1" t="s">
        <v>126</v>
      </c>
      <c r="C51" s="2">
        <v>41180</v>
      </c>
      <c r="D51" s="1" t="s">
        <v>64</v>
      </c>
      <c r="E51" s="1">
        <v>0</v>
      </c>
      <c r="F51" s="1" t="s">
        <v>71</v>
      </c>
      <c r="G51" s="1" t="s">
        <v>77</v>
      </c>
      <c r="H51" s="1">
        <v>0</v>
      </c>
      <c r="I51" s="1">
        <v>133.5</v>
      </c>
      <c r="J51" s="1">
        <v>0</v>
      </c>
      <c r="K51">
        <f t="shared" ref="K51:K74" si="28">(X51-Y51*(1000-Z51)/(1000-AA51))*AQ51</f>
        <v>-75.556913768503463</v>
      </c>
      <c r="L51">
        <f t="shared" ref="L51:L74" si="29">IF(BB51&lt;&gt;0,1/(1/BB51-1/T51),0)</f>
        <v>0.1820873466321041</v>
      </c>
      <c r="M51">
        <f t="shared" ref="M51:M74" si="30">((BE51-AR51/2)*Y51-K51)/(BE51+AR51/2)</f>
        <v>1130.270977020768</v>
      </c>
      <c r="N51">
        <f t="shared" ref="N51:N74" si="31">AR51*1000</f>
        <v>2.8793324858140905</v>
      </c>
      <c r="O51">
        <f t="shared" ref="O51:O74" si="32">(AW51-BC51)</f>
        <v>1.5802111751768289</v>
      </c>
      <c r="P51">
        <f t="shared" ref="P51:P74" si="33">(V51+AV51*J51)</f>
        <v>26.236076354980469</v>
      </c>
      <c r="Q51" s="1">
        <v>4</v>
      </c>
      <c r="R51">
        <f t="shared" ref="R51:R74" si="34">(Q51*AK51+AL51)</f>
        <v>1.8591305017471313</v>
      </c>
      <c r="S51" s="1">
        <v>1</v>
      </c>
      <c r="T51">
        <f t="shared" ref="T51:T74" si="35">R51*(S51+1)*(S51+1)/(S51*S51+1)</f>
        <v>3.7182610034942627</v>
      </c>
      <c r="U51" s="1">
        <v>26.310178756713867</v>
      </c>
      <c r="V51" s="1">
        <v>26.236076354980469</v>
      </c>
      <c r="W51" s="1">
        <v>26.431543350219727</v>
      </c>
      <c r="X51" s="1">
        <v>400.12130737304688</v>
      </c>
      <c r="Y51" s="1">
        <v>459.46792602539062</v>
      </c>
      <c r="Z51" s="1">
        <v>16.551528930664062</v>
      </c>
      <c r="AA51" s="1">
        <v>18.810123443603516</v>
      </c>
      <c r="AB51" s="1">
        <v>47.148880004882812</v>
      </c>
      <c r="AC51" s="1">
        <v>53.582736968994141</v>
      </c>
      <c r="AD51" s="1">
        <v>500.34158325195312</v>
      </c>
      <c r="AE51" s="1">
        <v>66.587661743164062</v>
      </c>
      <c r="AF51" s="1">
        <v>86.692008972167969</v>
      </c>
      <c r="AG51" s="1">
        <v>97.897933959960938</v>
      </c>
      <c r="AH51" s="1">
        <v>9.8314838409423828</v>
      </c>
      <c r="AI51" s="1">
        <v>-0.43995511531829834</v>
      </c>
      <c r="AJ51" s="1">
        <v>0.66666668653488159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ref="AQ51:AQ74" si="36">AD51*0.000001/(Q51*0.0001)</f>
        <v>1.2508539581298828</v>
      </c>
      <c r="AR51">
        <f t="shared" ref="AR51:AR74" si="37">(AA51-Z51)/(1000-AA51)*AQ51</f>
        <v>2.8793324858140904E-3</v>
      </c>
      <c r="AS51">
        <f t="shared" ref="AS51:AS74" si="38">(V51+273.15)</f>
        <v>299.38607635498045</v>
      </c>
      <c r="AT51">
        <f t="shared" ref="AT51:AT74" si="39">(U51+273.15)</f>
        <v>299.46017875671384</v>
      </c>
      <c r="AU51">
        <f t="shared" ref="AU51:AU74" si="40">(AE51*AM51+AF51*AN51)*AO51</f>
        <v>12.651655572443815</v>
      </c>
      <c r="AV51">
        <f t="shared" ref="AV51:AV74" si="41">((AU51+0.00000010773*(AT51^4-AS51^4))-AR51*44100)/(R51*51.4+0.00000043092*AS51^3)</f>
        <v>-1.0592481977841632</v>
      </c>
      <c r="AW51">
        <f t="shared" ref="AW51:AW74" si="42">0.61365*EXP(17.502*P51/(240.97+P51))</f>
        <v>3.4216833978374388</v>
      </c>
      <c r="AX51">
        <f t="shared" ref="AX51:AX74" si="43">AW51*1000/AG51</f>
        <v>34.951538397499441</v>
      </c>
      <c r="AY51">
        <f t="shared" ref="AY51:AY74" si="44">(AX51-AA51)</f>
        <v>16.141414953895925</v>
      </c>
      <c r="AZ51">
        <f t="shared" ref="AZ51:AZ74" si="45">IF(J51,V51,(U51+V51)/2)</f>
        <v>26.273127555847168</v>
      </c>
      <c r="BA51">
        <f t="shared" ref="BA51:BA74" si="46">0.61365*EXP(17.502*AZ51/(240.97+AZ51))</f>
        <v>3.4291791489026173</v>
      </c>
      <c r="BB51">
        <f t="shared" ref="BB51:BB74" si="47">IF(AY51&lt;&gt;0,(1000-(AX51+AA51)/2)/AY51*AR51,0)</f>
        <v>0.1735866182798671</v>
      </c>
      <c r="BC51">
        <f t="shared" ref="BC51:BC74" si="48">AA51*AG51/1000</f>
        <v>1.8414722226606099</v>
      </c>
      <c r="BD51">
        <f t="shared" ref="BD51:BD74" si="49">(BA51-BC51)</f>
        <v>1.5877069262420074</v>
      </c>
      <c r="BE51">
        <f t="shared" ref="BE51:BE74" si="50">1/(1.6/L51+1.37/T51)</f>
        <v>0.10922463788146475</v>
      </c>
      <c r="BF51">
        <f t="shared" ref="BF51:BF74" si="51">M51*AG51*0.001</f>
        <v>110.65119346523967</v>
      </c>
      <c r="BG51">
        <f t="shared" ref="BG51:BG74" si="52">M51/Y51</f>
        <v>2.459956208038574</v>
      </c>
      <c r="BH51">
        <f t="shared" ref="BH51:BH74" si="53">(1-AR51*AG51/AW51/L51)*100</f>
        <v>54.757587651066061</v>
      </c>
      <c r="BI51">
        <f t="shared" ref="BI51:BI74" si="54">(Y51-K51/(T51/1.35))</f>
        <v>486.90059777479786</v>
      </c>
      <c r="BJ51">
        <f t="shared" ref="BJ51:BJ74" si="55">K51*BH51/100/BI51</f>
        <v>-8.4972463521937727E-2</v>
      </c>
    </row>
    <row r="52" spans="1:62">
      <c r="A52" s="1">
        <v>2</v>
      </c>
      <c r="B52" s="1" t="s">
        <v>127</v>
      </c>
      <c r="C52" s="2">
        <v>41180</v>
      </c>
      <c r="D52" s="1" t="s">
        <v>64</v>
      </c>
      <c r="E52" s="1">
        <v>0</v>
      </c>
      <c r="F52" s="1" t="s">
        <v>73</v>
      </c>
      <c r="G52" s="1" t="s">
        <v>77</v>
      </c>
      <c r="H52" s="1">
        <v>0</v>
      </c>
      <c r="I52" s="1">
        <v>296.5</v>
      </c>
      <c r="J52" s="1">
        <v>0</v>
      </c>
      <c r="K52">
        <f t="shared" si="28"/>
        <v>-268.10138388106253</v>
      </c>
      <c r="L52">
        <f t="shared" si="29"/>
        <v>0.76655037605733278</v>
      </c>
      <c r="M52">
        <f t="shared" si="30"/>
        <v>1155.4071182050989</v>
      </c>
      <c r="N52">
        <f t="shared" si="31"/>
        <v>9.6623796946657095</v>
      </c>
      <c r="O52">
        <f t="shared" si="32"/>
        <v>1.4087957904165389</v>
      </c>
      <c r="P52">
        <f t="shared" si="33"/>
        <v>26.599990844726562</v>
      </c>
      <c r="Q52" s="1">
        <v>2.5</v>
      </c>
      <c r="R52">
        <f t="shared" si="34"/>
        <v>2.1884783655405045</v>
      </c>
      <c r="S52" s="1">
        <v>1</v>
      </c>
      <c r="T52">
        <f t="shared" si="35"/>
        <v>4.3769567310810089</v>
      </c>
      <c r="U52" s="1">
        <v>26.703693389892578</v>
      </c>
      <c r="V52" s="1">
        <v>26.599990844726562</v>
      </c>
      <c r="W52" s="1">
        <v>26.777795791625977</v>
      </c>
      <c r="X52" s="1">
        <v>400.05502319335938</v>
      </c>
      <c r="Y52" s="1">
        <v>531.450927734375</v>
      </c>
      <c r="Z52" s="1">
        <v>16.594062805175781</v>
      </c>
      <c r="AA52" s="1">
        <v>21.319118499755859</v>
      </c>
      <c r="AB52" s="1">
        <v>46.186927795410156</v>
      </c>
      <c r="AC52" s="1">
        <v>59.338367462158203</v>
      </c>
      <c r="AD52" s="1">
        <v>500.33200073242188</v>
      </c>
      <c r="AE52" s="1">
        <v>822.53179931640625</v>
      </c>
      <c r="AF52" s="1">
        <v>504.49118041992188</v>
      </c>
      <c r="AG52" s="1">
        <v>97.899642944335938</v>
      </c>
      <c r="AH52" s="1">
        <v>9.8314838409423828</v>
      </c>
      <c r="AI52" s="1">
        <v>-0.43995511531829834</v>
      </c>
      <c r="AJ52" s="1">
        <v>0.66666668653488159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2.0013280029296876</v>
      </c>
      <c r="AR52">
        <f t="shared" si="37"/>
        <v>9.6623796946657091E-3</v>
      </c>
      <c r="AS52">
        <f t="shared" si="38"/>
        <v>299.74999084472654</v>
      </c>
      <c r="AT52">
        <f t="shared" si="39"/>
        <v>299.85369338989256</v>
      </c>
      <c r="AU52">
        <f t="shared" si="40"/>
        <v>156.28103990904856</v>
      </c>
      <c r="AV52">
        <f t="shared" si="41"/>
        <v>-2.1647031691639937</v>
      </c>
      <c r="AW52">
        <f t="shared" si="42"/>
        <v>3.4959298794306242</v>
      </c>
      <c r="AX52">
        <f t="shared" si="43"/>
        <v>35.709322059717316</v>
      </c>
      <c r="AY52">
        <f t="shared" si="44"/>
        <v>14.390203559961456</v>
      </c>
      <c r="AZ52">
        <f t="shared" si="45"/>
        <v>26.65184211730957</v>
      </c>
      <c r="BA52">
        <f t="shared" si="46"/>
        <v>3.5066223272496169</v>
      </c>
      <c r="BB52">
        <f t="shared" si="47"/>
        <v>0.6523093598024613</v>
      </c>
      <c r="BC52">
        <f t="shared" si="48"/>
        <v>2.0871340890140853</v>
      </c>
      <c r="BD52">
        <f t="shared" si="49"/>
        <v>1.4194882382355316</v>
      </c>
      <c r="BE52">
        <f t="shared" si="50"/>
        <v>0.41661875687059957</v>
      </c>
      <c r="BF52">
        <f t="shared" si="51"/>
        <v>113.11394432762333</v>
      </c>
      <c r="BG52">
        <f t="shared" si="52"/>
        <v>2.1740617202997603</v>
      </c>
      <c r="BH52">
        <f t="shared" si="53"/>
        <v>64.701049490101695</v>
      </c>
      <c r="BI52">
        <f t="shared" si="54"/>
        <v>614.14237077956227</v>
      </c>
      <c r="BJ52">
        <f t="shared" si="55"/>
        <v>-0.28244983137761132</v>
      </c>
    </row>
    <row r="53" spans="1:62">
      <c r="A53" s="1">
        <v>3</v>
      </c>
      <c r="B53" s="1" t="s">
        <v>128</v>
      </c>
      <c r="C53" s="2">
        <v>41180</v>
      </c>
      <c r="D53" s="1" t="s">
        <v>64</v>
      </c>
      <c r="E53" s="1">
        <v>0</v>
      </c>
      <c r="F53" s="1" t="s">
        <v>75</v>
      </c>
      <c r="G53" s="1" t="s">
        <v>77</v>
      </c>
      <c r="H53" s="1">
        <v>0</v>
      </c>
      <c r="I53" s="1">
        <v>400.5</v>
      </c>
      <c r="J53" s="1">
        <v>0</v>
      </c>
      <c r="K53">
        <f t="shared" si="28"/>
        <v>-531.59099905968617</v>
      </c>
      <c r="L53">
        <f t="shared" si="29"/>
        <v>1.421474267093167</v>
      </c>
      <c r="M53">
        <f t="shared" si="30"/>
        <v>1346.3581544795131</v>
      </c>
      <c r="N53">
        <f t="shared" si="31"/>
        <v>14.024884850246439</v>
      </c>
      <c r="O53">
        <f t="shared" si="32"/>
        <v>1.228747602257716</v>
      </c>
      <c r="P53">
        <f t="shared" si="33"/>
        <v>26.090234756469727</v>
      </c>
      <c r="Q53" s="1">
        <v>2</v>
      </c>
      <c r="R53">
        <f t="shared" si="34"/>
        <v>2.2982609868049622</v>
      </c>
      <c r="S53" s="1">
        <v>1</v>
      </c>
      <c r="T53">
        <f t="shared" si="35"/>
        <v>4.5965219736099243</v>
      </c>
      <c r="U53" s="1">
        <v>26.980484008789062</v>
      </c>
      <c r="V53" s="1">
        <v>26.090234756469727</v>
      </c>
      <c r="W53" s="1">
        <v>27.048601150512695</v>
      </c>
      <c r="X53" s="1">
        <v>400.00064086914062</v>
      </c>
      <c r="Y53" s="1">
        <v>609.083740234375</v>
      </c>
      <c r="Z53" s="1">
        <v>16.617464065551758</v>
      </c>
      <c r="AA53" s="1">
        <v>22.099863052368164</v>
      </c>
      <c r="AB53" s="1">
        <v>45.505390167236328</v>
      </c>
      <c r="AC53" s="1">
        <v>60.518428802490234</v>
      </c>
      <c r="AD53" s="1">
        <v>500.32611083984375</v>
      </c>
      <c r="AE53" s="1">
        <v>574.258544921875</v>
      </c>
      <c r="AF53" s="1">
        <v>375.9886474609375</v>
      </c>
      <c r="AG53" s="1">
        <v>97.899688720703125</v>
      </c>
      <c r="AH53" s="1">
        <v>9.8314838409423828</v>
      </c>
      <c r="AI53" s="1">
        <v>-0.43995511531829834</v>
      </c>
      <c r="AJ53" s="1">
        <v>0.66666668653488159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2.5016305541992185</v>
      </c>
      <c r="AR53">
        <f t="shared" si="37"/>
        <v>1.4024884850246439E-2</v>
      </c>
      <c r="AS53">
        <f t="shared" si="38"/>
        <v>299.2402347564697</v>
      </c>
      <c r="AT53">
        <f t="shared" si="39"/>
        <v>300.13048400878904</v>
      </c>
      <c r="AU53">
        <f t="shared" si="40"/>
        <v>109.10912216601719</v>
      </c>
      <c r="AV53">
        <f t="shared" si="41"/>
        <v>-3.8484993035278499</v>
      </c>
      <c r="AW53">
        <f t="shared" si="42"/>
        <v>3.3923173158547271</v>
      </c>
      <c r="AX53">
        <f t="shared" si="43"/>
        <v>34.650950990586182</v>
      </c>
      <c r="AY53">
        <f t="shared" si="44"/>
        <v>12.551087938218018</v>
      </c>
      <c r="AZ53">
        <f t="shared" si="45"/>
        <v>26.535359382629395</v>
      </c>
      <c r="BA53">
        <f t="shared" si="46"/>
        <v>3.4826418441501286</v>
      </c>
      <c r="BB53">
        <f t="shared" si="47"/>
        <v>1.0857164814133295</v>
      </c>
      <c r="BC53">
        <f t="shared" si="48"/>
        <v>2.1635697135970111</v>
      </c>
      <c r="BD53">
        <f t="shared" si="49"/>
        <v>1.3190721305531175</v>
      </c>
      <c r="BE53">
        <f t="shared" si="50"/>
        <v>0.70242309423902027</v>
      </c>
      <c r="BF53">
        <f t="shared" si="51"/>
        <v>131.80804423012469</v>
      </c>
      <c r="BG53">
        <f t="shared" si="52"/>
        <v>2.2104647777355466</v>
      </c>
      <c r="BH53">
        <f t="shared" si="53"/>
        <v>71.526218774205859</v>
      </c>
      <c r="BI53">
        <f t="shared" si="54"/>
        <v>765.21218971222322</v>
      </c>
      <c r="BJ53">
        <f t="shared" si="55"/>
        <v>-0.49689085731163191</v>
      </c>
    </row>
    <row r="54" spans="1:62">
      <c r="A54" s="1">
        <v>4</v>
      </c>
      <c r="B54" s="1" t="s">
        <v>129</v>
      </c>
      <c r="C54" s="2">
        <v>41180</v>
      </c>
      <c r="D54" s="1" t="s">
        <v>64</v>
      </c>
      <c r="E54" s="1">
        <v>0</v>
      </c>
      <c r="F54" s="1" t="s">
        <v>71</v>
      </c>
      <c r="G54" s="1" t="s">
        <v>130</v>
      </c>
      <c r="H54" s="1">
        <v>0</v>
      </c>
      <c r="I54" s="1">
        <v>1100.5</v>
      </c>
      <c r="J54" s="1">
        <v>0</v>
      </c>
      <c r="K54">
        <f t="shared" si="28"/>
        <v>-197.82040978598559</v>
      </c>
      <c r="L54">
        <f t="shared" si="29"/>
        <v>0.77106337586557883</v>
      </c>
      <c r="M54">
        <f t="shared" si="30"/>
        <v>905.08898147042896</v>
      </c>
      <c r="N54">
        <f t="shared" si="31"/>
        <v>12.161664625581565</v>
      </c>
      <c r="O54">
        <f t="shared" si="32"/>
        <v>1.7384674121070876</v>
      </c>
      <c r="P54">
        <f t="shared" si="33"/>
        <v>27.865535736083984</v>
      </c>
      <c r="Q54" s="1">
        <v>1.5</v>
      </c>
      <c r="R54">
        <f t="shared" si="34"/>
        <v>2.4080436080694199</v>
      </c>
      <c r="S54" s="1">
        <v>1</v>
      </c>
      <c r="T54">
        <f t="shared" si="35"/>
        <v>4.8160872161388397</v>
      </c>
      <c r="U54" s="1">
        <v>27.825300216674805</v>
      </c>
      <c r="V54" s="1">
        <v>27.865535736083984</v>
      </c>
      <c r="W54" s="1">
        <v>27.865558624267578</v>
      </c>
      <c r="X54" s="1">
        <v>400.24740600585938</v>
      </c>
      <c r="Y54" s="1">
        <v>457.883544921875</v>
      </c>
      <c r="Z54" s="1">
        <v>17.130298614501953</v>
      </c>
      <c r="AA54" s="1">
        <v>20.700830459594727</v>
      </c>
      <c r="AB54" s="1">
        <v>44.648288726806641</v>
      </c>
      <c r="AC54" s="1">
        <v>53.954498291015625</v>
      </c>
      <c r="AD54" s="1">
        <v>500.34176635742188</v>
      </c>
      <c r="AE54" s="1">
        <v>519.8272705078125</v>
      </c>
      <c r="AF54" s="1">
        <v>676.81109619140625</v>
      </c>
      <c r="AG54" s="1">
        <v>97.90557861328125</v>
      </c>
      <c r="AH54" s="1">
        <v>9.8314838409423828</v>
      </c>
      <c r="AI54" s="1">
        <v>-0.43995511531829834</v>
      </c>
      <c r="AJ54" s="1">
        <v>0.66666668653488159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3.3356117757161452</v>
      </c>
      <c r="AR54">
        <f t="shared" si="37"/>
        <v>1.2161664625581565E-2</v>
      </c>
      <c r="AS54">
        <f t="shared" si="38"/>
        <v>301.01553573608396</v>
      </c>
      <c r="AT54">
        <f t="shared" si="39"/>
        <v>300.97530021667478</v>
      </c>
      <c r="AU54">
        <f t="shared" si="40"/>
        <v>98.767180157119583</v>
      </c>
      <c r="AV54">
        <f t="shared" si="41"/>
        <v>-3.2320907506206842</v>
      </c>
      <c r="AW54">
        <f t="shared" si="42"/>
        <v>3.765194196029146</v>
      </c>
      <c r="AX54">
        <f t="shared" si="43"/>
        <v>38.45740201282446</v>
      </c>
      <c r="AY54">
        <f t="shared" si="44"/>
        <v>17.756571553229733</v>
      </c>
      <c r="AZ54">
        <f t="shared" si="45"/>
        <v>27.845417976379395</v>
      </c>
      <c r="BA54">
        <f t="shared" si="46"/>
        <v>3.7607762349390379</v>
      </c>
      <c r="BB54">
        <f t="shared" si="47"/>
        <v>0.66465157976113032</v>
      </c>
      <c r="BC54">
        <f t="shared" si="48"/>
        <v>2.0267267839220584</v>
      </c>
      <c r="BD54">
        <f t="shared" si="49"/>
        <v>1.7340494510169795</v>
      </c>
      <c r="BE54">
        <f t="shared" si="50"/>
        <v>0.42381506778814682</v>
      </c>
      <c r="BF54">
        <f t="shared" si="51"/>
        <v>88.613260427367749</v>
      </c>
      <c r="BG54">
        <f t="shared" si="52"/>
        <v>1.976679423203245</v>
      </c>
      <c r="BH54">
        <f t="shared" si="53"/>
        <v>58.986861424609756</v>
      </c>
      <c r="BI54">
        <f t="shared" si="54"/>
        <v>513.33469047342635</v>
      </c>
      <c r="BJ54">
        <f t="shared" si="55"/>
        <v>-0.22731378407806055</v>
      </c>
    </row>
    <row r="55" spans="1:62">
      <c r="A55" s="1">
        <v>5</v>
      </c>
      <c r="B55" s="1" t="s">
        <v>131</v>
      </c>
      <c r="C55" s="2">
        <v>41180</v>
      </c>
      <c r="D55" s="1" t="s">
        <v>64</v>
      </c>
      <c r="E55" s="1">
        <v>0</v>
      </c>
      <c r="F55" s="1" t="s">
        <v>69</v>
      </c>
      <c r="G55" s="1" t="s">
        <v>130</v>
      </c>
      <c r="H55" s="1">
        <v>0</v>
      </c>
      <c r="I55" s="1">
        <v>1245</v>
      </c>
      <c r="J55" s="1">
        <v>0</v>
      </c>
      <c r="K55">
        <f t="shared" si="28"/>
        <v>-1026.1108177611125</v>
      </c>
      <c r="L55">
        <f t="shared" si="29"/>
        <v>0.56288863266076894</v>
      </c>
      <c r="M55">
        <f t="shared" si="30"/>
        <v>3956.9922049715201</v>
      </c>
      <c r="N55">
        <f t="shared" si="31"/>
        <v>9.7340559121474026</v>
      </c>
      <c r="O55">
        <f t="shared" si="32"/>
        <v>1.8425151851887867</v>
      </c>
      <c r="P55">
        <f t="shared" si="33"/>
        <v>28.495519638061523</v>
      </c>
      <c r="Q55" s="1">
        <v>2</v>
      </c>
      <c r="R55">
        <f t="shared" si="34"/>
        <v>2.2982609868049622</v>
      </c>
      <c r="S55" s="1">
        <v>1</v>
      </c>
      <c r="T55">
        <f t="shared" si="35"/>
        <v>4.5965219736099243</v>
      </c>
      <c r="U55" s="1">
        <v>28.429618835449219</v>
      </c>
      <c r="V55" s="1">
        <v>28.495519638061523</v>
      </c>
      <c r="W55" s="1">
        <v>28.460596084594727</v>
      </c>
      <c r="X55" s="1">
        <v>400.27304077148438</v>
      </c>
      <c r="Y55" s="1">
        <v>807.280517578125</v>
      </c>
      <c r="Z55" s="1">
        <v>17.265634536743164</v>
      </c>
      <c r="AA55" s="1">
        <v>21.074453353881836</v>
      </c>
      <c r="AB55" s="1">
        <v>43.445362091064453</v>
      </c>
      <c r="AC55" s="1">
        <v>53.029457092285156</v>
      </c>
      <c r="AD55" s="1">
        <v>500.36068725585938</v>
      </c>
      <c r="AE55" s="1">
        <v>195.22135925292969</v>
      </c>
      <c r="AF55" s="1">
        <v>540.80169677734375</v>
      </c>
      <c r="AG55" s="1">
        <v>97.907051086425781</v>
      </c>
      <c r="AH55" s="1">
        <v>9.8314838409423828</v>
      </c>
      <c r="AI55" s="1">
        <v>-0.43995511531829834</v>
      </c>
      <c r="AJ55" s="1">
        <v>0.66666668653488159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2.5018034362792965</v>
      </c>
      <c r="AR55">
        <f t="shared" si="37"/>
        <v>9.7340559121474029E-3</v>
      </c>
      <c r="AS55">
        <f t="shared" si="38"/>
        <v>301.6455196380615</v>
      </c>
      <c r="AT55">
        <f t="shared" si="39"/>
        <v>301.5796188354492</v>
      </c>
      <c r="AU55">
        <f t="shared" si="40"/>
        <v>37.09205779261265</v>
      </c>
      <c r="AV55">
        <f t="shared" si="41"/>
        <v>-3.0237392387835058</v>
      </c>
      <c r="AW55">
        <f t="shared" si="42"/>
        <v>3.9058527663257929</v>
      </c>
      <c r="AX55">
        <f t="shared" si="43"/>
        <v>39.893477772892659</v>
      </c>
      <c r="AY55">
        <f t="shared" si="44"/>
        <v>18.819024419010823</v>
      </c>
      <c r="AZ55">
        <f t="shared" si="45"/>
        <v>28.462569236755371</v>
      </c>
      <c r="BA55">
        <f t="shared" si="46"/>
        <v>3.8983838366419388</v>
      </c>
      <c r="BB55">
        <f t="shared" si="47"/>
        <v>0.50147781717079387</v>
      </c>
      <c r="BC55">
        <f t="shared" si="48"/>
        <v>2.0633375811370063</v>
      </c>
      <c r="BD55">
        <f t="shared" si="49"/>
        <v>1.8350462555049325</v>
      </c>
      <c r="BE55">
        <f t="shared" si="50"/>
        <v>0.31841738824676119</v>
      </c>
      <c r="BF55">
        <f t="shared" si="51"/>
        <v>387.41743796073524</v>
      </c>
      <c r="BG55">
        <f t="shared" si="52"/>
        <v>4.9016322316840499</v>
      </c>
      <c r="BH55">
        <f t="shared" si="53"/>
        <v>56.651960549372895</v>
      </c>
      <c r="BI55">
        <f t="shared" si="54"/>
        <v>1108.6495987944566</v>
      </c>
      <c r="BJ55">
        <f t="shared" si="55"/>
        <v>-0.52434231366068274</v>
      </c>
    </row>
    <row r="56" spans="1:62">
      <c r="A56" s="1">
        <v>6</v>
      </c>
      <c r="B56" s="1" t="s">
        <v>132</v>
      </c>
      <c r="C56" s="2">
        <v>41180</v>
      </c>
      <c r="D56" s="1" t="s">
        <v>64</v>
      </c>
      <c r="E56" s="1">
        <v>0</v>
      </c>
      <c r="F56" s="1" t="s">
        <v>65</v>
      </c>
      <c r="G56" s="1" t="s">
        <v>130</v>
      </c>
      <c r="H56" s="1">
        <v>0</v>
      </c>
      <c r="I56" s="1">
        <v>1325</v>
      </c>
      <c r="J56" s="1">
        <v>0</v>
      </c>
      <c r="K56">
        <f t="shared" si="28"/>
        <v>-162.68862554548147</v>
      </c>
      <c r="L56">
        <f t="shared" si="29"/>
        <v>0.31494356264043588</v>
      </c>
      <c r="M56">
        <f t="shared" si="30"/>
        <v>1327.0301862806834</v>
      </c>
      <c r="N56">
        <f t="shared" si="31"/>
        <v>6.2717193179081629</v>
      </c>
      <c r="O56">
        <f t="shared" si="32"/>
        <v>2.025724805456937</v>
      </c>
      <c r="P56">
        <f t="shared" si="33"/>
        <v>29.005680084228516</v>
      </c>
      <c r="Q56" s="1">
        <v>2.5</v>
      </c>
      <c r="R56">
        <f t="shared" si="34"/>
        <v>2.1884783655405045</v>
      </c>
      <c r="S56" s="1">
        <v>1</v>
      </c>
      <c r="T56">
        <f t="shared" si="35"/>
        <v>4.3769567310810089</v>
      </c>
      <c r="U56" s="1">
        <v>28.698532104492188</v>
      </c>
      <c r="V56" s="1">
        <v>29.005680084228516</v>
      </c>
      <c r="W56" s="1">
        <v>28.733299255371094</v>
      </c>
      <c r="X56" s="1">
        <v>400.38436889648438</v>
      </c>
      <c r="Y56" s="1">
        <v>480.1695556640625</v>
      </c>
      <c r="Z56" s="1">
        <v>17.330917358398438</v>
      </c>
      <c r="AA56" s="1">
        <v>20.400749206542969</v>
      </c>
      <c r="AB56" s="1">
        <v>42.933967590332031</v>
      </c>
      <c r="AC56" s="1">
        <v>50.538875579833984</v>
      </c>
      <c r="AD56" s="1">
        <v>500.33453369140625</v>
      </c>
      <c r="AE56" s="1">
        <v>612.65826416015625</v>
      </c>
      <c r="AF56" s="1">
        <v>626.83154296875</v>
      </c>
      <c r="AG56" s="1">
        <v>97.906700134277344</v>
      </c>
      <c r="AH56" s="1">
        <v>9.8314838409423828</v>
      </c>
      <c r="AI56" s="1">
        <v>-0.43995511531829834</v>
      </c>
      <c r="AJ56" s="1">
        <v>0.66666668653488159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2.0013381347656249</v>
      </c>
      <c r="AR56">
        <f t="shared" si="37"/>
        <v>6.2717193179081627E-3</v>
      </c>
      <c r="AS56">
        <f t="shared" si="38"/>
        <v>302.15568008422849</v>
      </c>
      <c r="AT56">
        <f t="shared" si="39"/>
        <v>301.84853210449216</v>
      </c>
      <c r="AU56">
        <f t="shared" si="40"/>
        <v>116.40506872973856</v>
      </c>
      <c r="AV56">
        <f t="shared" si="41"/>
        <v>-1.3171704595777953</v>
      </c>
      <c r="AW56">
        <f t="shared" si="42"/>
        <v>4.0230948405365359</v>
      </c>
      <c r="AX56">
        <f t="shared" si="43"/>
        <v>41.091108524941916</v>
      </c>
      <c r="AY56">
        <f t="shared" si="44"/>
        <v>20.690359318398947</v>
      </c>
      <c r="AZ56">
        <f t="shared" si="45"/>
        <v>28.852106094360352</v>
      </c>
      <c r="BA56">
        <f t="shared" si="46"/>
        <v>3.9874827778653539</v>
      </c>
      <c r="BB56">
        <f t="shared" si="47"/>
        <v>0.2938029924153221</v>
      </c>
      <c r="BC56">
        <f t="shared" si="48"/>
        <v>1.9973700350795989</v>
      </c>
      <c r="BD56">
        <f t="shared" si="49"/>
        <v>1.990112742785755</v>
      </c>
      <c r="BE56">
        <f t="shared" si="50"/>
        <v>0.18541598830106595</v>
      </c>
      <c r="BF56">
        <f t="shared" si="51"/>
        <v>129.92514651731707</v>
      </c>
      <c r="BG56">
        <f t="shared" si="52"/>
        <v>2.7636699799624611</v>
      </c>
      <c r="BH56">
        <f t="shared" si="53"/>
        <v>51.537476963195786</v>
      </c>
      <c r="BI56">
        <f t="shared" si="54"/>
        <v>530.3481747321465</v>
      </c>
      <c r="BJ56">
        <f t="shared" si="55"/>
        <v>-0.1580954114805595</v>
      </c>
    </row>
    <row r="57" spans="1:62">
      <c r="A57" s="1">
        <v>7</v>
      </c>
      <c r="B57" s="1" t="s">
        <v>133</v>
      </c>
      <c r="C57" s="2">
        <v>41180</v>
      </c>
      <c r="D57" s="1" t="s">
        <v>64</v>
      </c>
      <c r="E57" s="1">
        <v>0</v>
      </c>
      <c r="F57" s="1" t="s">
        <v>107</v>
      </c>
      <c r="G57" s="1" t="s">
        <v>130</v>
      </c>
      <c r="H57" s="1">
        <v>0</v>
      </c>
      <c r="I57" s="1">
        <v>1409.5</v>
      </c>
      <c r="J57" s="1">
        <v>0</v>
      </c>
      <c r="K57">
        <f t="shared" si="28"/>
        <v>-86.402059618594876</v>
      </c>
      <c r="L57">
        <f t="shared" si="29"/>
        <v>0.37974743045306686</v>
      </c>
      <c r="M57">
        <f t="shared" si="30"/>
        <v>823.01696606997109</v>
      </c>
      <c r="N57">
        <f t="shared" si="31"/>
        <v>6.7924973619709954</v>
      </c>
      <c r="O57">
        <f t="shared" si="32"/>
        <v>1.8522894434844477</v>
      </c>
      <c r="P57">
        <f t="shared" si="33"/>
        <v>28.669496536254883</v>
      </c>
      <c r="Q57" s="1">
        <v>3</v>
      </c>
      <c r="R57">
        <f t="shared" si="34"/>
        <v>2.0786957442760468</v>
      </c>
      <c r="S57" s="1">
        <v>1</v>
      </c>
      <c r="T57">
        <f t="shared" si="35"/>
        <v>4.1573914885520935</v>
      </c>
      <c r="U57" s="1">
        <v>28.775762557983398</v>
      </c>
      <c r="V57" s="1">
        <v>28.669496536254883</v>
      </c>
      <c r="W57" s="1">
        <v>28.887163162231445</v>
      </c>
      <c r="X57" s="1">
        <v>400.17916870117188</v>
      </c>
      <c r="Y57" s="1">
        <v>450.14773559570312</v>
      </c>
      <c r="Z57" s="1">
        <v>17.394046783447266</v>
      </c>
      <c r="AA57" s="1">
        <v>21.379375457763672</v>
      </c>
      <c r="AB57" s="1">
        <v>42.898296356201172</v>
      </c>
      <c r="AC57" s="1">
        <v>52.727161407470703</v>
      </c>
      <c r="AD57" s="1">
        <v>500.38116455078125</v>
      </c>
      <c r="AE57" s="1">
        <v>14.102489471435547</v>
      </c>
      <c r="AF57" s="1">
        <v>16.468349456787109</v>
      </c>
      <c r="AG57" s="1">
        <v>97.907737731933594</v>
      </c>
      <c r="AH57" s="1">
        <v>9.8314838409423828</v>
      </c>
      <c r="AI57" s="1">
        <v>-0.43995511531829834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1.6679372151692706</v>
      </c>
      <c r="AR57">
        <f t="shared" si="37"/>
        <v>6.7924973619709955E-3</v>
      </c>
      <c r="AS57">
        <f t="shared" si="38"/>
        <v>301.81949653625486</v>
      </c>
      <c r="AT57">
        <f t="shared" si="39"/>
        <v>301.92576255798338</v>
      </c>
      <c r="AU57">
        <f t="shared" si="40"/>
        <v>2.6794729659497989</v>
      </c>
      <c r="AV57">
        <f t="shared" si="41"/>
        <v>-2.4905471630394391</v>
      </c>
      <c r="AW57">
        <f t="shared" si="42"/>
        <v>3.9454957286757111</v>
      </c>
      <c r="AX57">
        <f t="shared" si="43"/>
        <v>40.298099211303175</v>
      </c>
      <c r="AY57">
        <f t="shared" si="44"/>
        <v>18.918723753539503</v>
      </c>
      <c r="AZ57">
        <f t="shared" si="45"/>
        <v>28.722629547119141</v>
      </c>
      <c r="BA57">
        <f t="shared" si="46"/>
        <v>3.9576725346925157</v>
      </c>
      <c r="BB57">
        <f t="shared" si="47"/>
        <v>0.34796349932156723</v>
      </c>
      <c r="BC57">
        <f t="shared" si="48"/>
        <v>2.0932062851912634</v>
      </c>
      <c r="BD57">
        <f t="shared" si="49"/>
        <v>1.8644662495012523</v>
      </c>
      <c r="BE57">
        <f t="shared" si="50"/>
        <v>0.22012563379254169</v>
      </c>
      <c r="BF57">
        <f t="shared" si="51"/>
        <v>80.579729262910419</v>
      </c>
      <c r="BG57">
        <f t="shared" si="52"/>
        <v>1.8283263493058148</v>
      </c>
      <c r="BH57">
        <f t="shared" si="53"/>
        <v>55.613584651146432</v>
      </c>
      <c r="BI57">
        <f t="shared" si="54"/>
        <v>478.20445837639238</v>
      </c>
      <c r="BJ57">
        <f t="shared" si="55"/>
        <v>-0.10048271555113847</v>
      </c>
    </row>
    <row r="58" spans="1:62">
      <c r="A58" s="1">
        <v>8</v>
      </c>
      <c r="B58" s="1" t="s">
        <v>134</v>
      </c>
      <c r="C58" s="2">
        <v>41180</v>
      </c>
      <c r="D58" s="1" t="s">
        <v>64</v>
      </c>
      <c r="E58" s="1">
        <v>0</v>
      </c>
      <c r="F58" s="1" t="s">
        <v>73</v>
      </c>
      <c r="G58" s="1" t="s">
        <v>66</v>
      </c>
      <c r="H58" s="1">
        <v>0</v>
      </c>
      <c r="I58" s="1">
        <v>1614.5</v>
      </c>
      <c r="J58" s="1">
        <v>0</v>
      </c>
      <c r="K58">
        <f t="shared" si="28"/>
        <v>-189.30337921837713</v>
      </c>
      <c r="L58">
        <f t="shared" si="29"/>
        <v>0.53852919926841802</v>
      </c>
      <c r="M58">
        <f t="shared" si="30"/>
        <v>1067.4269958788211</v>
      </c>
      <c r="N58">
        <f t="shared" si="31"/>
        <v>10.045105555207204</v>
      </c>
      <c r="O58">
        <f t="shared" si="32"/>
        <v>1.9760586620910079</v>
      </c>
      <c r="P58">
        <f t="shared" si="33"/>
        <v>29.237281799316406</v>
      </c>
      <c r="Q58" s="1">
        <v>2</v>
      </c>
      <c r="R58">
        <f t="shared" si="34"/>
        <v>2.2982609868049622</v>
      </c>
      <c r="S58" s="1">
        <v>1</v>
      </c>
      <c r="T58">
        <f t="shared" si="35"/>
        <v>4.5965219736099243</v>
      </c>
      <c r="U58" s="1">
        <v>29.254734039306641</v>
      </c>
      <c r="V58" s="1">
        <v>29.237281799316406</v>
      </c>
      <c r="W58" s="1">
        <v>29.247886657714844</v>
      </c>
      <c r="X58" s="1">
        <v>400.11843872070312</v>
      </c>
      <c r="Y58" s="1">
        <v>473.88119506835938</v>
      </c>
      <c r="Z58" s="1">
        <v>17.530569076538086</v>
      </c>
      <c r="AA58" s="1">
        <v>21.459482192993164</v>
      </c>
      <c r="AB58" s="1">
        <v>42.057628631591797</v>
      </c>
      <c r="AC58" s="1">
        <v>51.483493804931641</v>
      </c>
      <c r="AD58" s="1">
        <v>500.36956787109375</v>
      </c>
      <c r="AE58" s="1">
        <v>221.90663146972656</v>
      </c>
      <c r="AF58" s="1">
        <v>391.21710205078125</v>
      </c>
      <c r="AG58" s="1">
        <v>97.917854309082031</v>
      </c>
      <c r="AH58" s="1">
        <v>9.8314838409423828</v>
      </c>
      <c r="AI58" s="1">
        <v>-0.43995511531829834</v>
      </c>
      <c r="AJ58" s="1">
        <v>0.66666668653488159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2.5018478393554688</v>
      </c>
      <c r="AR58">
        <f t="shared" si="37"/>
        <v>1.0045105555207203E-2</v>
      </c>
      <c r="AS58">
        <f t="shared" si="38"/>
        <v>302.38728179931638</v>
      </c>
      <c r="AT58">
        <f t="shared" si="39"/>
        <v>302.40473403930662</v>
      </c>
      <c r="AU58">
        <f t="shared" si="40"/>
        <v>42.162259450181409</v>
      </c>
      <c r="AV58">
        <f t="shared" si="41"/>
        <v>-3.0806076441730426</v>
      </c>
      <c r="AW58">
        <f t="shared" si="42"/>
        <v>4.0773251130128525</v>
      </c>
      <c r="AX58">
        <f t="shared" si="43"/>
        <v>41.640262052133984</v>
      </c>
      <c r="AY58">
        <f t="shared" si="44"/>
        <v>20.18077985914082</v>
      </c>
      <c r="AZ58">
        <f t="shared" si="45"/>
        <v>29.246007919311523</v>
      </c>
      <c r="BA58">
        <f t="shared" si="46"/>
        <v>4.0793807598910039</v>
      </c>
      <c r="BB58">
        <f t="shared" si="47"/>
        <v>0.48205192402792174</v>
      </c>
      <c r="BC58">
        <f t="shared" si="48"/>
        <v>2.1012664509218446</v>
      </c>
      <c r="BD58">
        <f t="shared" si="49"/>
        <v>1.9781143089691593</v>
      </c>
      <c r="BE58">
        <f t="shared" si="50"/>
        <v>0.30589396342266567</v>
      </c>
      <c r="BF58">
        <f t="shared" si="51"/>
        <v>104.52016106804351</v>
      </c>
      <c r="BG58">
        <f t="shared" si="52"/>
        <v>2.2525202666563722</v>
      </c>
      <c r="BH58">
        <f t="shared" si="53"/>
        <v>55.204767518091828</v>
      </c>
      <c r="BI58">
        <f t="shared" si="54"/>
        <v>529.47965917057775</v>
      </c>
      <c r="BJ58">
        <f t="shared" si="55"/>
        <v>-0.19737205875878525</v>
      </c>
    </row>
    <row r="59" spans="1:62">
      <c r="A59" s="1">
        <v>9</v>
      </c>
      <c r="B59" s="1" t="s">
        <v>135</v>
      </c>
      <c r="C59" s="2">
        <v>41180</v>
      </c>
      <c r="D59" s="1" t="s">
        <v>64</v>
      </c>
      <c r="E59" s="1">
        <v>0</v>
      </c>
      <c r="F59" s="1" t="s">
        <v>71</v>
      </c>
      <c r="G59" s="1" t="s">
        <v>66</v>
      </c>
      <c r="H59" s="1">
        <v>0</v>
      </c>
      <c r="I59" s="1">
        <v>1666</v>
      </c>
      <c r="J59" s="1">
        <v>0</v>
      </c>
      <c r="K59">
        <f t="shared" si="28"/>
        <v>-388.12435002121839</v>
      </c>
      <c r="L59">
        <f t="shared" si="29"/>
        <v>0.41585038344017194</v>
      </c>
      <c r="M59">
        <f t="shared" si="30"/>
        <v>2295.9935387967244</v>
      </c>
      <c r="N59">
        <f t="shared" si="31"/>
        <v>7.3693811331493784</v>
      </c>
      <c r="O59">
        <f t="shared" si="32"/>
        <v>1.8659586470217806</v>
      </c>
      <c r="P59">
        <f t="shared" si="33"/>
        <v>29.538217544555664</v>
      </c>
      <c r="Q59" s="1">
        <v>4</v>
      </c>
      <c r="R59">
        <f t="shared" si="34"/>
        <v>1.8591305017471313</v>
      </c>
      <c r="S59" s="1">
        <v>1</v>
      </c>
      <c r="T59">
        <f t="shared" si="35"/>
        <v>3.7182610034942627</v>
      </c>
      <c r="U59" s="1">
        <v>29.487689971923828</v>
      </c>
      <c r="V59" s="1">
        <v>29.538217544555664</v>
      </c>
      <c r="W59" s="1">
        <v>29.471525192260742</v>
      </c>
      <c r="X59" s="1">
        <v>400.18283081054688</v>
      </c>
      <c r="Y59" s="1">
        <v>706.304931640625</v>
      </c>
      <c r="Z59" s="1">
        <v>17.558868408203125</v>
      </c>
      <c r="AA59" s="1">
        <v>23.312921524047852</v>
      </c>
      <c r="AB59" s="1">
        <v>41.563591003417969</v>
      </c>
      <c r="AC59" s="1">
        <v>55.184001922607422</v>
      </c>
      <c r="AD59" s="1">
        <v>500.34848022460938</v>
      </c>
      <c r="AE59" s="1">
        <v>937.4110107421875</v>
      </c>
      <c r="AF59" s="1">
        <v>1290.98388671875</v>
      </c>
      <c r="AG59" s="1">
        <v>97.919212341308594</v>
      </c>
      <c r="AH59" s="1">
        <v>9.8314838409423828</v>
      </c>
      <c r="AI59" s="1">
        <v>-0.43995511531829834</v>
      </c>
      <c r="AJ59" s="1">
        <v>0.66666668653488159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1.2508712005615235</v>
      </c>
      <c r="AR59">
        <f t="shared" si="37"/>
        <v>7.3693811331493782E-3</v>
      </c>
      <c r="AS59">
        <f t="shared" si="38"/>
        <v>302.68821754455564</v>
      </c>
      <c r="AT59">
        <f t="shared" si="39"/>
        <v>302.63768997192381</v>
      </c>
      <c r="AU59">
        <f t="shared" si="40"/>
        <v>178.10808980605361</v>
      </c>
      <c r="AV59">
        <f t="shared" si="41"/>
        <v>-1.37183206249112</v>
      </c>
      <c r="AW59">
        <f t="shared" si="42"/>
        <v>4.1487415600312856</v>
      </c>
      <c r="AX59">
        <f t="shared" si="43"/>
        <v>42.369025044547669</v>
      </c>
      <c r="AY59">
        <f t="shared" si="44"/>
        <v>19.056103520499818</v>
      </c>
      <c r="AZ59">
        <f t="shared" si="45"/>
        <v>29.512953758239746</v>
      </c>
      <c r="BA59">
        <f t="shared" si="46"/>
        <v>4.1427044521273775</v>
      </c>
      <c r="BB59">
        <f t="shared" si="47"/>
        <v>0.37401998139685111</v>
      </c>
      <c r="BC59">
        <f t="shared" si="48"/>
        <v>2.282782913009505</v>
      </c>
      <c r="BD59">
        <f t="shared" si="49"/>
        <v>1.8599215391178725</v>
      </c>
      <c r="BE59">
        <f t="shared" si="50"/>
        <v>0.23719224474012399</v>
      </c>
      <c r="BF59">
        <f t="shared" si="51"/>
        <v>224.82187885970902</v>
      </c>
      <c r="BG59">
        <f t="shared" si="52"/>
        <v>3.2507114646127784</v>
      </c>
      <c r="BH59">
        <f t="shared" si="53"/>
        <v>58.174085885573071</v>
      </c>
      <c r="BI59">
        <f t="shared" si="54"/>
        <v>847.22238526645765</v>
      </c>
      <c r="BJ59">
        <f t="shared" si="55"/>
        <v>-0.26650357291156079</v>
      </c>
    </row>
    <row r="60" spans="1:62">
      <c r="A60" s="1">
        <v>10</v>
      </c>
      <c r="B60" s="1" t="s">
        <v>136</v>
      </c>
      <c r="C60" s="2">
        <v>41180</v>
      </c>
      <c r="D60" s="1" t="s">
        <v>64</v>
      </c>
      <c r="E60" s="1">
        <v>0</v>
      </c>
      <c r="F60" s="1" t="s">
        <v>69</v>
      </c>
      <c r="G60" s="1" t="s">
        <v>66</v>
      </c>
      <c r="H60" s="1">
        <v>0</v>
      </c>
      <c r="I60" s="1">
        <v>1750.5</v>
      </c>
      <c r="J60" s="1">
        <v>0</v>
      </c>
      <c r="K60">
        <f t="shared" si="28"/>
        <v>-34.12283301995587</v>
      </c>
      <c r="L60">
        <f t="shared" si="29"/>
        <v>0.15276846040471082</v>
      </c>
      <c r="M60">
        <f t="shared" si="30"/>
        <v>782.67341631111412</v>
      </c>
      <c r="N60">
        <f t="shared" si="31"/>
        <v>3.3018327181620726</v>
      </c>
      <c r="O60">
        <f t="shared" si="32"/>
        <v>2.144610616962578</v>
      </c>
      <c r="P60">
        <f t="shared" si="33"/>
        <v>29.692197799682617</v>
      </c>
      <c r="Q60" s="1">
        <v>5</v>
      </c>
      <c r="R60">
        <f t="shared" si="34"/>
        <v>1.6395652592182159</v>
      </c>
      <c r="S60" s="1">
        <v>1</v>
      </c>
      <c r="T60">
        <f t="shared" si="35"/>
        <v>3.2791305184364319</v>
      </c>
      <c r="U60" s="1">
        <v>29.695276260375977</v>
      </c>
      <c r="V60" s="1">
        <v>29.692197799682617</v>
      </c>
      <c r="W60" s="1">
        <v>29.724828720092773</v>
      </c>
      <c r="X60" s="1">
        <v>400.22189331054688</v>
      </c>
      <c r="Y60" s="1">
        <v>432.89254760742188</v>
      </c>
      <c r="Z60" s="1">
        <v>17.613149642944336</v>
      </c>
      <c r="AA60" s="1">
        <v>20.843900680541992</v>
      </c>
      <c r="AB60" s="1">
        <v>41.197921752929688</v>
      </c>
      <c r="AC60" s="1">
        <v>48.754791259765625</v>
      </c>
      <c r="AD60" s="1">
        <v>500.34954833984375</v>
      </c>
      <c r="AE60" s="1">
        <v>434.18710327148438</v>
      </c>
      <c r="AF60" s="1">
        <v>403.74267578125</v>
      </c>
      <c r="AG60" s="1">
        <v>97.922775268554688</v>
      </c>
      <c r="AH60" s="1">
        <v>9.8314838409423828</v>
      </c>
      <c r="AI60" s="1">
        <v>-0.43995511531829834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1.0006990966796876</v>
      </c>
      <c r="AR60">
        <f t="shared" si="37"/>
        <v>3.3018327181620725E-3</v>
      </c>
      <c r="AS60">
        <f t="shared" si="38"/>
        <v>302.84219779968259</v>
      </c>
      <c r="AT60">
        <f t="shared" si="39"/>
        <v>302.84527626037595</v>
      </c>
      <c r="AU60">
        <f t="shared" si="40"/>
        <v>82.495548586399309</v>
      </c>
      <c r="AV60">
        <f t="shared" si="41"/>
        <v>-0.6554125788538453</v>
      </c>
      <c r="AW60">
        <f t="shared" si="42"/>
        <v>4.1857032190233658</v>
      </c>
      <c r="AX60">
        <f t="shared" si="43"/>
        <v>42.74494066925709</v>
      </c>
      <c r="AY60">
        <f t="shared" si="44"/>
        <v>21.901039988715098</v>
      </c>
      <c r="AZ60">
        <f t="shared" si="45"/>
        <v>29.693737030029297</v>
      </c>
      <c r="BA60">
        <f t="shared" si="46"/>
        <v>4.1860741424564543</v>
      </c>
      <c r="BB60">
        <f t="shared" si="47"/>
        <v>0.14596808468318931</v>
      </c>
      <c r="BC60">
        <f t="shared" si="48"/>
        <v>2.0410926020607878</v>
      </c>
      <c r="BD60">
        <f t="shared" si="49"/>
        <v>2.1449815403956665</v>
      </c>
      <c r="BE60">
        <f t="shared" si="50"/>
        <v>9.1817586832591835E-2</v>
      </c>
      <c r="BF60">
        <f t="shared" si="51"/>
        <v>76.641553054105174</v>
      </c>
      <c r="BG60">
        <f t="shared" si="52"/>
        <v>1.8080085246025042</v>
      </c>
      <c r="BH60">
        <f t="shared" si="53"/>
        <v>49.436556106643138</v>
      </c>
      <c r="BI60">
        <f t="shared" si="54"/>
        <v>446.94073029424754</v>
      </c>
      <c r="BJ60">
        <f t="shared" si="55"/>
        <v>-3.7743603005214302E-2</v>
      </c>
    </row>
    <row r="61" spans="1:62">
      <c r="A61" s="1">
        <v>11</v>
      </c>
      <c r="B61" s="1" t="s">
        <v>137</v>
      </c>
      <c r="C61" s="2">
        <v>41180</v>
      </c>
      <c r="D61" s="1" t="s">
        <v>64</v>
      </c>
      <c r="E61" s="1">
        <v>0</v>
      </c>
      <c r="F61" s="1" t="s">
        <v>65</v>
      </c>
      <c r="G61" s="1" t="s">
        <v>66</v>
      </c>
      <c r="H61" s="1">
        <v>0</v>
      </c>
      <c r="I61" s="1">
        <v>1857.5</v>
      </c>
      <c r="J61" s="1">
        <v>0</v>
      </c>
      <c r="K61">
        <f t="shared" si="28"/>
        <v>-23.521354603447357</v>
      </c>
      <c r="L61">
        <f t="shared" si="29"/>
        <v>0.17782999740674243</v>
      </c>
      <c r="M61">
        <f t="shared" si="30"/>
        <v>624.83160112478936</v>
      </c>
      <c r="N61">
        <f t="shared" si="31"/>
        <v>3.8157711077604897</v>
      </c>
      <c r="O61">
        <f t="shared" si="32"/>
        <v>2.1435673505522947</v>
      </c>
      <c r="P61">
        <f t="shared" si="33"/>
        <v>29.91288948059082</v>
      </c>
      <c r="Q61" s="1">
        <v>5</v>
      </c>
      <c r="R61">
        <f t="shared" si="34"/>
        <v>1.6395652592182159</v>
      </c>
      <c r="S61" s="1">
        <v>1</v>
      </c>
      <c r="T61">
        <f t="shared" si="35"/>
        <v>3.2791305184364319</v>
      </c>
      <c r="U61" s="1">
        <v>30.109529495239258</v>
      </c>
      <c r="V61" s="1">
        <v>29.91288948059082</v>
      </c>
      <c r="W61" s="1">
        <v>30.182615280151367</v>
      </c>
      <c r="X61" s="1">
        <v>400.288818359375</v>
      </c>
      <c r="Y61" s="1">
        <v>422.18203735351562</v>
      </c>
      <c r="Z61" s="1">
        <v>17.668502807617188</v>
      </c>
      <c r="AA61" s="1">
        <v>21.399688720703125</v>
      </c>
      <c r="AB61" s="1">
        <v>40.356769561767578</v>
      </c>
      <c r="AC61" s="1">
        <v>48.879199981689453</v>
      </c>
      <c r="AD61" s="1">
        <v>500.39248657226562</v>
      </c>
      <c r="AE61" s="1">
        <v>447.25286865234375</v>
      </c>
      <c r="AF61" s="1">
        <v>1271.554931640625</v>
      </c>
      <c r="AG61" s="1">
        <v>97.927192687988281</v>
      </c>
      <c r="AH61" s="1">
        <v>9.8314838409423828</v>
      </c>
      <c r="AI61" s="1">
        <v>-0.43995511531829834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1.0007849731445311</v>
      </c>
      <c r="AR61">
        <f t="shared" si="37"/>
        <v>3.8157711077604897E-3</v>
      </c>
      <c r="AS61">
        <f t="shared" si="38"/>
        <v>303.0628894805908</v>
      </c>
      <c r="AT61">
        <f t="shared" si="39"/>
        <v>303.25952949523924</v>
      </c>
      <c r="AU61">
        <f t="shared" si="40"/>
        <v>84.978043977611378</v>
      </c>
      <c r="AV61">
        <f t="shared" si="41"/>
        <v>-0.84073701209601426</v>
      </c>
      <c r="AW61">
        <f t="shared" si="42"/>
        <v>4.2391787913675589</v>
      </c>
      <c r="AX61">
        <f t="shared" si="43"/>
        <v>43.289087280121073</v>
      </c>
      <c r="AY61">
        <f t="shared" si="44"/>
        <v>21.889398559417948</v>
      </c>
      <c r="AZ61">
        <f t="shared" si="45"/>
        <v>30.011209487915039</v>
      </c>
      <c r="BA61">
        <f t="shared" si="46"/>
        <v>4.2631936915468209</v>
      </c>
      <c r="BB61">
        <f t="shared" si="47"/>
        <v>0.16868221922624191</v>
      </c>
      <c r="BC61">
        <f t="shared" si="48"/>
        <v>2.0956114408152642</v>
      </c>
      <c r="BD61">
        <f t="shared" si="49"/>
        <v>2.1675822507315567</v>
      </c>
      <c r="BE61">
        <f t="shared" si="50"/>
        <v>0.10621178751794613</v>
      </c>
      <c r="BF61">
        <f t="shared" si="51"/>
        <v>61.188004600891482</v>
      </c>
      <c r="BG61">
        <f t="shared" si="52"/>
        <v>1.4800051774859961</v>
      </c>
      <c r="BH61">
        <f t="shared" si="53"/>
        <v>50.432288994197428</v>
      </c>
      <c r="BI61">
        <f t="shared" si="54"/>
        <v>431.86564968188213</v>
      </c>
      <c r="BJ61">
        <f t="shared" si="55"/>
        <v>-2.7467703295454265E-2</v>
      </c>
    </row>
    <row r="62" spans="1:62">
      <c r="A62" s="1">
        <v>12</v>
      </c>
      <c r="B62" s="1" t="s">
        <v>138</v>
      </c>
      <c r="C62" s="2">
        <v>41180</v>
      </c>
      <c r="D62" s="1" t="s">
        <v>64</v>
      </c>
      <c r="E62" s="1">
        <v>0</v>
      </c>
      <c r="F62" s="1" t="s">
        <v>73</v>
      </c>
      <c r="G62" s="1" t="s">
        <v>130</v>
      </c>
      <c r="H62" s="1">
        <v>0</v>
      </c>
      <c r="I62" s="1">
        <v>3391.5</v>
      </c>
      <c r="J62" s="1">
        <v>0</v>
      </c>
      <c r="K62">
        <f t="shared" si="28"/>
        <v>-104.03356474062261</v>
      </c>
      <c r="L62">
        <f t="shared" si="29"/>
        <v>0.37116611857258736</v>
      </c>
      <c r="M62">
        <f t="shared" si="30"/>
        <v>908.5481519031423</v>
      </c>
      <c r="N62">
        <f t="shared" si="31"/>
        <v>7.1558144665117762</v>
      </c>
      <c r="O62">
        <f t="shared" si="32"/>
        <v>1.9777341021983679</v>
      </c>
      <c r="P62">
        <f t="shared" si="33"/>
        <v>30.404787063598633</v>
      </c>
      <c r="Q62" s="1">
        <v>2.5</v>
      </c>
      <c r="R62">
        <f t="shared" si="34"/>
        <v>2.1884783655405045</v>
      </c>
      <c r="S62" s="1">
        <v>1</v>
      </c>
      <c r="T62">
        <f t="shared" si="35"/>
        <v>4.3769567310810089</v>
      </c>
      <c r="U62" s="1">
        <v>30.212318420410156</v>
      </c>
      <c r="V62" s="1">
        <v>30.404787063598633</v>
      </c>
      <c r="W62" s="1">
        <v>30.212377548217773</v>
      </c>
      <c r="X62" s="1">
        <v>399.6243896484375</v>
      </c>
      <c r="Y62" s="1">
        <v>449.99874877929688</v>
      </c>
      <c r="Z62" s="1">
        <v>20.841386795043945</v>
      </c>
      <c r="AA62" s="1">
        <v>24.330001831054688</v>
      </c>
      <c r="AB62" s="1">
        <v>47.328346252441406</v>
      </c>
      <c r="AC62" s="1">
        <v>55.250579833984375</v>
      </c>
      <c r="AD62" s="1">
        <v>500.3212890625</v>
      </c>
      <c r="AE62" s="1">
        <v>1322.134765625</v>
      </c>
      <c r="AF62" s="1">
        <v>1485.892822265625</v>
      </c>
      <c r="AG62" s="1">
        <v>97.936004638671875</v>
      </c>
      <c r="AH62" s="1">
        <v>9.8314838409423828</v>
      </c>
      <c r="AI62" s="1">
        <v>-0.43995511531829834</v>
      </c>
      <c r="AJ62" s="1">
        <v>0.66666668653488159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2.0012851562499998</v>
      </c>
      <c r="AR62">
        <f t="shared" si="37"/>
        <v>7.1558144665117762E-3</v>
      </c>
      <c r="AS62">
        <f t="shared" si="38"/>
        <v>303.55478706359861</v>
      </c>
      <c r="AT62">
        <f t="shared" si="39"/>
        <v>303.36231842041013</v>
      </c>
      <c r="AU62">
        <f t="shared" si="40"/>
        <v>251.20560231653508</v>
      </c>
      <c r="AV62">
        <f t="shared" si="41"/>
        <v>-0.53543352700393843</v>
      </c>
      <c r="AW62">
        <f t="shared" si="42"/>
        <v>4.3605172743834348</v>
      </c>
      <c r="AX62">
        <f t="shared" si="43"/>
        <v>44.524149116264873</v>
      </c>
      <c r="AY62">
        <f t="shared" si="44"/>
        <v>20.194147285210185</v>
      </c>
      <c r="AZ62">
        <f t="shared" si="45"/>
        <v>30.308552742004395</v>
      </c>
      <c r="BA62">
        <f t="shared" si="46"/>
        <v>4.336543462231055</v>
      </c>
      <c r="BB62">
        <f t="shared" si="47"/>
        <v>0.3421516444449243</v>
      </c>
      <c r="BC62">
        <f t="shared" si="48"/>
        <v>2.382783172185067</v>
      </c>
      <c r="BD62">
        <f t="shared" si="49"/>
        <v>1.9537602900459881</v>
      </c>
      <c r="BE62">
        <f t="shared" si="50"/>
        <v>0.21627508242807345</v>
      </c>
      <c r="BF62">
        <f t="shared" si="51"/>
        <v>88.979576019242899</v>
      </c>
      <c r="BG62">
        <f t="shared" si="52"/>
        <v>2.0190015069325056</v>
      </c>
      <c r="BH62">
        <f t="shared" si="53"/>
        <v>56.699279993214844</v>
      </c>
      <c r="BI62">
        <f t="shared" si="54"/>
        <v>482.08618327517178</v>
      </c>
      <c r="BJ62">
        <f t="shared" si="55"/>
        <v>-0.12235630102167655</v>
      </c>
    </row>
    <row r="63" spans="1:62">
      <c r="A63" s="1">
        <v>13</v>
      </c>
      <c r="B63" s="1" t="s">
        <v>139</v>
      </c>
      <c r="C63" s="2">
        <v>41180</v>
      </c>
      <c r="D63" s="1" t="s">
        <v>64</v>
      </c>
      <c r="E63" s="1">
        <v>0</v>
      </c>
      <c r="F63" s="1" t="s">
        <v>71</v>
      </c>
      <c r="G63" s="1" t="s">
        <v>130</v>
      </c>
      <c r="H63" s="1">
        <v>0</v>
      </c>
      <c r="I63" s="1">
        <v>3567.5</v>
      </c>
      <c r="J63" s="1">
        <v>0</v>
      </c>
      <c r="K63">
        <f t="shared" si="28"/>
        <v>-166.78752072435165</v>
      </c>
      <c r="L63">
        <f t="shared" si="29"/>
        <v>0.33784843250743452</v>
      </c>
      <c r="M63">
        <f t="shared" si="30"/>
        <v>1311.8339024905401</v>
      </c>
      <c r="N63">
        <f t="shared" si="31"/>
        <v>6.7234936722776348</v>
      </c>
      <c r="O63">
        <f t="shared" si="32"/>
        <v>2.0329322521576372</v>
      </c>
      <c r="P63">
        <f t="shared" si="33"/>
        <v>30.846647262573242</v>
      </c>
      <c r="Q63" s="1">
        <v>3</v>
      </c>
      <c r="R63">
        <f t="shared" si="34"/>
        <v>2.0786957442760468</v>
      </c>
      <c r="S63" s="1">
        <v>1</v>
      </c>
      <c r="T63">
        <f t="shared" si="35"/>
        <v>4.1573914885520935</v>
      </c>
      <c r="U63" s="1">
        <v>30.810819625854492</v>
      </c>
      <c r="V63" s="1">
        <v>30.846647262573242</v>
      </c>
      <c r="W63" s="1">
        <v>30.808631896972656</v>
      </c>
      <c r="X63" s="1">
        <v>399.80319213867188</v>
      </c>
      <c r="Y63" s="1">
        <v>497.80642700195312</v>
      </c>
      <c r="Z63" s="1">
        <v>20.975690841674805</v>
      </c>
      <c r="AA63" s="1">
        <v>24.9068603515625</v>
      </c>
      <c r="AB63" s="1">
        <v>46.027168273925781</v>
      </c>
      <c r="AC63" s="1">
        <v>54.653369903564453</v>
      </c>
      <c r="AD63" s="1">
        <v>500.31161499023438</v>
      </c>
      <c r="AE63" s="1">
        <v>925.5087890625</v>
      </c>
      <c r="AF63" s="1">
        <v>1179.624755859375</v>
      </c>
      <c r="AG63" s="1">
        <v>97.930824279785156</v>
      </c>
      <c r="AH63" s="1">
        <v>9.8314838409423828</v>
      </c>
      <c r="AI63" s="1">
        <v>-0.43995511531829834</v>
      </c>
      <c r="AJ63" s="1">
        <v>0.66666668653488159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1.6677053833007809</v>
      </c>
      <c r="AR63">
        <f t="shared" si="37"/>
        <v>6.7234936722776351E-3</v>
      </c>
      <c r="AS63">
        <f t="shared" si="38"/>
        <v>303.99664726257322</v>
      </c>
      <c r="AT63">
        <f t="shared" si="39"/>
        <v>303.96081962585447</v>
      </c>
      <c r="AU63">
        <f t="shared" si="40"/>
        <v>175.8466677152901</v>
      </c>
      <c r="AV63">
        <f t="shared" si="41"/>
        <v>-1.0180076726855836</v>
      </c>
      <c r="AW63">
        <f t="shared" si="42"/>
        <v>4.4720816166076522</v>
      </c>
      <c r="AX63">
        <f t="shared" si="43"/>
        <v>45.665720160090366</v>
      </c>
      <c r="AY63">
        <f t="shared" si="44"/>
        <v>20.758859808527866</v>
      </c>
      <c r="AZ63">
        <f t="shared" si="45"/>
        <v>30.828733444213867</v>
      </c>
      <c r="BA63">
        <f t="shared" si="46"/>
        <v>4.4675107028876191</v>
      </c>
      <c r="BB63">
        <f t="shared" si="47"/>
        <v>0.31245678148275968</v>
      </c>
      <c r="BC63">
        <f t="shared" si="48"/>
        <v>2.4391493644500151</v>
      </c>
      <c r="BD63">
        <f t="shared" si="49"/>
        <v>2.028361338437604</v>
      </c>
      <c r="BE63">
        <f t="shared" si="50"/>
        <v>0.19741835860721407</v>
      </c>
      <c r="BF63">
        <f t="shared" si="51"/>
        <v>128.46897538906592</v>
      </c>
      <c r="BG63">
        <f t="shared" si="52"/>
        <v>2.6352289390699113</v>
      </c>
      <c r="BH63">
        <f t="shared" si="53"/>
        <v>56.420446008527911</v>
      </c>
      <c r="BI63">
        <f t="shared" si="54"/>
        <v>551.96614556535769</v>
      </c>
      <c r="BJ63">
        <f t="shared" si="55"/>
        <v>-0.17048557023884101</v>
      </c>
    </row>
    <row r="64" spans="1:62">
      <c r="A64" s="1">
        <v>14</v>
      </c>
      <c r="B64" s="1" t="s">
        <v>140</v>
      </c>
      <c r="C64" s="2">
        <v>41180</v>
      </c>
      <c r="D64" s="1" t="s">
        <v>64</v>
      </c>
      <c r="E64" s="1">
        <v>0</v>
      </c>
      <c r="F64" s="1" t="s">
        <v>69</v>
      </c>
      <c r="G64" s="1" t="s">
        <v>130</v>
      </c>
      <c r="H64" s="1">
        <v>0</v>
      </c>
      <c r="I64" s="1">
        <v>3632.5</v>
      </c>
      <c r="J64" s="1">
        <v>0</v>
      </c>
      <c r="K64">
        <f t="shared" si="28"/>
        <v>-192.42192162213996</v>
      </c>
      <c r="L64">
        <f t="shared" si="29"/>
        <v>0.30153415986329329</v>
      </c>
      <c r="M64">
        <f t="shared" si="30"/>
        <v>1561.2840750631324</v>
      </c>
      <c r="N64">
        <f t="shared" si="31"/>
        <v>6.2233603036168388</v>
      </c>
      <c r="O64">
        <f t="shared" si="32"/>
        <v>2.0912505142676179</v>
      </c>
      <c r="P64">
        <f t="shared" si="33"/>
        <v>30.961437225341797</v>
      </c>
      <c r="Q64" s="1">
        <v>3</v>
      </c>
      <c r="R64">
        <f t="shared" si="34"/>
        <v>2.0786957442760468</v>
      </c>
      <c r="S64" s="1">
        <v>1</v>
      </c>
      <c r="T64">
        <f t="shared" si="35"/>
        <v>4.1573914885520935</v>
      </c>
      <c r="U64" s="1">
        <v>31.071681976318359</v>
      </c>
      <c r="V64" s="1">
        <v>30.961437225341797</v>
      </c>
      <c r="W64" s="1">
        <v>31.10302734375</v>
      </c>
      <c r="X64" s="1">
        <v>399.77142333984375</v>
      </c>
      <c r="Y64" s="1">
        <v>513.2255859375</v>
      </c>
      <c r="Z64" s="1">
        <v>20.972431182861328</v>
      </c>
      <c r="AA64" s="1">
        <v>24.611896514892578</v>
      </c>
      <c r="AB64" s="1">
        <v>45.339447021484375</v>
      </c>
      <c r="AC64" s="1">
        <v>53.207462310791016</v>
      </c>
      <c r="AD64" s="1">
        <v>500.364013671875</v>
      </c>
      <c r="AE64" s="1">
        <v>147.51600646972656</v>
      </c>
      <c r="AF64" s="1">
        <v>838.3878173828125</v>
      </c>
      <c r="AG64" s="1">
        <v>97.928977966308594</v>
      </c>
      <c r="AH64" s="1">
        <v>9.8314838409423828</v>
      </c>
      <c r="AI64" s="1">
        <v>-0.43995511531829834</v>
      </c>
      <c r="AJ64" s="1">
        <v>0.3333333432674408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1.6678800455729164</v>
      </c>
      <c r="AR64">
        <f t="shared" si="37"/>
        <v>6.223360303616839E-3</v>
      </c>
      <c r="AS64">
        <f t="shared" si="38"/>
        <v>304.11143722534177</v>
      </c>
      <c r="AT64">
        <f t="shared" si="39"/>
        <v>304.22168197631834</v>
      </c>
      <c r="AU64">
        <f t="shared" si="40"/>
        <v>28.02804087754248</v>
      </c>
      <c r="AV64">
        <f t="shared" si="41"/>
        <v>-2.0601504817514149</v>
      </c>
      <c r="AW64">
        <f t="shared" si="42"/>
        <v>4.5014683857836006</v>
      </c>
      <c r="AX64">
        <f t="shared" si="43"/>
        <v>45.966663588915246</v>
      </c>
      <c r="AY64">
        <f t="shared" si="44"/>
        <v>21.354767074022668</v>
      </c>
      <c r="AZ64">
        <f t="shared" si="45"/>
        <v>31.016559600830078</v>
      </c>
      <c r="BA64">
        <f t="shared" si="46"/>
        <v>4.5156396514764197</v>
      </c>
      <c r="BB64">
        <f t="shared" si="47"/>
        <v>0.28114295876829987</v>
      </c>
      <c r="BC64">
        <f t="shared" si="48"/>
        <v>2.4102178715159828</v>
      </c>
      <c r="BD64">
        <f t="shared" si="49"/>
        <v>2.1054217799604369</v>
      </c>
      <c r="BE64">
        <f t="shared" si="50"/>
        <v>0.17743924887285309</v>
      </c>
      <c r="BF64">
        <f t="shared" si="51"/>
        <v>152.894953786006</v>
      </c>
      <c r="BG64">
        <f t="shared" si="52"/>
        <v>3.0421010133607478</v>
      </c>
      <c r="BH64">
        <f t="shared" si="53"/>
        <v>55.100092754440723</v>
      </c>
      <c r="BI64">
        <f t="shared" si="54"/>
        <v>575.70938013999398</v>
      </c>
      <c r="BJ64">
        <f t="shared" si="55"/>
        <v>-0.18416350497519177</v>
      </c>
    </row>
    <row r="65" spans="1:62">
      <c r="A65" s="1">
        <v>15</v>
      </c>
      <c r="B65" s="1" t="s">
        <v>141</v>
      </c>
      <c r="C65" s="2">
        <v>41180</v>
      </c>
      <c r="D65" s="1" t="s">
        <v>64</v>
      </c>
      <c r="E65" s="1">
        <v>0</v>
      </c>
      <c r="F65" s="1" t="s">
        <v>69</v>
      </c>
      <c r="G65" s="1" t="s">
        <v>130</v>
      </c>
      <c r="H65" s="1">
        <v>0</v>
      </c>
      <c r="I65" s="1">
        <v>3664</v>
      </c>
      <c r="J65" s="1">
        <v>0</v>
      </c>
      <c r="K65">
        <f t="shared" si="28"/>
        <v>-813.1149017851393</v>
      </c>
      <c r="L65">
        <f t="shared" si="29"/>
        <v>0.56679471894243882</v>
      </c>
      <c r="M65">
        <f t="shared" si="30"/>
        <v>3392.7599367683738</v>
      </c>
      <c r="N65">
        <f t="shared" si="31"/>
        <v>7.9608194259153802</v>
      </c>
      <c r="O65">
        <f t="shared" si="32"/>
        <v>1.5108456550556668</v>
      </c>
      <c r="P65">
        <f t="shared" si="33"/>
        <v>28.990312576293945</v>
      </c>
      <c r="Q65" s="1">
        <v>3</v>
      </c>
      <c r="R65">
        <f t="shared" si="34"/>
        <v>2.0786957442760468</v>
      </c>
      <c r="S65" s="1">
        <v>1</v>
      </c>
      <c r="T65">
        <f t="shared" si="35"/>
        <v>4.1573914885520935</v>
      </c>
      <c r="U65" s="1">
        <v>31.220243453979492</v>
      </c>
      <c r="V65" s="1">
        <v>28.990312576293945</v>
      </c>
      <c r="W65" s="1">
        <v>31.273771286010742</v>
      </c>
      <c r="X65" s="1">
        <v>399.86123657226562</v>
      </c>
      <c r="Y65" s="1">
        <v>883.1297607421875</v>
      </c>
      <c r="Z65" s="1">
        <v>20.96721076965332</v>
      </c>
      <c r="AA65" s="1">
        <v>25.61766242980957</v>
      </c>
      <c r="AB65" s="1">
        <v>44.945545196533203</v>
      </c>
      <c r="AC65" s="1">
        <v>54.914306640625</v>
      </c>
      <c r="AD65" s="1">
        <v>500.3953857421875</v>
      </c>
      <c r="AE65" s="1">
        <v>371.46890258789062</v>
      </c>
      <c r="AF65" s="1">
        <v>769.89910888671875</v>
      </c>
      <c r="AG65" s="1">
        <v>97.927482604980469</v>
      </c>
      <c r="AH65" s="1">
        <v>9.8314838409423828</v>
      </c>
      <c r="AI65" s="1">
        <v>-0.43995511531829834</v>
      </c>
      <c r="AJ65" s="1">
        <v>0.66666668653488159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1.6679846191406247</v>
      </c>
      <c r="AR65">
        <f t="shared" si="37"/>
        <v>7.9608194259153803E-3</v>
      </c>
      <c r="AS65">
        <f t="shared" si="38"/>
        <v>302.14031257629392</v>
      </c>
      <c r="AT65">
        <f t="shared" si="39"/>
        <v>304.37024345397947</v>
      </c>
      <c r="AU65">
        <f t="shared" si="40"/>
        <v>70.579090606048339</v>
      </c>
      <c r="AV65">
        <f t="shared" si="41"/>
        <v>-2.1367196859111717</v>
      </c>
      <c r="AW65">
        <f t="shared" si="42"/>
        <v>4.0195188470311054</v>
      </c>
      <c r="AX65">
        <f t="shared" si="43"/>
        <v>41.045871292791489</v>
      </c>
      <c r="AY65">
        <f t="shared" si="44"/>
        <v>15.428208862981919</v>
      </c>
      <c r="AZ65">
        <f t="shared" si="45"/>
        <v>30.105278015136719</v>
      </c>
      <c r="BA65">
        <f t="shared" si="46"/>
        <v>4.2862810526340143</v>
      </c>
      <c r="BB65">
        <f t="shared" si="47"/>
        <v>0.49879226533225057</v>
      </c>
      <c r="BC65">
        <f t="shared" si="48"/>
        <v>2.5086731919754386</v>
      </c>
      <c r="BD65">
        <f t="shared" si="49"/>
        <v>1.7776078606585757</v>
      </c>
      <c r="BE65">
        <f t="shared" si="50"/>
        <v>0.31721610478966672</v>
      </c>
      <c r="BF65">
        <f t="shared" si="51"/>
        <v>332.24443969075958</v>
      </c>
      <c r="BG65">
        <f t="shared" si="52"/>
        <v>3.8417456727050827</v>
      </c>
      <c r="BH65">
        <f t="shared" si="53"/>
        <v>65.781379371965471</v>
      </c>
      <c r="BI65">
        <f t="shared" si="54"/>
        <v>1147.1667465378741</v>
      </c>
      <c r="BJ65">
        <f t="shared" si="55"/>
        <v>-0.46626020139401564</v>
      </c>
    </row>
    <row r="66" spans="1:62">
      <c r="A66" s="1">
        <v>16</v>
      </c>
      <c r="B66" s="1" t="s">
        <v>142</v>
      </c>
      <c r="C66" s="2">
        <v>41180</v>
      </c>
      <c r="D66" s="1" t="s">
        <v>64</v>
      </c>
      <c r="E66" s="1">
        <v>0</v>
      </c>
      <c r="F66" s="1" t="s">
        <v>65</v>
      </c>
      <c r="G66" s="1" t="s">
        <v>130</v>
      </c>
      <c r="H66" s="1">
        <v>0</v>
      </c>
      <c r="I66" s="1">
        <v>3716</v>
      </c>
      <c r="J66" s="1">
        <v>0</v>
      </c>
      <c r="K66">
        <f t="shared" si="28"/>
        <v>-65.618091439184411</v>
      </c>
      <c r="L66">
        <f t="shared" si="29"/>
        <v>0.17780342088226644</v>
      </c>
      <c r="M66">
        <f t="shared" si="30"/>
        <v>1030.0159204378688</v>
      </c>
      <c r="N66">
        <f t="shared" si="31"/>
        <v>4.0191132323601684</v>
      </c>
      <c r="O66">
        <f t="shared" si="32"/>
        <v>2.2323261268743564</v>
      </c>
      <c r="P66">
        <f t="shared" si="33"/>
        <v>31.163656234741211</v>
      </c>
      <c r="Q66" s="1">
        <v>3.5</v>
      </c>
      <c r="R66">
        <f t="shared" si="34"/>
        <v>1.9689131230115891</v>
      </c>
      <c r="S66" s="1">
        <v>1</v>
      </c>
      <c r="T66">
        <f t="shared" si="35"/>
        <v>3.9378262460231781</v>
      </c>
      <c r="U66" s="1">
        <v>31.396278381347656</v>
      </c>
      <c r="V66" s="1">
        <v>31.163656234741211</v>
      </c>
      <c r="W66" s="1">
        <v>31.485532760620117</v>
      </c>
      <c r="X66" s="1">
        <v>399.75552368164062</v>
      </c>
      <c r="Y66" s="1">
        <v>444.40255737304688</v>
      </c>
      <c r="Z66" s="1">
        <v>20.959867477416992</v>
      </c>
      <c r="AA66" s="1">
        <v>23.704383850097656</v>
      </c>
      <c r="AB66" s="1">
        <v>44.4822998046875</v>
      </c>
      <c r="AC66" s="1">
        <v>50.306880950927734</v>
      </c>
      <c r="AD66" s="1">
        <v>500.39596557617188</v>
      </c>
      <c r="AE66" s="1">
        <v>87.965118408203125</v>
      </c>
      <c r="AF66" s="1">
        <v>725.03729248046875</v>
      </c>
      <c r="AG66" s="1">
        <v>97.927902221679688</v>
      </c>
      <c r="AH66" s="1">
        <v>9.8314838409423828</v>
      </c>
      <c r="AI66" s="1">
        <v>-0.43995511531829834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1.4297027587890623</v>
      </c>
      <c r="AR66">
        <f t="shared" si="37"/>
        <v>4.0191132323601679E-3</v>
      </c>
      <c r="AS66">
        <f t="shared" si="38"/>
        <v>304.31365623474119</v>
      </c>
      <c r="AT66">
        <f t="shared" si="39"/>
        <v>304.54627838134763</v>
      </c>
      <c r="AU66">
        <f t="shared" si="40"/>
        <v>16.713372287833408</v>
      </c>
      <c r="AV66">
        <f t="shared" si="41"/>
        <v>-1.3913253702367581</v>
      </c>
      <c r="AW66">
        <f t="shared" si="42"/>
        <v>4.5536467107718828</v>
      </c>
      <c r="AX66">
        <f t="shared" si="43"/>
        <v>46.499992417521405</v>
      </c>
      <c r="AY66">
        <f t="shared" si="44"/>
        <v>22.795608567423749</v>
      </c>
      <c r="AZ66">
        <f t="shared" si="45"/>
        <v>31.279967308044434</v>
      </c>
      <c r="BA66">
        <f t="shared" si="46"/>
        <v>4.5838962998651596</v>
      </c>
      <c r="BB66">
        <f t="shared" si="47"/>
        <v>0.17012195801118965</v>
      </c>
      <c r="BC66">
        <f t="shared" si="48"/>
        <v>2.3213205838975264</v>
      </c>
      <c r="BD66">
        <f t="shared" si="49"/>
        <v>2.2625757159676332</v>
      </c>
      <c r="BE66">
        <f t="shared" si="50"/>
        <v>0.10699066651104747</v>
      </c>
      <c r="BF66">
        <f t="shared" si="51"/>
        <v>100.86729834341301</v>
      </c>
      <c r="BG66">
        <f t="shared" si="52"/>
        <v>2.3177542598460743</v>
      </c>
      <c r="BH66">
        <f t="shared" si="53"/>
        <v>51.388698655760656</v>
      </c>
      <c r="BI66">
        <f t="shared" si="54"/>
        <v>466.89832481132851</v>
      </c>
      <c r="BJ66">
        <f t="shared" si="55"/>
        <v>-7.2221898176589458E-2</v>
      </c>
    </row>
    <row r="67" spans="1:62">
      <c r="A67" s="1">
        <v>17</v>
      </c>
      <c r="B67" s="1" t="s">
        <v>143</v>
      </c>
      <c r="C67" s="2">
        <v>41180</v>
      </c>
      <c r="D67" s="1" t="s">
        <v>64</v>
      </c>
      <c r="E67" s="1">
        <v>0</v>
      </c>
      <c r="F67" s="1" t="s">
        <v>107</v>
      </c>
      <c r="G67" s="1" t="s">
        <v>130</v>
      </c>
      <c r="H67" s="1">
        <v>0</v>
      </c>
      <c r="I67" s="1">
        <v>3851.5</v>
      </c>
      <c r="J67" s="1">
        <v>0</v>
      </c>
      <c r="K67">
        <f t="shared" si="28"/>
        <v>-61.706445695278099</v>
      </c>
      <c r="L67">
        <f t="shared" si="29"/>
        <v>0.15728395580463547</v>
      </c>
      <c r="M67">
        <f t="shared" si="30"/>
        <v>1068.6156825931437</v>
      </c>
      <c r="N67">
        <f t="shared" si="31"/>
        <v>3.6953883504547571</v>
      </c>
      <c r="O67">
        <f t="shared" si="32"/>
        <v>2.3126728308129514</v>
      </c>
      <c r="P67">
        <f t="shared" si="33"/>
        <v>31.512605667114258</v>
      </c>
      <c r="Q67" s="1">
        <v>4</v>
      </c>
      <c r="R67">
        <f t="shared" si="34"/>
        <v>1.8591305017471313</v>
      </c>
      <c r="S67" s="1">
        <v>1</v>
      </c>
      <c r="T67">
        <f t="shared" si="35"/>
        <v>3.7182610034942627</v>
      </c>
      <c r="U67" s="1">
        <v>31.759767532348633</v>
      </c>
      <c r="V67" s="1">
        <v>31.512605667114258</v>
      </c>
      <c r="W67" s="1">
        <v>31.857873916625977</v>
      </c>
      <c r="X67" s="1">
        <v>399.68429565429688</v>
      </c>
      <c r="Y67" s="1">
        <v>447.69247436523438</v>
      </c>
      <c r="Z67" s="1">
        <v>20.932502746582031</v>
      </c>
      <c r="AA67" s="1">
        <v>23.816394805908203</v>
      </c>
      <c r="AB67" s="1">
        <v>43.516120910644531</v>
      </c>
      <c r="AC67" s="1">
        <v>49.511383056640625</v>
      </c>
      <c r="AD67" s="1">
        <v>500.34848022460938</v>
      </c>
      <c r="AE67" s="1">
        <v>4.4260334968566895</v>
      </c>
      <c r="AF67" s="1">
        <v>16.617181777954102</v>
      </c>
      <c r="AG67" s="1">
        <v>97.926338195800781</v>
      </c>
      <c r="AH67" s="1">
        <v>9.8314838409423828</v>
      </c>
      <c r="AI67" s="1">
        <v>-0.43995511531829834</v>
      </c>
      <c r="AJ67" s="1">
        <v>0.3333333432674408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1.2508712005615235</v>
      </c>
      <c r="AR67">
        <f t="shared" si="37"/>
        <v>3.6953883504547572E-3</v>
      </c>
      <c r="AS67">
        <f t="shared" si="38"/>
        <v>304.66260566711424</v>
      </c>
      <c r="AT67">
        <f t="shared" si="39"/>
        <v>304.90976753234861</v>
      </c>
      <c r="AU67">
        <f t="shared" si="40"/>
        <v>0.84094635385028482</v>
      </c>
      <c r="AV67">
        <f t="shared" si="41"/>
        <v>-1.4767273245010606</v>
      </c>
      <c r="AW67">
        <f t="shared" si="42"/>
        <v>4.6449251631810311</v>
      </c>
      <c r="AX67">
        <f t="shared" si="43"/>
        <v>47.432848493667173</v>
      </c>
      <c r="AY67">
        <f t="shared" si="44"/>
        <v>23.61645368775897</v>
      </c>
      <c r="AZ67">
        <f t="shared" si="45"/>
        <v>31.636186599731445</v>
      </c>
      <c r="BA67">
        <f t="shared" si="46"/>
        <v>4.6776314231842209</v>
      </c>
      <c r="BB67">
        <f t="shared" si="47"/>
        <v>0.15090079085277544</v>
      </c>
      <c r="BC67">
        <f t="shared" si="48"/>
        <v>2.3322523323680797</v>
      </c>
      <c r="BD67">
        <f t="shared" si="49"/>
        <v>2.3453790908161412</v>
      </c>
      <c r="BE67">
        <f t="shared" si="50"/>
        <v>9.4866436244069957E-2</v>
      </c>
      <c r="BF67">
        <f t="shared" si="51"/>
        <v>104.6456207349527</v>
      </c>
      <c r="BG67">
        <f t="shared" si="52"/>
        <v>2.3869413576993717</v>
      </c>
      <c r="BH67">
        <f t="shared" si="53"/>
        <v>50.466792009098448</v>
      </c>
      <c r="BI67">
        <f t="shared" si="54"/>
        <v>470.09641578041209</v>
      </c>
      <c r="BJ67">
        <f t="shared" si="55"/>
        <v>-6.6244418293522483E-2</v>
      </c>
    </row>
    <row r="68" spans="1:62">
      <c r="A68" s="1">
        <v>18</v>
      </c>
      <c r="B68" s="1" t="s">
        <v>144</v>
      </c>
      <c r="C68" s="2">
        <v>41180</v>
      </c>
      <c r="D68" s="1" t="s">
        <v>64</v>
      </c>
      <c r="E68" s="1">
        <v>0</v>
      </c>
      <c r="F68" s="1" t="s">
        <v>65</v>
      </c>
      <c r="G68" s="1" t="s">
        <v>66</v>
      </c>
      <c r="H68" s="1">
        <v>0</v>
      </c>
      <c r="I68" s="1">
        <v>3913.5</v>
      </c>
      <c r="J68" s="1">
        <v>0</v>
      </c>
      <c r="K68">
        <f t="shared" si="28"/>
        <v>-33.224589283452303</v>
      </c>
      <c r="L68">
        <f t="shared" si="29"/>
        <v>8.8632033435937937E-2</v>
      </c>
      <c r="M68">
        <f t="shared" si="30"/>
        <v>1024.27144252683</v>
      </c>
      <c r="N68">
        <f t="shared" si="31"/>
        <v>2.1968943804538852</v>
      </c>
      <c r="O68">
        <f t="shared" si="32"/>
        <v>2.4133827767719409</v>
      </c>
      <c r="P68">
        <f t="shared" si="33"/>
        <v>31.772134780883789</v>
      </c>
      <c r="Q68" s="1">
        <v>6</v>
      </c>
      <c r="R68">
        <f t="shared" si="34"/>
        <v>1.4200000166893005</v>
      </c>
      <c r="S68" s="1">
        <v>1</v>
      </c>
      <c r="T68">
        <f t="shared" si="35"/>
        <v>2.8400000333786011</v>
      </c>
      <c r="U68" s="1">
        <v>31.896600723266602</v>
      </c>
      <c r="V68" s="1">
        <v>31.772134780883789</v>
      </c>
      <c r="W68" s="1">
        <v>31.969751358032227</v>
      </c>
      <c r="X68" s="1">
        <v>399.55941772460938</v>
      </c>
      <c r="Y68" s="1">
        <v>438.24404907226562</v>
      </c>
      <c r="Z68" s="1">
        <v>20.919301986694336</v>
      </c>
      <c r="AA68" s="1">
        <v>23.491680145263672</v>
      </c>
      <c r="AB68" s="1">
        <v>43.152839660644531</v>
      </c>
      <c r="AC68" s="1">
        <v>48.459205627441406</v>
      </c>
      <c r="AD68" s="1">
        <v>500.38186645507812</v>
      </c>
      <c r="AE68" s="1">
        <v>614.632080078125</v>
      </c>
      <c r="AF68" s="1">
        <v>1338.6336669921875</v>
      </c>
      <c r="AG68" s="1">
        <v>97.926559448242188</v>
      </c>
      <c r="AH68" s="1">
        <v>9.8314838409423828</v>
      </c>
      <c r="AI68" s="1">
        <v>-0.43995511531829834</v>
      </c>
      <c r="AJ68" s="1">
        <v>0.66666668653488159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 t="shared" si="36"/>
        <v>0.83396977742513012</v>
      </c>
      <c r="AR68">
        <f t="shared" si="37"/>
        <v>2.196894380453885E-3</v>
      </c>
      <c r="AS68">
        <f t="shared" si="38"/>
        <v>304.92213478088377</v>
      </c>
      <c r="AT68">
        <f t="shared" si="39"/>
        <v>305.04660072326658</v>
      </c>
      <c r="AU68">
        <f t="shared" si="40"/>
        <v>116.78009374944668</v>
      </c>
      <c r="AV68">
        <f t="shared" si="41"/>
        <v>0.25137711256709133</v>
      </c>
      <c r="AW68">
        <f t="shared" si="42"/>
        <v>4.7138421890561943</v>
      </c>
      <c r="AX68">
        <f t="shared" si="43"/>
        <v>48.136503678020404</v>
      </c>
      <c r="AY68">
        <f t="shared" si="44"/>
        <v>24.644823532756732</v>
      </c>
      <c r="AZ68">
        <f t="shared" si="45"/>
        <v>31.834367752075195</v>
      </c>
      <c r="BA68">
        <f t="shared" si="46"/>
        <v>4.7304996533335393</v>
      </c>
      <c r="BB68">
        <f t="shared" si="47"/>
        <v>8.5949676222136839E-2</v>
      </c>
      <c r="BC68">
        <f t="shared" si="48"/>
        <v>2.3004594122842534</v>
      </c>
      <c r="BD68">
        <f t="shared" si="49"/>
        <v>2.4300402410492858</v>
      </c>
      <c r="BE68">
        <f t="shared" si="50"/>
        <v>5.3953268403814474E-2</v>
      </c>
      <c r="BF68">
        <f t="shared" si="51"/>
        <v>100.30337830774042</v>
      </c>
      <c r="BG68">
        <f t="shared" si="52"/>
        <v>2.3372170020223813</v>
      </c>
      <c r="BH68">
        <f t="shared" si="53"/>
        <v>48.507506600890295</v>
      </c>
      <c r="BI68">
        <f t="shared" si="54"/>
        <v>454.03742759532889</v>
      </c>
      <c r="BJ68">
        <f t="shared" si="55"/>
        <v>-3.5495795853537959E-2</v>
      </c>
    </row>
    <row r="69" spans="1:62">
      <c r="A69" s="1">
        <v>19</v>
      </c>
      <c r="B69" s="1" t="s">
        <v>145</v>
      </c>
      <c r="C69" s="2">
        <v>41180</v>
      </c>
      <c r="D69" s="1" t="s">
        <v>64</v>
      </c>
      <c r="E69" s="1">
        <v>0</v>
      </c>
      <c r="F69" s="1" t="s">
        <v>69</v>
      </c>
      <c r="G69" s="1" t="s">
        <v>66</v>
      </c>
      <c r="H69" s="1">
        <v>0</v>
      </c>
      <c r="I69" s="1">
        <v>4077</v>
      </c>
      <c r="J69" s="1">
        <v>0</v>
      </c>
      <c r="K69">
        <f t="shared" si="28"/>
        <v>-38.978390084389432</v>
      </c>
      <c r="L69">
        <f t="shared" si="29"/>
        <v>6.8020976379974132E-2</v>
      </c>
      <c r="M69">
        <f t="shared" si="30"/>
        <v>1342.8171191936713</v>
      </c>
      <c r="N69">
        <f t="shared" si="31"/>
        <v>1.782046185792949</v>
      </c>
      <c r="O69">
        <f t="shared" si="32"/>
        <v>2.5327057836725029</v>
      </c>
      <c r="P69">
        <f t="shared" si="33"/>
        <v>32.021492004394531</v>
      </c>
      <c r="Q69" s="1">
        <v>6</v>
      </c>
      <c r="R69">
        <f t="shared" si="34"/>
        <v>1.4200000166893005</v>
      </c>
      <c r="S69" s="1">
        <v>1</v>
      </c>
      <c r="T69">
        <f t="shared" si="35"/>
        <v>2.8400000333786011</v>
      </c>
      <c r="U69" s="1">
        <v>32.667415618896484</v>
      </c>
      <c r="V69" s="1">
        <v>32.021492004394531</v>
      </c>
      <c r="W69" s="1">
        <v>32.661464691162109</v>
      </c>
      <c r="X69" s="1">
        <v>399.61813354492188</v>
      </c>
      <c r="Y69" s="1">
        <v>445.406005859375</v>
      </c>
      <c r="Z69" s="1">
        <v>20.869976043701172</v>
      </c>
      <c r="AA69" s="1">
        <v>22.957799911499023</v>
      </c>
      <c r="AB69" s="1">
        <v>41.217121124267578</v>
      </c>
      <c r="AC69" s="1">
        <v>45.340465545654297</v>
      </c>
      <c r="AD69" s="1">
        <v>500.3681640625</v>
      </c>
      <c r="AE69" s="1">
        <v>1079.95751953125</v>
      </c>
      <c r="AF69" s="1">
        <v>1047.504150390625</v>
      </c>
      <c r="AG69" s="1">
        <v>97.927032470703125</v>
      </c>
      <c r="AH69" s="1">
        <v>9.8314838409423828</v>
      </c>
      <c r="AI69" s="1">
        <v>-0.43995511531829834</v>
      </c>
      <c r="AJ69" s="1">
        <v>0.66666668653488159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 t="shared" si="36"/>
        <v>0.83394694010416659</v>
      </c>
      <c r="AR69">
        <f t="shared" si="37"/>
        <v>1.782046185792949E-3</v>
      </c>
      <c r="AS69">
        <f t="shared" si="38"/>
        <v>305.17149200439451</v>
      </c>
      <c r="AT69">
        <f t="shared" si="39"/>
        <v>305.81741561889646</v>
      </c>
      <c r="AU69">
        <f t="shared" si="40"/>
        <v>205.19192613611813</v>
      </c>
      <c r="AV69">
        <f t="shared" si="41"/>
        <v>1.5784536442658834</v>
      </c>
      <c r="AW69">
        <f t="shared" si="42"/>
        <v>4.780895001061773</v>
      </c>
      <c r="AX69">
        <f t="shared" si="43"/>
        <v>48.820993350248564</v>
      </c>
      <c r="AY69">
        <f t="shared" si="44"/>
        <v>25.863193438749541</v>
      </c>
      <c r="AZ69">
        <f t="shared" si="45"/>
        <v>32.344453811645508</v>
      </c>
      <c r="BA69">
        <f t="shared" si="46"/>
        <v>4.8689734071969584</v>
      </c>
      <c r="BB69">
        <f t="shared" si="47"/>
        <v>6.6429910424068567E-2</v>
      </c>
      <c r="BC69">
        <f t="shared" si="48"/>
        <v>2.2481892173892701</v>
      </c>
      <c r="BD69">
        <f t="shared" si="49"/>
        <v>2.6207841898076882</v>
      </c>
      <c r="BE69">
        <f t="shared" si="50"/>
        <v>4.1658768683856602E-2</v>
      </c>
      <c r="BF69">
        <f t="shared" si="51"/>
        <v>131.49809563349467</v>
      </c>
      <c r="BG69">
        <f t="shared" si="52"/>
        <v>3.0148159241876717</v>
      </c>
      <c r="BH69">
        <f t="shared" si="53"/>
        <v>46.337675350206133</v>
      </c>
      <c r="BI69">
        <f t="shared" si="54"/>
        <v>463.93446571693545</v>
      </c>
      <c r="BJ69">
        <f t="shared" si="55"/>
        <v>-3.8931532767521197E-2</v>
      </c>
    </row>
    <row r="70" spans="1:62">
      <c r="A70" s="1">
        <v>20</v>
      </c>
      <c r="B70" s="1" t="s">
        <v>146</v>
      </c>
      <c r="C70" s="2">
        <v>41180</v>
      </c>
      <c r="D70" s="1" t="s">
        <v>64</v>
      </c>
      <c r="E70" s="1">
        <v>0</v>
      </c>
      <c r="F70" s="1" t="s">
        <v>71</v>
      </c>
      <c r="G70" s="1" t="s">
        <v>66</v>
      </c>
      <c r="H70" s="1">
        <v>0</v>
      </c>
      <c r="I70" s="1">
        <v>4126.5</v>
      </c>
      <c r="J70" s="1">
        <v>0</v>
      </c>
      <c r="K70">
        <f t="shared" si="28"/>
        <v>-41.368326212323055</v>
      </c>
      <c r="L70">
        <f t="shared" si="29"/>
        <v>0.22493414039716084</v>
      </c>
      <c r="M70">
        <f t="shared" si="30"/>
        <v>738.59149040118803</v>
      </c>
      <c r="N70">
        <f t="shared" si="31"/>
        <v>4.9629640327964246</v>
      </c>
      <c r="O70">
        <f t="shared" si="32"/>
        <v>2.2429808055627825</v>
      </c>
      <c r="P70">
        <f t="shared" si="33"/>
        <v>32.282516479492188</v>
      </c>
      <c r="Q70" s="1">
        <v>6</v>
      </c>
      <c r="R70">
        <f t="shared" si="34"/>
        <v>1.4200000166893005</v>
      </c>
      <c r="S70" s="1">
        <v>1</v>
      </c>
      <c r="T70">
        <f t="shared" si="35"/>
        <v>2.8400000333786011</v>
      </c>
      <c r="U70" s="1">
        <v>32.923583984375</v>
      </c>
      <c r="V70" s="1">
        <v>32.282516479492188</v>
      </c>
      <c r="W70" s="1">
        <v>32.896865844726562</v>
      </c>
      <c r="X70" s="1">
        <v>399.77191162109375</v>
      </c>
      <c r="Y70" s="1">
        <v>446.71578979492188</v>
      </c>
      <c r="Z70" s="1">
        <v>20.849849700927734</v>
      </c>
      <c r="AA70" s="1">
        <v>26.64208984375</v>
      </c>
      <c r="AB70" s="1">
        <v>40.588230133056641</v>
      </c>
      <c r="AC70" s="1">
        <v>51.863937377929688</v>
      </c>
      <c r="AD70" s="1">
        <v>500.4012451171875</v>
      </c>
      <c r="AE70" s="1">
        <v>178.62062072753906</v>
      </c>
      <c r="AF70" s="1">
        <v>1115.4368896484375</v>
      </c>
      <c r="AG70" s="1">
        <v>97.927467346191406</v>
      </c>
      <c r="AH70" s="1">
        <v>9.8314838409423828</v>
      </c>
      <c r="AI70" s="1">
        <v>-0.43995511531829834</v>
      </c>
      <c r="AJ70" s="1">
        <v>0.66666668653488159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 t="shared" si="36"/>
        <v>0.83400207519531233</v>
      </c>
      <c r="AR70">
        <f t="shared" si="37"/>
        <v>4.9629640327964247E-3</v>
      </c>
      <c r="AS70">
        <f t="shared" si="38"/>
        <v>305.43251647949216</v>
      </c>
      <c r="AT70">
        <f t="shared" si="39"/>
        <v>306.07358398437498</v>
      </c>
      <c r="AU70">
        <f t="shared" si="40"/>
        <v>33.937917512367676</v>
      </c>
      <c r="AV70">
        <f t="shared" si="41"/>
        <v>-2.0762298231750278</v>
      </c>
      <c r="AW70">
        <f t="shared" si="42"/>
        <v>4.8519731887709083</v>
      </c>
      <c r="AX70">
        <f t="shared" si="43"/>
        <v>49.546601380165392</v>
      </c>
      <c r="AY70">
        <f t="shared" si="44"/>
        <v>22.904511536415392</v>
      </c>
      <c r="AZ70">
        <f t="shared" si="45"/>
        <v>32.603050231933594</v>
      </c>
      <c r="BA70">
        <f t="shared" si="46"/>
        <v>4.9405128945398511</v>
      </c>
      <c r="BB70">
        <f t="shared" si="47"/>
        <v>0.20842632500943911</v>
      </c>
      <c r="BC70">
        <f t="shared" si="48"/>
        <v>2.6089923832081259</v>
      </c>
      <c r="BD70">
        <f t="shared" si="49"/>
        <v>2.3315205113317252</v>
      </c>
      <c r="BE70">
        <f t="shared" si="50"/>
        <v>0.13165538423648257</v>
      </c>
      <c r="BF70">
        <f t="shared" si="51"/>
        <v>72.328394058437183</v>
      </c>
      <c r="BG70">
        <f t="shared" si="52"/>
        <v>1.6533812040542832</v>
      </c>
      <c r="BH70">
        <f t="shared" si="53"/>
        <v>55.46803278072916</v>
      </c>
      <c r="BI70">
        <f t="shared" si="54"/>
        <v>466.38031082670426</v>
      </c>
      <c r="BJ70">
        <f t="shared" si="55"/>
        <v>-4.920061205760589E-2</v>
      </c>
    </row>
    <row r="71" spans="1:62">
      <c r="A71" s="1">
        <v>21</v>
      </c>
      <c r="B71" s="1" t="s">
        <v>147</v>
      </c>
      <c r="C71" s="2">
        <v>41180</v>
      </c>
      <c r="D71" s="1" t="s">
        <v>64</v>
      </c>
      <c r="E71" s="1">
        <v>0</v>
      </c>
      <c r="F71" s="1" t="s">
        <v>148</v>
      </c>
      <c r="G71" s="1" t="s">
        <v>66</v>
      </c>
      <c r="H71" s="1">
        <v>0</v>
      </c>
      <c r="I71" s="1">
        <v>4204</v>
      </c>
      <c r="J71" s="1">
        <v>0</v>
      </c>
      <c r="K71">
        <f t="shared" si="28"/>
        <v>-192.90708764107612</v>
      </c>
      <c r="L71">
        <f t="shared" si="29"/>
        <v>0.28485301167955807</v>
      </c>
      <c r="M71">
        <f t="shared" si="30"/>
        <v>1658.1665617413478</v>
      </c>
      <c r="N71">
        <f t="shared" si="31"/>
        <v>7.1227376667426263</v>
      </c>
      <c r="O71">
        <f t="shared" si="32"/>
        <v>2.532616269320533</v>
      </c>
      <c r="P71">
        <f t="shared" si="33"/>
        <v>33.220077514648438</v>
      </c>
      <c r="Q71" s="1">
        <v>4</v>
      </c>
      <c r="R71">
        <f t="shared" si="34"/>
        <v>1.8591305017471313</v>
      </c>
      <c r="S71" s="1">
        <v>1</v>
      </c>
      <c r="T71">
        <f t="shared" si="35"/>
        <v>3.7182610034942627</v>
      </c>
      <c r="U71" s="1">
        <v>33.328540802001953</v>
      </c>
      <c r="V71" s="1">
        <v>33.220077514648438</v>
      </c>
      <c r="W71" s="1">
        <v>33.283161163330078</v>
      </c>
      <c r="X71" s="1">
        <v>399.54934692382812</v>
      </c>
      <c r="Y71" s="1">
        <v>550.6265869140625</v>
      </c>
      <c r="Z71" s="1">
        <v>20.826065063476562</v>
      </c>
      <c r="AA71" s="1">
        <v>26.369926452636719</v>
      </c>
      <c r="AB71" s="1">
        <v>39.630092620849609</v>
      </c>
      <c r="AC71" s="1">
        <v>50.179553985595703</v>
      </c>
      <c r="AD71" s="1">
        <v>500.36688232421875</v>
      </c>
      <c r="AE71" s="1">
        <v>277.63381958007812</v>
      </c>
      <c r="AF71" s="1">
        <v>1393.5660400390625</v>
      </c>
      <c r="AG71" s="1">
        <v>97.925979614257812</v>
      </c>
      <c r="AH71" s="1">
        <v>9.8314838409423828</v>
      </c>
      <c r="AI71" s="1">
        <v>-0.43995511531829834</v>
      </c>
      <c r="AJ71" s="1">
        <v>1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 t="shared" si="36"/>
        <v>1.2509172058105467</v>
      </c>
      <c r="AR71">
        <f t="shared" si="37"/>
        <v>7.122737666742626E-3</v>
      </c>
      <c r="AS71">
        <f t="shared" si="38"/>
        <v>306.37007751464841</v>
      </c>
      <c r="AT71">
        <f t="shared" si="39"/>
        <v>306.47854080200193</v>
      </c>
      <c r="AU71">
        <f t="shared" si="40"/>
        <v>52.750425058284236</v>
      </c>
      <c r="AV71">
        <f t="shared" si="41"/>
        <v>-2.4086593372583915</v>
      </c>
      <c r="AW71">
        <f t="shared" si="42"/>
        <v>5.114917149550914</v>
      </c>
      <c r="AX71">
        <f t="shared" si="43"/>
        <v>52.23248385871846</v>
      </c>
      <c r="AY71">
        <f t="shared" si="44"/>
        <v>25.862557406081741</v>
      </c>
      <c r="AZ71">
        <f t="shared" si="45"/>
        <v>33.274309158325195</v>
      </c>
      <c r="BA71">
        <f t="shared" si="46"/>
        <v>5.1304987954334944</v>
      </c>
      <c r="BB71">
        <f t="shared" si="47"/>
        <v>0.26458348201956133</v>
      </c>
      <c r="BC71">
        <f t="shared" si="48"/>
        <v>2.5823008802303811</v>
      </c>
      <c r="BD71">
        <f t="shared" si="49"/>
        <v>2.5481979152031133</v>
      </c>
      <c r="BE71">
        <f t="shared" si="50"/>
        <v>0.16707366304403298</v>
      </c>
      <c r="BF71">
        <f t="shared" si="51"/>
        <v>162.3775849221272</v>
      </c>
      <c r="BG71">
        <f t="shared" si="52"/>
        <v>3.0114175398510885</v>
      </c>
      <c r="BH71">
        <f t="shared" si="53"/>
        <v>52.127571942128711</v>
      </c>
      <c r="BI71">
        <f t="shared" si="54"/>
        <v>620.66593274554577</v>
      </c>
      <c r="BJ71">
        <f t="shared" si="55"/>
        <v>-0.16201595026610374</v>
      </c>
    </row>
    <row r="72" spans="1:62">
      <c r="A72" s="1">
        <v>22</v>
      </c>
      <c r="B72" s="1" t="s">
        <v>149</v>
      </c>
      <c r="C72" s="2">
        <v>41180</v>
      </c>
      <c r="D72" s="1" t="s">
        <v>64</v>
      </c>
      <c r="E72" s="1">
        <v>0</v>
      </c>
      <c r="F72" s="1" t="s">
        <v>75</v>
      </c>
      <c r="G72" s="1" t="s">
        <v>66</v>
      </c>
      <c r="H72" s="1">
        <v>0</v>
      </c>
      <c r="I72" s="1">
        <v>4643</v>
      </c>
      <c r="J72" s="1">
        <v>0</v>
      </c>
      <c r="K72">
        <f t="shared" si="28"/>
        <v>-302.42829955473189</v>
      </c>
      <c r="L72">
        <f t="shared" si="29"/>
        <v>0.40566447089246271</v>
      </c>
      <c r="M72">
        <f t="shared" si="30"/>
        <v>1816.8770038202015</v>
      </c>
      <c r="N72">
        <f t="shared" si="31"/>
        <v>10.264256375881219</v>
      </c>
      <c r="O72">
        <f t="shared" si="32"/>
        <v>2.6099087310066102</v>
      </c>
      <c r="P72">
        <f t="shared" si="33"/>
        <v>33.679286956787109</v>
      </c>
      <c r="Q72" s="1">
        <v>3</v>
      </c>
      <c r="R72">
        <f t="shared" si="34"/>
        <v>2.0786957442760468</v>
      </c>
      <c r="S72" s="1">
        <v>1</v>
      </c>
      <c r="T72">
        <f t="shared" si="35"/>
        <v>4.1573914885520935</v>
      </c>
      <c r="U72" s="1">
        <v>33.693302154541016</v>
      </c>
      <c r="V72" s="1">
        <v>33.679286956787109</v>
      </c>
      <c r="W72" s="1">
        <v>33.671642303466797</v>
      </c>
      <c r="X72" s="1">
        <v>399.11895751953125</v>
      </c>
      <c r="Y72" s="1">
        <v>576.89813232421875</v>
      </c>
      <c r="Z72" s="1">
        <v>20.954021453857422</v>
      </c>
      <c r="AA72" s="1">
        <v>26.942440032958984</v>
      </c>
      <c r="AB72" s="1">
        <v>39.066078186035156</v>
      </c>
      <c r="AC72" s="1">
        <v>50.230716705322266</v>
      </c>
      <c r="AD72" s="1">
        <v>500.35140991210938</v>
      </c>
      <c r="AE72" s="1">
        <v>1132.7423095703125</v>
      </c>
      <c r="AF72" s="1">
        <v>1235.80908203125</v>
      </c>
      <c r="AG72" s="1">
        <v>97.922019958496094</v>
      </c>
      <c r="AH72" s="1">
        <v>9.8314838409423828</v>
      </c>
      <c r="AI72" s="1">
        <v>-0.43995511531829834</v>
      </c>
      <c r="AJ72" s="1">
        <v>0.3333333432674408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 t="shared" si="36"/>
        <v>1.6678380330403644</v>
      </c>
      <c r="AR72">
        <f t="shared" si="37"/>
        <v>1.026425637588122E-2</v>
      </c>
      <c r="AS72">
        <f t="shared" si="38"/>
        <v>306.82928695678709</v>
      </c>
      <c r="AT72">
        <f t="shared" si="39"/>
        <v>306.84330215454099</v>
      </c>
      <c r="AU72">
        <f t="shared" si="40"/>
        <v>215.22103611769126</v>
      </c>
      <c r="AV72">
        <f t="shared" si="41"/>
        <v>-1.9888760559657173</v>
      </c>
      <c r="AW72">
        <f t="shared" si="42"/>
        <v>5.2481668816446039</v>
      </c>
      <c r="AX72">
        <f t="shared" si="43"/>
        <v>53.595369906268488</v>
      </c>
      <c r="AY72">
        <f t="shared" si="44"/>
        <v>26.652929873309503</v>
      </c>
      <c r="AZ72">
        <f t="shared" si="45"/>
        <v>33.686294555664062</v>
      </c>
      <c r="BA72">
        <f t="shared" si="46"/>
        <v>5.2502234567479711</v>
      </c>
      <c r="BB72">
        <f t="shared" si="47"/>
        <v>0.36960011744006865</v>
      </c>
      <c r="BC72">
        <f t="shared" si="48"/>
        <v>2.6382581506379936</v>
      </c>
      <c r="BD72">
        <f t="shared" si="49"/>
        <v>2.6119653061099775</v>
      </c>
      <c r="BE72">
        <f t="shared" si="50"/>
        <v>0.23399038916920262</v>
      </c>
      <c r="BF72">
        <f t="shared" si="51"/>
        <v>177.91226623021436</v>
      </c>
      <c r="BG72">
        <f t="shared" si="52"/>
        <v>3.1493896444079841</v>
      </c>
      <c r="BH72">
        <f t="shared" si="53"/>
        <v>52.790082049577613</v>
      </c>
      <c r="BI72">
        <f t="shared" si="54"/>
        <v>675.1035107503626</v>
      </c>
      <c r="BJ72">
        <f t="shared" si="55"/>
        <v>-0.23648543509814593</v>
      </c>
    </row>
    <row r="73" spans="1:62">
      <c r="A73" s="1">
        <v>23</v>
      </c>
      <c r="B73" s="1" t="s">
        <v>150</v>
      </c>
      <c r="C73" s="2">
        <v>41180</v>
      </c>
      <c r="D73" s="1" t="s">
        <v>64</v>
      </c>
      <c r="E73" s="1">
        <v>0</v>
      </c>
      <c r="F73" s="1" t="s">
        <v>73</v>
      </c>
      <c r="G73" s="1" t="s">
        <v>66</v>
      </c>
      <c r="H73" s="1">
        <v>0</v>
      </c>
      <c r="I73" s="1">
        <v>4996</v>
      </c>
      <c r="J73" s="1">
        <v>0</v>
      </c>
      <c r="K73">
        <f t="shared" si="28"/>
        <v>-50.983822246039523</v>
      </c>
      <c r="L73">
        <f t="shared" si="29"/>
        <v>0.11789112061459379</v>
      </c>
      <c r="M73">
        <f t="shared" si="30"/>
        <v>1109.7644475012587</v>
      </c>
      <c r="N73">
        <f t="shared" si="31"/>
        <v>3.6362466146015526</v>
      </c>
      <c r="O73">
        <f t="shared" si="32"/>
        <v>2.9944305081165665</v>
      </c>
      <c r="P73">
        <f t="shared" si="33"/>
        <v>33.930435180664062</v>
      </c>
      <c r="Q73" s="1">
        <v>4</v>
      </c>
      <c r="R73">
        <f t="shared" si="34"/>
        <v>1.8591305017471313</v>
      </c>
      <c r="S73" s="1">
        <v>1</v>
      </c>
      <c r="T73">
        <f t="shared" si="35"/>
        <v>3.7182610034942627</v>
      </c>
      <c r="U73" s="1">
        <v>34.038726806640625</v>
      </c>
      <c r="V73" s="1">
        <v>33.930435180664062</v>
      </c>
      <c r="W73" s="1">
        <v>34.072010040283203</v>
      </c>
      <c r="X73" s="1">
        <v>398.78814697265625</v>
      </c>
      <c r="Y73" s="1">
        <v>438.27005004882812</v>
      </c>
      <c r="Z73" s="1">
        <v>20.934581756591797</v>
      </c>
      <c r="AA73" s="1">
        <v>23.772253036499023</v>
      </c>
      <c r="AB73" s="1">
        <v>38.285194396972656</v>
      </c>
      <c r="AC73" s="1">
        <v>43.4747314453125</v>
      </c>
      <c r="AD73" s="1">
        <v>500.3828125</v>
      </c>
      <c r="AE73" s="1">
        <v>1028.302734375</v>
      </c>
      <c r="AF73" s="1">
        <v>1254.9820556640625</v>
      </c>
      <c r="AG73" s="1">
        <v>97.924324035644531</v>
      </c>
      <c r="AH73" s="1">
        <v>10.299135208129883</v>
      </c>
      <c r="AI73" s="1">
        <v>-0.53722989559173584</v>
      </c>
      <c r="AJ73" s="1">
        <v>0.66666668653488159</v>
      </c>
      <c r="AK73" s="1">
        <v>-0.21956524252891541</v>
      </c>
      <c r="AL73" s="1">
        <v>2.737391471862793</v>
      </c>
      <c r="AM73" s="1">
        <v>1</v>
      </c>
      <c r="AN73" s="1">
        <v>0</v>
      </c>
      <c r="AO73" s="1">
        <v>0.18999999761581421</v>
      </c>
      <c r="AP73" s="1">
        <v>111115</v>
      </c>
      <c r="AQ73">
        <f t="shared" si="36"/>
        <v>1.2509570312499998</v>
      </c>
      <c r="AR73">
        <f t="shared" si="37"/>
        <v>3.6362466146015525E-3</v>
      </c>
      <c r="AS73">
        <f t="shared" si="38"/>
        <v>307.08043518066404</v>
      </c>
      <c r="AT73">
        <f t="shared" si="39"/>
        <v>307.1887268066406</v>
      </c>
      <c r="AU73">
        <f t="shared" si="40"/>
        <v>195.37751707958523</v>
      </c>
      <c r="AV73">
        <f t="shared" si="41"/>
        <v>0.33665191004178963</v>
      </c>
      <c r="AW73">
        <f t="shared" si="42"/>
        <v>5.3223123175200318</v>
      </c>
      <c r="AX73">
        <f t="shared" si="43"/>
        <v>54.35127962264724</v>
      </c>
      <c r="AY73">
        <f t="shared" si="44"/>
        <v>30.579026586148217</v>
      </c>
      <c r="AZ73">
        <f t="shared" si="45"/>
        <v>33.984580993652344</v>
      </c>
      <c r="BA73">
        <f t="shared" si="46"/>
        <v>5.3384163899271275</v>
      </c>
      <c r="BB73">
        <f t="shared" si="47"/>
        <v>0.11426813699191139</v>
      </c>
      <c r="BC73">
        <f t="shared" si="48"/>
        <v>2.3278818094034652</v>
      </c>
      <c r="BD73">
        <f t="shared" si="49"/>
        <v>3.0105345805236623</v>
      </c>
      <c r="BE73">
        <f t="shared" si="50"/>
        <v>7.1734484797321682E-2</v>
      </c>
      <c r="BF73">
        <f t="shared" si="51"/>
        <v>108.67293336035128</v>
      </c>
      <c r="BG73">
        <f t="shared" si="52"/>
        <v>2.5321475820161989</v>
      </c>
      <c r="BH73">
        <f t="shared" si="53"/>
        <v>43.250444965753388</v>
      </c>
      <c r="BI73">
        <f t="shared" si="54"/>
        <v>456.78089691177604</v>
      </c>
      <c r="BJ73">
        <f t="shared" si="55"/>
        <v>-4.8274194763928135E-2</v>
      </c>
    </row>
    <row r="74" spans="1:62">
      <c r="A74" s="1">
        <v>24</v>
      </c>
      <c r="B74" s="1" t="s">
        <v>151</v>
      </c>
      <c r="C74" s="2">
        <v>41180</v>
      </c>
      <c r="D74" s="1" t="s">
        <v>64</v>
      </c>
      <c r="E74" s="1">
        <v>0</v>
      </c>
      <c r="F74" s="1">
        <v>200</v>
      </c>
      <c r="G74" s="1" t="s">
        <v>66</v>
      </c>
      <c r="H74" s="1">
        <v>0</v>
      </c>
      <c r="I74" s="1">
        <v>5074.5</v>
      </c>
      <c r="J74" s="1">
        <v>0</v>
      </c>
      <c r="K74">
        <f t="shared" si="28"/>
        <v>-409.19646799688513</v>
      </c>
      <c r="L74">
        <f t="shared" si="29"/>
        <v>0.13691058703817127</v>
      </c>
      <c r="M74">
        <f t="shared" si="30"/>
        <v>5602.1438648672429</v>
      </c>
      <c r="N74">
        <f t="shared" si="31"/>
        <v>4.0067028354338792</v>
      </c>
      <c r="O74">
        <f t="shared" si="32"/>
        <v>2.8675537310646702</v>
      </c>
      <c r="P74">
        <f t="shared" si="33"/>
        <v>33.854412078857422</v>
      </c>
      <c r="Q74" s="1">
        <v>5</v>
      </c>
      <c r="R74">
        <f t="shared" si="34"/>
        <v>1.6395652592182159</v>
      </c>
      <c r="S74" s="1">
        <v>1</v>
      </c>
      <c r="T74">
        <f t="shared" si="35"/>
        <v>3.2791305184364319</v>
      </c>
      <c r="U74" s="1">
        <v>34.080245971679688</v>
      </c>
      <c r="V74" s="1">
        <v>33.854412078857422</v>
      </c>
      <c r="W74" s="1">
        <v>34.104217529296875</v>
      </c>
      <c r="X74" s="1">
        <v>398.78302001953125</v>
      </c>
      <c r="Y74" s="1">
        <v>804.48101806640625</v>
      </c>
      <c r="Z74" s="1">
        <v>20.93321418762207</v>
      </c>
      <c r="AA74" s="1">
        <v>24.837751388549805</v>
      </c>
      <c r="AB74" s="1">
        <v>38.194156646728516</v>
      </c>
      <c r="AC74" s="1">
        <v>45.318264007568359</v>
      </c>
      <c r="AD74" s="1">
        <v>500.339111328125</v>
      </c>
      <c r="AE74" s="1">
        <v>363.63876342773438</v>
      </c>
      <c r="AF74" s="1">
        <v>347.82632446289062</v>
      </c>
      <c r="AG74" s="1">
        <v>97.924285888671875</v>
      </c>
      <c r="AH74" s="1">
        <v>10.299135208129883</v>
      </c>
      <c r="AI74" s="1">
        <v>-0.53722989559173584</v>
      </c>
      <c r="AJ74" s="1">
        <v>0.66666668653488159</v>
      </c>
      <c r="AK74" s="1">
        <v>-0.21956524252891541</v>
      </c>
      <c r="AL74" s="1">
        <v>2.737391471862793</v>
      </c>
      <c r="AM74" s="1">
        <v>1</v>
      </c>
      <c r="AN74" s="1">
        <v>0</v>
      </c>
      <c r="AO74" s="1">
        <v>0.18999999761581421</v>
      </c>
      <c r="AP74" s="1">
        <v>111115</v>
      </c>
      <c r="AQ74">
        <f t="shared" si="36"/>
        <v>1.0006782226562501</v>
      </c>
      <c r="AR74">
        <f t="shared" si="37"/>
        <v>4.0067028354338792E-3</v>
      </c>
      <c r="AS74">
        <f t="shared" si="38"/>
        <v>307.0044120788574</v>
      </c>
      <c r="AT74">
        <f t="shared" si="39"/>
        <v>307.23024597167966</v>
      </c>
      <c r="AU74">
        <f t="shared" si="40"/>
        <v>69.091364184287158</v>
      </c>
      <c r="AV74">
        <f t="shared" si="41"/>
        <v>-1.0831338292154404</v>
      </c>
      <c r="AW74">
        <f t="shared" si="42"/>
        <v>5.2997727988687782</v>
      </c>
      <c r="AX74">
        <f t="shared" si="43"/>
        <v>54.121127877245712</v>
      </c>
      <c r="AY74">
        <f t="shared" si="44"/>
        <v>29.283376488695907</v>
      </c>
      <c r="AZ74">
        <f t="shared" si="45"/>
        <v>33.967329025268555</v>
      </c>
      <c r="BA74">
        <f t="shared" si="46"/>
        <v>5.333280708188914</v>
      </c>
      <c r="BB74">
        <f t="shared" si="47"/>
        <v>0.13142338467017387</v>
      </c>
      <c r="BC74">
        <f t="shared" si="48"/>
        <v>2.432219067804108</v>
      </c>
      <c r="BD74">
        <f t="shared" si="49"/>
        <v>2.901061640384806</v>
      </c>
      <c r="BE74">
        <f t="shared" si="50"/>
        <v>8.2615590051139193E-2</v>
      </c>
      <c r="BF74">
        <f t="shared" si="51"/>
        <v>548.58593741272898</v>
      </c>
      <c r="BG74">
        <f t="shared" si="52"/>
        <v>6.9636743926316127</v>
      </c>
      <c r="BH74">
        <f t="shared" si="53"/>
        <v>45.926651756040769</v>
      </c>
      <c r="BI74">
        <f t="shared" si="54"/>
        <v>972.94495345718167</v>
      </c>
      <c r="BJ74">
        <f t="shared" si="55"/>
        <v>-0.19315608368918774</v>
      </c>
    </row>
    <row r="75" spans="1:62">
      <c r="A75" s="1">
        <v>25</v>
      </c>
      <c r="B75" s="1" t="s">
        <v>152</v>
      </c>
      <c r="C75" s="2">
        <v>41180</v>
      </c>
      <c r="D75" s="1" t="s">
        <v>64</v>
      </c>
      <c r="E75" s="1">
        <v>0</v>
      </c>
      <c r="F75" s="1" t="s">
        <v>69</v>
      </c>
      <c r="G75" s="1" t="s">
        <v>66</v>
      </c>
      <c r="H75" s="1">
        <v>0</v>
      </c>
      <c r="I75" s="1">
        <v>5189</v>
      </c>
      <c r="J75" s="1">
        <v>0</v>
      </c>
      <c r="K75">
        <f t="shared" ref="K75:K134" si="56">(X75-Y75*(1000-Z75)/(1000-AA75))*AQ75</f>
        <v>-340.88264967872101</v>
      </c>
      <c r="L75">
        <f t="shared" ref="L75:L134" si="57">IF(BB75&lt;&gt;0,1/(1/BB75-1/T75),0)</f>
        <v>0.14380718165097722</v>
      </c>
      <c r="M75">
        <f t="shared" ref="M75:M134" si="58">((BE75-AR75/2)*Y75-K75)/(BE75+AR75/2)</f>
        <v>4545.1290079471328</v>
      </c>
      <c r="N75">
        <f t="shared" ref="N75:N134" si="59">AR75*1000</f>
        <v>4.1484676370199836</v>
      </c>
      <c r="O75">
        <f t="shared" ref="O75:O134" si="60">(AW75-BC75)</f>
        <v>2.8323791796646081</v>
      </c>
      <c r="P75">
        <f t="shared" ref="P75:P134" si="61">(V75+AV75*J75)</f>
        <v>33.787639617919922</v>
      </c>
      <c r="Q75" s="1">
        <v>5</v>
      </c>
      <c r="R75">
        <f t="shared" ref="R75:R134" si="62">(Q75*AK75+AL75)</f>
        <v>1.6395652592182159</v>
      </c>
      <c r="S75" s="1">
        <v>1</v>
      </c>
      <c r="T75">
        <f t="shared" ref="T75:T134" si="63">R75*(S75+1)*(S75+1)/(S75*S75+1)</f>
        <v>3.2791305184364319</v>
      </c>
      <c r="U75" s="1">
        <v>34.030448913574219</v>
      </c>
      <c r="V75" s="1">
        <v>33.787639617919922</v>
      </c>
      <c r="W75" s="1">
        <v>34.05657958984375</v>
      </c>
      <c r="X75" s="1">
        <v>398.92575073242188</v>
      </c>
      <c r="Y75" s="1">
        <v>736.51348876953125</v>
      </c>
      <c r="Z75" s="1">
        <v>20.953746795654297</v>
      </c>
      <c r="AA75" s="1">
        <v>24.99565315246582</v>
      </c>
      <c r="AB75" s="1">
        <v>38.337665557861328</v>
      </c>
      <c r="AC75" s="1">
        <v>45.732872009277344</v>
      </c>
      <c r="AD75" s="1">
        <v>500.354736328125</v>
      </c>
      <c r="AE75" s="1">
        <v>537.51873779296875</v>
      </c>
      <c r="AF75" s="1">
        <v>399.76028442382812</v>
      </c>
      <c r="AG75" s="1">
        <v>97.923637390136719</v>
      </c>
      <c r="AH75" s="1">
        <v>10.299135208129883</v>
      </c>
      <c r="AI75" s="1">
        <v>-0.53722989559173584</v>
      </c>
      <c r="AJ75" s="1">
        <v>1</v>
      </c>
      <c r="AK75" s="1">
        <v>-0.21956524252891541</v>
      </c>
      <c r="AL75" s="1">
        <v>2.737391471862793</v>
      </c>
      <c r="AM75" s="1">
        <v>1</v>
      </c>
      <c r="AN75" s="1">
        <v>0</v>
      </c>
      <c r="AO75" s="1">
        <v>0.18999999761581421</v>
      </c>
      <c r="AP75" s="1">
        <v>111115</v>
      </c>
      <c r="AQ75">
        <f t="shared" ref="AQ75:AQ134" si="64">AD75*0.000001/(Q75*0.0001)</f>
        <v>1.0007094726562498</v>
      </c>
      <c r="AR75">
        <f t="shared" ref="AR75:AR134" si="65">(AA75-Z75)/(1000-AA75)*AQ75</f>
        <v>4.1484676370199839E-3</v>
      </c>
      <c r="AS75">
        <f t="shared" ref="AS75:AS134" si="66">(V75+273.15)</f>
        <v>306.9376396179199</v>
      </c>
      <c r="AT75">
        <f t="shared" ref="AT75:AT134" si="67">(U75+273.15)</f>
        <v>307.1804489135742</v>
      </c>
      <c r="AU75">
        <f t="shared" ref="AU75:AU134" si="68">(AE75*AM75+AF75*AN75)*AO75</f>
        <v>102.12855889911953</v>
      </c>
      <c r="AV75">
        <f t="shared" ref="AV75:AV134" si="69">((AU75+0.00000010773*(AT75^4-AS75^4))-AR75*44100)/(R75*51.4+0.00000043092*AS75^3)</f>
        <v>-0.80415648221525449</v>
      </c>
      <c r="AW75">
        <f t="shared" ref="AW75:AW134" si="70">0.61365*EXP(17.502*P75/(240.97+P75))</f>
        <v>5.2800444552962986</v>
      </c>
      <c r="AX75">
        <f t="shared" ref="AX75:AX134" si="71">AW75*1000/AG75</f>
        <v>53.92001968084702</v>
      </c>
      <c r="AY75">
        <f t="shared" ref="AY75:AY134" si="72">(AX75-AA75)</f>
        <v>28.924366528381199</v>
      </c>
      <c r="AZ75">
        <f t="shared" ref="AZ75:AZ134" si="73">IF(J75,V75,(U75+V75)/2)</f>
        <v>33.90904426574707</v>
      </c>
      <c r="BA75">
        <f t="shared" ref="BA75:BA134" si="74">0.61365*EXP(17.502*AZ75/(240.97+AZ75))</f>
        <v>5.3159618735242411</v>
      </c>
      <c r="BB75">
        <f t="shared" ref="BB75:BB134" si="75">IF(AY75&lt;&gt;0,(1000-(AX75+AA75)/2)/AY75*AR75,0)</f>
        <v>0.13776543993482823</v>
      </c>
      <c r="BC75">
        <f t="shared" ref="BC75:BC134" si="76">AA75*AG75/1000</f>
        <v>2.4476652756316906</v>
      </c>
      <c r="BD75">
        <f t="shared" ref="BD75:BD134" si="77">(BA75-BC75)</f>
        <v>2.8682965978925505</v>
      </c>
      <c r="BE75">
        <f t="shared" ref="BE75:BE134" si="78">1/(1.6/L75+1.37/T75)</f>
        <v>8.6626567195733459E-2</v>
      </c>
      <c r="BF75">
        <f t="shared" ref="BF75:BF134" si="79">M75*AG75*0.001</f>
        <v>445.07556486560685</v>
      </c>
      <c r="BG75">
        <f t="shared" ref="BG75:BG134" si="80">M75/Y75</f>
        <v>6.1711415707274142</v>
      </c>
      <c r="BH75">
        <f t="shared" ref="BH75:BH134" si="81">(1-AR75*AG75/AW75/L75)*100</f>
        <v>46.499592572026813</v>
      </c>
      <c r="BI75">
        <f t="shared" ref="BI75:BI134" si="82">(Y75-K75/(T75/1.35))</f>
        <v>876.85300086852021</v>
      </c>
      <c r="BJ75">
        <f t="shared" ref="BJ75:BJ134" si="83">K75*BH75/100/BI75</f>
        <v>-0.18077037210607935</v>
      </c>
    </row>
    <row r="76" spans="1:62">
      <c r="A76" s="1">
        <v>26</v>
      </c>
      <c r="B76" s="1" t="s">
        <v>153</v>
      </c>
      <c r="C76" s="2">
        <v>41180</v>
      </c>
      <c r="D76" s="1" t="s">
        <v>64</v>
      </c>
      <c r="E76" s="1">
        <v>0</v>
      </c>
      <c r="F76" s="1" t="s">
        <v>65</v>
      </c>
      <c r="G76" s="1" t="s">
        <v>66</v>
      </c>
      <c r="H76" s="1">
        <v>0</v>
      </c>
      <c r="I76" s="1">
        <v>5285.5</v>
      </c>
      <c r="J76" s="1">
        <v>0</v>
      </c>
      <c r="K76">
        <f t="shared" si="56"/>
        <v>-13.710944125284275</v>
      </c>
      <c r="L76">
        <f t="shared" si="57"/>
        <v>5.6612691015385116E-2</v>
      </c>
      <c r="M76">
        <f t="shared" si="58"/>
        <v>778.61529931830796</v>
      </c>
      <c r="N76">
        <f t="shared" si="59"/>
        <v>1.761048666106213</v>
      </c>
      <c r="O76">
        <f t="shared" si="60"/>
        <v>2.9878122596180625</v>
      </c>
      <c r="P76">
        <f t="shared" si="61"/>
        <v>33.662982940673828</v>
      </c>
      <c r="Q76" s="1">
        <v>6</v>
      </c>
      <c r="R76">
        <f t="shared" si="62"/>
        <v>1.4200000166893005</v>
      </c>
      <c r="S76" s="1">
        <v>1</v>
      </c>
      <c r="T76">
        <f t="shared" si="63"/>
        <v>2.8400000333786011</v>
      </c>
      <c r="U76" s="1">
        <v>33.926742553710938</v>
      </c>
      <c r="V76" s="1">
        <v>33.662982940673828</v>
      </c>
      <c r="W76" s="1">
        <v>34.005844116210938</v>
      </c>
      <c r="X76" s="1">
        <v>399.13809204101562</v>
      </c>
      <c r="Y76" s="1">
        <v>414.70285034179688</v>
      </c>
      <c r="Z76" s="1">
        <v>20.971416473388672</v>
      </c>
      <c r="AA76" s="1">
        <v>23.034406661987305</v>
      </c>
      <c r="AB76" s="1">
        <v>38.591945648193359</v>
      </c>
      <c r="AC76" s="1">
        <v>42.388294219970703</v>
      </c>
      <c r="AD76" s="1">
        <v>500.385498046875</v>
      </c>
      <c r="AE76" s="1">
        <v>148.97811889648438</v>
      </c>
      <c r="AF76" s="1">
        <v>446.35446166992188</v>
      </c>
      <c r="AG76" s="1">
        <v>97.921882629394531</v>
      </c>
      <c r="AH76" s="1">
        <v>10.299135208129883</v>
      </c>
      <c r="AI76" s="1">
        <v>-0.53722989559173584</v>
      </c>
      <c r="AJ76" s="1">
        <v>0.66666668653488159</v>
      </c>
      <c r="AK76" s="1">
        <v>-0.21956524252891541</v>
      </c>
      <c r="AL76" s="1">
        <v>2.737391471862793</v>
      </c>
      <c r="AM76" s="1">
        <v>1</v>
      </c>
      <c r="AN76" s="1">
        <v>0</v>
      </c>
      <c r="AO76" s="1">
        <v>0.18999999761581421</v>
      </c>
      <c r="AP76" s="1">
        <v>111115</v>
      </c>
      <c r="AQ76">
        <f t="shared" si="64"/>
        <v>0.83397583007812492</v>
      </c>
      <c r="AR76">
        <f t="shared" si="65"/>
        <v>1.761048666106213E-3</v>
      </c>
      <c r="AS76">
        <f t="shared" si="66"/>
        <v>306.81298294067381</v>
      </c>
      <c r="AT76">
        <f t="shared" si="67"/>
        <v>307.07674255371091</v>
      </c>
      <c r="AU76">
        <f t="shared" si="68"/>
        <v>28.305842235140517</v>
      </c>
      <c r="AV76">
        <f t="shared" si="69"/>
        <v>-0.53924305055812194</v>
      </c>
      <c r="AW76">
        <f t="shared" si="70"/>
        <v>5.2433847252109267</v>
      </c>
      <c r="AX76">
        <f t="shared" si="71"/>
        <v>53.546608627364655</v>
      </c>
      <c r="AY76">
        <f t="shared" si="72"/>
        <v>30.512201965377351</v>
      </c>
      <c r="AZ76">
        <f t="shared" si="73"/>
        <v>33.794862747192383</v>
      </c>
      <c r="BA76">
        <f t="shared" si="74"/>
        <v>5.2821754888081038</v>
      </c>
      <c r="BB76">
        <f t="shared" si="75"/>
        <v>5.5506227332127629E-2</v>
      </c>
      <c r="BC76">
        <f t="shared" si="76"/>
        <v>2.2555724655928642</v>
      </c>
      <c r="BD76">
        <f t="shared" si="77"/>
        <v>3.0266030232152397</v>
      </c>
      <c r="BE76">
        <f t="shared" si="78"/>
        <v>3.4789132641768465E-2</v>
      </c>
      <c r="BF76">
        <f t="shared" si="79"/>
        <v>76.243475953298244</v>
      </c>
      <c r="BG76">
        <f t="shared" si="80"/>
        <v>1.8775257963058984</v>
      </c>
      <c r="BH76">
        <f t="shared" si="81"/>
        <v>41.906761351689283</v>
      </c>
      <c r="BI76">
        <f t="shared" si="82"/>
        <v>421.22037652193347</v>
      </c>
      <c r="BJ76">
        <f t="shared" si="83"/>
        <v>-1.3640870560655679E-2</v>
      </c>
    </row>
    <row r="77" spans="1:62">
      <c r="A77" s="1">
        <v>27</v>
      </c>
      <c r="B77" s="1" t="s">
        <v>154</v>
      </c>
      <c r="C77" s="2">
        <v>41180</v>
      </c>
      <c r="D77" s="1" t="s">
        <v>64</v>
      </c>
      <c r="E77" s="1">
        <v>0</v>
      </c>
      <c r="F77" s="1" t="s">
        <v>71</v>
      </c>
      <c r="G77" s="1" t="s">
        <v>77</v>
      </c>
      <c r="H77" s="1">
        <v>0</v>
      </c>
      <c r="I77" s="1">
        <v>5596</v>
      </c>
      <c r="J77" s="1">
        <v>0</v>
      </c>
      <c r="K77">
        <f t="shared" si="56"/>
        <v>-164.25601152041074</v>
      </c>
      <c r="L77">
        <f t="shared" si="57"/>
        <v>0.301374639044378</v>
      </c>
      <c r="M77">
        <f t="shared" si="58"/>
        <v>1323.8643620359665</v>
      </c>
      <c r="N77">
        <f t="shared" si="59"/>
        <v>8.5066769395639348</v>
      </c>
      <c r="O77">
        <f t="shared" si="60"/>
        <v>2.8252802032043975</v>
      </c>
      <c r="P77">
        <f t="shared" si="61"/>
        <v>33.277263641357422</v>
      </c>
      <c r="Q77" s="1">
        <v>1.5</v>
      </c>
      <c r="R77">
        <f t="shared" si="62"/>
        <v>2.4080436080694199</v>
      </c>
      <c r="S77" s="1">
        <v>1</v>
      </c>
      <c r="T77">
        <f t="shared" si="63"/>
        <v>4.8160872161388397</v>
      </c>
      <c r="U77" s="1">
        <v>33.513805389404297</v>
      </c>
      <c r="V77" s="1">
        <v>33.277263641357422</v>
      </c>
      <c r="W77" s="1">
        <v>33.606327056884766</v>
      </c>
      <c r="X77" s="1">
        <v>399.13665771484375</v>
      </c>
      <c r="Y77" s="1">
        <v>447.23947143554688</v>
      </c>
      <c r="Z77" s="1">
        <v>21.060787200927734</v>
      </c>
      <c r="AA77" s="1">
        <v>23.550998687744141</v>
      </c>
      <c r="AB77" s="1">
        <v>39.659797668457031</v>
      </c>
      <c r="AC77" s="1">
        <v>44.349140167236328</v>
      </c>
      <c r="AD77" s="1">
        <v>500.33920288085938</v>
      </c>
      <c r="AE77" s="1">
        <v>336.73797607421875</v>
      </c>
      <c r="AF77" s="1">
        <v>794.13714599609375</v>
      </c>
      <c r="AG77" s="1">
        <v>97.918083190917969</v>
      </c>
      <c r="AH77" s="1">
        <v>10.299135208129883</v>
      </c>
      <c r="AI77" s="1">
        <v>-0.53722989559173584</v>
      </c>
      <c r="AJ77" s="1">
        <v>0.3333333432674408</v>
      </c>
      <c r="AK77" s="1">
        <v>-0.21956524252891541</v>
      </c>
      <c r="AL77" s="1">
        <v>2.737391471862793</v>
      </c>
      <c r="AM77" s="1">
        <v>1</v>
      </c>
      <c r="AN77" s="1">
        <v>0</v>
      </c>
      <c r="AO77" s="1">
        <v>0.18999999761581421</v>
      </c>
      <c r="AP77" s="1">
        <v>111115</v>
      </c>
      <c r="AQ77">
        <f t="shared" si="64"/>
        <v>3.3355946858723957</v>
      </c>
      <c r="AR77">
        <f t="shared" si="65"/>
        <v>8.5066769395639348E-3</v>
      </c>
      <c r="AS77">
        <f t="shared" si="66"/>
        <v>306.4272636413574</v>
      </c>
      <c r="AT77">
        <f t="shared" si="67"/>
        <v>306.66380538940427</v>
      </c>
      <c r="AU77">
        <f t="shared" si="68"/>
        <v>63.980214651255665</v>
      </c>
      <c r="AV77">
        <f t="shared" si="69"/>
        <v>-2.2635161196835618</v>
      </c>
      <c r="AW77">
        <f t="shared" si="70"/>
        <v>5.1313488519401282</v>
      </c>
      <c r="AX77">
        <f t="shared" si="71"/>
        <v>52.404506754234212</v>
      </c>
      <c r="AY77">
        <f t="shared" si="72"/>
        <v>28.853508066490072</v>
      </c>
      <c r="AZ77">
        <f t="shared" si="73"/>
        <v>33.395534515380859</v>
      </c>
      <c r="BA77">
        <f t="shared" si="74"/>
        <v>5.1654782351088233</v>
      </c>
      <c r="BB77">
        <f t="shared" si="75"/>
        <v>0.28362625603158909</v>
      </c>
      <c r="BC77">
        <f t="shared" si="76"/>
        <v>2.3060686487357307</v>
      </c>
      <c r="BD77">
        <f t="shared" si="77"/>
        <v>2.8594095863730926</v>
      </c>
      <c r="BE77">
        <f t="shared" si="78"/>
        <v>0.17877989677453157</v>
      </c>
      <c r="BF77">
        <f t="shared" si="79"/>
        <v>129.63026073532933</v>
      </c>
      <c r="BG77">
        <f t="shared" si="80"/>
        <v>2.9600794352668238</v>
      </c>
      <c r="BH77">
        <f t="shared" si="81"/>
        <v>46.137736656679365</v>
      </c>
      <c r="BI77">
        <f t="shared" si="82"/>
        <v>493.28216244194704</v>
      </c>
      <c r="BJ77">
        <f t="shared" si="83"/>
        <v>-0.15363216391788914</v>
      </c>
    </row>
    <row r="78" spans="1:62">
      <c r="A78" s="1">
        <v>28</v>
      </c>
      <c r="B78" s="1" t="s">
        <v>155</v>
      </c>
      <c r="C78" s="2">
        <v>41180</v>
      </c>
      <c r="D78" s="1" t="s">
        <v>64</v>
      </c>
      <c r="E78" s="1">
        <v>0</v>
      </c>
      <c r="F78" s="1" t="s">
        <v>69</v>
      </c>
      <c r="G78" s="1" t="s">
        <v>77</v>
      </c>
      <c r="H78" s="1">
        <v>0</v>
      </c>
      <c r="I78" s="1">
        <v>5854</v>
      </c>
      <c r="J78" s="1">
        <v>0</v>
      </c>
      <c r="K78">
        <f t="shared" si="56"/>
        <v>-551.27392006461673</v>
      </c>
      <c r="L78">
        <f t="shared" si="57"/>
        <v>0.19069809231687104</v>
      </c>
      <c r="M78">
        <f t="shared" si="58"/>
        <v>5385.8356425282818</v>
      </c>
      <c r="N78">
        <f t="shared" si="59"/>
        <v>5.5680077136650832</v>
      </c>
      <c r="O78">
        <f t="shared" si="60"/>
        <v>2.8733358820926211</v>
      </c>
      <c r="P78">
        <f t="shared" si="61"/>
        <v>33.718696594238281</v>
      </c>
      <c r="Q78" s="1">
        <v>3</v>
      </c>
      <c r="R78">
        <f t="shared" si="62"/>
        <v>2.0786957442760468</v>
      </c>
      <c r="S78" s="1">
        <v>1</v>
      </c>
      <c r="T78">
        <f t="shared" si="63"/>
        <v>4.1573914885520935</v>
      </c>
      <c r="U78" s="1">
        <v>33.708377838134766</v>
      </c>
      <c r="V78" s="1">
        <v>33.718696594238281</v>
      </c>
      <c r="W78" s="1">
        <v>33.781124114990234</v>
      </c>
      <c r="X78" s="1">
        <v>399.17742919921875</v>
      </c>
      <c r="Y78" s="1">
        <v>727.26043701171875</v>
      </c>
      <c r="Z78" s="1">
        <v>21.115175247192383</v>
      </c>
      <c r="AA78" s="1">
        <v>24.372058868408203</v>
      </c>
      <c r="AB78" s="1">
        <v>39.330806732177734</v>
      </c>
      <c r="AC78" s="1">
        <v>45.3973388671875</v>
      </c>
      <c r="AD78" s="1">
        <v>500.38360595703125</v>
      </c>
      <c r="AE78" s="1">
        <v>799.0242919921875</v>
      </c>
      <c r="AF78" s="1">
        <v>514.809814453125</v>
      </c>
      <c r="AG78" s="1">
        <v>97.9156494140625</v>
      </c>
      <c r="AH78" s="1">
        <v>10.299135208129883</v>
      </c>
      <c r="AI78" s="1">
        <v>-0.53722989559173584</v>
      </c>
      <c r="AJ78" s="1">
        <v>0.66666668653488159</v>
      </c>
      <c r="AK78" s="1">
        <v>-0.21956524252891541</v>
      </c>
      <c r="AL78" s="1">
        <v>2.737391471862793</v>
      </c>
      <c r="AM78" s="1">
        <v>1</v>
      </c>
      <c r="AN78" s="1">
        <v>0</v>
      </c>
      <c r="AO78" s="1">
        <v>0.18999999761581421</v>
      </c>
      <c r="AP78" s="1">
        <v>111115</v>
      </c>
      <c r="AQ78">
        <f t="shared" si="64"/>
        <v>1.6679453531901041</v>
      </c>
      <c r="AR78">
        <f t="shared" si="65"/>
        <v>5.5680077136650834E-3</v>
      </c>
      <c r="AS78">
        <f t="shared" si="66"/>
        <v>306.86869659423826</v>
      </c>
      <c r="AT78">
        <f t="shared" si="67"/>
        <v>306.85837783813474</v>
      </c>
      <c r="AU78">
        <f t="shared" si="68"/>
        <v>151.81461357349326</v>
      </c>
      <c r="AV78">
        <f t="shared" si="69"/>
        <v>-0.7867984861772227</v>
      </c>
      <c r="AW78">
        <f t="shared" si="70"/>
        <v>5.2597418537505716</v>
      </c>
      <c r="AX78">
        <f t="shared" si="71"/>
        <v>53.717070613588511</v>
      </c>
      <c r="AY78">
        <f t="shared" si="72"/>
        <v>29.345011745180308</v>
      </c>
      <c r="AZ78">
        <f t="shared" si="73"/>
        <v>33.713537216186523</v>
      </c>
      <c r="BA78">
        <f t="shared" si="74"/>
        <v>5.2582252350808441</v>
      </c>
      <c r="BB78">
        <f t="shared" si="75"/>
        <v>0.1823344738272018</v>
      </c>
      <c r="BC78">
        <f t="shared" si="76"/>
        <v>2.3864059716579504</v>
      </c>
      <c r="BD78">
        <f t="shared" si="77"/>
        <v>2.8718192634228936</v>
      </c>
      <c r="BE78">
        <f t="shared" si="78"/>
        <v>0.11468206767797559</v>
      </c>
      <c r="BF78">
        <f t="shared" si="79"/>
        <v>527.35759457556128</v>
      </c>
      <c r="BG78">
        <f t="shared" si="80"/>
        <v>7.4056491573478747</v>
      </c>
      <c r="BH78">
        <f t="shared" si="81"/>
        <v>45.644792406571696</v>
      </c>
      <c r="BI78">
        <f t="shared" si="82"/>
        <v>906.27167377797866</v>
      </c>
      <c r="BJ78">
        <f t="shared" si="83"/>
        <v>-0.27765166195264851</v>
      </c>
    </row>
    <row r="79" spans="1:62">
      <c r="A79" s="1">
        <v>29</v>
      </c>
      <c r="B79" s="1" t="s">
        <v>156</v>
      </c>
      <c r="C79" s="2">
        <v>41180</v>
      </c>
      <c r="D79" s="1" t="s">
        <v>64</v>
      </c>
      <c r="E79" s="1">
        <v>0</v>
      </c>
      <c r="F79" s="1" t="s">
        <v>65</v>
      </c>
      <c r="G79" s="1" t="s">
        <v>77</v>
      </c>
      <c r="H79" s="1">
        <v>0</v>
      </c>
      <c r="I79" s="1">
        <v>5988</v>
      </c>
      <c r="J79" s="1">
        <v>0</v>
      </c>
      <c r="K79">
        <f t="shared" si="56"/>
        <v>4.6188428083442687</v>
      </c>
      <c r="L79">
        <f t="shared" si="57"/>
        <v>5.969984793018316E-2</v>
      </c>
      <c r="M79">
        <f t="shared" si="58"/>
        <v>253.51179698228071</v>
      </c>
      <c r="N79">
        <f t="shared" si="59"/>
        <v>1.8755095732886928</v>
      </c>
      <c r="O79">
        <f t="shared" si="60"/>
        <v>3.0048403185012873</v>
      </c>
      <c r="P79">
        <f t="shared" si="61"/>
        <v>33.513706207275391</v>
      </c>
      <c r="Q79" s="1">
        <v>3.5</v>
      </c>
      <c r="R79">
        <f t="shared" si="62"/>
        <v>1.9689131230115891</v>
      </c>
      <c r="S79" s="1">
        <v>1</v>
      </c>
      <c r="T79">
        <f t="shared" si="63"/>
        <v>3.9378262460231781</v>
      </c>
      <c r="U79" s="1">
        <v>33.791145324707031</v>
      </c>
      <c r="V79" s="1">
        <v>33.513706207275391</v>
      </c>
      <c r="W79" s="1">
        <v>33.884281158447266</v>
      </c>
      <c r="X79" s="1">
        <v>399.1778564453125</v>
      </c>
      <c r="Y79" s="1">
        <v>395.4283447265625</v>
      </c>
      <c r="Z79" s="1">
        <v>21.133869171142578</v>
      </c>
      <c r="AA79" s="1">
        <v>22.416332244873047</v>
      </c>
      <c r="AB79" s="1">
        <v>39.184436798095703</v>
      </c>
      <c r="AC79" s="1">
        <v>41.562263488769531</v>
      </c>
      <c r="AD79" s="1">
        <v>500.37591552734375</v>
      </c>
      <c r="AE79" s="1">
        <v>733.686767578125</v>
      </c>
      <c r="AF79" s="1">
        <v>1181.0614013671875</v>
      </c>
      <c r="AG79" s="1">
        <v>97.91680908203125</v>
      </c>
      <c r="AH79" s="1">
        <v>10.299135208129883</v>
      </c>
      <c r="AI79" s="1">
        <v>-0.53722989559173584</v>
      </c>
      <c r="AJ79" s="1">
        <v>0.66666668653488159</v>
      </c>
      <c r="AK79" s="1">
        <v>-0.21956524252891541</v>
      </c>
      <c r="AL79" s="1">
        <v>2.737391471862793</v>
      </c>
      <c r="AM79" s="1">
        <v>1</v>
      </c>
      <c r="AN79" s="1">
        <v>0</v>
      </c>
      <c r="AO79" s="1">
        <v>0.18999999761581421</v>
      </c>
      <c r="AP79" s="1">
        <v>111115</v>
      </c>
      <c r="AQ79">
        <f t="shared" si="64"/>
        <v>1.4296454729352679</v>
      </c>
      <c r="AR79">
        <f t="shared" si="65"/>
        <v>1.8755095732886928E-3</v>
      </c>
      <c r="AS79">
        <f t="shared" si="66"/>
        <v>306.66370620727537</v>
      </c>
      <c r="AT79">
        <f t="shared" si="67"/>
        <v>306.94114532470701</v>
      </c>
      <c r="AU79">
        <f t="shared" si="68"/>
        <v>139.40048409059818</v>
      </c>
      <c r="AV79">
        <f t="shared" si="69"/>
        <v>0.52929034244401929</v>
      </c>
      <c r="AW79">
        <f t="shared" si="70"/>
        <v>5.1997760432419025</v>
      </c>
      <c r="AX79">
        <f t="shared" si="71"/>
        <v>53.104018523374407</v>
      </c>
      <c r="AY79">
        <f t="shared" si="72"/>
        <v>30.68768627850136</v>
      </c>
      <c r="AZ79">
        <f t="shared" si="73"/>
        <v>33.652425765991211</v>
      </c>
      <c r="BA79">
        <f t="shared" si="74"/>
        <v>5.2402902058109122</v>
      </c>
      <c r="BB79">
        <f t="shared" si="75"/>
        <v>5.880827855474418E-2</v>
      </c>
      <c r="BC79">
        <f t="shared" si="76"/>
        <v>2.1949357247406152</v>
      </c>
      <c r="BD79">
        <f t="shared" si="77"/>
        <v>3.045354481070297</v>
      </c>
      <c r="BE79">
        <f t="shared" si="78"/>
        <v>3.6834249533018407E-2</v>
      </c>
      <c r="BF79">
        <f t="shared" si="79"/>
        <v>24.823066225156648</v>
      </c>
      <c r="BG79">
        <f t="shared" si="80"/>
        <v>0.64110679055539976</v>
      </c>
      <c r="BH79">
        <f t="shared" si="81"/>
        <v>40.84129292209392</v>
      </c>
      <c r="BI79">
        <f t="shared" si="82"/>
        <v>393.84487267835772</v>
      </c>
      <c r="BJ79">
        <f t="shared" si="83"/>
        <v>4.7896906925268493E-3</v>
      </c>
    </row>
    <row r="80" spans="1:62">
      <c r="A80" s="1">
        <v>30</v>
      </c>
      <c r="B80" s="1" t="s">
        <v>157</v>
      </c>
      <c r="C80" s="2">
        <v>41180</v>
      </c>
      <c r="D80" s="1" t="s">
        <v>64</v>
      </c>
      <c r="E80" s="1">
        <v>0</v>
      </c>
      <c r="F80" s="1" t="s">
        <v>107</v>
      </c>
      <c r="G80" s="1" t="s">
        <v>77</v>
      </c>
      <c r="H80" s="1">
        <v>0</v>
      </c>
      <c r="I80" s="1">
        <v>6085.5</v>
      </c>
      <c r="J80" s="1">
        <v>0</v>
      </c>
      <c r="K80">
        <f t="shared" si="56"/>
        <v>-15.595255863678974</v>
      </c>
      <c r="L80">
        <f t="shared" si="57"/>
        <v>0.11404265220821329</v>
      </c>
      <c r="M80">
        <f t="shared" si="58"/>
        <v>616.33789835049197</v>
      </c>
      <c r="N80">
        <f t="shared" si="59"/>
        <v>3.2313692629099284</v>
      </c>
      <c r="O80">
        <f t="shared" si="60"/>
        <v>2.7663963982696673</v>
      </c>
      <c r="P80">
        <f t="shared" si="61"/>
        <v>33.433483123779297</v>
      </c>
      <c r="Q80" s="1">
        <v>5.5</v>
      </c>
      <c r="R80">
        <f t="shared" si="62"/>
        <v>1.5297826379537582</v>
      </c>
      <c r="S80" s="1">
        <v>1</v>
      </c>
      <c r="T80">
        <f t="shared" si="63"/>
        <v>3.0595652759075165</v>
      </c>
      <c r="U80" s="1">
        <v>33.671932220458984</v>
      </c>
      <c r="V80" s="1">
        <v>33.433483123779297</v>
      </c>
      <c r="W80" s="1">
        <v>33.779109954833984</v>
      </c>
      <c r="X80" s="1">
        <v>399.0032958984375</v>
      </c>
      <c r="Y80" s="1">
        <v>414.67242431640625</v>
      </c>
      <c r="Z80" s="1">
        <v>21.148876190185547</v>
      </c>
      <c r="AA80" s="1">
        <v>24.613307952880859</v>
      </c>
      <c r="AB80" s="1">
        <v>39.474689483642578</v>
      </c>
      <c r="AC80" s="1">
        <v>45.94110107421875</v>
      </c>
      <c r="AD80" s="1">
        <v>500.37326049804688</v>
      </c>
      <c r="AE80" s="1">
        <v>492.8486328125</v>
      </c>
      <c r="AF80" s="1">
        <v>32.819438934326172</v>
      </c>
      <c r="AG80" s="1">
        <v>97.917533874511719</v>
      </c>
      <c r="AH80" s="1">
        <v>10.299135208129883</v>
      </c>
      <c r="AI80" s="1">
        <v>-0.53722989559173584</v>
      </c>
      <c r="AJ80" s="1">
        <v>0.3333333432674408</v>
      </c>
      <c r="AK80" s="1">
        <v>-0.21956524252891541</v>
      </c>
      <c r="AL80" s="1">
        <v>2.737391471862793</v>
      </c>
      <c r="AM80" s="1">
        <v>1</v>
      </c>
      <c r="AN80" s="1">
        <v>0</v>
      </c>
      <c r="AO80" s="1">
        <v>0.18999999761581421</v>
      </c>
      <c r="AP80" s="1">
        <v>111115</v>
      </c>
      <c r="AQ80">
        <f t="shared" si="64"/>
        <v>0.90976956454190339</v>
      </c>
      <c r="AR80">
        <f t="shared" si="65"/>
        <v>3.2313692629099286E-3</v>
      </c>
      <c r="AS80">
        <f t="shared" si="66"/>
        <v>306.58348312377927</v>
      </c>
      <c r="AT80">
        <f t="shared" si="67"/>
        <v>306.82193222045896</v>
      </c>
      <c r="AU80">
        <f t="shared" si="68"/>
        <v>93.641239059332293</v>
      </c>
      <c r="AV80">
        <f t="shared" si="69"/>
        <v>-0.50410109784566337</v>
      </c>
      <c r="AW80">
        <f t="shared" si="70"/>
        <v>5.1764708135096678</v>
      </c>
      <c r="AX80">
        <f t="shared" si="71"/>
        <v>52.865616694796287</v>
      </c>
      <c r="AY80">
        <f t="shared" si="72"/>
        <v>28.252308741915428</v>
      </c>
      <c r="AZ80">
        <f t="shared" si="73"/>
        <v>33.552707672119141</v>
      </c>
      <c r="BA80">
        <f t="shared" si="74"/>
        <v>5.2111391077451028</v>
      </c>
      <c r="BB80">
        <f t="shared" si="75"/>
        <v>0.10994456359195331</v>
      </c>
      <c r="BC80">
        <f t="shared" si="76"/>
        <v>2.4100744152400004</v>
      </c>
      <c r="BD80">
        <f t="shared" si="77"/>
        <v>2.8010646925051024</v>
      </c>
      <c r="BE80">
        <f t="shared" si="78"/>
        <v>6.907215227193661E-2</v>
      </c>
      <c r="BF80">
        <f t="shared" si="79"/>
        <v>60.35028703987966</v>
      </c>
      <c r="BG80">
        <f t="shared" si="80"/>
        <v>1.4863247763979828</v>
      </c>
      <c r="BH80">
        <f t="shared" si="81"/>
        <v>46.402321659156129</v>
      </c>
      <c r="BI80">
        <f t="shared" si="82"/>
        <v>421.5536618509517</v>
      </c>
      <c r="BJ80">
        <f t="shared" si="83"/>
        <v>-1.7166404764837148E-2</v>
      </c>
    </row>
    <row r="81" spans="1:62">
      <c r="A81" s="1">
        <v>1</v>
      </c>
      <c r="B81" s="1" t="s">
        <v>159</v>
      </c>
      <c r="C81" s="2">
        <v>41233</v>
      </c>
      <c r="D81" s="1" t="s">
        <v>160</v>
      </c>
      <c r="E81" s="1">
        <v>0</v>
      </c>
      <c r="F81" s="1" t="s">
        <v>161</v>
      </c>
      <c r="G81" s="1" t="s">
        <v>161</v>
      </c>
      <c r="H81" s="1">
        <v>0</v>
      </c>
      <c r="I81" s="1">
        <v>145</v>
      </c>
      <c r="J81" s="1">
        <v>0</v>
      </c>
      <c r="K81">
        <f t="shared" si="56"/>
        <v>0.36384010085143742</v>
      </c>
      <c r="L81">
        <f t="shared" si="57"/>
        <v>-5.7571571962986047E-3</v>
      </c>
      <c r="M81">
        <f t="shared" si="58"/>
        <v>495.88632322332796</v>
      </c>
      <c r="N81">
        <f t="shared" si="59"/>
        <v>-4.6948933760912456E-2</v>
      </c>
      <c r="O81">
        <f t="shared" si="60"/>
        <v>0.79040954734625046</v>
      </c>
      <c r="P81">
        <f t="shared" si="61"/>
        <v>16.109992980957031</v>
      </c>
      <c r="Q81" s="1">
        <v>6</v>
      </c>
      <c r="R81">
        <f t="shared" si="62"/>
        <v>1.4200000166893005</v>
      </c>
      <c r="S81" s="1">
        <v>1</v>
      </c>
      <c r="T81">
        <f t="shared" si="63"/>
        <v>2.8400000333786011</v>
      </c>
      <c r="U81" s="1">
        <v>16.247007369995117</v>
      </c>
      <c r="V81" s="1">
        <v>16.109992980957031</v>
      </c>
      <c r="W81" s="1">
        <v>16.236303329467773</v>
      </c>
      <c r="X81" s="1">
        <v>401.198486328125</v>
      </c>
      <c r="Y81" s="1">
        <v>400.78488159179688</v>
      </c>
      <c r="Z81" s="1">
        <v>10.679732322692871</v>
      </c>
      <c r="AA81" s="1">
        <v>10.624049186706543</v>
      </c>
      <c r="AB81" s="1">
        <v>56.7861328125</v>
      </c>
      <c r="AC81" s="1">
        <v>56.49005126953125</v>
      </c>
      <c r="AD81" s="1">
        <v>500.51217651367188</v>
      </c>
      <c r="AE81" s="1">
        <v>51.985019683837891</v>
      </c>
      <c r="AF81" s="1">
        <v>109.21539306640625</v>
      </c>
      <c r="AG81" s="1">
        <v>98.563949584960938</v>
      </c>
      <c r="AH81" s="1">
        <v>7.4887552261352539</v>
      </c>
      <c r="AI81" s="1">
        <v>-0.39996349811553955</v>
      </c>
      <c r="AJ81" s="1">
        <v>1</v>
      </c>
      <c r="AK81" s="1">
        <v>-0.21956524252891541</v>
      </c>
      <c r="AL81" s="1">
        <v>2.737391471862793</v>
      </c>
      <c r="AM81" s="1">
        <v>1</v>
      </c>
      <c r="AN81" s="1">
        <v>0</v>
      </c>
      <c r="AO81" s="1">
        <v>0.18999999761581421</v>
      </c>
      <c r="AP81" s="1">
        <v>111115</v>
      </c>
      <c r="AQ81">
        <f t="shared" si="64"/>
        <v>0.83418696085611976</v>
      </c>
      <c r="AR81">
        <f t="shared" si="65"/>
        <v>-4.6948933760912455E-5</v>
      </c>
      <c r="AS81">
        <f t="shared" si="66"/>
        <v>289.25999298095701</v>
      </c>
      <c r="AT81">
        <f t="shared" si="67"/>
        <v>289.39700736999509</v>
      </c>
      <c r="AU81">
        <f t="shared" si="68"/>
        <v>9.8771536159872539</v>
      </c>
      <c r="AV81">
        <f t="shared" si="69"/>
        <v>0.16036934241687517</v>
      </c>
      <c r="AW81">
        <f t="shared" si="70"/>
        <v>1.8375577957729394</v>
      </c>
      <c r="AX81">
        <f t="shared" si="71"/>
        <v>18.643305219714097</v>
      </c>
      <c r="AY81">
        <f t="shared" si="72"/>
        <v>8.0192560330075544</v>
      </c>
      <c r="AZ81">
        <f t="shared" si="73"/>
        <v>16.178500175476074</v>
      </c>
      <c r="BA81">
        <f t="shared" si="74"/>
        <v>1.8456064814578304</v>
      </c>
      <c r="BB81">
        <f t="shared" si="75"/>
        <v>-5.7688516277326317E-3</v>
      </c>
      <c r="BC81">
        <f t="shared" si="76"/>
        <v>1.047148248426689</v>
      </c>
      <c r="BD81">
        <f t="shared" si="77"/>
        <v>0.79845823303114138</v>
      </c>
      <c r="BE81">
        <f t="shared" si="78"/>
        <v>-3.6044797688712742E-3</v>
      </c>
      <c r="BF81">
        <f t="shared" si="79"/>
        <v>48.876514562055746</v>
      </c>
      <c r="BG81">
        <f t="shared" si="80"/>
        <v>1.2372879966275594</v>
      </c>
      <c r="BH81">
        <f t="shared" si="81"/>
        <v>56.258392819442513</v>
      </c>
      <c r="BI81">
        <f t="shared" si="82"/>
        <v>400.61192943321356</v>
      </c>
      <c r="BJ81">
        <f t="shared" si="83"/>
        <v>5.1094482748243191E-4</v>
      </c>
    </row>
    <row r="82" spans="1:62">
      <c r="A82" s="1">
        <v>2</v>
      </c>
      <c r="B82" s="1" t="s">
        <v>162</v>
      </c>
      <c r="C82" s="2">
        <v>41233</v>
      </c>
      <c r="D82" s="1" t="s">
        <v>160</v>
      </c>
      <c r="E82" s="1">
        <v>0</v>
      </c>
      <c r="F82" s="1" t="s">
        <v>161</v>
      </c>
      <c r="G82" s="1" t="s">
        <v>161</v>
      </c>
      <c r="H82" s="1">
        <v>0</v>
      </c>
      <c r="I82" s="1">
        <v>227</v>
      </c>
      <c r="J82" s="1">
        <v>0</v>
      </c>
      <c r="K82">
        <f t="shared" si="56"/>
        <v>0.34578470333857275</v>
      </c>
      <c r="L82">
        <f t="shared" si="57"/>
        <v>-5.5742345280707832E-3</v>
      </c>
      <c r="M82">
        <f t="shared" si="58"/>
        <v>494.27242330945649</v>
      </c>
      <c r="N82">
        <f t="shared" si="59"/>
        <v>-4.6601250530213058E-2</v>
      </c>
      <c r="O82">
        <f t="shared" si="60"/>
        <v>0.8103155905708852</v>
      </c>
      <c r="P82">
        <f t="shared" si="61"/>
        <v>16.260387420654297</v>
      </c>
      <c r="Q82" s="1">
        <v>6</v>
      </c>
      <c r="R82">
        <f t="shared" si="62"/>
        <v>1.4200000166893005</v>
      </c>
      <c r="S82" s="1">
        <v>1</v>
      </c>
      <c r="T82">
        <f t="shared" si="63"/>
        <v>2.8400000333786011</v>
      </c>
      <c r="U82" s="1">
        <v>16.407449722290039</v>
      </c>
      <c r="V82" s="1">
        <v>16.260387420654297</v>
      </c>
      <c r="W82" s="1">
        <v>16.408929824829102</v>
      </c>
      <c r="X82" s="1">
        <v>401.55770874023438</v>
      </c>
      <c r="Y82" s="1">
        <v>401.1656494140625</v>
      </c>
      <c r="Z82" s="1">
        <v>10.656697273254395</v>
      </c>
      <c r="AA82" s="1">
        <v>10.601431846618652</v>
      </c>
      <c r="AB82" s="1">
        <v>56.089214324951172</v>
      </c>
      <c r="AC82" s="1">
        <v>55.798336029052734</v>
      </c>
      <c r="AD82" s="1">
        <v>500.572021484375</v>
      </c>
      <c r="AE82" s="1">
        <v>52.671421051025391</v>
      </c>
      <c r="AF82" s="1">
        <v>114.36770629882812</v>
      </c>
      <c r="AG82" s="1">
        <v>98.56707763671875</v>
      </c>
      <c r="AH82" s="1">
        <v>7.4887552261352539</v>
      </c>
      <c r="AI82" s="1">
        <v>-0.39996349811553955</v>
      </c>
      <c r="AJ82" s="1">
        <v>1</v>
      </c>
      <c r="AK82" s="1">
        <v>-0.21956524252891541</v>
      </c>
      <c r="AL82" s="1">
        <v>2.737391471862793</v>
      </c>
      <c r="AM82" s="1">
        <v>1</v>
      </c>
      <c r="AN82" s="1">
        <v>0</v>
      </c>
      <c r="AO82" s="1">
        <v>0.18999999761581421</v>
      </c>
      <c r="AP82" s="1">
        <v>111115</v>
      </c>
      <c r="AQ82">
        <f t="shared" si="64"/>
        <v>0.8342867024739582</v>
      </c>
      <c r="AR82">
        <f t="shared" si="65"/>
        <v>-4.6601250530213061E-5</v>
      </c>
      <c r="AS82">
        <f t="shared" si="66"/>
        <v>289.41038742065427</v>
      </c>
      <c r="AT82">
        <f t="shared" si="67"/>
        <v>289.55744972229002</v>
      </c>
      <c r="AU82">
        <f t="shared" si="68"/>
        <v>10.007569874116371</v>
      </c>
      <c r="AV82">
        <f t="shared" si="69"/>
        <v>0.16300396969658967</v>
      </c>
      <c r="AW82">
        <f t="shared" si="70"/>
        <v>1.8552677464569285</v>
      </c>
      <c r="AX82">
        <f t="shared" si="71"/>
        <v>18.822387666749634</v>
      </c>
      <c r="AY82">
        <f t="shared" si="72"/>
        <v>8.2209558201309818</v>
      </c>
      <c r="AZ82">
        <f t="shared" si="73"/>
        <v>16.333918571472168</v>
      </c>
      <c r="BA82">
        <f t="shared" si="74"/>
        <v>1.8639809483505796</v>
      </c>
      <c r="BB82">
        <f t="shared" si="75"/>
        <v>-5.5851969214368528E-3</v>
      </c>
      <c r="BC82">
        <f t="shared" si="76"/>
        <v>1.0449521558860433</v>
      </c>
      <c r="BD82">
        <f t="shared" si="77"/>
        <v>0.8190287924645363</v>
      </c>
      <c r="BE82">
        <f t="shared" si="78"/>
        <v>-3.4897615153434811E-3</v>
      </c>
      <c r="BF82">
        <f t="shared" si="79"/>
        <v>48.71898832203231</v>
      </c>
      <c r="BG82">
        <f t="shared" si="80"/>
        <v>1.2320905940759996</v>
      </c>
      <c r="BH82">
        <f t="shared" si="81"/>
        <v>55.584186588718708</v>
      </c>
      <c r="BI82">
        <f t="shared" si="82"/>
        <v>401.00127992673129</v>
      </c>
      <c r="BJ82">
        <f t="shared" si="83"/>
        <v>4.793042424554798E-4</v>
      </c>
    </row>
    <row r="83" spans="1:62">
      <c r="A83" s="1">
        <v>3</v>
      </c>
      <c r="B83" s="1" t="s">
        <v>163</v>
      </c>
      <c r="C83" s="2">
        <v>41233</v>
      </c>
      <c r="D83" s="1" t="s">
        <v>160</v>
      </c>
      <c r="E83" s="1">
        <v>0</v>
      </c>
      <c r="F83" s="1" t="s">
        <v>71</v>
      </c>
      <c r="G83" s="1" t="s">
        <v>94</v>
      </c>
      <c r="H83" s="1">
        <v>0</v>
      </c>
      <c r="I83" s="1">
        <v>1413</v>
      </c>
      <c r="J83" s="1">
        <v>0</v>
      </c>
      <c r="K83">
        <f t="shared" si="56"/>
        <v>-1.6591405196054543</v>
      </c>
      <c r="L83">
        <f t="shared" si="57"/>
        <v>0.23350523113780472</v>
      </c>
      <c r="M83">
        <f t="shared" si="58"/>
        <v>406.00329431616439</v>
      </c>
      <c r="N83">
        <f t="shared" si="59"/>
        <v>1.9931394216186464</v>
      </c>
      <c r="O83">
        <f t="shared" si="60"/>
        <v>0.86825234616236502</v>
      </c>
      <c r="P83">
        <f t="shared" si="61"/>
        <v>17.540044784545898</v>
      </c>
      <c r="Q83" s="1">
        <v>1.5</v>
      </c>
      <c r="R83">
        <f t="shared" si="62"/>
        <v>2.4080436080694199</v>
      </c>
      <c r="S83" s="1">
        <v>1</v>
      </c>
      <c r="T83">
        <f t="shared" si="63"/>
        <v>4.8160872161388397</v>
      </c>
      <c r="U83" s="1">
        <v>17.788427352905273</v>
      </c>
      <c r="V83" s="1">
        <v>17.540044784545898</v>
      </c>
      <c r="W83" s="1">
        <v>17.855735778808594</v>
      </c>
      <c r="X83" s="1">
        <v>399.635986328125</v>
      </c>
      <c r="Y83" s="1">
        <v>399.89434814453125</v>
      </c>
      <c r="Z83" s="1">
        <v>11.011427879333496</v>
      </c>
      <c r="AA83" s="1">
        <v>11.601822853088379</v>
      </c>
      <c r="AB83" s="1">
        <v>53.117588043212891</v>
      </c>
      <c r="AC83" s="1">
        <v>55.965568542480469</v>
      </c>
      <c r="AD83" s="1">
        <v>500.51629638671875</v>
      </c>
      <c r="AE83" s="1">
        <v>123.51262664794922</v>
      </c>
      <c r="AF83" s="1">
        <v>40.993442535400391</v>
      </c>
      <c r="AG83" s="1">
        <v>98.593894958496094</v>
      </c>
      <c r="AH83" s="1">
        <v>7.4887552261352539</v>
      </c>
      <c r="AI83" s="1">
        <v>-0.39996349811553955</v>
      </c>
      <c r="AJ83" s="1">
        <v>1</v>
      </c>
      <c r="AK83" s="1">
        <v>-0.21956524252891541</v>
      </c>
      <c r="AL83" s="1">
        <v>2.737391471862793</v>
      </c>
      <c r="AM83" s="1">
        <v>1</v>
      </c>
      <c r="AN83" s="1">
        <v>0</v>
      </c>
      <c r="AO83" s="1">
        <v>0.18999999761581421</v>
      </c>
      <c r="AP83" s="1">
        <v>111115</v>
      </c>
      <c r="AQ83">
        <f t="shared" si="64"/>
        <v>3.3367753092447914</v>
      </c>
      <c r="AR83">
        <f t="shared" si="65"/>
        <v>1.9931394216186464E-3</v>
      </c>
      <c r="AS83">
        <f t="shared" si="66"/>
        <v>290.69004478454588</v>
      </c>
      <c r="AT83">
        <f t="shared" si="67"/>
        <v>290.93842735290525</v>
      </c>
      <c r="AU83">
        <f t="shared" si="68"/>
        <v>23.467398768633302</v>
      </c>
      <c r="AV83">
        <f t="shared" si="69"/>
        <v>-0.45994589124494129</v>
      </c>
      <c r="AW83">
        <f t="shared" si="70"/>
        <v>2.0121212498668402</v>
      </c>
      <c r="AX83">
        <f t="shared" si="71"/>
        <v>20.408172845933908</v>
      </c>
      <c r="AY83">
        <f t="shared" si="72"/>
        <v>8.8063499928455293</v>
      </c>
      <c r="AZ83">
        <f t="shared" si="73"/>
        <v>17.664236068725586</v>
      </c>
      <c r="BA83">
        <f t="shared" si="74"/>
        <v>2.0279459215452094</v>
      </c>
      <c r="BB83">
        <f t="shared" si="75"/>
        <v>0.22270739080949742</v>
      </c>
      <c r="BC83">
        <f t="shared" si="76"/>
        <v>1.1438689037044751</v>
      </c>
      <c r="BD83">
        <f t="shared" si="77"/>
        <v>0.88407701784073423</v>
      </c>
      <c r="BE83">
        <f t="shared" si="78"/>
        <v>0.14012356879020063</v>
      </c>
      <c r="BF83">
        <f t="shared" si="79"/>
        <v>40.029446152611285</v>
      </c>
      <c r="BG83">
        <f t="shared" si="80"/>
        <v>1.0152764003791952</v>
      </c>
      <c r="BH83">
        <f t="shared" si="81"/>
        <v>58.17490454706855</v>
      </c>
      <c r="BI83">
        <f t="shared" si="82"/>
        <v>400.35942271667801</v>
      </c>
      <c r="BJ83">
        <f t="shared" si="83"/>
        <v>-2.4108422552733444E-3</v>
      </c>
    </row>
    <row r="84" spans="1:62">
      <c r="A84" s="1">
        <v>4</v>
      </c>
      <c r="B84" s="1" t="s">
        <v>164</v>
      </c>
      <c r="C84" s="2">
        <v>41233</v>
      </c>
      <c r="D84" s="1" t="s">
        <v>160</v>
      </c>
      <c r="E84" s="1">
        <v>0</v>
      </c>
      <c r="F84" s="1" t="s">
        <v>69</v>
      </c>
      <c r="G84" s="1" t="s">
        <v>94</v>
      </c>
      <c r="H84" s="1">
        <v>0</v>
      </c>
      <c r="I84" s="1">
        <v>1521.5</v>
      </c>
      <c r="J84" s="1">
        <v>0</v>
      </c>
      <c r="K84">
        <f t="shared" si="56"/>
        <v>-177.69889605134426</v>
      </c>
      <c r="L84">
        <f t="shared" si="57"/>
        <v>1.6317945610375167E-2</v>
      </c>
      <c r="M84">
        <f t="shared" si="58"/>
        <v>17831.857009598793</v>
      </c>
      <c r="N84">
        <f t="shared" si="59"/>
        <v>0.15068627952120203</v>
      </c>
      <c r="O84">
        <f t="shared" si="60"/>
        <v>0.89955271420106819</v>
      </c>
      <c r="P84">
        <f t="shared" si="61"/>
        <v>17.389766693115234</v>
      </c>
      <c r="Q84" s="1">
        <v>2.5</v>
      </c>
      <c r="R84">
        <f t="shared" si="62"/>
        <v>2.1884783655405045</v>
      </c>
      <c r="S84" s="1">
        <v>1</v>
      </c>
      <c r="T84">
        <f t="shared" si="63"/>
        <v>4.3769567310810089</v>
      </c>
      <c r="U84" s="1">
        <v>17.587335586547852</v>
      </c>
      <c r="V84" s="1">
        <v>17.389766693115234</v>
      </c>
      <c r="W84" s="1">
        <v>17.688884735107422</v>
      </c>
      <c r="X84" s="1">
        <v>399.63613891601562</v>
      </c>
      <c r="Y84" s="1">
        <v>488.35586547851562</v>
      </c>
      <c r="Z84" s="1">
        <v>11.017070770263672</v>
      </c>
      <c r="AA84" s="1">
        <v>11.091500282287598</v>
      </c>
      <c r="AB84" s="1">
        <v>53.823299407958984</v>
      </c>
      <c r="AC84" s="1">
        <v>54.186920166015625</v>
      </c>
      <c r="AD84" s="1">
        <v>500.52371215820312</v>
      </c>
      <c r="AE84" s="1">
        <v>15.726094245910645</v>
      </c>
      <c r="AF84" s="1">
        <v>15.00199031829834</v>
      </c>
      <c r="AG84" s="1">
        <v>98.5948486328125</v>
      </c>
      <c r="AH84" s="1">
        <v>7.4887552261352539</v>
      </c>
      <c r="AI84" s="1">
        <v>-0.39996349811553955</v>
      </c>
      <c r="AJ84" s="1">
        <v>1</v>
      </c>
      <c r="AK84" s="1">
        <v>-0.21956524252891541</v>
      </c>
      <c r="AL84" s="1">
        <v>2.737391471862793</v>
      </c>
      <c r="AM84" s="1">
        <v>1</v>
      </c>
      <c r="AN84" s="1">
        <v>0</v>
      </c>
      <c r="AO84" s="1">
        <v>0.18999999761581421</v>
      </c>
      <c r="AP84" s="1">
        <v>111115</v>
      </c>
      <c r="AQ84">
        <f t="shared" si="64"/>
        <v>2.0020948486328121</v>
      </c>
      <c r="AR84">
        <f t="shared" si="65"/>
        <v>1.5068627952120203E-4</v>
      </c>
      <c r="AS84">
        <f t="shared" si="66"/>
        <v>290.53976669311521</v>
      </c>
      <c r="AT84">
        <f t="shared" si="67"/>
        <v>290.73733558654783</v>
      </c>
      <c r="AU84">
        <f t="shared" si="68"/>
        <v>2.987957869229092</v>
      </c>
      <c r="AV84">
        <f t="shared" si="69"/>
        <v>-1.2735384963763819E-2</v>
      </c>
      <c r="AW84">
        <f t="shared" si="70"/>
        <v>1.9931175056440109</v>
      </c>
      <c r="AX84">
        <f t="shared" si="71"/>
        <v>20.215229631994166</v>
      </c>
      <c r="AY84">
        <f t="shared" si="72"/>
        <v>9.1237293497065686</v>
      </c>
      <c r="AZ84">
        <f t="shared" si="73"/>
        <v>17.488551139831543</v>
      </c>
      <c r="BA84">
        <f t="shared" si="74"/>
        <v>2.0055916813135202</v>
      </c>
      <c r="BB84">
        <f t="shared" si="75"/>
        <v>1.6257335844644859E-2</v>
      </c>
      <c r="BC84">
        <f t="shared" si="76"/>
        <v>1.0935647914429427</v>
      </c>
      <c r="BD84">
        <f t="shared" si="77"/>
        <v>0.91202688987057745</v>
      </c>
      <c r="BE84">
        <f t="shared" si="78"/>
        <v>1.0166262983874404E-2</v>
      </c>
      <c r="BF84">
        <f t="shared" si="79"/>
        <v>1758.1292427033495</v>
      </c>
      <c r="BG84">
        <f t="shared" si="80"/>
        <v>36.5140633503526</v>
      </c>
      <c r="BH84">
        <f t="shared" si="81"/>
        <v>54.319636626149027</v>
      </c>
      <c r="BI84">
        <f t="shared" si="82"/>
        <v>543.16415452688977</v>
      </c>
      <c r="BJ84">
        <f t="shared" si="83"/>
        <v>-0.17770943428298325</v>
      </c>
    </row>
    <row r="85" spans="1:62">
      <c r="A85" s="1">
        <v>5</v>
      </c>
      <c r="B85" s="1" t="s">
        <v>88</v>
      </c>
      <c r="C85" s="2">
        <v>41233</v>
      </c>
      <c r="D85" s="1" t="s">
        <v>160</v>
      </c>
      <c r="E85" s="1">
        <v>0</v>
      </c>
      <c r="F85" s="1" t="s">
        <v>65</v>
      </c>
      <c r="G85" s="1" t="s">
        <v>94</v>
      </c>
      <c r="H85" s="1">
        <v>0</v>
      </c>
      <c r="I85" s="1">
        <v>1593</v>
      </c>
      <c r="J85" s="1">
        <v>0</v>
      </c>
      <c r="K85">
        <f t="shared" si="56"/>
        <v>-212.8907680462718</v>
      </c>
      <c r="L85">
        <f t="shared" si="57"/>
        <v>-5.7391337236412494E-2</v>
      </c>
      <c r="M85">
        <f t="shared" si="58"/>
        <v>-5302.5382135766495</v>
      </c>
      <c r="N85">
        <f t="shared" si="59"/>
        <v>-0.53426827944421951</v>
      </c>
      <c r="O85">
        <f t="shared" si="60"/>
        <v>0.89139051881596099</v>
      </c>
      <c r="P85">
        <f t="shared" si="61"/>
        <v>17.02140998840332</v>
      </c>
      <c r="Q85" s="1">
        <v>3</v>
      </c>
      <c r="R85">
        <f t="shared" si="62"/>
        <v>2.0786957442760468</v>
      </c>
      <c r="S85" s="1">
        <v>1</v>
      </c>
      <c r="T85">
        <f t="shared" si="63"/>
        <v>4.1573914885520935</v>
      </c>
      <c r="U85" s="1">
        <v>17.473518371582031</v>
      </c>
      <c r="V85" s="1">
        <v>17.02140998840332</v>
      </c>
      <c r="W85" s="1">
        <v>17.590614318847656</v>
      </c>
      <c r="X85" s="1">
        <v>399.52920532226562</v>
      </c>
      <c r="Y85" s="1">
        <v>527.29766845703125</v>
      </c>
      <c r="Z85" s="1">
        <v>11.02530574798584</v>
      </c>
      <c r="AA85" s="1">
        <v>10.708512306213379</v>
      </c>
      <c r="AB85" s="1">
        <v>54.252159118652344</v>
      </c>
      <c r="AC85" s="1">
        <v>52.693317413330078</v>
      </c>
      <c r="AD85" s="1">
        <v>500.52841186523438</v>
      </c>
      <c r="AE85" s="1">
        <v>5.0297036170959473</v>
      </c>
      <c r="AF85" s="1">
        <v>5.0474720001220703</v>
      </c>
      <c r="AG85" s="1">
        <v>98.595420837402344</v>
      </c>
      <c r="AH85" s="1">
        <v>7.4887552261352539</v>
      </c>
      <c r="AI85" s="1">
        <v>-0.39996349811553955</v>
      </c>
      <c r="AJ85" s="1">
        <v>1</v>
      </c>
      <c r="AK85" s="1">
        <v>-0.21956524252891541</v>
      </c>
      <c r="AL85" s="1">
        <v>2.737391471862793</v>
      </c>
      <c r="AM85" s="1">
        <v>1</v>
      </c>
      <c r="AN85" s="1">
        <v>0</v>
      </c>
      <c r="AO85" s="1">
        <v>0.18999999761581421</v>
      </c>
      <c r="AP85" s="1">
        <v>111115</v>
      </c>
      <c r="AQ85">
        <f t="shared" si="64"/>
        <v>1.6684280395507811</v>
      </c>
      <c r="AR85">
        <f t="shared" si="65"/>
        <v>-5.3426827944421946E-4</v>
      </c>
      <c r="AS85">
        <f t="shared" si="66"/>
        <v>290.1714099884033</v>
      </c>
      <c r="AT85">
        <f t="shared" si="67"/>
        <v>290.62351837158201</v>
      </c>
      <c r="AU85">
        <f t="shared" si="68"/>
        <v>0.95564367525648208</v>
      </c>
      <c r="AV85">
        <f t="shared" si="69"/>
        <v>0.24952833702437274</v>
      </c>
      <c r="AW85">
        <f t="shared" si="70"/>
        <v>1.947200796189571</v>
      </c>
      <c r="AX85">
        <f t="shared" si="71"/>
        <v>19.749403974863881</v>
      </c>
      <c r="AY85">
        <f t="shared" si="72"/>
        <v>9.0408916686505023</v>
      </c>
      <c r="AZ85">
        <f t="shared" si="73"/>
        <v>17.247464179992676</v>
      </c>
      <c r="BA85">
        <f t="shared" si="74"/>
        <v>1.9752676943847993</v>
      </c>
      <c r="BB85">
        <f t="shared" si="75"/>
        <v>-5.8194694667686404E-2</v>
      </c>
      <c r="BC85">
        <f t="shared" si="76"/>
        <v>1.05581027737361</v>
      </c>
      <c r="BD85">
        <f t="shared" si="77"/>
        <v>0.91945741701118933</v>
      </c>
      <c r="BE85">
        <f t="shared" si="78"/>
        <v>-3.6298644173404289E-2</v>
      </c>
      <c r="BF85">
        <f t="shared" si="79"/>
        <v>-522.80598667399738</v>
      </c>
      <c r="BG85">
        <f t="shared" si="80"/>
        <v>-10.056062316931611</v>
      </c>
      <c r="BH85">
        <f t="shared" si="81"/>
        <v>52.863313253702138</v>
      </c>
      <c r="BI85">
        <f t="shared" si="82"/>
        <v>596.42816474391361</v>
      </c>
      <c r="BJ85">
        <f t="shared" si="83"/>
        <v>-0.1886918161365409</v>
      </c>
    </row>
    <row r="86" spans="1:62">
      <c r="A86" s="1">
        <v>6</v>
      </c>
      <c r="B86" s="1" t="s">
        <v>165</v>
      </c>
      <c r="C86" s="2">
        <v>41233</v>
      </c>
      <c r="D86" s="1" t="s">
        <v>160</v>
      </c>
      <c r="E86" s="1">
        <v>0</v>
      </c>
      <c r="F86" s="1" t="s">
        <v>107</v>
      </c>
      <c r="G86" s="1" t="s">
        <v>94</v>
      </c>
      <c r="H86" s="1">
        <v>0</v>
      </c>
      <c r="I86" s="1">
        <v>1667</v>
      </c>
      <c r="J86" s="1">
        <v>0</v>
      </c>
      <c r="K86">
        <f t="shared" si="56"/>
        <v>-228.21093068778953</v>
      </c>
      <c r="L86">
        <f t="shared" si="57"/>
        <v>-6.9861289975087351E-2</v>
      </c>
      <c r="M86">
        <f t="shared" si="58"/>
        <v>-4590.5697838882052</v>
      </c>
      <c r="N86">
        <f t="shared" si="59"/>
        <v>-0.53108312671902513</v>
      </c>
      <c r="O86">
        <f t="shared" si="60"/>
        <v>0.7262966764227663</v>
      </c>
      <c r="P86">
        <f t="shared" si="61"/>
        <v>15.636720657348633</v>
      </c>
      <c r="Q86" s="1">
        <v>3</v>
      </c>
      <c r="R86">
        <f t="shared" si="62"/>
        <v>2.0786957442760468</v>
      </c>
      <c r="S86" s="1">
        <v>1</v>
      </c>
      <c r="T86">
        <f t="shared" si="63"/>
        <v>4.1573914885520935</v>
      </c>
      <c r="U86" s="1">
        <v>17.344720840454102</v>
      </c>
      <c r="V86" s="1">
        <v>15.636720657348633</v>
      </c>
      <c r="W86" s="1">
        <v>17.485107421875</v>
      </c>
      <c r="X86" s="1">
        <v>399.59420776367188</v>
      </c>
      <c r="Y86" s="1">
        <v>536.53363037109375</v>
      </c>
      <c r="Z86" s="1">
        <v>11.030569076538086</v>
      </c>
      <c r="AA86" s="1">
        <v>10.715697288513184</v>
      </c>
      <c r="AB86" s="1">
        <v>54.720272064208984</v>
      </c>
      <c r="AC86" s="1">
        <v>53.158260345458984</v>
      </c>
      <c r="AD86" s="1">
        <v>500.5772705078125</v>
      </c>
      <c r="AE86" s="1">
        <v>1.9445686340332031</v>
      </c>
      <c r="AF86" s="1">
        <v>1.9395713806152344</v>
      </c>
      <c r="AG86" s="1">
        <v>98.59320068359375</v>
      </c>
      <c r="AH86" s="1">
        <v>7.4887552261352539</v>
      </c>
      <c r="AI86" s="1">
        <v>-0.39996349811553955</v>
      </c>
      <c r="AJ86" s="1">
        <v>1</v>
      </c>
      <c r="AK86" s="1">
        <v>-0.21956524252891541</v>
      </c>
      <c r="AL86" s="1">
        <v>2.737391471862793</v>
      </c>
      <c r="AM86" s="1">
        <v>1</v>
      </c>
      <c r="AN86" s="1">
        <v>0</v>
      </c>
      <c r="AO86" s="1">
        <v>0.18999999761581421</v>
      </c>
      <c r="AP86" s="1">
        <v>111115</v>
      </c>
      <c r="AQ86">
        <f t="shared" si="64"/>
        <v>1.6685909016927079</v>
      </c>
      <c r="AR86">
        <f t="shared" si="65"/>
        <v>-5.3108312671902515E-4</v>
      </c>
      <c r="AS86">
        <f t="shared" si="66"/>
        <v>288.78672065734861</v>
      </c>
      <c r="AT86">
        <f t="shared" si="67"/>
        <v>290.49472084045408</v>
      </c>
      <c r="AU86">
        <f t="shared" si="68"/>
        <v>0.36946803583009569</v>
      </c>
      <c r="AV86">
        <f t="shared" si="69"/>
        <v>0.35551238048255385</v>
      </c>
      <c r="AW86">
        <f t="shared" si="70"/>
        <v>1.7827915696537879</v>
      </c>
      <c r="AX86">
        <f t="shared" si="71"/>
        <v>18.082297331792077</v>
      </c>
      <c r="AY86">
        <f t="shared" si="72"/>
        <v>7.3666000432788934</v>
      </c>
      <c r="AZ86">
        <f t="shared" si="73"/>
        <v>16.490720748901367</v>
      </c>
      <c r="BA86">
        <f t="shared" si="74"/>
        <v>1.8826815827734518</v>
      </c>
      <c r="BB86">
        <f t="shared" si="75"/>
        <v>-7.1055311694775775E-2</v>
      </c>
      <c r="BC86">
        <f t="shared" si="76"/>
        <v>1.0564948932310216</v>
      </c>
      <c r="BD86">
        <f t="shared" si="77"/>
        <v>0.82618668954243013</v>
      </c>
      <c r="BE86">
        <f t="shared" si="78"/>
        <v>-4.4300728352381441E-2</v>
      </c>
      <c r="BF86">
        <f t="shared" si="79"/>
        <v>-452.59896795493142</v>
      </c>
      <c r="BG86">
        <f t="shared" si="80"/>
        <v>-8.555977713294757</v>
      </c>
      <c r="BH86">
        <f t="shared" si="81"/>
        <v>57.959071729528347</v>
      </c>
      <c r="BI86">
        <f t="shared" si="82"/>
        <v>610.63893348648867</v>
      </c>
      <c r="BJ86">
        <f t="shared" si="83"/>
        <v>-0.21660744141674815</v>
      </c>
    </row>
    <row r="87" spans="1:62">
      <c r="A87" s="1">
        <v>7</v>
      </c>
      <c r="B87" s="1" t="s">
        <v>166</v>
      </c>
      <c r="C87" s="2">
        <v>41233</v>
      </c>
      <c r="D87" s="1" t="s">
        <v>160</v>
      </c>
      <c r="E87" s="1">
        <v>0</v>
      </c>
      <c r="F87" s="1" t="s">
        <v>167</v>
      </c>
      <c r="G87" s="1" t="s">
        <v>66</v>
      </c>
      <c r="H87" s="1">
        <v>0</v>
      </c>
      <c r="I87" s="1">
        <v>1909</v>
      </c>
      <c r="J87" s="1">
        <v>0</v>
      </c>
      <c r="K87">
        <f t="shared" si="56"/>
        <v>-4.012780162018994</v>
      </c>
      <c r="L87">
        <f t="shared" si="57"/>
        <v>0.24311730826884556</v>
      </c>
      <c r="M87">
        <f t="shared" si="58"/>
        <v>426.48374275813973</v>
      </c>
      <c r="N87">
        <f t="shared" si="59"/>
        <v>1.6029298924369728</v>
      </c>
      <c r="O87">
        <f t="shared" si="60"/>
        <v>0.68702021639252231</v>
      </c>
      <c r="P87">
        <f t="shared" si="61"/>
        <v>16.862640380859375</v>
      </c>
      <c r="Q87" s="1">
        <v>5</v>
      </c>
      <c r="R87">
        <f t="shared" si="62"/>
        <v>1.6395652592182159</v>
      </c>
      <c r="S87" s="1">
        <v>1</v>
      </c>
      <c r="T87">
        <f t="shared" si="63"/>
        <v>3.2791305184364319</v>
      </c>
      <c r="U87" s="1">
        <v>17.045949935913086</v>
      </c>
      <c r="V87" s="1">
        <v>16.862640380859375</v>
      </c>
      <c r="W87" s="1">
        <v>17.127418518066406</v>
      </c>
      <c r="X87" s="1">
        <v>399.6885986328125</v>
      </c>
      <c r="Y87" s="1">
        <v>403.05160522460938</v>
      </c>
      <c r="Z87" s="1">
        <v>11.002859115600586</v>
      </c>
      <c r="AA87" s="1">
        <v>12.583873748779297</v>
      </c>
      <c r="AB87" s="1">
        <v>55.624252319335938</v>
      </c>
      <c r="AC87" s="1">
        <v>63.616970062255859</v>
      </c>
      <c r="AD87" s="1">
        <v>500.55160522460938</v>
      </c>
      <c r="AE87" s="1">
        <v>155.65391540527344</v>
      </c>
      <c r="AF87" s="1">
        <v>57.922885894775391</v>
      </c>
      <c r="AG87" s="1">
        <v>98.592658996582031</v>
      </c>
      <c r="AH87" s="1">
        <v>7.4887552261352539</v>
      </c>
      <c r="AI87" s="1">
        <v>-0.39996349811553955</v>
      </c>
      <c r="AJ87" s="1">
        <v>1</v>
      </c>
      <c r="AK87" s="1">
        <v>-0.21956524252891541</v>
      </c>
      <c r="AL87" s="1">
        <v>2.737391471862793</v>
      </c>
      <c r="AM87" s="1">
        <v>1</v>
      </c>
      <c r="AN87" s="1">
        <v>0</v>
      </c>
      <c r="AO87" s="1">
        <v>0.18999999761581421</v>
      </c>
      <c r="AP87" s="1">
        <v>111115</v>
      </c>
      <c r="AQ87">
        <f t="shared" si="64"/>
        <v>1.0011032104492188</v>
      </c>
      <c r="AR87">
        <f t="shared" si="65"/>
        <v>1.6029298924369727E-3</v>
      </c>
      <c r="AS87">
        <f t="shared" si="66"/>
        <v>290.01264038085935</v>
      </c>
      <c r="AT87">
        <f t="shared" si="67"/>
        <v>290.19594993591306</v>
      </c>
      <c r="AU87">
        <f t="shared" si="68"/>
        <v>29.5742435558941</v>
      </c>
      <c r="AV87">
        <f t="shared" si="69"/>
        <v>-0.41342474276814883</v>
      </c>
      <c r="AW87">
        <f t="shared" si="70"/>
        <v>1.9276977897619598</v>
      </c>
      <c r="AX87">
        <f t="shared" si="71"/>
        <v>19.552143226290188</v>
      </c>
      <c r="AY87">
        <f t="shared" si="72"/>
        <v>6.9682694775108907</v>
      </c>
      <c r="AZ87">
        <f t="shared" si="73"/>
        <v>16.95429515838623</v>
      </c>
      <c r="BA87">
        <f t="shared" si="74"/>
        <v>1.9389354884194403</v>
      </c>
      <c r="BB87">
        <f t="shared" si="75"/>
        <v>0.2263365397119729</v>
      </c>
      <c r="BC87">
        <f t="shared" si="76"/>
        <v>1.2406775733694375</v>
      </c>
      <c r="BD87">
        <f t="shared" si="77"/>
        <v>0.69825791505000279</v>
      </c>
      <c r="BE87">
        <f t="shared" si="78"/>
        <v>0.14287798772821764</v>
      </c>
      <c r="BF87">
        <f t="shared" si="79"/>
        <v>42.048166217339286</v>
      </c>
      <c r="BG87">
        <f t="shared" si="80"/>
        <v>1.0581368172953245</v>
      </c>
      <c r="BH87">
        <f t="shared" si="81"/>
        <v>66.278702295003129</v>
      </c>
      <c r="BI87">
        <f t="shared" si="82"/>
        <v>404.70364474797327</v>
      </c>
      <c r="BJ87">
        <f t="shared" si="83"/>
        <v>-6.5717683837361396E-3</v>
      </c>
    </row>
    <row r="88" spans="1:62">
      <c r="A88" s="1">
        <v>8</v>
      </c>
      <c r="B88" s="1" t="s">
        <v>168</v>
      </c>
      <c r="C88" s="2">
        <v>41233</v>
      </c>
      <c r="D88" s="1" t="s">
        <v>160</v>
      </c>
      <c r="E88" s="1">
        <v>0</v>
      </c>
      <c r="F88" s="1" t="s">
        <v>75</v>
      </c>
      <c r="G88" s="1" t="s">
        <v>66</v>
      </c>
      <c r="H88" s="1">
        <v>0</v>
      </c>
      <c r="I88" s="1">
        <v>1999.5</v>
      </c>
      <c r="J88" s="1">
        <v>0</v>
      </c>
      <c r="K88">
        <f t="shared" si="56"/>
        <v>1.2220482208898706</v>
      </c>
      <c r="L88">
        <f t="shared" si="57"/>
        <v>0.31205843420576279</v>
      </c>
      <c r="M88">
        <f t="shared" si="58"/>
        <v>386.53095287114064</v>
      </c>
      <c r="N88">
        <f t="shared" si="59"/>
        <v>1.8135143623353194</v>
      </c>
      <c r="O88">
        <f t="shared" si="60"/>
        <v>0.62555230023858721</v>
      </c>
      <c r="P88">
        <f t="shared" si="61"/>
        <v>16.80101203918457</v>
      </c>
      <c r="Q88" s="1">
        <v>6</v>
      </c>
      <c r="R88">
        <f t="shared" si="62"/>
        <v>1.4200000166893005</v>
      </c>
      <c r="S88" s="1">
        <v>1</v>
      </c>
      <c r="T88">
        <f t="shared" si="63"/>
        <v>2.8400000333786011</v>
      </c>
      <c r="U88" s="1">
        <v>17.02305793762207</v>
      </c>
      <c r="V88" s="1">
        <v>16.80101203918457</v>
      </c>
      <c r="W88" s="1">
        <v>17.090551376342773</v>
      </c>
      <c r="X88" s="1">
        <v>399.70220947265625</v>
      </c>
      <c r="Y88" s="1">
        <v>397.37359619140625</v>
      </c>
      <c r="Z88" s="1">
        <v>10.985874176025391</v>
      </c>
      <c r="AA88" s="1">
        <v>13.131105422973633</v>
      </c>
      <c r="AB88" s="1">
        <v>55.618598937988281</v>
      </c>
      <c r="AC88" s="1">
        <v>66.479347229003906</v>
      </c>
      <c r="AD88" s="1">
        <v>500.56167602539062</v>
      </c>
      <c r="AE88" s="1">
        <v>229.23155212402344</v>
      </c>
      <c r="AF88" s="1">
        <v>229.29408264160156</v>
      </c>
      <c r="AG88" s="1">
        <v>98.591964721679688</v>
      </c>
      <c r="AH88" s="1">
        <v>7.4887552261352539</v>
      </c>
      <c r="AI88" s="1">
        <v>-0.39996349811553955</v>
      </c>
      <c r="AJ88" s="1">
        <v>1</v>
      </c>
      <c r="AK88" s="1">
        <v>-0.21956524252891541</v>
      </c>
      <c r="AL88" s="1">
        <v>2.737391471862793</v>
      </c>
      <c r="AM88" s="1">
        <v>1</v>
      </c>
      <c r="AN88" s="1">
        <v>0</v>
      </c>
      <c r="AO88" s="1">
        <v>0.18999999761581421</v>
      </c>
      <c r="AP88" s="1">
        <v>111115</v>
      </c>
      <c r="AQ88">
        <f t="shared" si="64"/>
        <v>0.8342694600423175</v>
      </c>
      <c r="AR88">
        <f t="shared" si="65"/>
        <v>1.8135143623353193E-3</v>
      </c>
      <c r="AS88">
        <f t="shared" si="66"/>
        <v>289.95101203918455</v>
      </c>
      <c r="AT88">
        <f t="shared" si="67"/>
        <v>290.17305793762205</v>
      </c>
      <c r="AU88">
        <f t="shared" si="68"/>
        <v>43.553994357033844</v>
      </c>
      <c r="AV88">
        <f t="shared" si="69"/>
        <v>-0.40826302669695275</v>
      </c>
      <c r="AW88">
        <f t="shared" si="70"/>
        <v>1.9201737828570604</v>
      </c>
      <c r="AX88">
        <f t="shared" si="71"/>
        <v>19.475966304937906</v>
      </c>
      <c r="AY88">
        <f t="shared" si="72"/>
        <v>6.3448608819642729</v>
      </c>
      <c r="AZ88">
        <f t="shared" si="73"/>
        <v>16.91203498840332</v>
      </c>
      <c r="BA88">
        <f t="shared" si="74"/>
        <v>1.9337468885617493</v>
      </c>
      <c r="BB88">
        <f t="shared" si="75"/>
        <v>0.28116418926696835</v>
      </c>
      <c r="BC88">
        <f t="shared" si="76"/>
        <v>1.2946214826184732</v>
      </c>
      <c r="BD88">
        <f t="shared" si="77"/>
        <v>0.63912540594327605</v>
      </c>
      <c r="BE88">
        <f t="shared" si="78"/>
        <v>0.1782645839220503</v>
      </c>
      <c r="BF88">
        <f t="shared" si="79"/>
        <v>38.108846069308733</v>
      </c>
      <c r="BG88">
        <f t="shared" si="80"/>
        <v>0.97271423309403038</v>
      </c>
      <c r="BH88">
        <f t="shared" si="81"/>
        <v>70.160876644848045</v>
      </c>
      <c r="BI88">
        <f t="shared" si="82"/>
        <v>396.79269299464158</v>
      </c>
      <c r="BJ88">
        <f t="shared" si="83"/>
        <v>2.1608254384127001E-3</v>
      </c>
    </row>
    <row r="89" spans="1:62">
      <c r="A89" s="1">
        <v>9</v>
      </c>
      <c r="B89" s="1" t="s">
        <v>169</v>
      </c>
      <c r="C89" s="2">
        <v>41233</v>
      </c>
      <c r="D89" s="1" t="s">
        <v>160</v>
      </c>
      <c r="E89" s="1">
        <v>0</v>
      </c>
      <c r="F89" s="1" t="s">
        <v>73</v>
      </c>
      <c r="G89" s="1" t="s">
        <v>66</v>
      </c>
      <c r="H89" s="1">
        <v>0</v>
      </c>
      <c r="I89" s="1">
        <v>2074</v>
      </c>
      <c r="J89" s="1">
        <v>0</v>
      </c>
      <c r="K89">
        <f t="shared" si="56"/>
        <v>-0.31775260013943218</v>
      </c>
      <c r="L89">
        <f t="shared" si="57"/>
        <v>0.21889843341628482</v>
      </c>
      <c r="M89">
        <f t="shared" si="58"/>
        <v>397.62523458113156</v>
      </c>
      <c r="N89">
        <f t="shared" si="59"/>
        <v>1.3851263341610183</v>
      </c>
      <c r="O89">
        <f t="shared" si="60"/>
        <v>0.66120216681924204</v>
      </c>
      <c r="P89">
        <f t="shared" si="61"/>
        <v>16.67253303527832</v>
      </c>
      <c r="Q89" s="1">
        <v>6</v>
      </c>
      <c r="R89">
        <f t="shared" si="62"/>
        <v>1.4200000166893005</v>
      </c>
      <c r="S89" s="1">
        <v>1</v>
      </c>
      <c r="T89">
        <f t="shared" si="63"/>
        <v>2.8400000333786011</v>
      </c>
      <c r="U89" s="1">
        <v>17.001375198364258</v>
      </c>
      <c r="V89" s="1">
        <v>16.67253303527832</v>
      </c>
      <c r="W89" s="1">
        <v>17.068500518798828</v>
      </c>
      <c r="X89" s="1">
        <v>399.73297119140625</v>
      </c>
      <c r="Y89" s="1">
        <v>399.45062255859375</v>
      </c>
      <c r="Z89" s="1">
        <v>10.972115516662598</v>
      </c>
      <c r="AA89" s="1">
        <v>12.611587524414062</v>
      </c>
      <c r="AB89" s="1">
        <v>55.623874664306641</v>
      </c>
      <c r="AC89" s="1">
        <v>63.935287475585938</v>
      </c>
      <c r="AD89" s="1">
        <v>500.52371215820312</v>
      </c>
      <c r="AE89" s="1">
        <v>49.486797332763672</v>
      </c>
      <c r="AF89" s="1">
        <v>60.553516387939453</v>
      </c>
      <c r="AG89" s="1">
        <v>98.589401245117188</v>
      </c>
      <c r="AH89" s="1">
        <v>7.4887552261352539</v>
      </c>
      <c r="AI89" s="1">
        <v>-0.39996349811553955</v>
      </c>
      <c r="AJ89" s="1">
        <v>1</v>
      </c>
      <c r="AK89" s="1">
        <v>-0.21956524252891541</v>
      </c>
      <c r="AL89" s="1">
        <v>2.737391471862793</v>
      </c>
      <c r="AM89" s="1">
        <v>1</v>
      </c>
      <c r="AN89" s="1">
        <v>0</v>
      </c>
      <c r="AO89" s="1">
        <v>0.18999999761581421</v>
      </c>
      <c r="AP89" s="1">
        <v>111115</v>
      </c>
      <c r="AQ89">
        <f t="shared" si="64"/>
        <v>0.83420618693033843</v>
      </c>
      <c r="AR89">
        <f t="shared" si="65"/>
        <v>1.3851263341610183E-3</v>
      </c>
      <c r="AS89">
        <f t="shared" si="66"/>
        <v>289.8225330352783</v>
      </c>
      <c r="AT89">
        <f t="shared" si="67"/>
        <v>290.15137519836424</v>
      </c>
      <c r="AU89">
        <f t="shared" si="68"/>
        <v>9.4024913752393786</v>
      </c>
      <c r="AV89">
        <f t="shared" si="69"/>
        <v>-0.57770626982756323</v>
      </c>
      <c r="AW89">
        <f t="shared" si="70"/>
        <v>1.9045710296016143</v>
      </c>
      <c r="AX89">
        <f t="shared" si="71"/>
        <v>19.318212764741194</v>
      </c>
      <c r="AY89">
        <f t="shared" si="72"/>
        <v>6.7066252403271314</v>
      </c>
      <c r="AZ89">
        <f t="shared" si="73"/>
        <v>16.836954116821289</v>
      </c>
      <c r="BA89">
        <f t="shared" si="74"/>
        <v>1.9245586967870467</v>
      </c>
      <c r="BB89">
        <f t="shared" si="75"/>
        <v>0.20323379966912072</v>
      </c>
      <c r="BC89">
        <f t="shared" si="76"/>
        <v>1.2433688627823722</v>
      </c>
      <c r="BD89">
        <f t="shared" si="77"/>
        <v>0.68118983400467448</v>
      </c>
      <c r="BE89">
        <f t="shared" si="78"/>
        <v>0.12834136237182842</v>
      </c>
      <c r="BF89">
        <f t="shared" si="79"/>
        <v>39.201633797303025</v>
      </c>
      <c r="BG89">
        <f t="shared" si="80"/>
        <v>0.99543025376761196</v>
      </c>
      <c r="BH89">
        <f t="shared" si="81"/>
        <v>67.244835278716792</v>
      </c>
      <c r="BI89">
        <f t="shared" si="82"/>
        <v>399.60166692660312</v>
      </c>
      <c r="BJ89">
        <f t="shared" si="83"/>
        <v>-5.3471301609171479E-4</v>
      </c>
    </row>
    <row r="90" spans="1:62">
      <c r="A90" s="1">
        <v>10</v>
      </c>
      <c r="B90" s="1" t="s">
        <v>170</v>
      </c>
      <c r="C90" s="2">
        <v>41233</v>
      </c>
      <c r="D90" s="1" t="s">
        <v>160</v>
      </c>
      <c r="E90" s="1">
        <v>0</v>
      </c>
      <c r="F90" s="1" t="s">
        <v>71</v>
      </c>
      <c r="G90" s="1" t="s">
        <v>66</v>
      </c>
      <c r="H90" s="1">
        <v>0</v>
      </c>
      <c r="I90" s="1">
        <v>2160.5</v>
      </c>
      <c r="J90" s="1">
        <v>0</v>
      </c>
      <c r="K90">
        <f t="shared" si="56"/>
        <v>-101.38971128640262</v>
      </c>
      <c r="L90">
        <f t="shared" si="57"/>
        <v>3.4975253960930902E-2</v>
      </c>
      <c r="M90">
        <f t="shared" si="58"/>
        <v>5173.1474776402874</v>
      </c>
      <c r="N90">
        <f t="shared" si="59"/>
        <v>0.26727400078821523</v>
      </c>
      <c r="O90">
        <f t="shared" si="60"/>
        <v>0.75121757018214219</v>
      </c>
      <c r="P90">
        <f t="shared" si="61"/>
        <v>16.31547737121582</v>
      </c>
      <c r="Q90" s="1">
        <v>6</v>
      </c>
      <c r="R90">
        <f t="shared" si="62"/>
        <v>1.4200000166893005</v>
      </c>
      <c r="S90" s="1">
        <v>1</v>
      </c>
      <c r="T90">
        <f t="shared" si="63"/>
        <v>2.8400000333786011</v>
      </c>
      <c r="U90" s="1">
        <v>16.808082580566406</v>
      </c>
      <c r="V90" s="1">
        <v>16.31547737121582</v>
      </c>
      <c r="W90" s="1">
        <v>16.926536560058594</v>
      </c>
      <c r="X90" s="1">
        <v>399.80621337890625</v>
      </c>
      <c r="Y90" s="1">
        <v>521.1790771484375</v>
      </c>
      <c r="Z90" s="1">
        <v>10.94734001159668</v>
      </c>
      <c r="AA90" s="1">
        <v>11.26412296295166</v>
      </c>
      <c r="AB90" s="1">
        <v>56.185417175292969</v>
      </c>
      <c r="AC90" s="1">
        <v>57.811256408691406</v>
      </c>
      <c r="AD90" s="1">
        <v>500.52578735351562</v>
      </c>
      <c r="AE90" s="1">
        <v>28.386602401733398</v>
      </c>
      <c r="AF90" s="1">
        <v>38.81500244140625</v>
      </c>
      <c r="AG90" s="1">
        <v>98.593986511230469</v>
      </c>
      <c r="AH90" s="1">
        <v>7.4887552261352539</v>
      </c>
      <c r="AI90" s="1">
        <v>-0.39996349811553955</v>
      </c>
      <c r="AJ90" s="1">
        <v>0.66666668653488159</v>
      </c>
      <c r="AK90" s="1">
        <v>-0.21956524252891541</v>
      </c>
      <c r="AL90" s="1">
        <v>2.737391471862793</v>
      </c>
      <c r="AM90" s="1">
        <v>1</v>
      </c>
      <c r="AN90" s="1">
        <v>0</v>
      </c>
      <c r="AO90" s="1">
        <v>0.18999999761581421</v>
      </c>
      <c r="AP90" s="1">
        <v>111115</v>
      </c>
      <c r="AQ90">
        <f t="shared" si="64"/>
        <v>0.83420964558919264</v>
      </c>
      <c r="AR90">
        <f t="shared" si="65"/>
        <v>2.6727400078821521E-4</v>
      </c>
      <c r="AS90">
        <f t="shared" si="66"/>
        <v>289.4654773712158</v>
      </c>
      <c r="AT90">
        <f t="shared" si="67"/>
        <v>289.95808258056638</v>
      </c>
      <c r="AU90">
        <f t="shared" si="68"/>
        <v>5.3934543886504116</v>
      </c>
      <c r="AV90">
        <f t="shared" si="69"/>
        <v>-1.4760469918457192E-2</v>
      </c>
      <c r="AW90">
        <f t="shared" si="70"/>
        <v>1.8617923576522395</v>
      </c>
      <c r="AX90">
        <f t="shared" si="71"/>
        <v>18.883427108814285</v>
      </c>
      <c r="AY90">
        <f t="shared" si="72"/>
        <v>7.6193041458626247</v>
      </c>
      <c r="AZ90">
        <f t="shared" si="73"/>
        <v>16.561779975891113</v>
      </c>
      <c r="BA90">
        <f t="shared" si="74"/>
        <v>1.8912103852106048</v>
      </c>
      <c r="BB90">
        <f t="shared" si="75"/>
        <v>3.4549765646294431E-2</v>
      </c>
      <c r="BC90">
        <f t="shared" si="76"/>
        <v>1.1105747874700973</v>
      </c>
      <c r="BD90">
        <f t="shared" si="77"/>
        <v>0.7806355977405075</v>
      </c>
      <c r="BE90">
        <f t="shared" si="78"/>
        <v>2.1631432095651534E-2</v>
      </c>
      <c r="BF90">
        <f t="shared" si="79"/>
        <v>510.04123263107243</v>
      </c>
      <c r="BG90">
        <f t="shared" si="80"/>
        <v>9.9258540959558097</v>
      </c>
      <c r="BH90">
        <f t="shared" si="81"/>
        <v>59.531694326053689</v>
      </c>
      <c r="BI90">
        <f t="shared" si="82"/>
        <v>569.37489004559757</v>
      </c>
      <c r="BJ90">
        <f t="shared" si="83"/>
        <v>-0.1060092639425244</v>
      </c>
    </row>
    <row r="91" spans="1:62">
      <c r="A91" s="1">
        <v>11</v>
      </c>
      <c r="B91" s="1" t="s">
        <v>171</v>
      </c>
      <c r="C91" s="2">
        <v>41233</v>
      </c>
      <c r="D91" s="1" t="s">
        <v>160</v>
      </c>
      <c r="E91" s="1">
        <v>0</v>
      </c>
      <c r="F91" s="1" t="s">
        <v>69</v>
      </c>
      <c r="G91" s="1" t="s">
        <v>66</v>
      </c>
      <c r="H91" s="1">
        <v>0</v>
      </c>
      <c r="I91" s="1">
        <v>2209.5</v>
      </c>
      <c r="J91" s="1">
        <v>0</v>
      </c>
      <c r="K91">
        <f t="shared" si="56"/>
        <v>-147.25649539186006</v>
      </c>
      <c r="L91">
        <f t="shared" si="57"/>
        <v>9.3682941506766162E-2</v>
      </c>
      <c r="M91">
        <f t="shared" si="58"/>
        <v>3141.24852991431</v>
      </c>
      <c r="N91">
        <f t="shared" si="59"/>
        <v>0.6285941746685062</v>
      </c>
      <c r="O91">
        <f t="shared" si="60"/>
        <v>0.67304291337858335</v>
      </c>
      <c r="P91">
        <f t="shared" si="61"/>
        <v>15.991533279418945</v>
      </c>
      <c r="Q91" s="1">
        <v>6</v>
      </c>
      <c r="R91">
        <f t="shared" si="62"/>
        <v>1.4200000166893005</v>
      </c>
      <c r="S91" s="1">
        <v>1</v>
      </c>
      <c r="T91">
        <f t="shared" si="63"/>
        <v>2.8400000333786011</v>
      </c>
      <c r="U91" s="1">
        <v>16.734001159667969</v>
      </c>
      <c r="V91" s="1">
        <v>15.991533279418945</v>
      </c>
      <c r="W91" s="1">
        <v>16.877994537353516</v>
      </c>
      <c r="X91" s="1">
        <v>399.67898559570312</v>
      </c>
      <c r="Y91" s="1">
        <v>575.752197265625</v>
      </c>
      <c r="Z91" s="1">
        <v>10.926437377929688</v>
      </c>
      <c r="AA91" s="1">
        <v>11.671099662780762</v>
      </c>
      <c r="AB91" s="1">
        <v>56.341033935546875</v>
      </c>
      <c r="AC91" s="1">
        <v>60.180805206298828</v>
      </c>
      <c r="AD91" s="1">
        <v>500.56875610351562</v>
      </c>
      <c r="AE91" s="1">
        <v>8.1001834869384766</v>
      </c>
      <c r="AF91" s="1">
        <v>7.4643988609313965</v>
      </c>
      <c r="AG91" s="1">
        <v>98.591407775878906</v>
      </c>
      <c r="AH91" s="1">
        <v>7.4887552261352539</v>
      </c>
      <c r="AI91" s="1">
        <v>-0.39996349811553955</v>
      </c>
      <c r="AJ91" s="1">
        <v>1</v>
      </c>
      <c r="AK91" s="1">
        <v>-0.21956524252891541</v>
      </c>
      <c r="AL91" s="1">
        <v>2.737391471862793</v>
      </c>
      <c r="AM91" s="1">
        <v>1</v>
      </c>
      <c r="AN91" s="1">
        <v>0</v>
      </c>
      <c r="AO91" s="1">
        <v>0.18999999761581421</v>
      </c>
      <c r="AP91" s="1">
        <v>111115</v>
      </c>
      <c r="AQ91">
        <f t="shared" si="64"/>
        <v>0.83428126017252591</v>
      </c>
      <c r="AR91">
        <f t="shared" si="65"/>
        <v>6.2859417466850623E-4</v>
      </c>
      <c r="AS91">
        <f t="shared" si="66"/>
        <v>289.14153327941892</v>
      </c>
      <c r="AT91">
        <f t="shared" si="67"/>
        <v>289.88400115966795</v>
      </c>
      <c r="AU91">
        <f t="shared" si="68"/>
        <v>1.5390348432059682</v>
      </c>
      <c r="AV91">
        <f t="shared" si="69"/>
        <v>-0.22082820331832748</v>
      </c>
      <c r="AW91">
        <f t="shared" si="70"/>
        <v>1.8237130594247242</v>
      </c>
      <c r="AX91">
        <f t="shared" si="71"/>
        <v>18.497687583186217</v>
      </c>
      <c r="AY91">
        <f t="shared" si="72"/>
        <v>6.8265879204054549</v>
      </c>
      <c r="AZ91">
        <f t="shared" si="73"/>
        <v>16.362767219543457</v>
      </c>
      <c r="BA91">
        <f t="shared" si="74"/>
        <v>1.867409219606333</v>
      </c>
      <c r="BB91">
        <f t="shared" si="75"/>
        <v>9.0691311666563995E-2</v>
      </c>
      <c r="BC91">
        <f t="shared" si="76"/>
        <v>1.1506701460461408</v>
      </c>
      <c r="BD91">
        <f t="shared" si="77"/>
        <v>0.71673907356019217</v>
      </c>
      <c r="BE91">
        <f t="shared" si="78"/>
        <v>5.6943465882433271E-2</v>
      </c>
      <c r="BF91">
        <f t="shared" si="79"/>
        <v>309.70011473816191</v>
      </c>
      <c r="BG91">
        <f t="shared" si="80"/>
        <v>5.4559036766733966</v>
      </c>
      <c r="BH91">
        <f t="shared" si="81"/>
        <v>63.726255191049042</v>
      </c>
      <c r="BI91">
        <f t="shared" si="82"/>
        <v>645.75088263272107</v>
      </c>
      <c r="BJ91">
        <f t="shared" si="83"/>
        <v>-0.14532082349810024</v>
      </c>
    </row>
    <row r="92" spans="1:62">
      <c r="A92" s="1">
        <v>12</v>
      </c>
      <c r="B92" s="1" t="s">
        <v>172</v>
      </c>
      <c r="C92" s="2">
        <v>41233</v>
      </c>
      <c r="D92" s="1" t="s">
        <v>160</v>
      </c>
      <c r="E92" s="1">
        <v>0</v>
      </c>
      <c r="F92" s="1" t="s">
        <v>73</v>
      </c>
      <c r="G92" s="1" t="s">
        <v>90</v>
      </c>
      <c r="H92" s="1">
        <v>0</v>
      </c>
      <c r="I92" s="1">
        <v>2637</v>
      </c>
      <c r="J92" s="1">
        <v>0</v>
      </c>
      <c r="K92">
        <f t="shared" si="56"/>
        <v>11.857929029988815</v>
      </c>
      <c r="L92">
        <f t="shared" si="57"/>
        <v>1.0451942042218663</v>
      </c>
      <c r="M92">
        <f t="shared" si="58"/>
        <v>368.58732478334525</v>
      </c>
      <c r="N92">
        <f t="shared" si="59"/>
        <v>5.8004938869859073</v>
      </c>
      <c r="O92">
        <f t="shared" si="60"/>
        <v>0.66044404093126863</v>
      </c>
      <c r="P92">
        <f t="shared" si="61"/>
        <v>17.151849746704102</v>
      </c>
      <c r="Q92" s="1">
        <v>2</v>
      </c>
      <c r="R92">
        <f t="shared" si="62"/>
        <v>2.2982609868049622</v>
      </c>
      <c r="S92" s="1">
        <v>1</v>
      </c>
      <c r="T92">
        <f t="shared" si="63"/>
        <v>4.5965219736099243</v>
      </c>
      <c r="U92" s="1">
        <v>17.20081901550293</v>
      </c>
      <c r="V92" s="1">
        <v>17.151849746704102</v>
      </c>
      <c r="W92" s="1">
        <v>17.134529113769531</v>
      </c>
      <c r="X92" s="1">
        <v>399.97235107421875</v>
      </c>
      <c r="Y92" s="1">
        <v>394.32049560546875</v>
      </c>
      <c r="Z92" s="1">
        <v>10.928182601928711</v>
      </c>
      <c r="AA92" s="1">
        <v>13.215202331542969</v>
      </c>
      <c r="AB92" s="1">
        <v>54.707122802734375</v>
      </c>
      <c r="AC92" s="1">
        <v>66.156074523925781</v>
      </c>
      <c r="AD92" s="1">
        <v>500.550048828125</v>
      </c>
      <c r="AE92" s="1">
        <v>1171.0633544921875</v>
      </c>
      <c r="AF92" s="1">
        <v>1215.0556640625</v>
      </c>
      <c r="AG92" s="1">
        <v>98.591690063476562</v>
      </c>
      <c r="AH92" s="1">
        <v>7.4887552261352539</v>
      </c>
      <c r="AI92" s="1">
        <v>-0.39996349811553955</v>
      </c>
      <c r="AJ92" s="1">
        <v>1</v>
      </c>
      <c r="AK92" s="1">
        <v>-0.21956524252891541</v>
      </c>
      <c r="AL92" s="1">
        <v>2.737391471862793</v>
      </c>
      <c r="AM92" s="1">
        <v>1</v>
      </c>
      <c r="AN92" s="1">
        <v>0</v>
      </c>
      <c r="AO92" s="1">
        <v>0.18999999761581421</v>
      </c>
      <c r="AP92" s="1">
        <v>111115</v>
      </c>
      <c r="AQ92">
        <f t="shared" si="64"/>
        <v>2.5027502441406249</v>
      </c>
      <c r="AR92">
        <f t="shared" si="65"/>
        <v>5.8004938869859069E-3</v>
      </c>
      <c r="AS92">
        <f t="shared" si="66"/>
        <v>290.30184974670408</v>
      </c>
      <c r="AT92">
        <f t="shared" si="67"/>
        <v>290.35081901550291</v>
      </c>
      <c r="AU92">
        <f t="shared" si="68"/>
        <v>222.50203456148301</v>
      </c>
      <c r="AV92">
        <f t="shared" si="69"/>
        <v>-0.25478001909266773</v>
      </c>
      <c r="AW92">
        <f t="shared" si="70"/>
        <v>1.9633531733288858</v>
      </c>
      <c r="AX92">
        <f t="shared" si="71"/>
        <v>19.913982325131201</v>
      </c>
      <c r="AY92">
        <f t="shared" si="72"/>
        <v>6.6987799935882322</v>
      </c>
      <c r="AZ92">
        <f t="shared" si="73"/>
        <v>17.176334381103516</v>
      </c>
      <c r="BA92">
        <f t="shared" si="74"/>
        <v>1.9663981820397261</v>
      </c>
      <c r="BB92">
        <f t="shared" si="75"/>
        <v>0.85155969831894429</v>
      </c>
      <c r="BC92">
        <f t="shared" si="76"/>
        <v>1.3029091323976172</v>
      </c>
      <c r="BD92">
        <f t="shared" si="77"/>
        <v>0.66348904964210886</v>
      </c>
      <c r="BE92">
        <f t="shared" si="78"/>
        <v>0.54678648820616982</v>
      </c>
      <c r="BF92">
        <f t="shared" si="79"/>
        <v>36.339647286365555</v>
      </c>
      <c r="BG92">
        <f t="shared" si="80"/>
        <v>0.93474046845419256</v>
      </c>
      <c r="BH92">
        <f t="shared" si="81"/>
        <v>72.131739383953331</v>
      </c>
      <c r="BI92">
        <f t="shared" si="82"/>
        <v>390.83781798913338</v>
      </c>
      <c r="BJ92">
        <f t="shared" si="83"/>
        <v>2.1884602949255767E-2</v>
      </c>
    </row>
    <row r="93" spans="1:62">
      <c r="A93" s="1">
        <v>13</v>
      </c>
      <c r="B93" s="1" t="s">
        <v>173</v>
      </c>
      <c r="C93" s="2">
        <v>41233</v>
      </c>
      <c r="D93" s="1" t="s">
        <v>160</v>
      </c>
      <c r="E93" s="1">
        <v>0</v>
      </c>
      <c r="F93" s="1" t="s">
        <v>174</v>
      </c>
      <c r="G93" s="1" t="s">
        <v>90</v>
      </c>
      <c r="H93" s="1">
        <v>0</v>
      </c>
      <c r="I93" s="1">
        <v>2764.5</v>
      </c>
      <c r="J93" s="1">
        <v>0</v>
      </c>
      <c r="K93">
        <f t="shared" si="56"/>
        <v>8.6054519815617372</v>
      </c>
      <c r="L93">
        <f t="shared" si="57"/>
        <v>0.67836841173735052</v>
      </c>
      <c r="M93">
        <f t="shared" si="58"/>
        <v>365.819279779841</v>
      </c>
      <c r="N93">
        <f t="shared" si="59"/>
        <v>3.9011428453040051</v>
      </c>
      <c r="O93">
        <f t="shared" si="60"/>
        <v>0.65342448663581831</v>
      </c>
      <c r="P93">
        <f t="shared" si="61"/>
        <v>17.387998580932617</v>
      </c>
      <c r="Q93" s="1">
        <v>3.5</v>
      </c>
      <c r="R93">
        <f t="shared" si="62"/>
        <v>1.9689131230115891</v>
      </c>
      <c r="S93" s="1">
        <v>1</v>
      </c>
      <c r="T93">
        <f t="shared" si="63"/>
        <v>3.9378262460231781</v>
      </c>
      <c r="U93" s="1">
        <v>17.587547302246094</v>
      </c>
      <c r="V93" s="1">
        <v>17.387998580932617</v>
      </c>
      <c r="W93" s="1">
        <v>17.469680786132812</v>
      </c>
      <c r="X93" s="1">
        <v>400.20672607421875</v>
      </c>
      <c r="Y93" s="1">
        <v>393.11660766601562</v>
      </c>
      <c r="Z93" s="1">
        <v>10.894969940185547</v>
      </c>
      <c r="AA93" s="1">
        <v>13.585928916931152</v>
      </c>
      <c r="AB93" s="1">
        <v>53.224784851074219</v>
      </c>
      <c r="AC93" s="1">
        <v>66.370826721191406</v>
      </c>
      <c r="AD93" s="1">
        <v>500.50921630859375</v>
      </c>
      <c r="AE93" s="1">
        <v>999.646728515625</v>
      </c>
      <c r="AF93" s="1">
        <v>1049.02978515625</v>
      </c>
      <c r="AG93" s="1">
        <v>98.592475891113281</v>
      </c>
      <c r="AH93" s="1">
        <v>7.4887552261352539</v>
      </c>
      <c r="AI93" s="1">
        <v>-0.39996349811553955</v>
      </c>
      <c r="AJ93" s="1">
        <v>0.66666668653488159</v>
      </c>
      <c r="AK93" s="1">
        <v>-0.21956524252891541</v>
      </c>
      <c r="AL93" s="1">
        <v>2.737391471862793</v>
      </c>
      <c r="AM93" s="1">
        <v>1</v>
      </c>
      <c r="AN93" s="1">
        <v>0</v>
      </c>
      <c r="AO93" s="1">
        <v>0.18999999761581421</v>
      </c>
      <c r="AP93" s="1">
        <v>111115</v>
      </c>
      <c r="AQ93">
        <f t="shared" si="64"/>
        <v>1.430026332310268</v>
      </c>
      <c r="AR93">
        <f t="shared" si="65"/>
        <v>3.901142845304005E-3</v>
      </c>
      <c r="AS93">
        <f t="shared" si="66"/>
        <v>290.53799858093259</v>
      </c>
      <c r="AT93">
        <f t="shared" si="67"/>
        <v>290.73754730224607</v>
      </c>
      <c r="AU93">
        <f t="shared" si="68"/>
        <v>189.93287603462522</v>
      </c>
      <c r="AV93">
        <f t="shared" si="69"/>
        <v>0.17896987891539576</v>
      </c>
      <c r="AW93">
        <f t="shared" si="70"/>
        <v>1.9928948558367316</v>
      </c>
      <c r="AX93">
        <f t="shared" si="71"/>
        <v>20.213457850857797</v>
      </c>
      <c r="AY93">
        <f t="shared" si="72"/>
        <v>6.6275289339266443</v>
      </c>
      <c r="AZ93">
        <f t="shared" si="73"/>
        <v>17.487772941589355</v>
      </c>
      <c r="BA93">
        <f t="shared" si="74"/>
        <v>2.0054931459211591</v>
      </c>
      <c r="BB93">
        <f t="shared" si="75"/>
        <v>0.5786794392913085</v>
      </c>
      <c r="BC93">
        <f t="shared" si="76"/>
        <v>1.3394703692009133</v>
      </c>
      <c r="BD93">
        <f t="shared" si="77"/>
        <v>0.66602277672024579</v>
      </c>
      <c r="BE93">
        <f t="shared" si="78"/>
        <v>0.36947977755532863</v>
      </c>
      <c r="BF93">
        <f t="shared" si="79"/>
        <v>36.067028522198399</v>
      </c>
      <c r="BG93">
        <f t="shared" si="80"/>
        <v>0.9305617535513383</v>
      </c>
      <c r="BH93">
        <f t="shared" si="81"/>
        <v>71.549780406614218</v>
      </c>
      <c r="BI93">
        <f t="shared" si="82"/>
        <v>390.16641142847448</v>
      </c>
      <c r="BJ93">
        <f t="shared" si="83"/>
        <v>1.5780912491317294E-2</v>
      </c>
    </row>
    <row r="94" spans="1:62">
      <c r="A94" s="1">
        <v>14</v>
      </c>
      <c r="B94" s="1" t="s">
        <v>175</v>
      </c>
      <c r="C94" s="2">
        <v>41233</v>
      </c>
      <c r="D94" s="1" t="s">
        <v>160</v>
      </c>
      <c r="E94" s="1">
        <v>0</v>
      </c>
      <c r="F94" s="1" t="s">
        <v>69</v>
      </c>
      <c r="G94" s="1" t="s">
        <v>90</v>
      </c>
      <c r="H94" s="1">
        <v>0</v>
      </c>
      <c r="I94" s="1">
        <v>2881.5</v>
      </c>
      <c r="J94" s="1">
        <v>0</v>
      </c>
      <c r="K94">
        <f t="shared" si="56"/>
        <v>-122.03854947291651</v>
      </c>
      <c r="L94">
        <f t="shared" si="57"/>
        <v>8.6742257146678756E-2</v>
      </c>
      <c r="M94">
        <f t="shared" si="58"/>
        <v>2800.1011120513476</v>
      </c>
      <c r="N94">
        <f t="shared" si="59"/>
        <v>0.75255941290002815</v>
      </c>
      <c r="O94">
        <f t="shared" si="60"/>
        <v>0.86396383500751783</v>
      </c>
      <c r="P94">
        <f t="shared" si="61"/>
        <v>17.505411148071289</v>
      </c>
      <c r="Q94" s="1">
        <v>5</v>
      </c>
      <c r="R94">
        <f t="shared" si="62"/>
        <v>1.6395652592182159</v>
      </c>
      <c r="S94" s="1">
        <v>1</v>
      </c>
      <c r="T94">
        <f t="shared" si="63"/>
        <v>3.2791305184364319</v>
      </c>
      <c r="U94" s="1">
        <v>17.720304489135742</v>
      </c>
      <c r="V94" s="1">
        <v>17.505411148071289</v>
      </c>
      <c r="W94" s="1">
        <v>17.691061019897461</v>
      </c>
      <c r="X94" s="1">
        <v>400.12106323242188</v>
      </c>
      <c r="Y94" s="1">
        <v>521.6353759765625</v>
      </c>
      <c r="Z94" s="1">
        <v>10.857902526855469</v>
      </c>
      <c r="AA94" s="1">
        <v>11.600926399230957</v>
      </c>
      <c r="AB94" s="1">
        <v>52.601520538330078</v>
      </c>
      <c r="AC94" s="1">
        <v>56.201122283935547</v>
      </c>
      <c r="AD94" s="1">
        <v>500.54180908203125</v>
      </c>
      <c r="AE94" s="1">
        <v>603.47161865234375</v>
      </c>
      <c r="AF94" s="1">
        <v>316.76058959960938</v>
      </c>
      <c r="AG94" s="1">
        <v>98.592445373535156</v>
      </c>
      <c r="AH94" s="1">
        <v>7.4887552261352539</v>
      </c>
      <c r="AI94" s="1">
        <v>-0.39996349811553955</v>
      </c>
      <c r="AJ94" s="1">
        <v>1</v>
      </c>
      <c r="AK94" s="1">
        <v>-0.21956524252891541</v>
      </c>
      <c r="AL94" s="1">
        <v>2.737391471862793</v>
      </c>
      <c r="AM94" s="1">
        <v>1</v>
      </c>
      <c r="AN94" s="1">
        <v>0</v>
      </c>
      <c r="AO94" s="1">
        <v>0.18999999761581421</v>
      </c>
      <c r="AP94" s="1">
        <v>111115</v>
      </c>
      <c r="AQ94">
        <f t="shared" si="64"/>
        <v>1.0010836181640625</v>
      </c>
      <c r="AR94">
        <f t="shared" si="65"/>
        <v>7.5255941290002816E-4</v>
      </c>
      <c r="AS94">
        <f t="shared" si="66"/>
        <v>290.65541114807127</v>
      </c>
      <c r="AT94">
        <f t="shared" si="67"/>
        <v>290.87030448913572</v>
      </c>
      <c r="AU94">
        <f t="shared" si="68"/>
        <v>114.65960610515685</v>
      </c>
      <c r="AV94">
        <f t="shared" si="69"/>
        <v>0.88290829523588277</v>
      </c>
      <c r="AW94">
        <f t="shared" si="70"/>
        <v>2.0077275373060979</v>
      </c>
      <c r="AX94">
        <f t="shared" si="71"/>
        <v>20.363908509414308</v>
      </c>
      <c r="AY94">
        <f t="shared" si="72"/>
        <v>8.7629821101833514</v>
      </c>
      <c r="AZ94">
        <f t="shared" si="73"/>
        <v>17.612857818603516</v>
      </c>
      <c r="BA94">
        <f t="shared" si="74"/>
        <v>2.0213860214431221</v>
      </c>
      <c r="BB94">
        <f t="shared" si="75"/>
        <v>8.4506813421805049E-2</v>
      </c>
      <c r="BC94">
        <f t="shared" si="76"/>
        <v>1.14376370229858</v>
      </c>
      <c r="BD94">
        <f t="shared" si="77"/>
        <v>0.87762231914454203</v>
      </c>
      <c r="BE94">
        <f t="shared" si="78"/>
        <v>5.3013150704818171E-2</v>
      </c>
      <c r="BF94">
        <f t="shared" si="79"/>
        <v>276.06881593029755</v>
      </c>
      <c r="BG94">
        <f t="shared" si="80"/>
        <v>5.3679279454719317</v>
      </c>
      <c r="BH94">
        <f t="shared" si="81"/>
        <v>57.39614124845771</v>
      </c>
      <c r="BI94">
        <f t="shared" si="82"/>
        <v>571.87797561147886</v>
      </c>
      <c r="BJ94">
        <f t="shared" si="83"/>
        <v>-0.12248315413467051</v>
      </c>
    </row>
    <row r="95" spans="1:62">
      <c r="A95" s="1">
        <v>15</v>
      </c>
      <c r="B95" s="1" t="s">
        <v>176</v>
      </c>
      <c r="C95" s="2">
        <v>41233</v>
      </c>
      <c r="D95" s="1" t="s">
        <v>160</v>
      </c>
      <c r="E95" s="1">
        <v>0</v>
      </c>
      <c r="F95" s="1" t="s">
        <v>65</v>
      </c>
      <c r="G95" s="1" t="s">
        <v>90</v>
      </c>
      <c r="H95" s="1">
        <v>0</v>
      </c>
      <c r="I95" s="1">
        <v>3019</v>
      </c>
      <c r="J95" s="1">
        <v>0</v>
      </c>
      <c r="K95">
        <f t="shared" si="56"/>
        <v>-34.198710887191879</v>
      </c>
      <c r="L95">
        <f t="shared" si="57"/>
        <v>8.456553452026383E-2</v>
      </c>
      <c r="M95">
        <f t="shared" si="58"/>
        <v>1084.3008774117845</v>
      </c>
      <c r="N95">
        <f t="shared" si="59"/>
        <v>0.74221463242001717</v>
      </c>
      <c r="O95">
        <f t="shared" si="60"/>
        <v>0.87345494231388709</v>
      </c>
      <c r="P95">
        <f t="shared" si="61"/>
        <v>17.547998428344727</v>
      </c>
      <c r="Q95" s="1">
        <v>5</v>
      </c>
      <c r="R95">
        <f t="shared" si="62"/>
        <v>1.6395652592182159</v>
      </c>
      <c r="S95" s="1">
        <v>1</v>
      </c>
      <c r="T95">
        <f t="shared" si="63"/>
        <v>3.2791305184364319</v>
      </c>
      <c r="U95" s="1">
        <v>17.732410430908203</v>
      </c>
      <c r="V95" s="1">
        <v>17.547998428344727</v>
      </c>
      <c r="W95" s="1">
        <v>17.736421585083008</v>
      </c>
      <c r="X95" s="1">
        <v>400.02230834960938</v>
      </c>
      <c r="Y95" s="1">
        <v>433.86019897460938</v>
      </c>
      <c r="Z95" s="1">
        <v>10.826602935791016</v>
      </c>
      <c r="AA95" s="1">
        <v>11.55939769744873</v>
      </c>
      <c r="AB95" s="1">
        <v>52.41021728515625</v>
      </c>
      <c r="AC95" s="1">
        <v>55.957588195800781</v>
      </c>
      <c r="AD95" s="1">
        <v>500.5733642578125</v>
      </c>
      <c r="AE95" s="1">
        <v>20.581750869750977</v>
      </c>
      <c r="AF95" s="1">
        <v>21.726598739624023</v>
      </c>
      <c r="AG95" s="1">
        <v>98.593070983886719</v>
      </c>
      <c r="AH95" s="1">
        <v>7.4887552261352539</v>
      </c>
      <c r="AI95" s="1">
        <v>-0.39996349811553955</v>
      </c>
      <c r="AJ95" s="1">
        <v>1</v>
      </c>
      <c r="AK95" s="1">
        <v>-0.21956524252891541</v>
      </c>
      <c r="AL95" s="1">
        <v>2.737391471862793</v>
      </c>
      <c r="AM95" s="1">
        <v>1</v>
      </c>
      <c r="AN95" s="1">
        <v>0</v>
      </c>
      <c r="AO95" s="1">
        <v>0.18999999761581421</v>
      </c>
      <c r="AP95" s="1">
        <v>111115</v>
      </c>
      <c r="AQ95">
        <f t="shared" si="64"/>
        <v>1.001146728515625</v>
      </c>
      <c r="AR95">
        <f t="shared" si="65"/>
        <v>7.4221463242001712E-4</v>
      </c>
      <c r="AS95">
        <f t="shared" si="66"/>
        <v>290.6979984283447</v>
      </c>
      <c r="AT95">
        <f t="shared" si="67"/>
        <v>290.88241043090818</v>
      </c>
      <c r="AU95">
        <f t="shared" si="68"/>
        <v>3.9105326161819676</v>
      </c>
      <c r="AV95">
        <f t="shared" si="69"/>
        <v>-0.28323097861205815</v>
      </c>
      <c r="AW95">
        <f t="shared" si="70"/>
        <v>2.0131314600294266</v>
      </c>
      <c r="AX95">
        <f t="shared" si="71"/>
        <v>20.418589662943322</v>
      </c>
      <c r="AY95">
        <f t="shared" si="72"/>
        <v>8.8591919654945919</v>
      </c>
      <c r="AZ95">
        <f t="shared" si="73"/>
        <v>17.640204429626465</v>
      </c>
      <c r="BA95">
        <f t="shared" si="74"/>
        <v>2.0248752755922488</v>
      </c>
      <c r="BB95">
        <f t="shared" si="75"/>
        <v>8.243950127703667E-2</v>
      </c>
      <c r="BC95">
        <f t="shared" si="76"/>
        <v>1.1396765177155395</v>
      </c>
      <c r="BD95">
        <f t="shared" si="77"/>
        <v>0.88519875787670932</v>
      </c>
      <c r="BE95">
        <f t="shared" si="78"/>
        <v>5.1711572353340132E-2</v>
      </c>
      <c r="BF95">
        <f t="shared" si="79"/>
        <v>106.90455337455073</v>
      </c>
      <c r="BG95">
        <f t="shared" si="80"/>
        <v>2.4991941643285895</v>
      </c>
      <c r="BH95">
        <f t="shared" si="81"/>
        <v>57.015649171722671</v>
      </c>
      <c r="BI95">
        <f t="shared" si="82"/>
        <v>447.93962016206586</v>
      </c>
      <c r="BJ95">
        <f t="shared" si="83"/>
        <v>-4.3529565466074178E-2</v>
      </c>
    </row>
    <row r="96" spans="1:62">
      <c r="A96" s="1">
        <v>16</v>
      </c>
      <c r="B96" s="1" t="s">
        <v>177</v>
      </c>
      <c r="C96" s="2">
        <v>41233</v>
      </c>
      <c r="D96" s="1" t="s">
        <v>160</v>
      </c>
      <c r="E96" s="1">
        <v>0</v>
      </c>
      <c r="F96" s="1" t="s">
        <v>69</v>
      </c>
      <c r="G96" s="1" t="s">
        <v>130</v>
      </c>
      <c r="H96" s="1">
        <v>0</v>
      </c>
      <c r="I96" s="1">
        <v>3136</v>
      </c>
      <c r="J96" s="1">
        <v>0</v>
      </c>
      <c r="K96">
        <f t="shared" si="56"/>
        <v>-152.62481565390186</v>
      </c>
      <c r="L96">
        <f t="shared" si="57"/>
        <v>0.10848834321313786</v>
      </c>
      <c r="M96">
        <f t="shared" si="58"/>
        <v>2751.3441719946572</v>
      </c>
      <c r="N96">
        <f t="shared" si="59"/>
        <v>0.97162152849194472</v>
      </c>
      <c r="O96">
        <f t="shared" si="60"/>
        <v>0.89056369559142756</v>
      </c>
      <c r="P96">
        <f t="shared" si="61"/>
        <v>17.474977493286133</v>
      </c>
      <c r="Q96" s="1">
        <v>2.5</v>
      </c>
      <c r="R96">
        <f t="shared" si="62"/>
        <v>2.1884783655405045</v>
      </c>
      <c r="S96" s="1">
        <v>1</v>
      </c>
      <c r="T96">
        <f t="shared" si="63"/>
        <v>4.3769567310810089</v>
      </c>
      <c r="U96" s="1">
        <v>17.618579864501953</v>
      </c>
      <c r="V96" s="1">
        <v>17.474977493286133</v>
      </c>
      <c r="W96" s="1">
        <v>17.625982284545898</v>
      </c>
      <c r="X96" s="1">
        <v>400.26220703125</v>
      </c>
      <c r="Y96" s="1">
        <v>476.25772094726562</v>
      </c>
      <c r="Z96" s="1">
        <v>10.812399864196777</v>
      </c>
      <c r="AA96" s="1">
        <v>11.292184829711914</v>
      </c>
      <c r="AB96" s="1">
        <v>52.717426300048828</v>
      </c>
      <c r="AC96" s="1">
        <v>55.056682586669922</v>
      </c>
      <c r="AD96" s="1">
        <v>500.56268310546875</v>
      </c>
      <c r="AE96" s="1">
        <v>78.669792175292969</v>
      </c>
      <c r="AF96" s="1">
        <v>546.38140869140625</v>
      </c>
      <c r="AG96" s="1">
        <v>98.5911865234375</v>
      </c>
      <c r="AH96" s="1">
        <v>7.4887552261352539</v>
      </c>
      <c r="AI96" s="1">
        <v>-0.39996349811553955</v>
      </c>
      <c r="AJ96" s="1">
        <v>1</v>
      </c>
      <c r="AK96" s="1">
        <v>-0.21956524252891541</v>
      </c>
      <c r="AL96" s="1">
        <v>2.737391471862793</v>
      </c>
      <c r="AM96" s="1">
        <v>1</v>
      </c>
      <c r="AN96" s="1">
        <v>0</v>
      </c>
      <c r="AO96" s="1">
        <v>0.18999999761581421</v>
      </c>
      <c r="AP96" s="1">
        <v>111115</v>
      </c>
      <c r="AQ96">
        <f t="shared" si="64"/>
        <v>2.0022507324218748</v>
      </c>
      <c r="AR96">
        <f t="shared" si="65"/>
        <v>9.7162152849194475E-4</v>
      </c>
      <c r="AS96">
        <f t="shared" si="66"/>
        <v>290.62497749328611</v>
      </c>
      <c r="AT96">
        <f t="shared" si="67"/>
        <v>290.76857986450193</v>
      </c>
      <c r="AU96">
        <f t="shared" si="68"/>
        <v>14.947260325742263</v>
      </c>
      <c r="AV96">
        <f t="shared" si="69"/>
        <v>-0.21436638122697294</v>
      </c>
      <c r="AW96">
        <f t="shared" si="70"/>
        <v>2.0038735963946861</v>
      </c>
      <c r="AX96">
        <f t="shared" si="71"/>
        <v>20.325078407676095</v>
      </c>
      <c r="AY96">
        <f t="shared" si="72"/>
        <v>9.032893577964181</v>
      </c>
      <c r="AZ96">
        <f t="shared" si="73"/>
        <v>17.546778678894043</v>
      </c>
      <c r="BA96">
        <f t="shared" si="74"/>
        <v>2.0129765080283097</v>
      </c>
      <c r="BB96">
        <f t="shared" si="75"/>
        <v>0.10586436266757655</v>
      </c>
      <c r="BC96">
        <f t="shared" si="76"/>
        <v>1.1133099008032585</v>
      </c>
      <c r="BD96">
        <f t="shared" si="77"/>
        <v>0.89966660722505121</v>
      </c>
      <c r="BE96">
        <f t="shared" si="78"/>
        <v>6.6396075561026391E-2</v>
      </c>
      <c r="BF96">
        <f t="shared" si="79"/>
        <v>271.25828645129798</v>
      </c>
      <c r="BG96">
        <f t="shared" si="80"/>
        <v>5.7770069669890018</v>
      </c>
      <c r="BH96">
        <f t="shared" si="81"/>
        <v>55.936212670454879</v>
      </c>
      <c r="BI96">
        <f t="shared" si="82"/>
        <v>523.33232410010044</v>
      </c>
      <c r="BJ96">
        <f t="shared" si="83"/>
        <v>-0.16313255944749672</v>
      </c>
    </row>
    <row r="97" spans="1:62">
      <c r="A97" s="1">
        <v>17</v>
      </c>
      <c r="B97" s="1" t="s">
        <v>178</v>
      </c>
      <c r="C97" s="2">
        <v>41233</v>
      </c>
      <c r="D97" s="1" t="s">
        <v>160</v>
      </c>
      <c r="E97" s="1">
        <v>0</v>
      </c>
      <c r="F97" s="1" t="s">
        <v>65</v>
      </c>
      <c r="G97" s="1" t="s">
        <v>130</v>
      </c>
      <c r="H97" s="1">
        <v>0</v>
      </c>
      <c r="I97" s="1">
        <v>3259</v>
      </c>
      <c r="J97" s="1">
        <v>0</v>
      </c>
      <c r="K97">
        <f t="shared" si="56"/>
        <v>-9.2984617318709919</v>
      </c>
      <c r="L97">
        <f t="shared" si="57"/>
        <v>0.12253782431189024</v>
      </c>
      <c r="M97">
        <f t="shared" si="58"/>
        <v>522.05072495630873</v>
      </c>
      <c r="N97">
        <f t="shared" si="59"/>
        <v>1.0977591029377809</v>
      </c>
      <c r="O97">
        <f t="shared" si="60"/>
        <v>0.89351994877310803</v>
      </c>
      <c r="P97">
        <f t="shared" si="61"/>
        <v>17.534896850585938</v>
      </c>
      <c r="Q97" s="1">
        <v>2.5</v>
      </c>
      <c r="R97">
        <f t="shared" si="62"/>
        <v>2.1884783655405045</v>
      </c>
      <c r="S97" s="1">
        <v>1</v>
      </c>
      <c r="T97">
        <f t="shared" si="63"/>
        <v>4.3769567310810089</v>
      </c>
      <c r="U97" s="1">
        <v>17.734272003173828</v>
      </c>
      <c r="V97" s="1">
        <v>17.534896850585938</v>
      </c>
      <c r="W97" s="1">
        <v>17.765026092529297</v>
      </c>
      <c r="X97" s="1">
        <v>400.10604858398438</v>
      </c>
      <c r="Y97" s="1">
        <v>404.52828979492188</v>
      </c>
      <c r="Z97" s="1">
        <v>10.79754638671875</v>
      </c>
      <c r="AA97" s="1">
        <v>11.339594841003418</v>
      </c>
      <c r="AB97" s="1">
        <v>52.260723114013672</v>
      </c>
      <c r="AC97" s="1">
        <v>54.884273529052734</v>
      </c>
      <c r="AD97" s="1">
        <v>500.5599365234375</v>
      </c>
      <c r="AE97" s="1">
        <v>39.546390533447266</v>
      </c>
      <c r="AF97" s="1">
        <v>59.319847106933594</v>
      </c>
      <c r="AG97" s="1">
        <v>98.587974548339844</v>
      </c>
      <c r="AH97" s="1">
        <v>7.4887552261352539</v>
      </c>
      <c r="AI97" s="1">
        <v>-0.39996349811553955</v>
      </c>
      <c r="AJ97" s="1">
        <v>0.66666668653488159</v>
      </c>
      <c r="AK97" s="1">
        <v>-0.21956524252891541</v>
      </c>
      <c r="AL97" s="1">
        <v>2.737391471862793</v>
      </c>
      <c r="AM97" s="1">
        <v>1</v>
      </c>
      <c r="AN97" s="1">
        <v>0</v>
      </c>
      <c r="AO97" s="1">
        <v>0.18999999761581421</v>
      </c>
      <c r="AP97" s="1">
        <v>111115</v>
      </c>
      <c r="AQ97">
        <f t="shared" si="64"/>
        <v>2.0022397460937498</v>
      </c>
      <c r="AR97">
        <f t="shared" si="65"/>
        <v>1.0977591029377809E-3</v>
      </c>
      <c r="AS97">
        <f t="shared" si="66"/>
        <v>290.68489685058591</v>
      </c>
      <c r="AT97">
        <f t="shared" si="67"/>
        <v>290.88427200317381</v>
      </c>
      <c r="AU97">
        <f t="shared" si="68"/>
        <v>7.5138141070690381</v>
      </c>
      <c r="AV97">
        <f t="shared" si="69"/>
        <v>-0.31513985404496736</v>
      </c>
      <c r="AW97">
        <f t="shared" si="70"/>
        <v>2.0114676363464388</v>
      </c>
      <c r="AX97">
        <f t="shared" si="71"/>
        <v>20.402768649640652</v>
      </c>
      <c r="AY97">
        <f t="shared" si="72"/>
        <v>9.0631738086372344</v>
      </c>
      <c r="AZ97">
        <f t="shared" si="73"/>
        <v>17.634584426879883</v>
      </c>
      <c r="BA97">
        <f t="shared" si="74"/>
        <v>2.0241577677890574</v>
      </c>
      <c r="BB97">
        <f t="shared" si="75"/>
        <v>0.11920066761523536</v>
      </c>
      <c r="BC97">
        <f t="shared" si="76"/>
        <v>1.1179476875733307</v>
      </c>
      <c r="BD97">
        <f t="shared" si="77"/>
        <v>0.90621008021572669</v>
      </c>
      <c r="BE97">
        <f t="shared" si="78"/>
        <v>7.4793220935076871E-2</v>
      </c>
      <c r="BF97">
        <f t="shared" si="79"/>
        <v>51.46792358493493</v>
      </c>
      <c r="BG97">
        <f t="shared" si="80"/>
        <v>1.2905172224690777</v>
      </c>
      <c r="BH97">
        <f t="shared" si="81"/>
        <v>56.091583313254148</v>
      </c>
      <c r="BI97">
        <f t="shared" si="82"/>
        <v>407.39624671322696</v>
      </c>
      <c r="BJ97">
        <f t="shared" si="83"/>
        <v>-1.2802411537322924E-2</v>
      </c>
    </row>
    <row r="98" spans="1:62">
      <c r="A98" s="1">
        <v>18</v>
      </c>
      <c r="B98" s="1" t="s">
        <v>179</v>
      </c>
      <c r="C98" s="2">
        <v>41233</v>
      </c>
      <c r="D98" s="1" t="s">
        <v>160</v>
      </c>
      <c r="E98" s="1">
        <v>0</v>
      </c>
      <c r="F98" s="1" t="s">
        <v>107</v>
      </c>
      <c r="G98" s="1" t="s">
        <v>130</v>
      </c>
      <c r="H98" s="1">
        <v>0</v>
      </c>
      <c r="I98" s="1">
        <v>3321</v>
      </c>
      <c r="J98" s="1">
        <v>0</v>
      </c>
      <c r="K98">
        <f t="shared" si="56"/>
        <v>-269.56087834299473</v>
      </c>
      <c r="L98">
        <f t="shared" si="57"/>
        <v>0.24264280810561992</v>
      </c>
      <c r="M98">
        <f t="shared" si="58"/>
        <v>2407.3266017638402</v>
      </c>
      <c r="N98">
        <f t="shared" si="59"/>
        <v>1.953516895351167</v>
      </c>
      <c r="O98">
        <f t="shared" si="60"/>
        <v>0.82648473692118007</v>
      </c>
      <c r="P98">
        <f t="shared" si="61"/>
        <v>17.486942291259766</v>
      </c>
      <c r="Q98" s="1">
        <v>3</v>
      </c>
      <c r="R98">
        <f t="shared" si="62"/>
        <v>2.0786957442760468</v>
      </c>
      <c r="S98" s="1">
        <v>1</v>
      </c>
      <c r="T98">
        <f t="shared" si="63"/>
        <v>4.1573914885520935</v>
      </c>
      <c r="U98" s="1">
        <v>17.744623184204102</v>
      </c>
      <c r="V98" s="1">
        <v>17.486942291259766</v>
      </c>
      <c r="W98" s="1">
        <v>17.800458908081055</v>
      </c>
      <c r="X98" s="1">
        <v>400.1788330078125</v>
      </c>
      <c r="Y98" s="1">
        <v>561.07232666015625</v>
      </c>
      <c r="Z98" s="1">
        <v>10.801203727722168</v>
      </c>
      <c r="AA98" s="1">
        <v>11.957964897155762</v>
      </c>
      <c r="AB98" s="1">
        <v>52.243972778320312</v>
      </c>
      <c r="AC98" s="1">
        <v>57.839073181152344</v>
      </c>
      <c r="AD98" s="1">
        <v>500.57614135742188</v>
      </c>
      <c r="AE98" s="1">
        <v>13.496764183044434</v>
      </c>
      <c r="AF98" s="1">
        <v>21.251663208007812</v>
      </c>
      <c r="AG98" s="1">
        <v>98.5872802734375</v>
      </c>
      <c r="AH98" s="1">
        <v>7.4887552261352539</v>
      </c>
      <c r="AI98" s="1">
        <v>-0.39996349811553955</v>
      </c>
      <c r="AJ98" s="1">
        <v>1</v>
      </c>
      <c r="AK98" s="1">
        <v>-0.21956524252891541</v>
      </c>
      <c r="AL98" s="1">
        <v>2.737391471862793</v>
      </c>
      <c r="AM98" s="1">
        <v>1</v>
      </c>
      <c r="AN98" s="1">
        <v>0</v>
      </c>
      <c r="AO98" s="1">
        <v>0.18999999761581421</v>
      </c>
      <c r="AP98" s="1">
        <v>111115</v>
      </c>
      <c r="AQ98">
        <f t="shared" si="64"/>
        <v>1.6685871378580726</v>
      </c>
      <c r="AR98">
        <f t="shared" si="65"/>
        <v>1.9535168953511671E-3</v>
      </c>
      <c r="AS98">
        <f t="shared" si="66"/>
        <v>290.63694229125974</v>
      </c>
      <c r="AT98">
        <f t="shared" si="67"/>
        <v>290.89462318420408</v>
      </c>
      <c r="AU98">
        <f t="shared" si="68"/>
        <v>2.564385162599649</v>
      </c>
      <c r="AV98">
        <f t="shared" si="69"/>
        <v>-0.68858154730001353</v>
      </c>
      <c r="AW98">
        <f t="shared" si="70"/>
        <v>2.0053879737370024</v>
      </c>
      <c r="AX98">
        <f t="shared" si="71"/>
        <v>20.341244511208174</v>
      </c>
      <c r="AY98">
        <f t="shared" si="72"/>
        <v>8.3832796140524124</v>
      </c>
      <c r="AZ98">
        <f t="shared" si="73"/>
        <v>17.615782737731934</v>
      </c>
      <c r="BA98">
        <f t="shared" si="74"/>
        <v>2.0217589704582855</v>
      </c>
      <c r="BB98">
        <f t="shared" si="75"/>
        <v>0.22926210960285986</v>
      </c>
      <c r="BC98">
        <f t="shared" si="76"/>
        <v>1.1789032368158223</v>
      </c>
      <c r="BD98">
        <f t="shared" si="77"/>
        <v>0.84285573364246313</v>
      </c>
      <c r="BE98">
        <f t="shared" si="78"/>
        <v>0.14443377231915144</v>
      </c>
      <c r="BF98">
        <f t="shared" si="79"/>
        <v>237.33178239779357</v>
      </c>
      <c r="BG98">
        <f t="shared" si="80"/>
        <v>4.290581601294992</v>
      </c>
      <c r="BH98">
        <f t="shared" si="81"/>
        <v>60.420324617024903</v>
      </c>
      <c r="BI98">
        <f t="shared" si="82"/>
        <v>648.60490249890222</v>
      </c>
      <c r="BJ98">
        <f t="shared" si="83"/>
        <v>-0.25110750336275273</v>
      </c>
    </row>
    <row r="99" spans="1:62">
      <c r="A99" s="1">
        <v>19</v>
      </c>
      <c r="B99" s="1" t="s">
        <v>180</v>
      </c>
      <c r="C99" s="2">
        <v>41233</v>
      </c>
      <c r="D99" s="1" t="s">
        <v>160</v>
      </c>
      <c r="E99" s="1">
        <v>0</v>
      </c>
      <c r="F99" s="1" t="s">
        <v>73</v>
      </c>
      <c r="G99" s="1" t="s">
        <v>90</v>
      </c>
      <c r="H99" s="1">
        <v>0</v>
      </c>
      <c r="I99" s="1">
        <v>5441</v>
      </c>
      <c r="J99" s="1">
        <v>0</v>
      </c>
      <c r="K99">
        <f t="shared" si="56"/>
        <v>6.0383579781776167</v>
      </c>
      <c r="L99">
        <f t="shared" si="57"/>
        <v>0.90468832845518732</v>
      </c>
      <c r="M99">
        <f t="shared" si="58"/>
        <v>379.62245345973236</v>
      </c>
      <c r="N99">
        <f t="shared" si="59"/>
        <v>6.5762795379579551</v>
      </c>
      <c r="O99">
        <f t="shared" si="60"/>
        <v>0.8350331290672599</v>
      </c>
      <c r="P99">
        <f t="shared" si="61"/>
        <v>19.475133895874023</v>
      </c>
      <c r="Q99" s="1">
        <v>1.5</v>
      </c>
      <c r="R99">
        <f t="shared" si="62"/>
        <v>2.4080436080694199</v>
      </c>
      <c r="S99" s="1">
        <v>1</v>
      </c>
      <c r="T99">
        <f t="shared" si="63"/>
        <v>4.8160872161388397</v>
      </c>
      <c r="U99" s="1">
        <v>19.477910995483398</v>
      </c>
      <c r="V99" s="1">
        <v>19.475133895874023</v>
      </c>
      <c r="W99" s="1">
        <v>19.43052864074707</v>
      </c>
      <c r="X99" s="1">
        <v>399.85647583007812</v>
      </c>
      <c r="Y99" s="1">
        <v>397.26385498046875</v>
      </c>
      <c r="Z99" s="1">
        <v>12.631308555603027</v>
      </c>
      <c r="AA99" s="1">
        <v>14.573461532592773</v>
      </c>
      <c r="AB99" s="1">
        <v>54.800506591796875</v>
      </c>
      <c r="AC99" s="1">
        <v>63.226470947265625</v>
      </c>
      <c r="AD99" s="1">
        <v>500.509521484375</v>
      </c>
      <c r="AE99" s="1">
        <v>683.61651611328125</v>
      </c>
      <c r="AF99" s="1">
        <v>691.56463623046875</v>
      </c>
      <c r="AG99" s="1">
        <v>98.561782836914062</v>
      </c>
      <c r="AH99" s="1">
        <v>7.4887552261352539</v>
      </c>
      <c r="AI99" s="1">
        <v>-0.39996349811553955</v>
      </c>
      <c r="AJ99" s="1">
        <v>1</v>
      </c>
      <c r="AK99" s="1">
        <v>-0.21956524252891541</v>
      </c>
      <c r="AL99" s="1">
        <v>2.737391471862793</v>
      </c>
      <c r="AM99" s="1">
        <v>1</v>
      </c>
      <c r="AN99" s="1">
        <v>0</v>
      </c>
      <c r="AO99" s="1">
        <v>0.18999999761581421</v>
      </c>
      <c r="AP99" s="1">
        <v>111115</v>
      </c>
      <c r="AQ99">
        <f t="shared" si="64"/>
        <v>3.3367301432291665</v>
      </c>
      <c r="AR99">
        <f t="shared" si="65"/>
        <v>6.5762795379579551E-3</v>
      </c>
      <c r="AS99">
        <f t="shared" si="66"/>
        <v>292.625133895874</v>
      </c>
      <c r="AT99">
        <f t="shared" si="67"/>
        <v>292.62791099548338</v>
      </c>
      <c r="AU99">
        <f t="shared" si="68"/>
        <v>129.88713643165465</v>
      </c>
      <c r="AV99">
        <f t="shared" si="69"/>
        <v>-1.1896814928379729</v>
      </c>
      <c r="AW99">
        <f t="shared" si="70"/>
        <v>2.2714194798247895</v>
      </c>
      <c r="AX99">
        <f t="shared" si="71"/>
        <v>23.045641164823586</v>
      </c>
      <c r="AY99">
        <f t="shared" si="72"/>
        <v>8.4721796322308123</v>
      </c>
      <c r="AZ99">
        <f t="shared" si="73"/>
        <v>19.476522445678711</v>
      </c>
      <c r="BA99">
        <f t="shared" si="74"/>
        <v>2.2716155869627053</v>
      </c>
      <c r="BB99">
        <f t="shared" si="75"/>
        <v>0.76162014385975008</v>
      </c>
      <c r="BC99">
        <f t="shared" si="76"/>
        <v>1.4363863507575296</v>
      </c>
      <c r="BD99">
        <f t="shared" si="77"/>
        <v>0.83522923620517564</v>
      </c>
      <c r="BE99">
        <f t="shared" si="78"/>
        <v>0.48708537894989362</v>
      </c>
      <c r="BF99">
        <f t="shared" si="79"/>
        <v>37.416265817914656</v>
      </c>
      <c r="BG99">
        <f t="shared" si="80"/>
        <v>0.95559273440166426</v>
      </c>
      <c r="BH99">
        <f t="shared" si="81"/>
        <v>68.457763574489874</v>
      </c>
      <c r="BI99">
        <f t="shared" si="82"/>
        <v>395.57123960522745</v>
      </c>
      <c r="BJ99">
        <f t="shared" si="83"/>
        <v>1.0450013586952273E-2</v>
      </c>
    </row>
    <row r="100" spans="1:62">
      <c r="A100" s="1">
        <v>20</v>
      </c>
      <c r="B100" s="1" t="s">
        <v>181</v>
      </c>
      <c r="C100" s="2">
        <v>41233</v>
      </c>
      <c r="D100" s="1" t="s">
        <v>160</v>
      </c>
      <c r="E100" s="1">
        <v>0</v>
      </c>
      <c r="F100" s="1" t="s">
        <v>71</v>
      </c>
      <c r="G100" s="1" t="s">
        <v>90</v>
      </c>
      <c r="H100" s="1">
        <v>0</v>
      </c>
      <c r="I100" s="1">
        <v>5535.5</v>
      </c>
      <c r="J100" s="1">
        <v>0</v>
      </c>
      <c r="K100">
        <f t="shared" si="56"/>
        <v>-90.656748494348719</v>
      </c>
      <c r="L100">
        <f t="shared" si="57"/>
        <v>0.27791522909362648</v>
      </c>
      <c r="M100">
        <f t="shared" si="58"/>
        <v>984.37946769269297</v>
      </c>
      <c r="N100">
        <f t="shared" si="59"/>
        <v>2.4192069290390554</v>
      </c>
      <c r="O100">
        <f t="shared" si="60"/>
        <v>0.89563498425169419</v>
      </c>
      <c r="P100">
        <f t="shared" si="61"/>
        <v>19.417045593261719</v>
      </c>
      <c r="Q100" s="1">
        <v>2.5</v>
      </c>
      <c r="R100">
        <f t="shared" si="62"/>
        <v>2.1884783655405045</v>
      </c>
      <c r="S100" s="1">
        <v>1</v>
      </c>
      <c r="T100">
        <f t="shared" si="63"/>
        <v>4.3769567310810089</v>
      </c>
      <c r="U100" s="1">
        <v>19.579925537109375</v>
      </c>
      <c r="V100" s="1">
        <v>19.417045593261719</v>
      </c>
      <c r="W100" s="1">
        <v>19.57545280456543</v>
      </c>
      <c r="X100" s="1">
        <v>399.82443237304688</v>
      </c>
      <c r="Y100" s="1">
        <v>444.57107543945312</v>
      </c>
      <c r="Z100" s="1">
        <v>12.683843612670898</v>
      </c>
      <c r="AA100" s="1">
        <v>13.875492095947266</v>
      </c>
      <c r="AB100" s="1">
        <v>54.680667877197266</v>
      </c>
      <c r="AC100" s="1">
        <v>59.817924499511719</v>
      </c>
      <c r="AD100" s="1">
        <v>500.49139404296875</v>
      </c>
      <c r="AE100" s="1">
        <v>1367.774658203125</v>
      </c>
      <c r="AF100" s="1">
        <v>860.15234375</v>
      </c>
      <c r="AG100" s="1">
        <v>98.56182861328125</v>
      </c>
      <c r="AH100" s="1">
        <v>7.4887552261352539</v>
      </c>
      <c r="AI100" s="1">
        <v>-0.39996349811553955</v>
      </c>
      <c r="AJ100" s="1">
        <v>1</v>
      </c>
      <c r="AK100" s="1">
        <v>-0.21956524252891541</v>
      </c>
      <c r="AL100" s="1">
        <v>2.737391471862793</v>
      </c>
      <c r="AM100" s="1">
        <v>1</v>
      </c>
      <c r="AN100" s="1">
        <v>0</v>
      </c>
      <c r="AO100" s="1">
        <v>0.18999999761581421</v>
      </c>
      <c r="AP100" s="1">
        <v>111115</v>
      </c>
      <c r="AQ100">
        <f t="shared" si="64"/>
        <v>2.0019655761718749</v>
      </c>
      <c r="AR100">
        <f t="shared" si="65"/>
        <v>2.4192069290390555E-3</v>
      </c>
      <c r="AS100">
        <f t="shared" si="66"/>
        <v>292.5670455932617</v>
      </c>
      <c r="AT100">
        <f t="shared" si="67"/>
        <v>292.72992553710935</v>
      </c>
      <c r="AU100">
        <f t="shared" si="68"/>
        <v>259.87718179756484</v>
      </c>
      <c r="AV100">
        <f t="shared" si="69"/>
        <v>1.2568987801192919</v>
      </c>
      <c r="AW100">
        <f t="shared" si="70"/>
        <v>2.2632288581373872</v>
      </c>
      <c r="AX100">
        <f t="shared" si="71"/>
        <v>22.962529104623535</v>
      </c>
      <c r="AY100">
        <f t="shared" si="72"/>
        <v>9.0870370086762691</v>
      </c>
      <c r="AZ100">
        <f t="shared" si="73"/>
        <v>19.498485565185547</v>
      </c>
      <c r="BA100">
        <f t="shared" si="74"/>
        <v>2.2747194482770365</v>
      </c>
      <c r="BB100">
        <f t="shared" si="75"/>
        <v>0.26132253326375765</v>
      </c>
      <c r="BC100">
        <f t="shared" si="76"/>
        <v>1.367593873885693</v>
      </c>
      <c r="BD100">
        <f t="shared" si="77"/>
        <v>0.90712557439134356</v>
      </c>
      <c r="BE100">
        <f t="shared" si="78"/>
        <v>0.16474046391822333</v>
      </c>
      <c r="BF100">
        <f t="shared" si="79"/>
        <v>97.022240385160231</v>
      </c>
      <c r="BG100">
        <f t="shared" si="80"/>
        <v>2.2142229264907658</v>
      </c>
      <c r="BH100">
        <f t="shared" si="81"/>
        <v>62.091120120459962</v>
      </c>
      <c r="BI100">
        <f t="shared" si="82"/>
        <v>472.53265193809585</v>
      </c>
      <c r="BJ100">
        <f t="shared" si="83"/>
        <v>-0.11912359997569773</v>
      </c>
    </row>
    <row r="101" spans="1:62">
      <c r="A101" s="1">
        <v>21</v>
      </c>
      <c r="B101" s="1" t="s">
        <v>182</v>
      </c>
      <c r="C101" s="2">
        <v>41233</v>
      </c>
      <c r="D101" s="1" t="s">
        <v>160</v>
      </c>
      <c r="E101" s="1">
        <v>0</v>
      </c>
      <c r="F101" s="1" t="s">
        <v>69</v>
      </c>
      <c r="G101" s="1" t="s">
        <v>90</v>
      </c>
      <c r="H101" s="1">
        <v>0</v>
      </c>
      <c r="I101" s="1">
        <v>5572</v>
      </c>
      <c r="J101" s="1">
        <v>0</v>
      </c>
      <c r="K101">
        <f t="shared" si="56"/>
        <v>-132.91983472626856</v>
      </c>
      <c r="L101">
        <f t="shared" si="57"/>
        <v>9.5755028626927752E-2</v>
      </c>
      <c r="M101">
        <f t="shared" si="58"/>
        <v>2718.5283492392828</v>
      </c>
      <c r="N101">
        <f t="shared" si="59"/>
        <v>0.93678640406411429</v>
      </c>
      <c r="O101">
        <f t="shared" si="60"/>
        <v>0.96852980412980538</v>
      </c>
      <c r="P101">
        <f t="shared" si="61"/>
        <v>19.498701095581055</v>
      </c>
      <c r="Q101" s="1">
        <v>3</v>
      </c>
      <c r="R101">
        <f t="shared" si="62"/>
        <v>2.0786957442760468</v>
      </c>
      <c r="S101" s="1">
        <v>1</v>
      </c>
      <c r="T101">
        <f t="shared" si="63"/>
        <v>4.1573914885520935</v>
      </c>
      <c r="U101" s="1">
        <v>19.657548904418945</v>
      </c>
      <c r="V101" s="1">
        <v>19.498701095581055</v>
      </c>
      <c r="W101" s="1">
        <v>19.673774719238281</v>
      </c>
      <c r="X101" s="1">
        <v>399.84408569335938</v>
      </c>
      <c r="Y101" s="1">
        <v>479.24978637695312</v>
      </c>
      <c r="Z101" s="1">
        <v>12.69877815246582</v>
      </c>
      <c r="AA101" s="1">
        <v>13.252864837646484</v>
      </c>
      <c r="AB101" s="1">
        <v>54.481494903564453</v>
      </c>
      <c r="AC101" s="1">
        <v>56.858684539794922</v>
      </c>
      <c r="AD101" s="1">
        <v>500.4837646484375</v>
      </c>
      <c r="AE101" s="1">
        <v>666.85137939453125</v>
      </c>
      <c r="AF101" s="1">
        <v>313.677490234375</v>
      </c>
      <c r="AG101" s="1">
        <v>98.56134033203125</v>
      </c>
      <c r="AH101" s="1">
        <v>7.4887552261352539</v>
      </c>
      <c r="AI101" s="1">
        <v>-0.39996349811553955</v>
      </c>
      <c r="AJ101" s="1">
        <v>1</v>
      </c>
      <c r="AK101" s="1">
        <v>-0.21956524252891541</v>
      </c>
      <c r="AL101" s="1">
        <v>2.737391471862793</v>
      </c>
      <c r="AM101" s="1">
        <v>1</v>
      </c>
      <c r="AN101" s="1">
        <v>0</v>
      </c>
      <c r="AO101" s="1">
        <v>0.18999999761581421</v>
      </c>
      <c r="AP101" s="1">
        <v>111115</v>
      </c>
      <c r="AQ101">
        <f t="shared" si="64"/>
        <v>1.6682792154947914</v>
      </c>
      <c r="AR101">
        <f t="shared" si="65"/>
        <v>9.3678640406411431E-4</v>
      </c>
      <c r="AS101">
        <f t="shared" si="66"/>
        <v>292.64870109558103</v>
      </c>
      <c r="AT101">
        <f t="shared" si="67"/>
        <v>292.80754890441892</v>
      </c>
      <c r="AU101">
        <f t="shared" si="68"/>
        <v>126.70176049506335</v>
      </c>
      <c r="AV101">
        <f t="shared" si="69"/>
        <v>0.74041632694528625</v>
      </c>
      <c r="AW101">
        <f t="shared" si="70"/>
        <v>2.2747499257674906</v>
      </c>
      <c r="AX101">
        <f t="shared" si="71"/>
        <v>23.079535222475297</v>
      </c>
      <c r="AY101">
        <f t="shared" si="72"/>
        <v>9.8266703848288124</v>
      </c>
      <c r="AZ101">
        <f t="shared" si="73"/>
        <v>19.578125</v>
      </c>
      <c r="BA101">
        <f t="shared" si="74"/>
        <v>2.2860054127837404</v>
      </c>
      <c r="BB101">
        <f t="shared" si="75"/>
        <v>9.3599206938135962E-2</v>
      </c>
      <c r="BC101">
        <f t="shared" si="76"/>
        <v>1.3062201216376852</v>
      </c>
      <c r="BD101">
        <f t="shared" si="77"/>
        <v>0.97978529114605517</v>
      </c>
      <c r="BE101">
        <f t="shared" si="78"/>
        <v>5.8689445505141005E-2</v>
      </c>
      <c r="BF101">
        <f t="shared" si="79"/>
        <v>267.94179783164805</v>
      </c>
      <c r="BG101">
        <f t="shared" si="80"/>
        <v>5.6724664809783114</v>
      </c>
      <c r="BH101">
        <f t="shared" si="81"/>
        <v>57.611121162850168</v>
      </c>
      <c r="BI101">
        <f t="shared" si="82"/>
        <v>522.41189352384515</v>
      </c>
      <c r="BJ101">
        <f t="shared" si="83"/>
        <v>-0.14658281708916621</v>
      </c>
    </row>
    <row r="102" spans="1:62">
      <c r="A102" s="1">
        <v>22</v>
      </c>
      <c r="B102" s="1" t="s">
        <v>183</v>
      </c>
      <c r="C102" s="2">
        <v>41233</v>
      </c>
      <c r="D102" s="1" t="s">
        <v>160</v>
      </c>
      <c r="E102" s="1">
        <v>0</v>
      </c>
      <c r="F102" s="1" t="s">
        <v>65</v>
      </c>
      <c r="G102" s="1" t="s">
        <v>90</v>
      </c>
      <c r="H102" s="1">
        <v>0</v>
      </c>
      <c r="I102" s="1">
        <v>5626.5</v>
      </c>
      <c r="J102" s="1">
        <v>0</v>
      </c>
      <c r="K102">
        <f t="shared" si="56"/>
        <v>-167.71576307882401</v>
      </c>
      <c r="L102">
        <f t="shared" si="57"/>
        <v>4.7767948345232318E-3</v>
      </c>
      <c r="M102">
        <f t="shared" si="58"/>
        <v>56294.536153688598</v>
      </c>
      <c r="N102">
        <f t="shared" si="59"/>
        <v>5.0151343729219512E-2</v>
      </c>
      <c r="O102">
        <f t="shared" si="60"/>
        <v>1.0175801033299263</v>
      </c>
      <c r="P102">
        <f t="shared" si="61"/>
        <v>19.494907379150391</v>
      </c>
      <c r="Q102" s="1">
        <v>4</v>
      </c>
      <c r="R102">
        <f t="shared" si="62"/>
        <v>1.8591305017471313</v>
      </c>
      <c r="S102" s="1">
        <v>1</v>
      </c>
      <c r="T102">
        <f t="shared" si="63"/>
        <v>3.7182610034942627</v>
      </c>
      <c r="U102" s="1">
        <v>19.740917205810547</v>
      </c>
      <c r="V102" s="1">
        <v>19.494907379150391</v>
      </c>
      <c r="W102" s="1">
        <v>19.764484405517578</v>
      </c>
      <c r="X102" s="1">
        <v>399.72299194335938</v>
      </c>
      <c r="Y102" s="1">
        <v>533.73974609375</v>
      </c>
      <c r="Z102" s="1">
        <v>12.709959030151367</v>
      </c>
      <c r="AA102" s="1">
        <v>12.749528884887695</v>
      </c>
      <c r="AB102" s="1">
        <v>54.249011993408203</v>
      </c>
      <c r="AC102" s="1">
        <v>54.417903900146484</v>
      </c>
      <c r="AD102" s="1">
        <v>500.5015869140625</v>
      </c>
      <c r="AE102" s="1">
        <v>18.541999816894531</v>
      </c>
      <c r="AF102" s="1">
        <v>23.172788619995117</v>
      </c>
      <c r="AG102" s="1">
        <v>98.563125610351562</v>
      </c>
      <c r="AH102" s="1">
        <v>7.4887552261352539</v>
      </c>
      <c r="AI102" s="1">
        <v>-0.39996349811553955</v>
      </c>
      <c r="AJ102" s="1">
        <v>1</v>
      </c>
      <c r="AK102" s="1">
        <v>-0.21956524252891541</v>
      </c>
      <c r="AL102" s="1">
        <v>2.737391471862793</v>
      </c>
      <c r="AM102" s="1">
        <v>1</v>
      </c>
      <c r="AN102" s="1">
        <v>0</v>
      </c>
      <c r="AO102" s="1">
        <v>0.18999999761581421</v>
      </c>
      <c r="AP102" s="1">
        <v>111115</v>
      </c>
      <c r="AQ102">
        <f t="shared" si="64"/>
        <v>1.2512539672851561</v>
      </c>
      <c r="AR102">
        <f t="shared" si="65"/>
        <v>5.0151343729219514E-5</v>
      </c>
      <c r="AS102">
        <f t="shared" si="66"/>
        <v>292.64490737915037</v>
      </c>
      <c r="AT102">
        <f t="shared" si="67"/>
        <v>292.89091720581052</v>
      </c>
      <c r="AU102">
        <f t="shared" si="68"/>
        <v>3.5229799210023884</v>
      </c>
      <c r="AV102">
        <f t="shared" si="69"/>
        <v>3.7340804779625487E-2</v>
      </c>
      <c r="AW102">
        <f t="shared" si="70"/>
        <v>2.2742135202839178</v>
      </c>
      <c r="AX102">
        <f t="shared" si="71"/>
        <v>23.07367492863953</v>
      </c>
      <c r="AY102">
        <f t="shared" si="72"/>
        <v>10.324146043751835</v>
      </c>
      <c r="AZ102">
        <f t="shared" si="73"/>
        <v>19.617912292480469</v>
      </c>
      <c r="BA102">
        <f t="shared" si="74"/>
        <v>2.2916621611438246</v>
      </c>
      <c r="BB102">
        <f t="shared" si="75"/>
        <v>4.7706660305391916E-3</v>
      </c>
      <c r="BC102">
        <f t="shared" si="76"/>
        <v>1.2566334169539914</v>
      </c>
      <c r="BD102">
        <f t="shared" si="77"/>
        <v>1.0350287441898331</v>
      </c>
      <c r="BE102">
        <f t="shared" si="78"/>
        <v>2.9822162987808419E-3</v>
      </c>
      <c r="BF102">
        <f t="shared" si="79"/>
        <v>5548.5654380924871</v>
      </c>
      <c r="BG102">
        <f t="shared" si="80"/>
        <v>105.47188318967838</v>
      </c>
      <c r="BH102">
        <f t="shared" si="81"/>
        <v>54.498133132930739</v>
      </c>
      <c r="BI102">
        <f t="shared" si="82"/>
        <v>594.63280334380215</v>
      </c>
      <c r="BJ102">
        <f t="shared" si="83"/>
        <v>-0.15371160039208573</v>
      </c>
    </row>
    <row r="103" spans="1:62">
      <c r="A103" s="1">
        <v>23</v>
      </c>
      <c r="B103" s="1" t="s">
        <v>184</v>
      </c>
      <c r="C103" s="2">
        <v>41233</v>
      </c>
      <c r="D103" s="1" t="s">
        <v>160</v>
      </c>
      <c r="E103" s="1">
        <v>0</v>
      </c>
      <c r="F103" s="1" t="s">
        <v>107</v>
      </c>
      <c r="G103" s="1" t="s">
        <v>90</v>
      </c>
      <c r="H103" s="1">
        <v>0</v>
      </c>
      <c r="I103" s="1">
        <v>5673.5</v>
      </c>
      <c r="J103" s="1">
        <v>0</v>
      </c>
      <c r="K103">
        <f t="shared" si="56"/>
        <v>-559.90594557601844</v>
      </c>
      <c r="L103">
        <f t="shared" si="57"/>
        <v>0.13397358023517003</v>
      </c>
      <c r="M103">
        <f t="shared" si="58"/>
        <v>7674.892500198368</v>
      </c>
      <c r="N103">
        <f t="shared" si="59"/>
        <v>1.2309525788354174</v>
      </c>
      <c r="O103">
        <f t="shared" si="60"/>
        <v>0.92101055394267206</v>
      </c>
      <c r="P103">
        <f t="shared" si="61"/>
        <v>19.463415145874023</v>
      </c>
      <c r="Q103" s="1">
        <v>4</v>
      </c>
      <c r="R103">
        <f t="shared" si="62"/>
        <v>1.8591305017471313</v>
      </c>
      <c r="S103" s="1">
        <v>1</v>
      </c>
      <c r="T103">
        <f t="shared" si="63"/>
        <v>3.7182610034942627</v>
      </c>
      <c r="U103" s="1">
        <v>19.744409561157227</v>
      </c>
      <c r="V103" s="1">
        <v>19.463415145874023</v>
      </c>
      <c r="W103" s="1">
        <v>19.800769805908203</v>
      </c>
      <c r="X103" s="1">
        <v>399.76776123046875</v>
      </c>
      <c r="Y103" s="1">
        <v>846.39910888671875</v>
      </c>
      <c r="Z103" s="1">
        <v>12.713842391967773</v>
      </c>
      <c r="AA103" s="1">
        <v>13.68412971496582</v>
      </c>
      <c r="AB103" s="1">
        <v>54.253986358642578</v>
      </c>
      <c r="AC103" s="1">
        <v>58.394508361816406</v>
      </c>
      <c r="AD103" s="1">
        <v>500.51486206054688</v>
      </c>
      <c r="AE103" s="1">
        <v>7.634282112121582</v>
      </c>
      <c r="AF103" s="1">
        <v>8.4168405532836914</v>
      </c>
      <c r="AG103" s="1">
        <v>98.563407897949219</v>
      </c>
      <c r="AH103" s="1">
        <v>7.4887552261352539</v>
      </c>
      <c r="AI103" s="1">
        <v>-0.39996349811553955</v>
      </c>
      <c r="AJ103" s="1">
        <v>1</v>
      </c>
      <c r="AK103" s="1">
        <v>-0.21956524252891541</v>
      </c>
      <c r="AL103" s="1">
        <v>2.737391471862793</v>
      </c>
      <c r="AM103" s="1">
        <v>1</v>
      </c>
      <c r="AN103" s="1">
        <v>0</v>
      </c>
      <c r="AO103" s="1">
        <v>0.18999999761581421</v>
      </c>
      <c r="AP103" s="1">
        <v>111115</v>
      </c>
      <c r="AQ103">
        <f t="shared" si="64"/>
        <v>1.2512871551513671</v>
      </c>
      <c r="AR103">
        <f t="shared" si="65"/>
        <v>1.2309525788354173E-3</v>
      </c>
      <c r="AS103">
        <f t="shared" si="66"/>
        <v>292.613415145874</v>
      </c>
      <c r="AT103">
        <f t="shared" si="67"/>
        <v>292.8944095611572</v>
      </c>
      <c r="AU103">
        <f t="shared" si="68"/>
        <v>1.4505135831015536</v>
      </c>
      <c r="AV103">
        <f t="shared" si="69"/>
        <v>-0.46820606277503884</v>
      </c>
      <c r="AW103">
        <f t="shared" si="70"/>
        <v>2.2697650127672957</v>
      </c>
      <c r="AX103">
        <f t="shared" si="71"/>
        <v>23.028475386295181</v>
      </c>
      <c r="AY103">
        <f t="shared" si="72"/>
        <v>9.3443456713293607</v>
      </c>
      <c r="AZ103">
        <f t="shared" si="73"/>
        <v>19.603912353515625</v>
      </c>
      <c r="BA103">
        <f t="shared" si="74"/>
        <v>2.2896703260137321</v>
      </c>
      <c r="BB103">
        <f t="shared" si="75"/>
        <v>0.12931422738141604</v>
      </c>
      <c r="BC103">
        <f t="shared" si="76"/>
        <v>1.3487544588246236</v>
      </c>
      <c r="BD103">
        <f t="shared" si="77"/>
        <v>0.94091586718910847</v>
      </c>
      <c r="BE103">
        <f t="shared" si="78"/>
        <v>8.1227477402430442E-2</v>
      </c>
      <c r="BF103">
        <f t="shared" si="79"/>
        <v>756.46356006996314</v>
      </c>
      <c r="BG103">
        <f t="shared" si="80"/>
        <v>9.0676991736123966</v>
      </c>
      <c r="BH103">
        <f t="shared" si="81"/>
        <v>60.101462845416599</v>
      </c>
      <c r="BI103">
        <f t="shared" si="82"/>
        <v>1049.6858135632565</v>
      </c>
      <c r="BJ103">
        <f t="shared" si="83"/>
        <v>-0.32058322547708723</v>
      </c>
    </row>
    <row r="104" spans="1:62">
      <c r="A104" s="1">
        <v>24</v>
      </c>
      <c r="B104" s="1" t="s">
        <v>185</v>
      </c>
      <c r="C104" s="2">
        <v>41233</v>
      </c>
      <c r="D104" s="1" t="s">
        <v>160</v>
      </c>
      <c r="E104" s="1">
        <v>0</v>
      </c>
      <c r="F104" s="1" t="s">
        <v>71</v>
      </c>
      <c r="G104" s="1" t="s">
        <v>130</v>
      </c>
      <c r="H104" s="1">
        <v>0</v>
      </c>
      <c r="I104" s="1">
        <v>5903</v>
      </c>
      <c r="J104" s="1">
        <v>0</v>
      </c>
      <c r="K104">
        <f t="shared" si="56"/>
        <v>5.826136301406545</v>
      </c>
      <c r="L104">
        <f t="shared" si="57"/>
        <v>1.0791576733497459</v>
      </c>
      <c r="M104">
        <f t="shared" si="58"/>
        <v>381.52353067723192</v>
      </c>
      <c r="N104">
        <f t="shared" si="59"/>
        <v>7.6664983098091044</v>
      </c>
      <c r="O104">
        <f t="shared" si="60"/>
        <v>0.84063743251826795</v>
      </c>
      <c r="P104">
        <f t="shared" si="61"/>
        <v>19.791364669799805</v>
      </c>
      <c r="Q104" s="1">
        <v>1.5</v>
      </c>
      <c r="R104">
        <f t="shared" si="62"/>
        <v>2.4080436080694199</v>
      </c>
      <c r="S104" s="1">
        <v>1</v>
      </c>
      <c r="T104">
        <f t="shared" si="63"/>
        <v>4.8160872161388397</v>
      </c>
      <c r="U104" s="1">
        <v>19.944953918457031</v>
      </c>
      <c r="V104" s="1">
        <v>19.791364669799805</v>
      </c>
      <c r="W104" s="1">
        <v>19.923578262329102</v>
      </c>
      <c r="X104" s="1">
        <v>399.75167846679688</v>
      </c>
      <c r="Y104" s="1">
        <v>397.09304809570312</v>
      </c>
      <c r="Z104" s="1">
        <v>12.709688186645508</v>
      </c>
      <c r="AA104" s="1">
        <v>14.973068237304688</v>
      </c>
      <c r="AB104" s="1">
        <v>53.567245483398438</v>
      </c>
      <c r="AC104" s="1">
        <v>63.106662750244141</v>
      </c>
      <c r="AD104" s="1">
        <v>500.47100830078125</v>
      </c>
      <c r="AE104" s="1">
        <v>790.50592041015625</v>
      </c>
      <c r="AF104" s="1">
        <v>1001.9046630859375</v>
      </c>
      <c r="AG104" s="1">
        <v>98.565559387207031</v>
      </c>
      <c r="AH104" s="1">
        <v>7.4887552261352539</v>
      </c>
      <c r="AI104" s="1">
        <v>-0.39996349811553955</v>
      </c>
      <c r="AJ104" s="1">
        <v>1</v>
      </c>
      <c r="AK104" s="1">
        <v>-0.21956524252891541</v>
      </c>
      <c r="AL104" s="1">
        <v>2.737391471862793</v>
      </c>
      <c r="AM104" s="1">
        <v>1</v>
      </c>
      <c r="AN104" s="1">
        <v>0</v>
      </c>
      <c r="AO104" s="1">
        <v>0.18999999761581421</v>
      </c>
      <c r="AP104" s="1">
        <v>111115</v>
      </c>
      <c r="AQ104">
        <f t="shared" si="64"/>
        <v>3.3364733886718745</v>
      </c>
      <c r="AR104">
        <f t="shared" si="65"/>
        <v>7.6664983098091045E-3</v>
      </c>
      <c r="AS104">
        <f t="shared" si="66"/>
        <v>292.94136466979978</v>
      </c>
      <c r="AT104">
        <f t="shared" si="67"/>
        <v>293.09495391845701</v>
      </c>
      <c r="AU104">
        <f t="shared" si="68"/>
        <v>150.1961229932167</v>
      </c>
      <c r="AV104">
        <f t="shared" si="69"/>
        <v>-1.3835273575058626</v>
      </c>
      <c r="AW104">
        <f t="shared" si="70"/>
        <v>2.3164662790710264</v>
      </c>
      <c r="AX104">
        <f t="shared" si="71"/>
        <v>23.501781894941328</v>
      </c>
      <c r="AY104">
        <f t="shared" si="72"/>
        <v>8.52871365763664</v>
      </c>
      <c r="AZ104">
        <f t="shared" si="73"/>
        <v>19.868159294128418</v>
      </c>
      <c r="BA104">
        <f t="shared" si="74"/>
        <v>2.3275230293329794</v>
      </c>
      <c r="BB104">
        <f t="shared" si="75"/>
        <v>0.88161180277427187</v>
      </c>
      <c r="BC104">
        <f t="shared" si="76"/>
        <v>1.4758288465527585</v>
      </c>
      <c r="BD104">
        <f t="shared" si="77"/>
        <v>0.85169418278022091</v>
      </c>
      <c r="BE104">
        <f t="shared" si="78"/>
        <v>0.56589857008218813</v>
      </c>
      <c r="BF104">
        <f t="shared" si="79"/>
        <v>37.605080220583609</v>
      </c>
      <c r="BG104">
        <f t="shared" si="80"/>
        <v>0.96079126166238293</v>
      </c>
      <c r="BH104">
        <f t="shared" si="81"/>
        <v>69.771865245695167</v>
      </c>
      <c r="BI104">
        <f t="shared" si="82"/>
        <v>395.45992069291395</v>
      </c>
      <c r="BJ104">
        <f t="shared" si="83"/>
        <v>1.0279180661659254E-2</v>
      </c>
    </row>
    <row r="105" spans="1:62">
      <c r="A105" s="1">
        <v>25</v>
      </c>
      <c r="B105" s="1" t="s">
        <v>186</v>
      </c>
      <c r="C105" s="2">
        <v>41233</v>
      </c>
      <c r="D105" s="1" t="s">
        <v>160</v>
      </c>
      <c r="E105" s="1">
        <v>0</v>
      </c>
      <c r="F105" s="1" t="s">
        <v>69</v>
      </c>
      <c r="G105" s="1" t="s">
        <v>130</v>
      </c>
      <c r="H105" s="1">
        <v>0</v>
      </c>
      <c r="I105" s="1">
        <v>5996</v>
      </c>
      <c r="J105" s="1">
        <v>0</v>
      </c>
      <c r="K105">
        <f t="shared" si="56"/>
        <v>-76.546931740209615</v>
      </c>
      <c r="L105">
        <f t="shared" si="57"/>
        <v>0.56173204563487822</v>
      </c>
      <c r="M105">
        <f t="shared" si="58"/>
        <v>662.37128090755118</v>
      </c>
      <c r="N105">
        <f t="shared" si="59"/>
        <v>4.6383382039298438</v>
      </c>
      <c r="O105">
        <f t="shared" si="60"/>
        <v>0.89592829891509407</v>
      </c>
      <c r="P105">
        <f t="shared" si="61"/>
        <v>19.85798454284668</v>
      </c>
      <c r="Q105" s="1">
        <v>2</v>
      </c>
      <c r="R105">
        <f t="shared" si="62"/>
        <v>2.2982609868049622</v>
      </c>
      <c r="S105" s="1">
        <v>1</v>
      </c>
      <c r="T105">
        <f t="shared" si="63"/>
        <v>4.5965219736099243</v>
      </c>
      <c r="U105" s="1">
        <v>20.055513381958008</v>
      </c>
      <c r="V105" s="1">
        <v>19.85798454284668</v>
      </c>
      <c r="W105" s="1">
        <v>20.04798698425293</v>
      </c>
      <c r="X105" s="1">
        <v>399.69866943359375</v>
      </c>
      <c r="Y105" s="1">
        <v>429.49252319335938</v>
      </c>
      <c r="Z105" s="1">
        <v>12.682821273803711</v>
      </c>
      <c r="AA105" s="1">
        <v>14.509515762329102</v>
      </c>
      <c r="AB105" s="1">
        <v>53.0888671875</v>
      </c>
      <c r="AC105" s="1">
        <v>60.735206604003906</v>
      </c>
      <c r="AD105" s="1">
        <v>500.47100830078125</v>
      </c>
      <c r="AE105" s="1">
        <v>203.16099548339844</v>
      </c>
      <c r="AF105" s="1">
        <v>323.24050903320312</v>
      </c>
      <c r="AG105" s="1">
        <v>98.564773559570312</v>
      </c>
      <c r="AH105" s="1">
        <v>7.4887552261352539</v>
      </c>
      <c r="AI105" s="1">
        <v>-0.39996349811553955</v>
      </c>
      <c r="AJ105" s="1">
        <v>1</v>
      </c>
      <c r="AK105" s="1">
        <v>-0.21956524252891541</v>
      </c>
      <c r="AL105" s="1">
        <v>2.737391471862793</v>
      </c>
      <c r="AM105" s="1">
        <v>1</v>
      </c>
      <c r="AN105" s="1">
        <v>0</v>
      </c>
      <c r="AO105" s="1">
        <v>0.18999999761581421</v>
      </c>
      <c r="AP105" s="1">
        <v>111115</v>
      </c>
      <c r="AQ105">
        <f t="shared" si="64"/>
        <v>2.5023550415039062</v>
      </c>
      <c r="AR105">
        <f t="shared" si="65"/>
        <v>4.638338203929844E-3</v>
      </c>
      <c r="AS105">
        <f t="shared" si="66"/>
        <v>293.00798454284666</v>
      </c>
      <c r="AT105">
        <f t="shared" si="67"/>
        <v>293.20551338195799</v>
      </c>
      <c r="AU105">
        <f t="shared" si="68"/>
        <v>38.600588657472144</v>
      </c>
      <c r="AV105">
        <f t="shared" si="69"/>
        <v>-1.270107439471768</v>
      </c>
      <c r="AW105">
        <f t="shared" si="70"/>
        <v>2.3260554344880782</v>
      </c>
      <c r="AX105">
        <f t="shared" si="71"/>
        <v>23.599257122852954</v>
      </c>
      <c r="AY105">
        <f t="shared" si="72"/>
        <v>9.0897413605238526</v>
      </c>
      <c r="AZ105">
        <f t="shared" si="73"/>
        <v>19.956748962402344</v>
      </c>
      <c r="BA105">
        <f t="shared" si="74"/>
        <v>2.34033543247563</v>
      </c>
      <c r="BB105">
        <f t="shared" si="75"/>
        <v>0.50055962374252982</v>
      </c>
      <c r="BC105">
        <f t="shared" si="76"/>
        <v>1.4301271355729841</v>
      </c>
      <c r="BD105">
        <f t="shared" si="77"/>
        <v>0.91020829690264593</v>
      </c>
      <c r="BE105">
        <f t="shared" si="78"/>
        <v>0.31782510207745923</v>
      </c>
      <c r="BF105">
        <f t="shared" si="79"/>
        <v>65.286475315015323</v>
      </c>
      <c r="BG105">
        <f t="shared" si="80"/>
        <v>1.5422184208998413</v>
      </c>
      <c r="BH105">
        <f t="shared" si="81"/>
        <v>65.010730156157706</v>
      </c>
      <c r="BI105">
        <f t="shared" si="82"/>
        <v>451.97438196453049</v>
      </c>
      <c r="BJ105">
        <f t="shared" si="83"/>
        <v>-0.11010296428781045</v>
      </c>
    </row>
    <row r="106" spans="1:62">
      <c r="A106" s="1">
        <v>26</v>
      </c>
      <c r="B106" s="1" t="s">
        <v>187</v>
      </c>
      <c r="C106" s="2">
        <v>41233</v>
      </c>
      <c r="D106" s="1" t="s">
        <v>160</v>
      </c>
      <c r="E106" s="1">
        <v>0</v>
      </c>
      <c r="F106" s="1" t="s">
        <v>65</v>
      </c>
      <c r="G106" s="1" t="s">
        <v>130</v>
      </c>
      <c r="H106" s="1">
        <v>0</v>
      </c>
      <c r="I106" s="1">
        <v>6092</v>
      </c>
      <c r="J106" s="1">
        <v>0</v>
      </c>
      <c r="K106">
        <f t="shared" si="56"/>
        <v>-27.34603312778145</v>
      </c>
      <c r="L106">
        <f t="shared" si="57"/>
        <v>0.35914320654813364</v>
      </c>
      <c r="M106">
        <f t="shared" si="58"/>
        <v>532.82658073302935</v>
      </c>
      <c r="N106">
        <f t="shared" si="59"/>
        <v>3.2968660133951158</v>
      </c>
      <c r="O106">
        <f t="shared" si="60"/>
        <v>0.95714179101399965</v>
      </c>
      <c r="P106">
        <f t="shared" si="61"/>
        <v>19.901378631591797</v>
      </c>
      <c r="Q106" s="1">
        <v>2</v>
      </c>
      <c r="R106">
        <f t="shared" si="62"/>
        <v>2.2982609868049622</v>
      </c>
      <c r="S106" s="1">
        <v>1</v>
      </c>
      <c r="T106">
        <f t="shared" si="63"/>
        <v>4.5965219736099243</v>
      </c>
      <c r="U106" s="1">
        <v>20.133630752563477</v>
      </c>
      <c r="V106" s="1">
        <v>19.901378631591797</v>
      </c>
      <c r="W106" s="1">
        <v>20.155439376831055</v>
      </c>
      <c r="X106" s="1">
        <v>399.85064697265625</v>
      </c>
      <c r="Y106" s="1">
        <v>410.23724365234375</v>
      </c>
      <c r="Z106" s="1">
        <v>12.653221130371094</v>
      </c>
      <c r="AA106" s="1">
        <v>13.952215194702148</v>
      </c>
      <c r="AB106" s="1">
        <v>52.708839416503906</v>
      </c>
      <c r="AC106" s="1">
        <v>58.1199951171875</v>
      </c>
      <c r="AD106" s="1">
        <v>500.520751953125</v>
      </c>
      <c r="AE106" s="1">
        <v>55.644157409667969</v>
      </c>
      <c r="AF106" s="1">
        <v>20.771047592163086</v>
      </c>
      <c r="AG106" s="1">
        <v>98.563446044921875</v>
      </c>
      <c r="AH106" s="1">
        <v>7.4887552261352539</v>
      </c>
      <c r="AI106" s="1">
        <v>-0.39996349811553955</v>
      </c>
      <c r="AJ106" s="1">
        <v>1</v>
      </c>
      <c r="AK106" s="1">
        <v>-0.21956524252891541</v>
      </c>
      <c r="AL106" s="1">
        <v>2.737391471862793</v>
      </c>
      <c r="AM106" s="1">
        <v>1</v>
      </c>
      <c r="AN106" s="1">
        <v>0</v>
      </c>
      <c r="AO106" s="1">
        <v>0.18999999761581421</v>
      </c>
      <c r="AP106" s="1">
        <v>111115</v>
      </c>
      <c r="AQ106">
        <f t="shared" si="64"/>
        <v>2.5026037597656248</v>
      </c>
      <c r="AR106">
        <f t="shared" si="65"/>
        <v>3.2968660133951156E-3</v>
      </c>
      <c r="AS106">
        <f t="shared" si="66"/>
        <v>293.05137863159177</v>
      </c>
      <c r="AT106">
        <f t="shared" si="67"/>
        <v>293.28363075256345</v>
      </c>
      <c r="AU106">
        <f t="shared" si="68"/>
        <v>10.572389775170905</v>
      </c>
      <c r="AV106">
        <f t="shared" si="69"/>
        <v>-1.025757324691259</v>
      </c>
      <c r="AW106">
        <f t="shared" si="70"/>
        <v>2.3323202005641641</v>
      </c>
      <c r="AX106">
        <f t="shared" si="71"/>
        <v>23.663135717689617</v>
      </c>
      <c r="AY106">
        <f t="shared" si="72"/>
        <v>9.7109205229874682</v>
      </c>
      <c r="AZ106">
        <f t="shared" si="73"/>
        <v>20.017504692077637</v>
      </c>
      <c r="BA106">
        <f t="shared" si="74"/>
        <v>2.3491580002634875</v>
      </c>
      <c r="BB106">
        <f t="shared" si="75"/>
        <v>0.33311565260318343</v>
      </c>
      <c r="BC106">
        <f t="shared" si="76"/>
        <v>1.3751784095501645</v>
      </c>
      <c r="BD106">
        <f t="shared" si="77"/>
        <v>0.97397959071332307</v>
      </c>
      <c r="BE106">
        <f t="shared" si="78"/>
        <v>0.210389061613628</v>
      </c>
      <c r="BF106">
        <f t="shared" si="79"/>
        <v>52.517223941380152</v>
      </c>
      <c r="BG106">
        <f t="shared" si="80"/>
        <v>1.2988254698409931</v>
      </c>
      <c r="BH106">
        <f t="shared" si="81"/>
        <v>61.206287129018747</v>
      </c>
      <c r="BI106">
        <f t="shared" si="82"/>
        <v>418.26878248419484</v>
      </c>
      <c r="BJ106">
        <f t="shared" si="83"/>
        <v>-4.0016114650437626E-2</v>
      </c>
    </row>
    <row r="107" spans="1:62">
      <c r="A107" s="1">
        <v>27</v>
      </c>
      <c r="B107" s="1" t="s">
        <v>188</v>
      </c>
      <c r="C107" s="2">
        <v>41233</v>
      </c>
      <c r="D107" s="1" t="s">
        <v>160</v>
      </c>
      <c r="E107" s="1">
        <v>0</v>
      </c>
      <c r="F107" s="1" t="s">
        <v>107</v>
      </c>
      <c r="G107" s="1" t="s">
        <v>130</v>
      </c>
      <c r="H107" s="1">
        <v>0</v>
      </c>
      <c r="I107" s="1">
        <v>6162</v>
      </c>
      <c r="J107" s="1">
        <v>0</v>
      </c>
      <c r="K107">
        <f t="shared" si="56"/>
        <v>-7.0205522236634659</v>
      </c>
      <c r="L107">
        <f t="shared" si="57"/>
        <v>0.14188993631736271</v>
      </c>
      <c r="M107">
        <f t="shared" si="58"/>
        <v>476.18625485348133</v>
      </c>
      <c r="N107">
        <f t="shared" si="59"/>
        <v>1.4697347741984319</v>
      </c>
      <c r="O107">
        <f t="shared" si="60"/>
        <v>1.0330318349281695</v>
      </c>
      <c r="P107">
        <f t="shared" si="61"/>
        <v>19.920888900756836</v>
      </c>
      <c r="Q107" s="1">
        <v>2</v>
      </c>
      <c r="R107">
        <f t="shared" si="62"/>
        <v>2.2982609868049622</v>
      </c>
      <c r="S107" s="1">
        <v>1</v>
      </c>
      <c r="T107">
        <f t="shared" si="63"/>
        <v>4.5965219736099243</v>
      </c>
      <c r="U107" s="1">
        <v>20.139965057373047</v>
      </c>
      <c r="V107" s="1">
        <v>19.920888900756836</v>
      </c>
      <c r="W107" s="1">
        <v>20.184478759765625</v>
      </c>
      <c r="X107" s="1">
        <v>399.83157348632812</v>
      </c>
      <c r="Y107" s="1">
        <v>402.40054321289062</v>
      </c>
      <c r="Z107" s="1">
        <v>12.631503105163574</v>
      </c>
      <c r="AA107" s="1">
        <v>13.211025238037109</v>
      </c>
      <c r="AB107" s="1">
        <v>52.597179412841797</v>
      </c>
      <c r="AC107" s="1">
        <v>55.010292053222656</v>
      </c>
      <c r="AD107" s="1">
        <v>500.52206420898438</v>
      </c>
      <c r="AE107" s="1">
        <v>1.6002069711685181</v>
      </c>
      <c r="AF107" s="1">
        <v>1.2218157052993774</v>
      </c>
      <c r="AG107" s="1">
        <v>98.562362670898438</v>
      </c>
      <c r="AH107" s="1">
        <v>7.4887552261352539</v>
      </c>
      <c r="AI107" s="1">
        <v>-0.39996349811553955</v>
      </c>
      <c r="AJ107" s="1">
        <v>1</v>
      </c>
      <c r="AK107" s="1">
        <v>-0.21956524252891541</v>
      </c>
      <c r="AL107" s="1">
        <v>2.737391471862793</v>
      </c>
      <c r="AM107" s="1">
        <v>1</v>
      </c>
      <c r="AN107" s="1">
        <v>0</v>
      </c>
      <c r="AO107" s="1">
        <v>0.18999999761581421</v>
      </c>
      <c r="AP107" s="1">
        <v>111115</v>
      </c>
      <c r="AQ107">
        <f t="shared" si="64"/>
        <v>2.5026103210449215</v>
      </c>
      <c r="AR107">
        <f t="shared" si="65"/>
        <v>1.4697347741984318E-3</v>
      </c>
      <c r="AS107">
        <f t="shared" si="66"/>
        <v>293.07088890075681</v>
      </c>
      <c r="AT107">
        <f t="shared" si="67"/>
        <v>293.28996505737302</v>
      </c>
      <c r="AU107">
        <f t="shared" si="68"/>
        <v>0.30403932070682771</v>
      </c>
      <c r="AV107">
        <f t="shared" si="69"/>
        <v>-0.48172848378541439</v>
      </c>
      <c r="AW107">
        <f t="shared" si="70"/>
        <v>2.3351416956939754</v>
      </c>
      <c r="AX107">
        <f t="shared" si="71"/>
        <v>23.69202231374117</v>
      </c>
      <c r="AY107">
        <f t="shared" si="72"/>
        <v>10.48099707570406</v>
      </c>
      <c r="AZ107">
        <f t="shared" si="73"/>
        <v>20.030426979064941</v>
      </c>
      <c r="BA107">
        <f t="shared" si="74"/>
        <v>2.3510382480186576</v>
      </c>
      <c r="BB107">
        <f t="shared" si="75"/>
        <v>0.13764109632395358</v>
      </c>
      <c r="BC107">
        <f t="shared" si="76"/>
        <v>1.3021098607658059</v>
      </c>
      <c r="BD107">
        <f t="shared" si="77"/>
        <v>1.0489283872528516</v>
      </c>
      <c r="BE107">
        <f t="shared" si="78"/>
        <v>8.639758697565543E-2</v>
      </c>
      <c r="BF107">
        <f t="shared" si="79"/>
        <v>46.934042349765697</v>
      </c>
      <c r="BG107">
        <f t="shared" si="80"/>
        <v>1.1833638470054308</v>
      </c>
      <c r="BH107">
        <f t="shared" si="81"/>
        <v>56.279487619754619</v>
      </c>
      <c r="BI107">
        <f t="shared" si="82"/>
        <v>404.46248168644962</v>
      </c>
      <c r="BJ107">
        <f t="shared" si="83"/>
        <v>-9.7688438321409318E-3</v>
      </c>
    </row>
    <row r="108" spans="1:62">
      <c r="A108" s="1">
        <v>28</v>
      </c>
      <c r="B108" s="1" t="s">
        <v>189</v>
      </c>
      <c r="C108" s="2">
        <v>41233</v>
      </c>
      <c r="D108" s="1" t="s">
        <v>160</v>
      </c>
      <c r="E108" s="1">
        <v>0</v>
      </c>
      <c r="F108" s="1" t="s">
        <v>190</v>
      </c>
      <c r="G108" s="1" t="s">
        <v>66</v>
      </c>
      <c r="H108" s="1">
        <v>0</v>
      </c>
      <c r="I108" s="1">
        <v>6395</v>
      </c>
      <c r="J108" s="1">
        <v>0</v>
      </c>
      <c r="K108">
        <f t="shared" si="56"/>
        <v>14.801127994851486</v>
      </c>
      <c r="L108">
        <f t="shared" si="57"/>
        <v>0.72113281088517189</v>
      </c>
      <c r="M108">
        <f t="shared" si="58"/>
        <v>342.03083067613125</v>
      </c>
      <c r="N108">
        <f t="shared" si="59"/>
        <v>4.5914051823264339</v>
      </c>
      <c r="O108">
        <f t="shared" si="60"/>
        <v>0.74146107698029828</v>
      </c>
      <c r="P108">
        <f t="shared" si="61"/>
        <v>20.238836288452148</v>
      </c>
      <c r="Q108" s="1">
        <v>4.5</v>
      </c>
      <c r="R108">
        <f t="shared" si="62"/>
        <v>1.7493478804826736</v>
      </c>
      <c r="S108" s="1">
        <v>1</v>
      </c>
      <c r="T108">
        <f t="shared" si="63"/>
        <v>3.4986957609653473</v>
      </c>
      <c r="U108" s="1">
        <v>20.360759735107422</v>
      </c>
      <c r="V108" s="1">
        <v>20.238836288452148</v>
      </c>
      <c r="W108" s="1">
        <v>20.322294235229492</v>
      </c>
      <c r="X108" s="1">
        <v>399.92108154296875</v>
      </c>
      <c r="Y108" s="1">
        <v>385.02316284179688</v>
      </c>
      <c r="Z108" s="1">
        <v>12.58002758026123</v>
      </c>
      <c r="AA108" s="1">
        <v>16.639686584472656</v>
      </c>
      <c r="AB108" s="1">
        <v>51.674026489257812</v>
      </c>
      <c r="AC108" s="1">
        <v>68.349578857421875</v>
      </c>
      <c r="AD108" s="1">
        <v>500.47369384765625</v>
      </c>
      <c r="AE108" s="1">
        <v>947.80511474609375</v>
      </c>
      <c r="AF108" s="1">
        <v>842.72296142578125</v>
      </c>
      <c r="AG108" s="1">
        <v>98.564613342285156</v>
      </c>
      <c r="AH108" s="1">
        <v>7.4887552261352539</v>
      </c>
      <c r="AI108" s="1">
        <v>-0.39996349811553955</v>
      </c>
      <c r="AJ108" s="1">
        <v>1</v>
      </c>
      <c r="AK108" s="1">
        <v>-0.21956524252891541</v>
      </c>
      <c r="AL108" s="1">
        <v>2.737391471862793</v>
      </c>
      <c r="AM108" s="1">
        <v>1</v>
      </c>
      <c r="AN108" s="1">
        <v>0</v>
      </c>
      <c r="AO108" s="1">
        <v>0.18999999761581421</v>
      </c>
      <c r="AP108" s="1">
        <v>111115</v>
      </c>
      <c r="AQ108">
        <f t="shared" si="64"/>
        <v>1.1121637641059026</v>
      </c>
      <c r="AR108">
        <f t="shared" si="65"/>
        <v>4.5914051823264341E-3</v>
      </c>
      <c r="AS108">
        <f t="shared" si="66"/>
        <v>293.38883628845213</v>
      </c>
      <c r="AT108">
        <f t="shared" si="67"/>
        <v>293.5107597351074</v>
      </c>
      <c r="AU108">
        <f t="shared" si="68"/>
        <v>180.08296954201433</v>
      </c>
      <c r="AV108">
        <f t="shared" si="69"/>
        <v>-0.20903336618734203</v>
      </c>
      <c r="AW108">
        <f t="shared" si="70"/>
        <v>2.3815453513156553</v>
      </c>
      <c r="AX108">
        <f t="shared" si="71"/>
        <v>24.162275593221953</v>
      </c>
      <c r="AY108">
        <f t="shared" si="72"/>
        <v>7.5225890087492964</v>
      </c>
      <c r="AZ108">
        <f t="shared" si="73"/>
        <v>20.299798011779785</v>
      </c>
      <c r="BA108">
        <f t="shared" si="74"/>
        <v>2.3905342811774992</v>
      </c>
      <c r="BB108">
        <f t="shared" si="75"/>
        <v>0.59789734714994736</v>
      </c>
      <c r="BC108">
        <f t="shared" si="76"/>
        <v>1.640084274335357</v>
      </c>
      <c r="BD108">
        <f t="shared" si="77"/>
        <v>0.75045000684214225</v>
      </c>
      <c r="BE108">
        <f t="shared" si="78"/>
        <v>0.38309686639515622</v>
      </c>
      <c r="BF108">
        <f t="shared" si="79"/>
        <v>33.712136576733478</v>
      </c>
      <c r="BG108">
        <f t="shared" si="80"/>
        <v>0.88833832269117052</v>
      </c>
      <c r="BH108">
        <f t="shared" si="81"/>
        <v>73.649277314822584</v>
      </c>
      <c r="BI108">
        <f t="shared" si="82"/>
        <v>379.31202813383464</v>
      </c>
      <c r="BJ108">
        <f t="shared" si="83"/>
        <v>2.8738671579388413E-2</v>
      </c>
    </row>
    <row r="109" spans="1:62">
      <c r="A109" s="1">
        <v>29</v>
      </c>
      <c r="B109" s="1" t="s">
        <v>191</v>
      </c>
      <c r="C109" s="2">
        <v>41233</v>
      </c>
      <c r="D109" s="1" t="s">
        <v>160</v>
      </c>
      <c r="E109" s="1">
        <v>0</v>
      </c>
      <c r="F109" s="1" t="s">
        <v>73</v>
      </c>
      <c r="G109" s="1" t="s">
        <v>66</v>
      </c>
      <c r="H109" s="1">
        <v>0</v>
      </c>
      <c r="I109" s="1">
        <v>6513</v>
      </c>
      <c r="J109" s="1">
        <v>0</v>
      </c>
      <c r="K109">
        <f t="shared" si="56"/>
        <v>11.835820804340827</v>
      </c>
      <c r="L109">
        <f t="shared" si="57"/>
        <v>0.74533838499319571</v>
      </c>
      <c r="M109">
        <f t="shared" si="58"/>
        <v>352.82703484820803</v>
      </c>
      <c r="N109">
        <f t="shared" si="59"/>
        <v>4.9818160682598966</v>
      </c>
      <c r="O109">
        <f t="shared" si="60"/>
        <v>0.78243496915154909</v>
      </c>
      <c r="P109">
        <f t="shared" si="61"/>
        <v>20.712764739990234</v>
      </c>
      <c r="Q109" s="1">
        <v>4.5</v>
      </c>
      <c r="R109">
        <f t="shared" si="62"/>
        <v>1.7493478804826736</v>
      </c>
      <c r="S109" s="1">
        <v>1</v>
      </c>
      <c r="T109">
        <f t="shared" si="63"/>
        <v>3.4986957609653473</v>
      </c>
      <c r="U109" s="1">
        <v>20.773288726806641</v>
      </c>
      <c r="V109" s="1">
        <v>20.712764739990234</v>
      </c>
      <c r="W109" s="1">
        <v>20.684354782104492</v>
      </c>
      <c r="X109" s="1">
        <v>399.92822265625</v>
      </c>
      <c r="Y109" s="1">
        <v>387.55038452148438</v>
      </c>
      <c r="Z109" s="1">
        <v>12.537644386291504</v>
      </c>
      <c r="AA109" s="1">
        <v>16.9410400390625</v>
      </c>
      <c r="AB109" s="1">
        <v>50.206272125244141</v>
      </c>
      <c r="AC109" s="1">
        <v>67.83941650390625</v>
      </c>
      <c r="AD109" s="1">
        <v>500.48614501953125</v>
      </c>
      <c r="AE109" s="1">
        <v>1207.6112060546875</v>
      </c>
      <c r="AF109" s="1">
        <v>641.370361328125</v>
      </c>
      <c r="AG109" s="1">
        <v>98.564117431640625</v>
      </c>
      <c r="AH109" s="1">
        <v>7.4887552261352539</v>
      </c>
      <c r="AI109" s="1">
        <v>-0.39996349811553955</v>
      </c>
      <c r="AJ109" s="1">
        <v>0.66666668653488159</v>
      </c>
      <c r="AK109" s="1">
        <v>-0.21956524252891541</v>
      </c>
      <c r="AL109" s="1">
        <v>2.737391471862793</v>
      </c>
      <c r="AM109" s="1">
        <v>1</v>
      </c>
      <c r="AN109" s="1">
        <v>0</v>
      </c>
      <c r="AO109" s="1">
        <v>0.18999999761581421</v>
      </c>
      <c r="AP109" s="1">
        <v>111115</v>
      </c>
      <c r="AQ109">
        <f t="shared" si="64"/>
        <v>1.1121914333767358</v>
      </c>
      <c r="AR109">
        <f t="shared" si="65"/>
        <v>4.9818160682598969E-3</v>
      </c>
      <c r="AS109">
        <f t="shared" si="66"/>
        <v>293.86276473999021</v>
      </c>
      <c r="AT109">
        <f t="shared" si="67"/>
        <v>293.92328872680662</v>
      </c>
      <c r="AU109">
        <f t="shared" si="68"/>
        <v>229.44612627122115</v>
      </c>
      <c r="AV109">
        <f t="shared" si="69"/>
        <v>0.1032216823746053</v>
      </c>
      <c r="AW109">
        <f t="shared" si="70"/>
        <v>2.452213628975831</v>
      </c>
      <c r="AX109">
        <f t="shared" si="71"/>
        <v>24.879374897021417</v>
      </c>
      <c r="AY109">
        <f t="shared" si="72"/>
        <v>7.9383348579589175</v>
      </c>
      <c r="AZ109">
        <f t="shared" si="73"/>
        <v>20.743026733398438</v>
      </c>
      <c r="BA109">
        <f t="shared" si="74"/>
        <v>2.4567877828004616</v>
      </c>
      <c r="BB109">
        <f t="shared" si="75"/>
        <v>0.61444186318427529</v>
      </c>
      <c r="BC109">
        <f t="shared" si="76"/>
        <v>1.6697786598242819</v>
      </c>
      <c r="BD109">
        <f t="shared" si="77"/>
        <v>0.78700912297617975</v>
      </c>
      <c r="BE109">
        <f t="shared" si="78"/>
        <v>0.39397215404784408</v>
      </c>
      <c r="BF109">
        <f t="shared" si="79"/>
        <v>34.776085295836332</v>
      </c>
      <c r="BG109">
        <f t="shared" si="80"/>
        <v>0.91040300549269249</v>
      </c>
      <c r="BH109">
        <f t="shared" si="81"/>
        <v>73.134511816870358</v>
      </c>
      <c r="BI109">
        <f t="shared" si="82"/>
        <v>382.98343752822785</v>
      </c>
      <c r="BJ109">
        <f t="shared" si="83"/>
        <v>2.2601681734960785E-2</v>
      </c>
    </row>
    <row r="110" spans="1:62">
      <c r="A110" s="1">
        <v>30</v>
      </c>
      <c r="B110" s="1" t="s">
        <v>192</v>
      </c>
      <c r="C110" s="2">
        <v>41233</v>
      </c>
      <c r="D110" s="1" t="s">
        <v>160</v>
      </c>
      <c r="E110" s="1">
        <v>0</v>
      </c>
      <c r="F110" s="1" t="s">
        <v>71</v>
      </c>
      <c r="G110" s="1" t="s">
        <v>66</v>
      </c>
      <c r="H110" s="1">
        <v>0</v>
      </c>
      <c r="I110" s="1">
        <v>6614</v>
      </c>
      <c r="J110" s="1">
        <v>0</v>
      </c>
      <c r="K110">
        <f t="shared" si="56"/>
        <v>9.1068289833795912</v>
      </c>
      <c r="L110">
        <f t="shared" si="57"/>
        <v>0.52554833517439015</v>
      </c>
      <c r="M110">
        <f t="shared" si="58"/>
        <v>352.33921639883943</v>
      </c>
      <c r="N110">
        <f t="shared" si="59"/>
        <v>4.1199293898698928</v>
      </c>
      <c r="O110">
        <f t="shared" si="60"/>
        <v>0.87768519557709723</v>
      </c>
      <c r="P110">
        <f t="shared" si="61"/>
        <v>21.08302116394043</v>
      </c>
      <c r="Q110" s="1">
        <v>5</v>
      </c>
      <c r="R110">
        <f t="shared" si="62"/>
        <v>1.6395652592182159</v>
      </c>
      <c r="S110" s="1">
        <v>1</v>
      </c>
      <c r="T110">
        <f t="shared" si="63"/>
        <v>3.2791305184364319</v>
      </c>
      <c r="U110" s="1">
        <v>21.175205230712891</v>
      </c>
      <c r="V110" s="1">
        <v>21.08302116394043</v>
      </c>
      <c r="W110" s="1">
        <v>21.081371307373047</v>
      </c>
      <c r="X110" s="1">
        <v>399.85723876953125</v>
      </c>
      <c r="Y110" s="1">
        <v>389.1575927734375</v>
      </c>
      <c r="Z110" s="1">
        <v>12.499878883361816</v>
      </c>
      <c r="AA110" s="1">
        <v>16.547666549682617</v>
      </c>
      <c r="AB110" s="1">
        <v>48.833724975585938</v>
      </c>
      <c r="AC110" s="1">
        <v>64.647361755371094</v>
      </c>
      <c r="AD110" s="1">
        <v>500.48995971679688</v>
      </c>
      <c r="AE110" s="1">
        <v>781.2166748046875</v>
      </c>
      <c r="AF110" s="1">
        <v>798.66278076171875</v>
      </c>
      <c r="AG110" s="1">
        <v>98.564308166503906</v>
      </c>
      <c r="AH110" s="1">
        <v>7.4887552261352539</v>
      </c>
      <c r="AI110" s="1">
        <v>-0.39996349811553955</v>
      </c>
      <c r="AJ110" s="1">
        <v>1</v>
      </c>
      <c r="AK110" s="1">
        <v>-0.21956524252891541</v>
      </c>
      <c r="AL110" s="1">
        <v>2.737391471862793</v>
      </c>
      <c r="AM110" s="1">
        <v>1</v>
      </c>
      <c r="AN110" s="1">
        <v>0</v>
      </c>
      <c r="AO110" s="1">
        <v>0.18999999761581421</v>
      </c>
      <c r="AP110" s="1">
        <v>111115</v>
      </c>
      <c r="AQ110">
        <f t="shared" si="64"/>
        <v>1.0009799194335935</v>
      </c>
      <c r="AR110">
        <f t="shared" si="65"/>
        <v>4.1199293898698929E-3</v>
      </c>
      <c r="AS110">
        <f t="shared" si="66"/>
        <v>294.23302116394041</v>
      </c>
      <c r="AT110">
        <f t="shared" si="67"/>
        <v>294.32520523071287</v>
      </c>
      <c r="AU110">
        <f t="shared" si="68"/>
        <v>148.43116635032493</v>
      </c>
      <c r="AV110">
        <f t="shared" si="69"/>
        <v>-0.33853288423165379</v>
      </c>
      <c r="AW110">
        <f t="shared" si="70"/>
        <v>2.5086945008165631</v>
      </c>
      <c r="AX110">
        <f t="shared" si="71"/>
        <v>25.452362497980964</v>
      </c>
      <c r="AY110">
        <f t="shared" si="72"/>
        <v>8.9046959482983468</v>
      </c>
      <c r="AZ110">
        <f t="shared" si="73"/>
        <v>21.12911319732666</v>
      </c>
      <c r="BA110">
        <f t="shared" si="74"/>
        <v>2.515804741499982</v>
      </c>
      <c r="BB110">
        <f t="shared" si="75"/>
        <v>0.45295323234660617</v>
      </c>
      <c r="BC110">
        <f t="shared" si="76"/>
        <v>1.6310093052394659</v>
      </c>
      <c r="BD110">
        <f t="shared" si="77"/>
        <v>0.88479543626051615</v>
      </c>
      <c r="BE110">
        <f t="shared" si="78"/>
        <v>0.28883093929742854</v>
      </c>
      <c r="BF110">
        <f t="shared" si="79"/>
        <v>34.728071104279721</v>
      </c>
      <c r="BG110">
        <f t="shared" si="80"/>
        <v>0.90538954639892311</v>
      </c>
      <c r="BH110">
        <f t="shared" si="81"/>
        <v>69.200121146876086</v>
      </c>
      <c r="BI110">
        <f t="shared" si="82"/>
        <v>385.40836136638006</v>
      </c>
      <c r="BJ110">
        <f t="shared" si="83"/>
        <v>1.6351323221933688E-2</v>
      </c>
    </row>
    <row r="111" spans="1:62">
      <c r="A111" s="1">
        <v>31</v>
      </c>
      <c r="B111" s="1" t="s">
        <v>193</v>
      </c>
      <c r="C111" s="2">
        <v>41233</v>
      </c>
      <c r="D111" s="1" t="s">
        <v>160</v>
      </c>
      <c r="E111" s="1">
        <v>0</v>
      </c>
      <c r="F111" s="1" t="s">
        <v>69</v>
      </c>
      <c r="G111" s="1" t="s">
        <v>66</v>
      </c>
      <c r="H111" s="1">
        <v>0</v>
      </c>
      <c r="I111" s="1">
        <v>6656.5</v>
      </c>
      <c r="J111" s="1">
        <v>0</v>
      </c>
      <c r="K111">
        <f t="shared" si="56"/>
        <v>-18.642558782072754</v>
      </c>
      <c r="L111">
        <f t="shared" si="57"/>
        <v>0.11578683366827089</v>
      </c>
      <c r="M111">
        <f t="shared" si="58"/>
        <v>675.71669915989332</v>
      </c>
      <c r="N111">
        <f t="shared" si="59"/>
        <v>1.2975764672743213</v>
      </c>
      <c r="O111">
        <f t="shared" si="60"/>
        <v>1.1239195550063172</v>
      </c>
      <c r="P111">
        <f t="shared" si="61"/>
        <v>20.976037979125977</v>
      </c>
      <c r="Q111" s="1">
        <v>5.5</v>
      </c>
      <c r="R111">
        <f t="shared" si="62"/>
        <v>1.5297826379537582</v>
      </c>
      <c r="S111" s="1">
        <v>1</v>
      </c>
      <c r="T111">
        <f t="shared" si="63"/>
        <v>3.0595652759075165</v>
      </c>
      <c r="U111" s="1">
        <v>21.254959106445312</v>
      </c>
      <c r="V111" s="1">
        <v>20.976037979125977</v>
      </c>
      <c r="W111" s="1">
        <v>21.222011566162109</v>
      </c>
      <c r="X111" s="1">
        <v>400.00967407226562</v>
      </c>
      <c r="Y111" s="1">
        <v>419.89764404296875</v>
      </c>
      <c r="Z111" s="1">
        <v>12.476589202880859</v>
      </c>
      <c r="AA111" s="1">
        <v>13.882728576660156</v>
      </c>
      <c r="AB111" s="1">
        <v>48.504737854003906</v>
      </c>
      <c r="AC111" s="1">
        <v>53.971324920654297</v>
      </c>
      <c r="AD111" s="1">
        <v>500.49050903320312</v>
      </c>
      <c r="AE111" s="1">
        <v>24.915664672851562</v>
      </c>
      <c r="AF111" s="1">
        <v>19.736391067504883</v>
      </c>
      <c r="AG111" s="1">
        <v>98.56414794921875</v>
      </c>
      <c r="AH111" s="1">
        <v>7.4887552261352539</v>
      </c>
      <c r="AI111" s="1">
        <v>-0.39996349811553955</v>
      </c>
      <c r="AJ111" s="1">
        <v>1</v>
      </c>
      <c r="AK111" s="1">
        <v>-0.21956524252891541</v>
      </c>
      <c r="AL111" s="1">
        <v>2.737391471862793</v>
      </c>
      <c r="AM111" s="1">
        <v>1</v>
      </c>
      <c r="AN111" s="1">
        <v>0</v>
      </c>
      <c r="AO111" s="1">
        <v>0.18999999761581421</v>
      </c>
      <c r="AP111" s="1">
        <v>111115</v>
      </c>
      <c r="AQ111">
        <f t="shared" si="64"/>
        <v>0.90998274369673282</v>
      </c>
      <c r="AR111">
        <f t="shared" si="65"/>
        <v>1.2975764672743214E-3</v>
      </c>
      <c r="AS111">
        <f t="shared" si="66"/>
        <v>294.12603797912595</v>
      </c>
      <c r="AT111">
        <f t="shared" si="67"/>
        <v>294.40495910644529</v>
      </c>
      <c r="AU111">
        <f t="shared" si="68"/>
        <v>4.7339762284382232</v>
      </c>
      <c r="AV111">
        <f t="shared" si="69"/>
        <v>-0.55166257915598493</v>
      </c>
      <c r="AW111">
        <f t="shared" si="70"/>
        <v>2.4922588683750959</v>
      </c>
      <c r="AX111">
        <f t="shared" si="71"/>
        <v>25.285653254559996</v>
      </c>
      <c r="AY111">
        <f t="shared" si="72"/>
        <v>11.40292467789984</v>
      </c>
      <c r="AZ111">
        <f t="shared" si="73"/>
        <v>21.115498542785645</v>
      </c>
      <c r="BA111">
        <f t="shared" si="74"/>
        <v>2.5137026860267357</v>
      </c>
      <c r="BB111">
        <f t="shared" si="75"/>
        <v>0.11156475360020725</v>
      </c>
      <c r="BC111">
        <f t="shared" si="76"/>
        <v>1.3683393133687787</v>
      </c>
      <c r="BD111">
        <f t="shared" si="77"/>
        <v>1.1453633726579571</v>
      </c>
      <c r="BE111">
        <f t="shared" si="78"/>
        <v>7.0095392539866713E-2</v>
      </c>
      <c r="BF111">
        <f t="shared" si="79"/>
        <v>66.601440707753454</v>
      </c>
      <c r="BG111">
        <f t="shared" si="80"/>
        <v>1.6092414633570704</v>
      </c>
      <c r="BH111">
        <f t="shared" si="81"/>
        <v>55.680015000921188</v>
      </c>
      <c r="BI111">
        <f t="shared" si="82"/>
        <v>428.12347094523449</v>
      </c>
      <c r="BJ111">
        <f t="shared" si="83"/>
        <v>-2.4245761400316902E-2</v>
      </c>
    </row>
    <row r="112" spans="1:62">
      <c r="A112" s="1">
        <v>32</v>
      </c>
      <c r="B112" s="1" t="s">
        <v>194</v>
      </c>
      <c r="C112" s="2">
        <v>41233</v>
      </c>
      <c r="D112" s="1" t="s">
        <v>160</v>
      </c>
      <c r="E112" s="1">
        <v>0</v>
      </c>
      <c r="F112" s="1" t="s">
        <v>65</v>
      </c>
      <c r="G112" s="1" t="s">
        <v>66</v>
      </c>
      <c r="H112" s="1">
        <v>0</v>
      </c>
      <c r="I112" s="1">
        <v>6740</v>
      </c>
      <c r="J112" s="1">
        <v>0</v>
      </c>
      <c r="K112">
        <f t="shared" si="56"/>
        <v>-4.0340634106112212</v>
      </c>
      <c r="L112">
        <f t="shared" si="57"/>
        <v>4.4892055188966259E-2</v>
      </c>
      <c r="M112">
        <f t="shared" si="58"/>
        <v>540.54588167166798</v>
      </c>
      <c r="N112">
        <f t="shared" si="59"/>
        <v>0.55989963724604563</v>
      </c>
      <c r="O112">
        <f t="shared" si="60"/>
        <v>1.2233204010775671</v>
      </c>
      <c r="P112">
        <f t="shared" si="61"/>
        <v>21.092367172241211</v>
      </c>
      <c r="Q112" s="1">
        <v>5.5</v>
      </c>
      <c r="R112">
        <f t="shared" si="62"/>
        <v>1.5297826379537582</v>
      </c>
      <c r="S112" s="1">
        <v>1</v>
      </c>
      <c r="T112">
        <f t="shared" si="63"/>
        <v>3.0595652759075165</v>
      </c>
      <c r="U112" s="1">
        <v>21.427963256835938</v>
      </c>
      <c r="V112" s="1">
        <v>21.092367172241211</v>
      </c>
      <c r="W112" s="1">
        <v>21.447858810424805</v>
      </c>
      <c r="X112" s="1">
        <v>400.32485961914062</v>
      </c>
      <c r="Y112" s="1">
        <v>404.50921630859375</v>
      </c>
      <c r="Z112" s="1">
        <v>12.448294639587402</v>
      </c>
      <c r="AA112" s="1">
        <v>13.05556583404541</v>
      </c>
      <c r="AB112" s="1">
        <v>47.884407043457031</v>
      </c>
      <c r="AC112" s="1">
        <v>50.220375061035156</v>
      </c>
      <c r="AD112" s="1">
        <v>500.4755859375</v>
      </c>
      <c r="AE112" s="1">
        <v>5.0995182991027832</v>
      </c>
      <c r="AF112" s="1">
        <v>7.980095386505127</v>
      </c>
      <c r="AG112" s="1">
        <v>98.564430236816406</v>
      </c>
      <c r="AH112" s="1">
        <v>7.4887552261352539</v>
      </c>
      <c r="AI112" s="1">
        <v>-0.39996349811553955</v>
      </c>
      <c r="AJ112" s="1">
        <v>1</v>
      </c>
      <c r="AK112" s="1">
        <v>-0.21956524252891541</v>
      </c>
      <c r="AL112" s="1">
        <v>2.737391471862793</v>
      </c>
      <c r="AM112" s="1">
        <v>1</v>
      </c>
      <c r="AN112" s="1">
        <v>0</v>
      </c>
      <c r="AO112" s="1">
        <v>0.18999999761581421</v>
      </c>
      <c r="AP112" s="1">
        <v>111115</v>
      </c>
      <c r="AQ112">
        <f t="shared" si="64"/>
        <v>0.90995561079545451</v>
      </c>
      <c r="AR112">
        <f t="shared" si="65"/>
        <v>5.5989963724604563E-4</v>
      </c>
      <c r="AS112">
        <f t="shared" si="66"/>
        <v>294.24236717224119</v>
      </c>
      <c r="AT112">
        <f t="shared" si="67"/>
        <v>294.57796325683591</v>
      </c>
      <c r="AU112">
        <f t="shared" si="68"/>
        <v>0.96890846467132974</v>
      </c>
      <c r="AV112">
        <f t="shared" si="69"/>
        <v>-0.2235531873831578</v>
      </c>
      <c r="AW112">
        <f t="shared" si="70"/>
        <v>2.5101348089294997</v>
      </c>
      <c r="AX112">
        <f t="shared" si="71"/>
        <v>25.466943834591341</v>
      </c>
      <c r="AY112">
        <f t="shared" si="72"/>
        <v>12.41137800054593</v>
      </c>
      <c r="AZ112">
        <f t="shared" si="73"/>
        <v>21.260165214538574</v>
      </c>
      <c r="BA112">
        <f t="shared" si="74"/>
        <v>2.5361175743533693</v>
      </c>
      <c r="BB112">
        <f t="shared" si="75"/>
        <v>4.4242892902565174E-2</v>
      </c>
      <c r="BC112">
        <f t="shared" si="76"/>
        <v>1.2868144078519326</v>
      </c>
      <c r="BD112">
        <f t="shared" si="77"/>
        <v>1.2493031665014367</v>
      </c>
      <c r="BE112">
        <f t="shared" si="78"/>
        <v>2.7709407587155354E-2</v>
      </c>
      <c r="BF112">
        <f t="shared" si="79"/>
        <v>53.27859684382554</v>
      </c>
      <c r="BG112">
        <f t="shared" si="80"/>
        <v>1.3363005337789238</v>
      </c>
      <c r="BH112">
        <f t="shared" si="81"/>
        <v>51.026192767001262</v>
      </c>
      <c r="BI112">
        <f t="shared" si="82"/>
        <v>406.28920304305223</v>
      </c>
      <c r="BJ112">
        <f t="shared" si="83"/>
        <v>-5.0664131776679945E-3</v>
      </c>
    </row>
    <row r="113" spans="1:62">
      <c r="A113" s="1">
        <v>33</v>
      </c>
      <c r="B113" s="1" t="s">
        <v>195</v>
      </c>
      <c r="C113" s="2">
        <v>41233</v>
      </c>
      <c r="D113" s="1" t="s">
        <v>160</v>
      </c>
      <c r="E113" s="1">
        <v>0</v>
      </c>
      <c r="F113" s="1" t="s">
        <v>71</v>
      </c>
      <c r="G113" s="1" t="s">
        <v>94</v>
      </c>
      <c r="H113" s="1">
        <v>0</v>
      </c>
      <c r="I113" s="1">
        <v>7520.5</v>
      </c>
      <c r="J113" s="1">
        <v>0</v>
      </c>
      <c r="K113">
        <f t="shared" si="56"/>
        <v>-4.2194716158024121</v>
      </c>
      <c r="L113">
        <f t="shared" si="57"/>
        <v>0.28741688996029147</v>
      </c>
      <c r="M113">
        <f t="shared" si="58"/>
        <v>417.23058067421493</v>
      </c>
      <c r="N113">
        <f t="shared" si="59"/>
        <v>3.3163580504974428</v>
      </c>
      <c r="O113">
        <f t="shared" si="60"/>
        <v>1.1813203902781397</v>
      </c>
      <c r="P113">
        <f t="shared" si="61"/>
        <v>21.292556762695312</v>
      </c>
      <c r="Q113" s="1">
        <v>1.5</v>
      </c>
      <c r="R113">
        <f t="shared" si="62"/>
        <v>2.4080436080694199</v>
      </c>
      <c r="S113" s="1">
        <v>1</v>
      </c>
      <c r="T113">
        <f t="shared" si="63"/>
        <v>4.8160872161388397</v>
      </c>
      <c r="U113" s="1">
        <v>21.376344680786133</v>
      </c>
      <c r="V113" s="1">
        <v>21.292556762695312</v>
      </c>
      <c r="W113" s="1">
        <v>21.347349166870117</v>
      </c>
      <c r="X113" s="1">
        <v>399.60845947265625</v>
      </c>
      <c r="Y113" s="1">
        <v>400.47500610351562</v>
      </c>
      <c r="Z113" s="1">
        <v>12.81610107421875</v>
      </c>
      <c r="AA113" s="1">
        <v>13.796310424804688</v>
      </c>
      <c r="AB113" s="1">
        <v>49.455905914306641</v>
      </c>
      <c r="AC113" s="1">
        <v>53.238426208496094</v>
      </c>
      <c r="AD113" s="1">
        <v>500.49581909179688</v>
      </c>
      <c r="AE113" s="1">
        <v>169.97581481933594</v>
      </c>
      <c r="AF113" s="1">
        <v>740.8424072265625</v>
      </c>
      <c r="AG113" s="1">
        <v>98.565475463867188</v>
      </c>
      <c r="AH113" s="1">
        <v>7.4887552261352539</v>
      </c>
      <c r="AI113" s="1">
        <v>-0.39996349811553955</v>
      </c>
      <c r="AJ113" s="1">
        <v>1</v>
      </c>
      <c r="AK113" s="1">
        <v>-0.21956524252891541</v>
      </c>
      <c r="AL113" s="1">
        <v>2.737391471862793</v>
      </c>
      <c r="AM113" s="1">
        <v>1</v>
      </c>
      <c r="AN113" s="1">
        <v>0</v>
      </c>
      <c r="AO113" s="1">
        <v>0.18999999761581421</v>
      </c>
      <c r="AP113" s="1">
        <v>111115</v>
      </c>
      <c r="AQ113">
        <f t="shared" si="64"/>
        <v>3.3366387939453124</v>
      </c>
      <c r="AR113">
        <f t="shared" si="65"/>
        <v>3.3163580504974428E-3</v>
      </c>
      <c r="AS113">
        <f t="shared" si="66"/>
        <v>294.44255676269529</v>
      </c>
      <c r="AT113">
        <f t="shared" si="67"/>
        <v>294.52634468078611</v>
      </c>
      <c r="AU113">
        <f t="shared" si="68"/>
        <v>32.295404410419906</v>
      </c>
      <c r="AV113">
        <f t="shared" si="69"/>
        <v>-0.8386948531451548</v>
      </c>
      <c r="AW113">
        <f t="shared" si="70"/>
        <v>2.5411602869461212</v>
      </c>
      <c r="AX113">
        <f t="shared" si="71"/>
        <v>25.781444009547513</v>
      </c>
      <c r="AY113">
        <f t="shared" si="72"/>
        <v>11.985133584742826</v>
      </c>
      <c r="AZ113">
        <f t="shared" si="73"/>
        <v>21.334450721740723</v>
      </c>
      <c r="BA113">
        <f t="shared" si="74"/>
        <v>2.5476953533850613</v>
      </c>
      <c r="BB113">
        <f t="shared" si="75"/>
        <v>0.27123027250744725</v>
      </c>
      <c r="BC113">
        <f t="shared" si="76"/>
        <v>1.3598398966679814</v>
      </c>
      <c r="BD113">
        <f t="shared" si="77"/>
        <v>1.1878554567170798</v>
      </c>
      <c r="BE113">
        <f t="shared" si="78"/>
        <v>0.170902486864666</v>
      </c>
      <c r="BF113">
        <f t="shared" si="79"/>
        <v>41.124530562219391</v>
      </c>
      <c r="BG113">
        <f t="shared" si="80"/>
        <v>1.0418392516769654</v>
      </c>
      <c r="BH113">
        <f t="shared" si="81"/>
        <v>55.244966257118037</v>
      </c>
      <c r="BI113">
        <f t="shared" si="82"/>
        <v>401.65776846343402</v>
      </c>
      <c r="BJ113">
        <f t="shared" si="83"/>
        <v>-5.8035617717448144E-3</v>
      </c>
    </row>
    <row r="114" spans="1:62">
      <c r="A114" s="1">
        <v>34</v>
      </c>
      <c r="B114" s="1" t="s">
        <v>196</v>
      </c>
      <c r="C114" s="2">
        <v>41233</v>
      </c>
      <c r="D114" s="1" t="s">
        <v>160</v>
      </c>
      <c r="E114" s="1">
        <v>0</v>
      </c>
      <c r="F114" s="1" t="s">
        <v>69</v>
      </c>
      <c r="G114" s="1" t="s">
        <v>94</v>
      </c>
      <c r="H114" s="1">
        <v>0</v>
      </c>
      <c r="I114" s="1">
        <v>7619.5</v>
      </c>
      <c r="J114" s="1">
        <v>0</v>
      </c>
      <c r="K114">
        <f t="shared" si="56"/>
        <v>-15.111629301503138</v>
      </c>
      <c r="L114">
        <f t="shared" si="57"/>
        <v>0.26283653306472393</v>
      </c>
      <c r="M114">
        <f t="shared" si="58"/>
        <v>493.32881610580898</v>
      </c>
      <c r="N114">
        <f t="shared" si="59"/>
        <v>2.9757990902469307</v>
      </c>
      <c r="O114">
        <f t="shared" si="60"/>
        <v>1.1563130571821016</v>
      </c>
      <c r="P114">
        <f t="shared" si="61"/>
        <v>21.272432327270508</v>
      </c>
      <c r="Q114" s="1">
        <v>2</v>
      </c>
      <c r="R114">
        <f t="shared" si="62"/>
        <v>2.2982609868049622</v>
      </c>
      <c r="S114" s="1">
        <v>1</v>
      </c>
      <c r="T114">
        <f t="shared" si="63"/>
        <v>4.5965219736099243</v>
      </c>
      <c r="U114" s="1">
        <v>21.488395690917969</v>
      </c>
      <c r="V114" s="1">
        <v>21.272432327270508</v>
      </c>
      <c r="W114" s="1">
        <v>21.484540939331055</v>
      </c>
      <c r="X114" s="1">
        <v>399.81552124023438</v>
      </c>
      <c r="Y114" s="1">
        <v>405.37225341796875</v>
      </c>
      <c r="Z114" s="1">
        <v>12.845554351806641</v>
      </c>
      <c r="AA114" s="1">
        <v>14.018049240112305</v>
      </c>
      <c r="AB114" s="1">
        <v>49.231143951416016</v>
      </c>
      <c r="AC114" s="1">
        <v>53.724781036376953</v>
      </c>
      <c r="AD114" s="1">
        <v>500.48562622070312</v>
      </c>
      <c r="AE114" s="1">
        <v>37.032951354980469</v>
      </c>
      <c r="AF114" s="1">
        <v>36.120529174804688</v>
      </c>
      <c r="AG114" s="1">
        <v>98.566726684570312</v>
      </c>
      <c r="AH114" s="1">
        <v>7.4887552261352539</v>
      </c>
      <c r="AI114" s="1">
        <v>-0.39996349811553955</v>
      </c>
      <c r="AJ114" s="1">
        <v>1</v>
      </c>
      <c r="AK114" s="1">
        <v>-0.21956524252891541</v>
      </c>
      <c r="AL114" s="1">
        <v>2.737391471862793</v>
      </c>
      <c r="AM114" s="1">
        <v>1</v>
      </c>
      <c r="AN114" s="1">
        <v>0</v>
      </c>
      <c r="AO114" s="1">
        <v>0.18999999761581421</v>
      </c>
      <c r="AP114" s="1">
        <v>111115</v>
      </c>
      <c r="AQ114">
        <f t="shared" si="64"/>
        <v>2.5024281311035153</v>
      </c>
      <c r="AR114">
        <f t="shared" si="65"/>
        <v>2.9757990902469305E-3</v>
      </c>
      <c r="AS114">
        <f t="shared" si="66"/>
        <v>294.42243232727049</v>
      </c>
      <c r="AT114">
        <f t="shared" si="67"/>
        <v>294.63839569091795</v>
      </c>
      <c r="AU114">
        <f t="shared" si="68"/>
        <v>7.0362606691528526</v>
      </c>
      <c r="AV114">
        <f t="shared" si="69"/>
        <v>-0.94339142627469053</v>
      </c>
      <c r="AW114">
        <f t="shared" si="70"/>
        <v>2.5380262852830997</v>
      </c>
      <c r="AX114">
        <f t="shared" si="71"/>
        <v>25.749320999622924</v>
      </c>
      <c r="AY114">
        <f t="shared" si="72"/>
        <v>11.731271759510619</v>
      </c>
      <c r="AZ114">
        <f t="shared" si="73"/>
        <v>21.380414009094238</v>
      </c>
      <c r="BA114">
        <f t="shared" si="74"/>
        <v>2.5548821218050746</v>
      </c>
      <c r="BB114">
        <f t="shared" si="75"/>
        <v>0.24862003864090365</v>
      </c>
      <c r="BC114">
        <f t="shared" si="76"/>
        <v>1.3817132281009981</v>
      </c>
      <c r="BD114">
        <f t="shared" si="77"/>
        <v>1.1731688937040765</v>
      </c>
      <c r="BE114">
        <f t="shared" si="78"/>
        <v>0.15660516927932461</v>
      </c>
      <c r="BF114">
        <f t="shared" si="79"/>
        <v>48.625806582723925</v>
      </c>
      <c r="BG114">
        <f t="shared" si="80"/>
        <v>1.2169772645912953</v>
      </c>
      <c r="BH114">
        <f t="shared" si="81"/>
        <v>56.030442467812151</v>
      </c>
      <c r="BI114">
        <f t="shared" si="82"/>
        <v>409.81054386325673</v>
      </c>
      <c r="BJ114">
        <f t="shared" si="83"/>
        <v>-2.0661041763125103E-2</v>
      </c>
    </row>
    <row r="115" spans="1:62">
      <c r="A115" s="1">
        <v>35</v>
      </c>
      <c r="B115" s="1" t="s">
        <v>197</v>
      </c>
      <c r="C115" s="2">
        <v>41233</v>
      </c>
      <c r="D115" s="1" t="s">
        <v>160</v>
      </c>
      <c r="E115" s="1">
        <v>0</v>
      </c>
      <c r="F115" s="1" t="s">
        <v>65</v>
      </c>
      <c r="G115" s="1" t="s">
        <v>94</v>
      </c>
      <c r="H115" s="1">
        <v>0</v>
      </c>
      <c r="I115" s="1">
        <v>7719.5</v>
      </c>
      <c r="J115" s="1">
        <v>0</v>
      </c>
      <c r="K115">
        <f t="shared" si="56"/>
        <v>-18.325045912985161</v>
      </c>
      <c r="L115">
        <f t="shared" si="57"/>
        <v>4.6392132471237101E-3</v>
      </c>
      <c r="M115">
        <f t="shared" si="58"/>
        <v>6662.1148125231493</v>
      </c>
      <c r="N115">
        <f t="shared" si="59"/>
        <v>6.1357614585043421E-2</v>
      </c>
      <c r="O115">
        <f t="shared" si="60"/>
        <v>1.2797959838132071</v>
      </c>
      <c r="P115">
        <f t="shared" si="61"/>
        <v>21.362604141235352</v>
      </c>
      <c r="Q115" s="1">
        <v>3</v>
      </c>
      <c r="R115">
        <f t="shared" si="62"/>
        <v>2.0786957442760468</v>
      </c>
      <c r="S115" s="1">
        <v>1</v>
      </c>
      <c r="T115">
        <f t="shared" si="63"/>
        <v>4.1573914885520935</v>
      </c>
      <c r="U115" s="1">
        <v>21.495306015014648</v>
      </c>
      <c r="V115" s="1">
        <v>21.362604141235352</v>
      </c>
      <c r="W115" s="1">
        <v>21.533462524414062</v>
      </c>
      <c r="X115" s="1">
        <v>399.96417236328125</v>
      </c>
      <c r="Y115" s="1">
        <v>410.932373046875</v>
      </c>
      <c r="Z115" s="1">
        <v>12.871406555175781</v>
      </c>
      <c r="AA115" s="1">
        <v>12.907707214355469</v>
      </c>
      <c r="AB115" s="1">
        <v>49.310478210449219</v>
      </c>
      <c r="AC115" s="1">
        <v>49.449546813964844</v>
      </c>
      <c r="AD115" s="1">
        <v>500.53329467773438</v>
      </c>
      <c r="AE115" s="1">
        <v>15.385972023010254</v>
      </c>
      <c r="AF115" s="1">
        <v>16.047679901123047</v>
      </c>
      <c r="AG115" s="1">
        <v>98.568962097167969</v>
      </c>
      <c r="AH115" s="1">
        <v>7.4887552261352539</v>
      </c>
      <c r="AI115" s="1">
        <v>-0.39996349811553955</v>
      </c>
      <c r="AJ115" s="1">
        <v>0.66666668653488159</v>
      </c>
      <c r="AK115" s="1">
        <v>-0.21956524252891541</v>
      </c>
      <c r="AL115" s="1">
        <v>2.737391471862793</v>
      </c>
      <c r="AM115" s="1">
        <v>1</v>
      </c>
      <c r="AN115" s="1">
        <v>0</v>
      </c>
      <c r="AO115" s="1">
        <v>0.18999999761581421</v>
      </c>
      <c r="AP115" s="1">
        <v>111115</v>
      </c>
      <c r="AQ115">
        <f t="shared" si="64"/>
        <v>1.6684443155924475</v>
      </c>
      <c r="AR115">
        <f t="shared" si="65"/>
        <v>6.1357614585043422E-5</v>
      </c>
      <c r="AS115">
        <f t="shared" si="66"/>
        <v>294.51260414123533</v>
      </c>
      <c r="AT115">
        <f t="shared" si="67"/>
        <v>294.64530601501463</v>
      </c>
      <c r="AU115">
        <f t="shared" si="68"/>
        <v>2.9233346476889324</v>
      </c>
      <c r="AV115">
        <f t="shared" si="69"/>
        <v>1.424854593812422E-2</v>
      </c>
      <c r="AW115">
        <f t="shared" si="70"/>
        <v>2.5520952869863529</v>
      </c>
      <c r="AX115">
        <f t="shared" si="71"/>
        <v>25.891469613634886</v>
      </c>
      <c r="AY115">
        <f t="shared" si="72"/>
        <v>12.983762399279417</v>
      </c>
      <c r="AZ115">
        <f t="shared" si="73"/>
        <v>21.428955078125</v>
      </c>
      <c r="BA115">
        <f t="shared" si="74"/>
        <v>2.562491215379572</v>
      </c>
      <c r="BB115">
        <f t="shared" si="75"/>
        <v>4.6340421416960192E-3</v>
      </c>
      <c r="BC115">
        <f t="shared" si="76"/>
        <v>1.2722993031731458</v>
      </c>
      <c r="BD115">
        <f t="shared" si="77"/>
        <v>1.2901919122064263</v>
      </c>
      <c r="BE115">
        <f t="shared" si="78"/>
        <v>2.896740486576687E-3</v>
      </c>
      <c r="BF115">
        <f t="shared" si="79"/>
        <v>656.67774244257566</v>
      </c>
      <c r="BG115">
        <f t="shared" si="80"/>
        <v>16.212192685445114</v>
      </c>
      <c r="BH115">
        <f t="shared" si="81"/>
        <v>48.918054507884335</v>
      </c>
      <c r="BI115">
        <f t="shared" si="82"/>
        <v>416.88293412601598</v>
      </c>
      <c r="BJ115">
        <f t="shared" si="83"/>
        <v>-2.1503053290253378E-2</v>
      </c>
    </row>
    <row r="116" spans="1:62">
      <c r="A116" s="1">
        <v>36</v>
      </c>
      <c r="B116" s="1" t="s">
        <v>198</v>
      </c>
      <c r="C116" s="2">
        <v>41233</v>
      </c>
      <c r="D116" s="1" t="s">
        <v>160</v>
      </c>
      <c r="E116" s="1">
        <v>0</v>
      </c>
      <c r="F116" s="1" t="s">
        <v>107</v>
      </c>
      <c r="G116" s="1" t="s">
        <v>94</v>
      </c>
      <c r="H116" s="1">
        <v>0</v>
      </c>
      <c r="I116" s="1">
        <v>7806.5</v>
      </c>
      <c r="J116" s="1">
        <v>0</v>
      </c>
      <c r="K116">
        <f t="shared" si="56"/>
        <v>-121.82014612921267</v>
      </c>
      <c r="L116">
        <f t="shared" si="57"/>
        <v>6.675294154778641E-2</v>
      </c>
      <c r="M116">
        <f t="shared" si="58"/>
        <v>3422.3319520794885</v>
      </c>
      <c r="N116">
        <f t="shared" si="59"/>
        <v>0.82949514655547518</v>
      </c>
      <c r="O116">
        <f t="shared" si="60"/>
        <v>1.2222102636585439</v>
      </c>
      <c r="P116">
        <f t="shared" si="61"/>
        <v>21.396343231201172</v>
      </c>
      <c r="Q116" s="1">
        <v>4</v>
      </c>
      <c r="R116">
        <f t="shared" si="62"/>
        <v>1.8591305017471313</v>
      </c>
      <c r="S116" s="1">
        <v>1</v>
      </c>
      <c r="T116">
        <f t="shared" si="63"/>
        <v>3.7182610034942627</v>
      </c>
      <c r="U116" s="1">
        <v>21.6405029296875</v>
      </c>
      <c r="V116" s="1">
        <v>21.396343231201172</v>
      </c>
      <c r="W116" s="1">
        <v>21.694240570068359</v>
      </c>
      <c r="X116" s="1">
        <v>400.06948852539062</v>
      </c>
      <c r="Y116" s="1">
        <v>497.10467529296875</v>
      </c>
      <c r="Z116" s="1">
        <v>12.891644477844238</v>
      </c>
      <c r="AA116" s="1">
        <v>13.545638084411621</v>
      </c>
      <c r="AB116" s="1">
        <v>48.950698852539062</v>
      </c>
      <c r="AC116" s="1">
        <v>51.433971405029297</v>
      </c>
      <c r="AD116" s="1">
        <v>500.46917724609375</v>
      </c>
      <c r="AE116" s="1">
        <v>3.7534990310668945</v>
      </c>
      <c r="AF116" s="1">
        <v>4.5389008522033691</v>
      </c>
      <c r="AG116" s="1">
        <v>98.568016052246094</v>
      </c>
      <c r="AH116" s="1">
        <v>7.4887552261352539</v>
      </c>
      <c r="AI116" s="1">
        <v>-0.39996349811553955</v>
      </c>
      <c r="AJ116" s="1">
        <v>1</v>
      </c>
      <c r="AK116" s="1">
        <v>-0.21956524252891541</v>
      </c>
      <c r="AL116" s="1">
        <v>2.737391471862793</v>
      </c>
      <c r="AM116" s="1">
        <v>1</v>
      </c>
      <c r="AN116" s="1">
        <v>0</v>
      </c>
      <c r="AO116" s="1">
        <v>0.18999999761581421</v>
      </c>
      <c r="AP116" s="1">
        <v>111115</v>
      </c>
      <c r="AQ116">
        <f t="shared" si="64"/>
        <v>1.2511729431152341</v>
      </c>
      <c r="AR116">
        <f t="shared" si="65"/>
        <v>8.2949514655547519E-4</v>
      </c>
      <c r="AS116">
        <f t="shared" si="66"/>
        <v>294.54634323120115</v>
      </c>
      <c r="AT116">
        <f t="shared" si="67"/>
        <v>294.79050292968748</v>
      </c>
      <c r="AU116">
        <f t="shared" si="68"/>
        <v>0.7131648069536709</v>
      </c>
      <c r="AV116">
        <f t="shared" si="69"/>
        <v>-0.3113001248446578</v>
      </c>
      <c r="AW116">
        <f t="shared" si="70"/>
        <v>2.5573769358007445</v>
      </c>
      <c r="AX116">
        <f t="shared" si="71"/>
        <v>25.945301916650159</v>
      </c>
      <c r="AY116">
        <f t="shared" si="72"/>
        <v>12.399663832238538</v>
      </c>
      <c r="AZ116">
        <f t="shared" si="73"/>
        <v>21.518423080444336</v>
      </c>
      <c r="BA116">
        <f t="shared" si="74"/>
        <v>2.5765678445336393</v>
      </c>
      <c r="BB116">
        <f t="shared" si="75"/>
        <v>6.5575678988128216E-2</v>
      </c>
      <c r="BC116">
        <f t="shared" si="76"/>
        <v>1.3351666721422006</v>
      </c>
      <c r="BD116">
        <f t="shared" si="77"/>
        <v>1.2414011723914387</v>
      </c>
      <c r="BE116">
        <f t="shared" si="78"/>
        <v>4.1088967771226531E-2</v>
      </c>
      <c r="BF116">
        <f t="shared" si="79"/>
        <v>337.33247078868573</v>
      </c>
      <c r="BG116">
        <f t="shared" si="80"/>
        <v>6.8845298026266528</v>
      </c>
      <c r="BH116">
        <f t="shared" si="81"/>
        <v>52.105602719809596</v>
      </c>
      <c r="BI116">
        <f t="shared" si="82"/>
        <v>541.33427539900958</v>
      </c>
      <c r="BJ116">
        <f t="shared" si="83"/>
        <v>-0.11725679355513279</v>
      </c>
    </row>
    <row r="117" spans="1:62">
      <c r="A117" s="1">
        <v>37</v>
      </c>
      <c r="B117" s="1" t="s">
        <v>153</v>
      </c>
      <c r="C117" s="2">
        <v>41233</v>
      </c>
      <c r="D117" s="1" t="s">
        <v>160</v>
      </c>
      <c r="E117" s="1">
        <v>0</v>
      </c>
      <c r="F117" s="1" t="s">
        <v>65</v>
      </c>
      <c r="G117" s="1" t="s">
        <v>81</v>
      </c>
      <c r="H117" s="1">
        <v>0</v>
      </c>
      <c r="I117" s="1">
        <v>7879</v>
      </c>
      <c r="J117" s="1">
        <v>0</v>
      </c>
      <c r="K117">
        <f t="shared" si="56"/>
        <v>-49.902822490691484</v>
      </c>
      <c r="L117">
        <f t="shared" si="57"/>
        <v>0.16965066088047145</v>
      </c>
      <c r="M117">
        <f t="shared" si="58"/>
        <v>891.75737167492741</v>
      </c>
      <c r="N117">
        <f t="shared" si="59"/>
        <v>2.0869615993364286</v>
      </c>
      <c r="O117">
        <f t="shared" si="60"/>
        <v>1.2321532750134638</v>
      </c>
      <c r="P117">
        <f t="shared" si="61"/>
        <v>21.581060409545898</v>
      </c>
      <c r="Q117" s="1">
        <v>2</v>
      </c>
      <c r="R117">
        <f t="shared" si="62"/>
        <v>2.2982609868049622</v>
      </c>
      <c r="S117" s="1">
        <v>1</v>
      </c>
      <c r="T117">
        <f t="shared" si="63"/>
        <v>4.5965219736099243</v>
      </c>
      <c r="U117" s="1">
        <v>21.698598861694336</v>
      </c>
      <c r="V117" s="1">
        <v>21.581060409545898</v>
      </c>
      <c r="W117" s="1">
        <v>21.736108779907227</v>
      </c>
      <c r="X117" s="1">
        <v>399.9627685546875</v>
      </c>
      <c r="Y117" s="1">
        <v>419.55575561523438</v>
      </c>
      <c r="Z117" s="1">
        <v>12.917322158813477</v>
      </c>
      <c r="AA117" s="1">
        <v>13.739885330200195</v>
      </c>
      <c r="AB117" s="1">
        <v>48.874172210693359</v>
      </c>
      <c r="AC117" s="1">
        <v>51.986431121826172</v>
      </c>
      <c r="AD117" s="1">
        <v>500.45687866210938</v>
      </c>
      <c r="AE117" s="1">
        <v>40.652904510498047</v>
      </c>
      <c r="AF117" s="1">
        <v>45.685211181640625</v>
      </c>
      <c r="AG117" s="1">
        <v>98.567779541015625</v>
      </c>
      <c r="AH117" s="1">
        <v>7.4887552261352539</v>
      </c>
      <c r="AI117" s="1">
        <v>-0.39996349811553955</v>
      </c>
      <c r="AJ117" s="1">
        <v>1</v>
      </c>
      <c r="AK117" s="1">
        <v>-0.21956524252891541</v>
      </c>
      <c r="AL117" s="1">
        <v>2.737391471862793</v>
      </c>
      <c r="AM117" s="1">
        <v>1</v>
      </c>
      <c r="AN117" s="1">
        <v>0</v>
      </c>
      <c r="AO117" s="1">
        <v>0.18999999761581421</v>
      </c>
      <c r="AP117" s="1">
        <v>111115</v>
      </c>
      <c r="AQ117">
        <f t="shared" si="64"/>
        <v>2.5022843933105468</v>
      </c>
      <c r="AR117">
        <f t="shared" si="65"/>
        <v>2.0869615993364286E-3</v>
      </c>
      <c r="AS117">
        <f t="shared" si="66"/>
        <v>294.73106040954588</v>
      </c>
      <c r="AT117">
        <f t="shared" si="67"/>
        <v>294.84859886169431</v>
      </c>
      <c r="AU117">
        <f t="shared" si="68"/>
        <v>7.7240517600705516</v>
      </c>
      <c r="AV117">
        <f t="shared" si="69"/>
        <v>-0.6427022734669281</v>
      </c>
      <c r="AW117">
        <f t="shared" si="70"/>
        <v>2.5864632631594713</v>
      </c>
      <c r="AX117">
        <f t="shared" si="71"/>
        <v>26.240453779150037</v>
      </c>
      <c r="AY117">
        <f t="shared" si="72"/>
        <v>12.500568448949842</v>
      </c>
      <c r="AZ117">
        <f t="shared" si="73"/>
        <v>21.639829635620117</v>
      </c>
      <c r="BA117">
        <f t="shared" si="74"/>
        <v>2.5957778377569958</v>
      </c>
      <c r="BB117">
        <f t="shared" si="75"/>
        <v>0.16361199024380493</v>
      </c>
      <c r="BC117">
        <f t="shared" si="76"/>
        <v>1.3543099881460074</v>
      </c>
      <c r="BD117">
        <f t="shared" si="77"/>
        <v>1.2414678496109883</v>
      </c>
      <c r="BE117">
        <f t="shared" si="78"/>
        <v>0.10278341024117937</v>
      </c>
      <c r="BF117">
        <f t="shared" si="79"/>
        <v>87.89854401532979</v>
      </c>
      <c r="BG117">
        <f t="shared" si="80"/>
        <v>2.1254800100817568</v>
      </c>
      <c r="BH117">
        <f t="shared" si="81"/>
        <v>53.120004520242325</v>
      </c>
      <c r="BI117">
        <f t="shared" si="82"/>
        <v>434.21223082610447</v>
      </c>
      <c r="BJ117">
        <f t="shared" si="83"/>
        <v>-6.1049366371717963E-2</v>
      </c>
    </row>
    <row r="118" spans="1:62">
      <c r="A118" s="1">
        <v>38</v>
      </c>
      <c r="B118" s="1" t="s">
        <v>199</v>
      </c>
      <c r="C118" s="2">
        <v>41233</v>
      </c>
      <c r="D118" s="1" t="s">
        <v>160</v>
      </c>
      <c r="E118" s="1">
        <v>0</v>
      </c>
      <c r="F118" s="1" t="s">
        <v>107</v>
      </c>
      <c r="G118" s="1" t="s">
        <v>81</v>
      </c>
      <c r="H118" s="1">
        <v>0</v>
      </c>
      <c r="I118" s="1">
        <v>7935.5</v>
      </c>
      <c r="J118" s="1">
        <v>0</v>
      </c>
      <c r="K118">
        <f t="shared" si="56"/>
        <v>-4.2191723266062287</v>
      </c>
      <c r="L118">
        <f t="shared" si="57"/>
        <v>6.7121714083655581E-2</v>
      </c>
      <c r="M118">
        <f t="shared" si="58"/>
        <v>495.22336381560109</v>
      </c>
      <c r="N118">
        <f t="shared" si="59"/>
        <v>0.85841191488868418</v>
      </c>
      <c r="O118">
        <f t="shared" si="60"/>
        <v>1.2555088386421285</v>
      </c>
      <c r="P118">
        <f t="shared" si="61"/>
        <v>21.557210922241211</v>
      </c>
      <c r="Q118" s="1">
        <v>3</v>
      </c>
      <c r="R118">
        <f t="shared" si="62"/>
        <v>2.0786957442760468</v>
      </c>
      <c r="S118" s="1">
        <v>1</v>
      </c>
      <c r="T118">
        <f t="shared" si="63"/>
        <v>4.1573914885520935</v>
      </c>
      <c r="U118" s="1">
        <v>21.775781631469727</v>
      </c>
      <c r="V118" s="1">
        <v>21.557210922241211</v>
      </c>
      <c r="W118" s="1">
        <v>21.836181640625</v>
      </c>
      <c r="X118" s="1">
        <v>400.2498779296875</v>
      </c>
      <c r="Y118" s="1">
        <v>402.57177734375</v>
      </c>
      <c r="Z118" s="1">
        <v>12.957160949707031</v>
      </c>
      <c r="AA118" s="1">
        <v>13.464778900146484</v>
      </c>
      <c r="AB118" s="1">
        <v>48.793834686279297</v>
      </c>
      <c r="AC118" s="1">
        <v>50.705413818359375</v>
      </c>
      <c r="AD118" s="1">
        <v>500.48678588867188</v>
      </c>
      <c r="AE118" s="1">
        <v>2.6761412620544434</v>
      </c>
      <c r="AF118" s="1">
        <v>9.3527727127075195</v>
      </c>
      <c r="AG118" s="1">
        <v>98.566993713378906</v>
      </c>
      <c r="AH118" s="1">
        <v>7.4887552261352539</v>
      </c>
      <c r="AI118" s="1">
        <v>-0.39996349811553955</v>
      </c>
      <c r="AJ118" s="1">
        <v>1</v>
      </c>
      <c r="AK118" s="1">
        <v>-0.21956524252891541</v>
      </c>
      <c r="AL118" s="1">
        <v>2.737391471862793</v>
      </c>
      <c r="AM118" s="1">
        <v>1</v>
      </c>
      <c r="AN118" s="1">
        <v>0</v>
      </c>
      <c r="AO118" s="1">
        <v>0.18999999761581421</v>
      </c>
      <c r="AP118" s="1">
        <v>111115</v>
      </c>
      <c r="AQ118">
        <f t="shared" si="64"/>
        <v>1.6682892862955725</v>
      </c>
      <c r="AR118">
        <f t="shared" si="65"/>
        <v>8.5841191488868413E-4</v>
      </c>
      <c r="AS118">
        <f t="shared" si="66"/>
        <v>294.70721092224119</v>
      </c>
      <c r="AT118">
        <f t="shared" si="67"/>
        <v>294.9257816314697</v>
      </c>
      <c r="AU118">
        <f t="shared" si="68"/>
        <v>0.50846683340992627</v>
      </c>
      <c r="AV118">
        <f t="shared" si="69"/>
        <v>-0.29636545372745771</v>
      </c>
      <c r="AW118">
        <f t="shared" si="70"/>
        <v>2.582691615844904</v>
      </c>
      <c r="AX118">
        <f t="shared" si="71"/>
        <v>26.20239817149201</v>
      </c>
      <c r="AY118">
        <f t="shared" si="72"/>
        <v>12.737619271345526</v>
      </c>
      <c r="AZ118">
        <f t="shared" si="73"/>
        <v>21.666496276855469</v>
      </c>
      <c r="BA118">
        <f t="shared" si="74"/>
        <v>2.6000140194042318</v>
      </c>
      <c r="BB118">
        <f t="shared" si="75"/>
        <v>6.6055242212123236E-2</v>
      </c>
      <c r="BC118">
        <f t="shared" si="76"/>
        <v>1.3271827772027756</v>
      </c>
      <c r="BD118">
        <f t="shared" si="77"/>
        <v>1.2728312422014563</v>
      </c>
      <c r="BE118">
        <f t="shared" si="78"/>
        <v>4.13790356911031E-2</v>
      </c>
      <c r="BF118">
        <f t="shared" si="79"/>
        <v>48.812678187930707</v>
      </c>
      <c r="BG118">
        <f t="shared" si="80"/>
        <v>1.2301492347108509</v>
      </c>
      <c r="BH118">
        <f t="shared" si="81"/>
        <v>51.191927547833124</v>
      </c>
      <c r="BI118">
        <f t="shared" si="82"/>
        <v>403.94183899336917</v>
      </c>
      <c r="BJ118">
        <f t="shared" si="83"/>
        <v>-5.3469966021270224E-3</v>
      </c>
    </row>
    <row r="119" spans="1:62">
      <c r="A119" s="1">
        <v>39</v>
      </c>
      <c r="B119" s="1" t="s">
        <v>200</v>
      </c>
      <c r="C119" s="2">
        <v>41233</v>
      </c>
      <c r="D119" s="1" t="s">
        <v>160</v>
      </c>
      <c r="E119" s="1">
        <v>0</v>
      </c>
      <c r="F119" s="1" t="s">
        <v>148</v>
      </c>
      <c r="G119" s="1" t="s">
        <v>94</v>
      </c>
      <c r="H119" s="1">
        <v>0</v>
      </c>
      <c r="I119" s="1">
        <v>10204</v>
      </c>
      <c r="J119" s="1">
        <v>0</v>
      </c>
      <c r="K119">
        <f t="shared" si="56"/>
        <v>-3.4032243359148531</v>
      </c>
      <c r="L119">
        <f t="shared" si="57"/>
        <v>-0.25650706573984566</v>
      </c>
      <c r="M119">
        <f t="shared" si="58"/>
        <v>372.8984521307388</v>
      </c>
      <c r="N119">
        <f t="shared" si="59"/>
        <v>-4.1338741375705634</v>
      </c>
      <c r="O119">
        <f t="shared" si="60"/>
        <v>1.4571879594716679</v>
      </c>
      <c r="P119">
        <f t="shared" si="61"/>
        <v>25.235355377197266</v>
      </c>
      <c r="Q119" s="1">
        <v>2.5</v>
      </c>
      <c r="R119">
        <f t="shared" si="62"/>
        <v>2.1884783655405045</v>
      </c>
      <c r="S119" s="1">
        <v>1</v>
      </c>
      <c r="T119">
        <f t="shared" si="63"/>
        <v>4.3769567310810089</v>
      </c>
      <c r="U119" s="1">
        <v>25.095613479614258</v>
      </c>
      <c r="V119" s="1">
        <v>25.235355377197266</v>
      </c>
      <c r="W119" s="1">
        <v>24.964719772338867</v>
      </c>
      <c r="X119" s="1">
        <v>400.02557373046875</v>
      </c>
      <c r="Y119" s="1">
        <v>402.55746459960938</v>
      </c>
      <c r="Z119" s="1">
        <v>19.9635009765625</v>
      </c>
      <c r="AA119" s="1">
        <v>17.935062408447266</v>
      </c>
      <c r="AB119" s="1">
        <v>61.518535614013672</v>
      </c>
      <c r="AC119" s="1">
        <v>55.267799377441406</v>
      </c>
      <c r="AD119" s="1">
        <v>500.35195922851562</v>
      </c>
      <c r="AE119" s="1">
        <v>1214.7974853515625</v>
      </c>
      <c r="AF119" s="1">
        <v>1555.455810546875</v>
      </c>
      <c r="AG119" s="1">
        <v>98.543304443359375</v>
      </c>
      <c r="AH119" s="1">
        <v>5.9369058609008789</v>
      </c>
      <c r="AI119" s="1">
        <v>-0.80719196796417236</v>
      </c>
      <c r="AJ119" s="1">
        <v>0.66666668653488159</v>
      </c>
      <c r="AK119" s="1">
        <v>-0.21956524252891541</v>
      </c>
      <c r="AL119" s="1">
        <v>2.737391471862793</v>
      </c>
      <c r="AM119" s="1">
        <v>1</v>
      </c>
      <c r="AN119" s="1">
        <v>0</v>
      </c>
      <c r="AO119" s="1">
        <v>0.18999999761581421</v>
      </c>
      <c r="AP119" s="1">
        <v>111115</v>
      </c>
      <c r="AQ119">
        <f t="shared" si="64"/>
        <v>2.0014078369140624</v>
      </c>
      <c r="AR119">
        <f t="shared" si="65"/>
        <v>-4.1338741375705635E-3</v>
      </c>
      <c r="AS119">
        <f t="shared" si="66"/>
        <v>298.38535537719724</v>
      </c>
      <c r="AT119">
        <f t="shared" si="67"/>
        <v>298.24561347961424</v>
      </c>
      <c r="AU119">
        <f t="shared" si="68"/>
        <v>230.81151932049397</v>
      </c>
      <c r="AV119">
        <f t="shared" si="69"/>
        <v>3.3204030517080341</v>
      </c>
      <c r="AW119">
        <f t="shared" si="70"/>
        <v>3.2245682745979369</v>
      </c>
      <c r="AX119">
        <f t="shared" si="71"/>
        <v>32.722347731411332</v>
      </c>
      <c r="AY119">
        <f t="shared" si="72"/>
        <v>14.787285322964067</v>
      </c>
      <c r="AZ119">
        <f t="shared" si="73"/>
        <v>25.165484428405762</v>
      </c>
      <c r="BA119">
        <f t="shared" si="74"/>
        <v>3.2111839512636693</v>
      </c>
      <c r="BB119">
        <f t="shared" si="75"/>
        <v>-0.27247519546313831</v>
      </c>
      <c r="BC119">
        <f t="shared" si="76"/>
        <v>1.767380315126269</v>
      </c>
      <c r="BD119">
        <f t="shared" si="77"/>
        <v>1.4438036361374003</v>
      </c>
      <c r="BE119">
        <f t="shared" si="78"/>
        <v>-0.1687865676804956</v>
      </c>
      <c r="BF119">
        <f t="shared" si="79"/>
        <v>36.746645694776866</v>
      </c>
      <c r="BG119">
        <f t="shared" si="80"/>
        <v>0.926323531229585</v>
      </c>
      <c r="BH119">
        <f t="shared" si="81"/>
        <v>50.74918046566502</v>
      </c>
      <c r="BI119">
        <f t="shared" si="82"/>
        <v>403.6071329275735</v>
      </c>
      <c r="BJ119">
        <f t="shared" si="83"/>
        <v>-4.2791822021509838E-3</v>
      </c>
    </row>
    <row r="120" spans="1:62">
      <c r="A120" s="1">
        <v>40</v>
      </c>
      <c r="B120" s="1" t="s">
        <v>201</v>
      </c>
      <c r="C120" s="2">
        <v>41233</v>
      </c>
      <c r="D120" s="1" t="s">
        <v>160</v>
      </c>
      <c r="E120" s="1">
        <v>0</v>
      </c>
      <c r="F120" s="1" t="s">
        <v>71</v>
      </c>
      <c r="G120" s="1" t="s">
        <v>94</v>
      </c>
      <c r="H120" s="1">
        <v>0</v>
      </c>
      <c r="I120" s="1">
        <v>10309</v>
      </c>
      <c r="J120" s="1">
        <v>0</v>
      </c>
      <c r="K120">
        <f t="shared" si="56"/>
        <v>-13.36508920563252</v>
      </c>
      <c r="L120">
        <f t="shared" si="57"/>
        <v>-0.15889575592335198</v>
      </c>
      <c r="M120">
        <f t="shared" si="58"/>
        <v>269.95863431018364</v>
      </c>
      <c r="N120">
        <f t="shared" si="59"/>
        <v>-2.5882644314026257</v>
      </c>
      <c r="O120">
        <f t="shared" si="60"/>
        <v>1.5037687874089916</v>
      </c>
      <c r="P120">
        <f t="shared" si="61"/>
        <v>25.658258438110352</v>
      </c>
      <c r="Q120" s="1">
        <v>3</v>
      </c>
      <c r="R120">
        <f t="shared" si="62"/>
        <v>2.0786957442760468</v>
      </c>
      <c r="S120" s="1">
        <v>1</v>
      </c>
      <c r="T120">
        <f t="shared" si="63"/>
        <v>4.1573914885520935</v>
      </c>
      <c r="U120" s="1">
        <v>25.575990676879883</v>
      </c>
      <c r="V120" s="1">
        <v>25.658258438110352</v>
      </c>
      <c r="W120" s="1">
        <v>25.428903579711914</v>
      </c>
      <c r="X120" s="1">
        <v>400.04058837890625</v>
      </c>
      <c r="Y120" s="1">
        <v>408.68829345703125</v>
      </c>
      <c r="Z120" s="1">
        <v>19.8189697265625</v>
      </c>
      <c r="AA120" s="1">
        <v>18.29548454284668</v>
      </c>
      <c r="AB120" s="1">
        <v>59.351734161376953</v>
      </c>
      <c r="AC120" s="1">
        <v>54.789360046386719</v>
      </c>
      <c r="AD120" s="1">
        <v>500.34832763671875</v>
      </c>
      <c r="AE120" s="1">
        <v>1017.619384765625</v>
      </c>
      <c r="AF120" s="1">
        <v>669.8763427734375</v>
      </c>
      <c r="AG120" s="1">
        <v>98.540985107421875</v>
      </c>
      <c r="AH120" s="1">
        <v>5.9369058609008789</v>
      </c>
      <c r="AI120" s="1">
        <v>-0.80719196796417236</v>
      </c>
      <c r="AJ120" s="1">
        <v>0.66666668653488159</v>
      </c>
      <c r="AK120" s="1">
        <v>-0.21956524252891541</v>
      </c>
      <c r="AL120" s="1">
        <v>2.737391471862793</v>
      </c>
      <c r="AM120" s="1">
        <v>1</v>
      </c>
      <c r="AN120" s="1">
        <v>0</v>
      </c>
      <c r="AO120" s="1">
        <v>0.18999999761581421</v>
      </c>
      <c r="AP120" s="1">
        <v>111115</v>
      </c>
      <c r="AQ120">
        <f t="shared" si="64"/>
        <v>1.6678277587890622</v>
      </c>
      <c r="AR120">
        <f t="shared" si="65"/>
        <v>-2.5882644314026257E-3</v>
      </c>
      <c r="AS120">
        <f t="shared" si="66"/>
        <v>298.80825843811033</v>
      </c>
      <c r="AT120">
        <f t="shared" si="67"/>
        <v>298.72599067687986</v>
      </c>
      <c r="AU120">
        <f t="shared" si="68"/>
        <v>193.34768067927507</v>
      </c>
      <c r="AV120">
        <f t="shared" si="69"/>
        <v>2.5903357599608001</v>
      </c>
      <c r="AW120">
        <f t="shared" si="70"/>
        <v>3.3066238572787134</v>
      </c>
      <c r="AX120">
        <f t="shared" si="71"/>
        <v>33.555823028094188</v>
      </c>
      <c r="AY120">
        <f t="shared" si="72"/>
        <v>15.260338485247509</v>
      </c>
      <c r="AZ120">
        <f t="shared" si="73"/>
        <v>25.617124557495117</v>
      </c>
      <c r="BA120">
        <f t="shared" si="74"/>
        <v>3.2985633956111089</v>
      </c>
      <c r="BB120">
        <f t="shared" si="75"/>
        <v>-0.16521009584984594</v>
      </c>
      <c r="BC120">
        <f t="shared" si="76"/>
        <v>1.8028550698697219</v>
      </c>
      <c r="BD120">
        <f t="shared" si="77"/>
        <v>1.495708325741387</v>
      </c>
      <c r="BE120">
        <f t="shared" si="78"/>
        <v>-0.10266981224877064</v>
      </c>
      <c r="BF120">
        <f t="shared" si="79"/>
        <v>26.601989763179755</v>
      </c>
      <c r="BG120">
        <f t="shared" si="80"/>
        <v>0.66054897737991269</v>
      </c>
      <c r="BH120">
        <f t="shared" si="81"/>
        <v>51.45679446142195</v>
      </c>
      <c r="BI120">
        <f t="shared" si="82"/>
        <v>413.02824327346957</v>
      </c>
      <c r="BJ120">
        <f t="shared" si="83"/>
        <v>-1.6650789853067102E-2</v>
      </c>
    </row>
    <row r="121" spans="1:62">
      <c r="A121" s="1">
        <v>41</v>
      </c>
      <c r="B121" s="1" t="s">
        <v>202</v>
      </c>
      <c r="C121" s="2">
        <v>41233</v>
      </c>
      <c r="D121" s="1" t="s">
        <v>160</v>
      </c>
      <c r="E121" s="1">
        <v>0</v>
      </c>
      <c r="F121" s="1" t="s">
        <v>69</v>
      </c>
      <c r="G121" s="1" t="s">
        <v>94</v>
      </c>
      <c r="H121" s="1">
        <v>0</v>
      </c>
      <c r="I121" s="1">
        <v>10413.5</v>
      </c>
      <c r="J121" s="1">
        <v>0</v>
      </c>
      <c r="K121">
        <f t="shared" si="56"/>
        <v>7.3937989062607343</v>
      </c>
      <c r="L121">
        <f t="shared" si="57"/>
        <v>-0.21694035579172632</v>
      </c>
      <c r="M121">
        <f t="shared" si="58"/>
        <v>434.36394037956023</v>
      </c>
      <c r="N121">
        <f t="shared" si="59"/>
        <v>-4.3370125242709197</v>
      </c>
      <c r="O121">
        <f t="shared" si="60"/>
        <v>1.8018202947039788</v>
      </c>
      <c r="P121">
        <f t="shared" si="61"/>
        <v>25.89732551574707</v>
      </c>
      <c r="Q121" s="1">
        <v>4.5</v>
      </c>
      <c r="R121">
        <f t="shared" si="62"/>
        <v>1.7493478804826736</v>
      </c>
      <c r="S121" s="1">
        <v>1</v>
      </c>
      <c r="T121">
        <f t="shared" si="63"/>
        <v>3.4986957609653473</v>
      </c>
      <c r="U121" s="1">
        <v>26.112871170043945</v>
      </c>
      <c r="V121" s="1">
        <v>25.89732551574707</v>
      </c>
      <c r="W121" s="1">
        <v>25.975591659545898</v>
      </c>
      <c r="X121" s="1">
        <v>400.40008544921875</v>
      </c>
      <c r="Y121" s="1">
        <v>395.29220581054688</v>
      </c>
      <c r="Z121" s="1">
        <v>19.589141845703125</v>
      </c>
      <c r="AA121" s="1">
        <v>15.750006675720215</v>
      </c>
      <c r="AB121" s="1">
        <v>56.825901031494141</v>
      </c>
      <c r="AC121" s="1">
        <v>45.689002990722656</v>
      </c>
      <c r="AD121" s="1">
        <v>500.35150146484375</v>
      </c>
      <c r="AE121" s="1">
        <v>1415.48828125</v>
      </c>
      <c r="AF121" s="1">
        <v>1519.490966796875</v>
      </c>
      <c r="AG121" s="1">
        <v>98.53912353515625</v>
      </c>
      <c r="AH121" s="1">
        <v>5.9369058609008789</v>
      </c>
      <c r="AI121" s="1">
        <v>-0.80719196796417236</v>
      </c>
      <c r="AJ121" s="1">
        <v>1</v>
      </c>
      <c r="AK121" s="1">
        <v>-0.21956524252891541</v>
      </c>
      <c r="AL121" s="1">
        <v>2.737391471862793</v>
      </c>
      <c r="AM121" s="1">
        <v>1</v>
      </c>
      <c r="AN121" s="1">
        <v>0</v>
      </c>
      <c r="AO121" s="1">
        <v>0.18999999761581421</v>
      </c>
      <c r="AP121" s="1">
        <v>111115</v>
      </c>
      <c r="AQ121">
        <f t="shared" si="64"/>
        <v>1.1118922254774304</v>
      </c>
      <c r="AR121">
        <f t="shared" si="65"/>
        <v>-4.3370125242709195E-3</v>
      </c>
      <c r="AS121">
        <f t="shared" si="66"/>
        <v>299.04732551574705</v>
      </c>
      <c r="AT121">
        <f t="shared" si="67"/>
        <v>299.26287117004392</v>
      </c>
      <c r="AU121">
        <f t="shared" si="68"/>
        <v>268.94277006271295</v>
      </c>
      <c r="AV121">
        <f t="shared" si="69"/>
        <v>4.5611981918490248</v>
      </c>
      <c r="AW121">
        <f t="shared" si="70"/>
        <v>3.3538121482023087</v>
      </c>
      <c r="AX121">
        <f t="shared" si="71"/>
        <v>34.035335690861451</v>
      </c>
      <c r="AY121">
        <f t="shared" si="72"/>
        <v>18.285329015141237</v>
      </c>
      <c r="AZ121">
        <f t="shared" si="73"/>
        <v>26.005098342895508</v>
      </c>
      <c r="BA121">
        <f t="shared" si="74"/>
        <v>3.3752765385595445</v>
      </c>
      <c r="BB121">
        <f t="shared" si="75"/>
        <v>-0.23128119237474731</v>
      </c>
      <c r="BC121">
        <f t="shared" si="76"/>
        <v>1.5519918534983299</v>
      </c>
      <c r="BD121">
        <f t="shared" si="77"/>
        <v>1.8232846850612145</v>
      </c>
      <c r="BE121">
        <f t="shared" si="78"/>
        <v>-0.14319006871697193</v>
      </c>
      <c r="BF121">
        <f t="shared" si="79"/>
        <v>42.801841980278731</v>
      </c>
      <c r="BG121">
        <f t="shared" si="80"/>
        <v>1.0988426637173296</v>
      </c>
      <c r="BH121">
        <f t="shared" si="81"/>
        <v>41.261846509541492</v>
      </c>
      <c r="BI121">
        <f t="shared" si="82"/>
        <v>392.43924882159797</v>
      </c>
      <c r="BJ121">
        <f t="shared" si="83"/>
        <v>7.7739878594874105E-3</v>
      </c>
    </row>
    <row r="122" spans="1:62">
      <c r="A122" s="1">
        <v>42</v>
      </c>
      <c r="B122" s="1" t="s">
        <v>203</v>
      </c>
      <c r="C122" s="2">
        <v>41233</v>
      </c>
      <c r="D122" s="1" t="s">
        <v>160</v>
      </c>
      <c r="E122" s="1">
        <v>0</v>
      </c>
      <c r="F122" s="1" t="s">
        <v>65</v>
      </c>
      <c r="G122" s="1" t="s">
        <v>94</v>
      </c>
      <c r="H122" s="1">
        <v>0</v>
      </c>
      <c r="I122" s="1">
        <v>10528.5</v>
      </c>
      <c r="J122" s="1">
        <v>0</v>
      </c>
      <c r="K122">
        <f t="shared" si="56"/>
        <v>-71.445616432799</v>
      </c>
      <c r="L122">
        <f t="shared" si="57"/>
        <v>-0.21336249432065371</v>
      </c>
      <c r="M122">
        <f t="shared" si="58"/>
        <v>-38.859498579557908</v>
      </c>
      <c r="N122">
        <f t="shared" si="59"/>
        <v>-4.2852465871698211</v>
      </c>
      <c r="O122">
        <f t="shared" si="60"/>
        <v>1.8054195086386238</v>
      </c>
      <c r="P122">
        <f t="shared" si="61"/>
        <v>25.578384399414062</v>
      </c>
      <c r="Q122" s="1">
        <v>5</v>
      </c>
      <c r="R122">
        <f t="shared" si="62"/>
        <v>1.6395652592182159</v>
      </c>
      <c r="S122" s="1">
        <v>1</v>
      </c>
      <c r="T122">
        <f t="shared" si="63"/>
        <v>3.2791305184364319</v>
      </c>
      <c r="U122" s="1">
        <v>26.561973571777344</v>
      </c>
      <c r="V122" s="1">
        <v>25.578384399414062</v>
      </c>
      <c r="W122" s="1">
        <v>26.498422622680664</v>
      </c>
      <c r="X122" s="1">
        <v>400.23065185546875</v>
      </c>
      <c r="Y122" s="1">
        <v>473.65673828125</v>
      </c>
      <c r="Z122" s="1">
        <v>19.294183731079102</v>
      </c>
      <c r="AA122" s="1">
        <v>15.076373100280762</v>
      </c>
      <c r="AB122" s="1">
        <v>54.504474639892578</v>
      </c>
      <c r="AC122" s="1">
        <v>42.589508056640625</v>
      </c>
      <c r="AD122" s="1">
        <v>500.33547973632812</v>
      </c>
      <c r="AE122" s="1">
        <v>1447.52490234375</v>
      </c>
      <c r="AF122" s="1">
        <v>179.37698364257812</v>
      </c>
      <c r="AG122" s="1">
        <v>98.536178588867188</v>
      </c>
      <c r="AH122" s="1">
        <v>5.9369058609008789</v>
      </c>
      <c r="AI122" s="1">
        <v>-0.80719196796417236</v>
      </c>
      <c r="AJ122" s="1">
        <v>0.66666668653488159</v>
      </c>
      <c r="AK122" s="1">
        <v>-0.21956524252891541</v>
      </c>
      <c r="AL122" s="1">
        <v>2.737391471862793</v>
      </c>
      <c r="AM122" s="1">
        <v>1</v>
      </c>
      <c r="AN122" s="1">
        <v>0</v>
      </c>
      <c r="AO122" s="1">
        <v>0.18999999761581421</v>
      </c>
      <c r="AP122" s="1">
        <v>111115</v>
      </c>
      <c r="AQ122">
        <f t="shared" si="64"/>
        <v>1.0006709594726562</v>
      </c>
      <c r="AR122">
        <f t="shared" si="65"/>
        <v>-4.2852465871698209E-3</v>
      </c>
      <c r="AS122">
        <f t="shared" si="66"/>
        <v>298.72838439941404</v>
      </c>
      <c r="AT122">
        <f t="shared" si="67"/>
        <v>299.71197357177732</v>
      </c>
      <c r="AU122">
        <f t="shared" si="68"/>
        <v>275.0297279941442</v>
      </c>
      <c r="AV122">
        <f t="shared" si="69"/>
        <v>4.964058240330985</v>
      </c>
      <c r="AW122">
        <f t="shared" si="70"/>
        <v>3.2909877009202821</v>
      </c>
      <c r="AX122">
        <f t="shared" si="71"/>
        <v>33.39877543507766</v>
      </c>
      <c r="AY122">
        <f t="shared" si="72"/>
        <v>18.322402334796898</v>
      </c>
      <c r="AZ122">
        <f t="shared" si="73"/>
        <v>26.070178985595703</v>
      </c>
      <c r="BA122">
        <f t="shared" si="74"/>
        <v>3.3882962320341523</v>
      </c>
      <c r="BB122">
        <f t="shared" si="75"/>
        <v>-0.22821148277138975</v>
      </c>
      <c r="BC122">
        <f t="shared" si="76"/>
        <v>1.4855681922816584</v>
      </c>
      <c r="BD122">
        <f t="shared" si="77"/>
        <v>1.9027280397524939</v>
      </c>
      <c r="BE122">
        <f t="shared" si="78"/>
        <v>-0.14121937593603867</v>
      </c>
      <c r="BF122">
        <f t="shared" si="79"/>
        <v>-3.8290664919091486</v>
      </c>
      <c r="BG122">
        <f t="shared" si="80"/>
        <v>-8.2041477379941219E-2</v>
      </c>
      <c r="BH122">
        <f t="shared" si="81"/>
        <v>39.865016775450414</v>
      </c>
      <c r="BI122">
        <f t="shared" si="82"/>
        <v>503.07050563268467</v>
      </c>
      <c r="BJ122">
        <f t="shared" si="83"/>
        <v>-5.6615934858751549E-2</v>
      </c>
    </row>
    <row r="123" spans="1:62">
      <c r="A123" s="1">
        <v>43</v>
      </c>
      <c r="B123" s="1" t="s">
        <v>204</v>
      </c>
      <c r="C123" s="2">
        <v>41233</v>
      </c>
      <c r="D123" s="1" t="s">
        <v>160</v>
      </c>
      <c r="E123" s="1">
        <v>0</v>
      </c>
      <c r="F123" s="1" t="s">
        <v>75</v>
      </c>
      <c r="G123" s="1" t="s">
        <v>66</v>
      </c>
      <c r="H123" s="1">
        <v>0</v>
      </c>
      <c r="I123" s="1">
        <v>10859</v>
      </c>
      <c r="J123" s="1">
        <v>0</v>
      </c>
      <c r="K123">
        <f t="shared" si="56"/>
        <v>15.983000818575828</v>
      </c>
      <c r="L123">
        <f t="shared" si="57"/>
        <v>0.3834702676013127</v>
      </c>
      <c r="M123">
        <f t="shared" si="58"/>
        <v>300.92537935422837</v>
      </c>
      <c r="N123">
        <f t="shared" si="59"/>
        <v>4.9427894672964099</v>
      </c>
      <c r="O123">
        <f t="shared" si="60"/>
        <v>1.3756184305424348</v>
      </c>
      <c r="P123">
        <f t="shared" si="61"/>
        <v>27.419826507568359</v>
      </c>
      <c r="Q123" s="1">
        <v>5</v>
      </c>
      <c r="R123">
        <f t="shared" si="62"/>
        <v>1.6395652592182159</v>
      </c>
      <c r="S123" s="1">
        <v>1</v>
      </c>
      <c r="T123">
        <f t="shared" si="63"/>
        <v>3.2791305184364319</v>
      </c>
      <c r="U123" s="1">
        <v>27.225530624389648</v>
      </c>
      <c r="V123" s="1">
        <v>27.419826507568359</v>
      </c>
      <c r="W123" s="1">
        <v>27.104476928710938</v>
      </c>
      <c r="X123" s="1">
        <v>399.89712524414062</v>
      </c>
      <c r="Y123" s="1">
        <v>382.03851318359375</v>
      </c>
      <c r="Z123" s="1">
        <v>18.445301055908203</v>
      </c>
      <c r="AA123" s="1">
        <v>23.269636154174805</v>
      </c>
      <c r="AB123" s="1">
        <v>50.109947204589844</v>
      </c>
      <c r="AC123" s="1">
        <v>63.216114044189453</v>
      </c>
      <c r="AD123" s="1">
        <v>500.35626220703125</v>
      </c>
      <c r="AE123" s="1">
        <v>1744.113525390625</v>
      </c>
      <c r="AF123" s="1">
        <v>1267.6595458984375</v>
      </c>
      <c r="AG123" s="1">
        <v>98.529678344726562</v>
      </c>
      <c r="AH123" s="1">
        <v>5.9369058609008789</v>
      </c>
      <c r="AI123" s="1">
        <v>-0.80719196796417236</v>
      </c>
      <c r="AJ123" s="1">
        <v>1</v>
      </c>
      <c r="AK123" s="1">
        <v>-0.21956524252891541</v>
      </c>
      <c r="AL123" s="1">
        <v>2.737391471862793</v>
      </c>
      <c r="AM123" s="1">
        <v>1</v>
      </c>
      <c r="AN123" s="1">
        <v>0</v>
      </c>
      <c r="AO123" s="1">
        <v>0.18999999761581421</v>
      </c>
      <c r="AP123" s="1">
        <v>111115</v>
      </c>
      <c r="AQ123">
        <f t="shared" si="64"/>
        <v>1.0007125244140624</v>
      </c>
      <c r="AR123">
        <f t="shared" si="65"/>
        <v>4.9427894672964103E-3</v>
      </c>
      <c r="AS123">
        <f t="shared" si="66"/>
        <v>300.56982650756834</v>
      </c>
      <c r="AT123">
        <f t="shared" si="67"/>
        <v>300.37553062438963</v>
      </c>
      <c r="AU123">
        <f t="shared" si="68"/>
        <v>331.38156566592806</v>
      </c>
      <c r="AV123">
        <f t="shared" si="69"/>
        <v>1.1579405083020486</v>
      </c>
      <c r="AW123">
        <f t="shared" si="70"/>
        <v>3.6683681960120982</v>
      </c>
      <c r="AX123">
        <f t="shared" si="71"/>
        <v>37.231098869292452</v>
      </c>
      <c r="AY123">
        <f t="shared" si="72"/>
        <v>13.961462715117648</v>
      </c>
      <c r="AZ123">
        <f t="shared" si="73"/>
        <v>27.322678565979004</v>
      </c>
      <c r="BA123">
        <f t="shared" si="74"/>
        <v>3.6475545897312354</v>
      </c>
      <c r="BB123">
        <f t="shared" si="75"/>
        <v>0.34332135301176975</v>
      </c>
      <c r="BC123">
        <f t="shared" si="76"/>
        <v>2.2927497654696634</v>
      </c>
      <c r="BD123">
        <f t="shared" si="77"/>
        <v>1.354804824261572</v>
      </c>
      <c r="BE123">
        <f t="shared" si="78"/>
        <v>0.21785465992522529</v>
      </c>
      <c r="BF123">
        <f t="shared" si="79"/>
        <v>29.65008083353694</v>
      </c>
      <c r="BG123">
        <f t="shared" si="80"/>
        <v>0.78768335905865761</v>
      </c>
      <c r="BH123">
        <f t="shared" si="81"/>
        <v>65.379402291781233</v>
      </c>
      <c r="BI123">
        <f t="shared" si="82"/>
        <v>375.45839964930059</v>
      </c>
      <c r="BJ123">
        <f t="shared" si="83"/>
        <v>2.7831553144731579E-2</v>
      </c>
    </row>
    <row r="124" spans="1:62">
      <c r="A124" s="1">
        <v>44</v>
      </c>
      <c r="B124" s="1" t="s">
        <v>205</v>
      </c>
      <c r="C124" s="2">
        <v>41233</v>
      </c>
      <c r="D124" s="1" t="s">
        <v>160</v>
      </c>
      <c r="E124" s="1">
        <v>0</v>
      </c>
      <c r="F124" s="1" t="s">
        <v>73</v>
      </c>
      <c r="G124" s="1" t="s">
        <v>66</v>
      </c>
      <c r="H124" s="1">
        <v>0</v>
      </c>
      <c r="I124" s="1">
        <v>10942.5</v>
      </c>
      <c r="J124" s="1">
        <v>0</v>
      </c>
      <c r="K124">
        <f t="shared" si="56"/>
        <v>14.512049607789402</v>
      </c>
      <c r="L124">
        <f t="shared" si="57"/>
        <v>0.35191401119117766</v>
      </c>
      <c r="M124">
        <f t="shared" si="58"/>
        <v>303.37639209619158</v>
      </c>
      <c r="N124">
        <f t="shared" si="59"/>
        <v>4.8537917202406904</v>
      </c>
      <c r="O124">
        <f t="shared" si="60"/>
        <v>1.4590742721990497</v>
      </c>
      <c r="P124">
        <f t="shared" si="61"/>
        <v>27.66862678527832</v>
      </c>
      <c r="Q124" s="1">
        <v>5</v>
      </c>
      <c r="R124">
        <f t="shared" si="62"/>
        <v>1.6395652592182159</v>
      </c>
      <c r="S124" s="1">
        <v>1</v>
      </c>
      <c r="T124">
        <f t="shared" si="63"/>
        <v>3.2791305184364319</v>
      </c>
      <c r="U124" s="1">
        <v>27.59381103515625</v>
      </c>
      <c r="V124" s="1">
        <v>27.66862678527832</v>
      </c>
      <c r="W124" s="1">
        <v>27.472944259643555</v>
      </c>
      <c r="X124" s="1">
        <v>400.06118774414062</v>
      </c>
      <c r="Y124" s="1">
        <v>383.697265625</v>
      </c>
      <c r="Z124" s="1">
        <v>18.229782104492188</v>
      </c>
      <c r="AA124" s="1">
        <v>22.96904182434082</v>
      </c>
      <c r="AB124" s="1">
        <v>48.466640472412109</v>
      </c>
      <c r="AC124" s="1">
        <v>61.066677093505859</v>
      </c>
      <c r="AD124" s="1">
        <v>500.32125854492188</v>
      </c>
      <c r="AE124" s="1">
        <v>965.87286376953125</v>
      </c>
      <c r="AF124" s="1">
        <v>1049.1710205078125</v>
      </c>
      <c r="AG124" s="1">
        <v>98.527046203613281</v>
      </c>
      <c r="AH124" s="1">
        <v>5.9369058609008789</v>
      </c>
      <c r="AI124" s="1">
        <v>-0.80719196796417236</v>
      </c>
      <c r="AJ124" s="1">
        <v>1</v>
      </c>
      <c r="AK124" s="1">
        <v>-0.21956524252891541</v>
      </c>
      <c r="AL124" s="1">
        <v>2.737391471862793</v>
      </c>
      <c r="AM124" s="1">
        <v>1</v>
      </c>
      <c r="AN124" s="1">
        <v>0</v>
      </c>
      <c r="AO124" s="1">
        <v>0.18999999761581421</v>
      </c>
      <c r="AP124" s="1">
        <v>111115</v>
      </c>
      <c r="AQ124">
        <f t="shared" si="64"/>
        <v>1.0006425170898436</v>
      </c>
      <c r="AR124">
        <f t="shared" si="65"/>
        <v>4.8537917202406905E-3</v>
      </c>
      <c r="AS124">
        <f t="shared" si="66"/>
        <v>300.8186267852783</v>
      </c>
      <c r="AT124">
        <f t="shared" si="67"/>
        <v>300.74381103515623</v>
      </c>
      <c r="AU124">
        <f t="shared" si="68"/>
        <v>183.51584181339058</v>
      </c>
      <c r="AV124">
        <f t="shared" si="69"/>
        <v>-0.32721199340684565</v>
      </c>
      <c r="AW124">
        <f t="shared" si="70"/>
        <v>3.7221461172786037</v>
      </c>
      <c r="AX124">
        <f t="shared" si="71"/>
        <v>37.777912367194268</v>
      </c>
      <c r="AY124">
        <f t="shared" si="72"/>
        <v>14.808870542853448</v>
      </c>
      <c r="AZ124">
        <f t="shared" si="73"/>
        <v>27.631218910217285</v>
      </c>
      <c r="BA124">
        <f t="shared" si="74"/>
        <v>3.7140167642560415</v>
      </c>
      <c r="BB124">
        <f t="shared" si="75"/>
        <v>0.31780716665590408</v>
      </c>
      <c r="BC124">
        <f t="shared" si="76"/>
        <v>2.2630718450795539</v>
      </c>
      <c r="BD124">
        <f t="shared" si="77"/>
        <v>1.4509449191764876</v>
      </c>
      <c r="BE124">
        <f t="shared" si="78"/>
        <v>0.2014358797717464</v>
      </c>
      <c r="BF124">
        <f t="shared" si="79"/>
        <v>29.890779801146969</v>
      </c>
      <c r="BG124">
        <f t="shared" si="80"/>
        <v>0.79066602573261846</v>
      </c>
      <c r="BH124">
        <f t="shared" si="81"/>
        <v>63.490437953089106</v>
      </c>
      <c r="BI124">
        <f t="shared" si="82"/>
        <v>377.72273461430473</v>
      </c>
      <c r="BJ124">
        <f t="shared" si="83"/>
        <v>2.4392929012767208E-2</v>
      </c>
    </row>
    <row r="125" spans="1:62">
      <c r="A125" s="1">
        <v>45</v>
      </c>
      <c r="B125" s="1" t="s">
        <v>206</v>
      </c>
      <c r="C125" s="2">
        <v>41233</v>
      </c>
      <c r="D125" s="1" t="s">
        <v>160</v>
      </c>
      <c r="E125" s="1">
        <v>0</v>
      </c>
      <c r="F125" s="1" t="s">
        <v>71</v>
      </c>
      <c r="G125" s="1" t="s">
        <v>66</v>
      </c>
      <c r="H125" s="1">
        <v>0</v>
      </c>
      <c r="I125" s="1">
        <v>11097.5</v>
      </c>
      <c r="J125" s="1">
        <v>0</v>
      </c>
      <c r="K125">
        <f t="shared" si="56"/>
        <v>11.142292978829543</v>
      </c>
      <c r="L125">
        <f t="shared" si="57"/>
        <v>0.25997247125898265</v>
      </c>
      <c r="M125">
        <f t="shared" si="58"/>
        <v>303.06449457517937</v>
      </c>
      <c r="N125">
        <f t="shared" si="59"/>
        <v>4.1394698506696948</v>
      </c>
      <c r="O125">
        <f t="shared" si="60"/>
        <v>1.6498572381847092</v>
      </c>
      <c r="P125">
        <f t="shared" si="61"/>
        <v>28.237062454223633</v>
      </c>
      <c r="Q125" s="1">
        <v>5.5</v>
      </c>
      <c r="R125">
        <f t="shared" si="62"/>
        <v>1.5297826379537582</v>
      </c>
      <c r="S125" s="1">
        <v>1</v>
      </c>
      <c r="T125">
        <f t="shared" si="63"/>
        <v>3.0595652759075165</v>
      </c>
      <c r="U125" s="1">
        <v>28.148645401000977</v>
      </c>
      <c r="V125" s="1">
        <v>28.237062454223633</v>
      </c>
      <c r="W125" s="1">
        <v>28.024816513061523</v>
      </c>
      <c r="X125" s="1">
        <v>400.05026245117188</v>
      </c>
      <c r="Y125" s="1">
        <v>386.04562377929688</v>
      </c>
      <c r="Z125" s="1">
        <v>17.857841491699219</v>
      </c>
      <c r="AA125" s="1">
        <v>22.306602478027344</v>
      </c>
      <c r="AB125" s="1">
        <v>45.964012145996094</v>
      </c>
      <c r="AC125" s="1">
        <v>57.414608001708984</v>
      </c>
      <c r="AD125" s="1">
        <v>500.3466796875</v>
      </c>
      <c r="AE125" s="1">
        <v>1467.611572265625</v>
      </c>
      <c r="AF125" s="1">
        <v>1203.2769775390625</v>
      </c>
      <c r="AG125" s="1">
        <v>98.524375915527344</v>
      </c>
      <c r="AH125" s="1">
        <v>5.9369058609008789</v>
      </c>
      <c r="AI125" s="1">
        <v>-0.80719196796417236</v>
      </c>
      <c r="AJ125" s="1">
        <v>1</v>
      </c>
      <c r="AK125" s="1">
        <v>-0.21956524252891541</v>
      </c>
      <c r="AL125" s="1">
        <v>2.737391471862793</v>
      </c>
      <c r="AM125" s="1">
        <v>1</v>
      </c>
      <c r="AN125" s="1">
        <v>0</v>
      </c>
      <c r="AO125" s="1">
        <v>0.18999999761581421</v>
      </c>
      <c r="AP125" s="1">
        <v>111115</v>
      </c>
      <c r="AQ125">
        <f t="shared" si="64"/>
        <v>0.9097212357954545</v>
      </c>
      <c r="AR125">
        <f t="shared" si="65"/>
        <v>4.1394698506696951E-3</v>
      </c>
      <c r="AS125">
        <f t="shared" si="66"/>
        <v>301.38706245422361</v>
      </c>
      <c r="AT125">
        <f t="shared" si="67"/>
        <v>301.29864540100095</v>
      </c>
      <c r="AU125">
        <f t="shared" si="68"/>
        <v>278.84619523141009</v>
      </c>
      <c r="AV125">
        <f t="shared" si="69"/>
        <v>1.0533595106640583</v>
      </c>
      <c r="AW125">
        <f t="shared" si="70"/>
        <v>3.847601326128109</v>
      </c>
      <c r="AX125">
        <f t="shared" si="71"/>
        <v>39.052278082197233</v>
      </c>
      <c r="AY125">
        <f t="shared" si="72"/>
        <v>16.74567560416989</v>
      </c>
      <c r="AZ125">
        <f t="shared" si="73"/>
        <v>28.192853927612305</v>
      </c>
      <c r="BA125">
        <f t="shared" si="74"/>
        <v>3.8377138244441684</v>
      </c>
      <c r="BB125">
        <f t="shared" si="75"/>
        <v>0.2396125022029921</v>
      </c>
      <c r="BC125">
        <f t="shared" si="76"/>
        <v>2.1977440879433998</v>
      </c>
      <c r="BD125">
        <f t="shared" si="77"/>
        <v>1.6399697365007686</v>
      </c>
      <c r="BE125">
        <f t="shared" si="78"/>
        <v>0.15146296969848644</v>
      </c>
      <c r="BF125">
        <f t="shared" si="79"/>
        <v>29.859240190174273</v>
      </c>
      <c r="BG125">
        <f t="shared" si="80"/>
        <v>0.78504838782589592</v>
      </c>
      <c r="BH125">
        <f t="shared" si="81"/>
        <v>59.227157637106828</v>
      </c>
      <c r="BI125">
        <f t="shared" si="82"/>
        <v>381.12920782966228</v>
      </c>
      <c r="BJ125">
        <f t="shared" si="83"/>
        <v>1.7315029369014044E-2</v>
      </c>
    </row>
    <row r="126" spans="1:62">
      <c r="A126" s="1">
        <v>46</v>
      </c>
      <c r="B126" s="1" t="s">
        <v>207</v>
      </c>
      <c r="C126" s="2">
        <v>41233</v>
      </c>
      <c r="D126" s="1" t="s">
        <v>160</v>
      </c>
      <c r="E126" s="1">
        <v>0</v>
      </c>
      <c r="F126" s="1" t="s">
        <v>69</v>
      </c>
      <c r="G126" s="1" t="s">
        <v>66</v>
      </c>
      <c r="H126" s="1">
        <v>0</v>
      </c>
      <c r="I126" s="1">
        <v>11248</v>
      </c>
      <c r="J126" s="1">
        <v>0</v>
      </c>
      <c r="K126">
        <f t="shared" si="56"/>
        <v>2.8711882990745661</v>
      </c>
      <c r="L126">
        <f t="shared" si="57"/>
        <v>0.10544431710045014</v>
      </c>
      <c r="M126">
        <f t="shared" si="58"/>
        <v>339.25138405829671</v>
      </c>
      <c r="N126">
        <f t="shared" si="59"/>
        <v>2.0220375161183823</v>
      </c>
      <c r="O126">
        <f t="shared" si="60"/>
        <v>1.8970314528729098</v>
      </c>
      <c r="P126">
        <f t="shared" si="61"/>
        <v>28.195976257324219</v>
      </c>
      <c r="Q126" s="1">
        <v>5.5</v>
      </c>
      <c r="R126">
        <f t="shared" si="62"/>
        <v>1.5297826379537582</v>
      </c>
      <c r="S126" s="1">
        <v>1</v>
      </c>
      <c r="T126">
        <f t="shared" si="63"/>
        <v>3.0595652759075165</v>
      </c>
      <c r="U126" s="1">
        <v>28.332569122314453</v>
      </c>
      <c r="V126" s="1">
        <v>28.195976257324219</v>
      </c>
      <c r="W126" s="1">
        <v>28.303230285644531</v>
      </c>
      <c r="X126" s="1">
        <v>399.74786376953125</v>
      </c>
      <c r="Y126" s="1">
        <v>395.71197509765625</v>
      </c>
      <c r="Z126" s="1">
        <v>17.526483535766602</v>
      </c>
      <c r="AA126" s="1">
        <v>19.705503463745117</v>
      </c>
      <c r="AB126" s="1">
        <v>44.628761291503906</v>
      </c>
      <c r="AC126" s="1">
        <v>50.177330017089844</v>
      </c>
      <c r="AD126" s="1">
        <v>500.31930541992188</v>
      </c>
      <c r="AE126" s="1">
        <v>630.5067138671875</v>
      </c>
      <c r="AF126" s="1">
        <v>254.00315856933594</v>
      </c>
      <c r="AG126" s="1">
        <v>98.519683837890625</v>
      </c>
      <c r="AH126" s="1">
        <v>5.9369058609008789</v>
      </c>
      <c r="AI126" s="1">
        <v>-0.80719196796417236</v>
      </c>
      <c r="AJ126" s="1">
        <v>1</v>
      </c>
      <c r="AK126" s="1">
        <v>-0.21956524252891541</v>
      </c>
      <c r="AL126" s="1">
        <v>2.737391471862793</v>
      </c>
      <c r="AM126" s="1">
        <v>1</v>
      </c>
      <c r="AN126" s="1">
        <v>0</v>
      </c>
      <c r="AO126" s="1">
        <v>0.18999999761581421</v>
      </c>
      <c r="AP126" s="1">
        <v>111115</v>
      </c>
      <c r="AQ126">
        <f t="shared" si="64"/>
        <v>0.9096714643998578</v>
      </c>
      <c r="AR126">
        <f t="shared" si="65"/>
        <v>2.0220375161183824E-3</v>
      </c>
      <c r="AS126">
        <f t="shared" si="66"/>
        <v>301.3459762573242</v>
      </c>
      <c r="AT126">
        <f t="shared" si="67"/>
        <v>301.48256912231443</v>
      </c>
      <c r="AU126">
        <f t="shared" si="68"/>
        <v>119.79627413152048</v>
      </c>
      <c r="AV126">
        <f t="shared" si="69"/>
        <v>0.35650495571159968</v>
      </c>
      <c r="AW126">
        <f t="shared" si="70"/>
        <v>3.8384114239875373</v>
      </c>
      <c r="AX126">
        <f t="shared" si="71"/>
        <v>38.960858119515052</v>
      </c>
      <c r="AY126">
        <f t="shared" si="72"/>
        <v>19.255354655769935</v>
      </c>
      <c r="AZ126">
        <f t="shared" si="73"/>
        <v>28.264272689819336</v>
      </c>
      <c r="BA126">
        <f t="shared" si="74"/>
        <v>3.853698100027533</v>
      </c>
      <c r="BB126">
        <f t="shared" si="75"/>
        <v>0.1019313722950559</v>
      </c>
      <c r="BC126">
        <f t="shared" si="76"/>
        <v>1.9413799711146276</v>
      </c>
      <c r="BD126">
        <f t="shared" si="77"/>
        <v>1.9123181289129054</v>
      </c>
      <c r="BE126">
        <f t="shared" si="78"/>
        <v>6.4013677064554284E-2</v>
      </c>
      <c r="BF126">
        <f t="shared" si="79"/>
        <v>33.422939098990206</v>
      </c>
      <c r="BG126">
        <f t="shared" si="80"/>
        <v>0.85731897290844972</v>
      </c>
      <c r="BH126">
        <f t="shared" si="81"/>
        <v>50.780463816212638</v>
      </c>
      <c r="BI126">
        <f t="shared" si="82"/>
        <v>394.44509439591963</v>
      </c>
      <c r="BJ126">
        <f t="shared" si="83"/>
        <v>3.6963388720546186E-3</v>
      </c>
    </row>
    <row r="127" spans="1:62">
      <c r="A127" s="1">
        <v>47</v>
      </c>
      <c r="B127" s="1" t="s">
        <v>208</v>
      </c>
      <c r="C127" s="2">
        <v>41233</v>
      </c>
      <c r="D127" s="1" t="s">
        <v>160</v>
      </c>
      <c r="E127" s="1">
        <v>0</v>
      </c>
      <c r="F127" s="1" t="s">
        <v>65</v>
      </c>
      <c r="G127" s="1" t="s">
        <v>66</v>
      </c>
      <c r="H127" s="1">
        <v>0</v>
      </c>
      <c r="I127" s="1">
        <v>11338.5</v>
      </c>
      <c r="J127" s="1">
        <v>0</v>
      </c>
      <c r="K127">
        <f t="shared" si="56"/>
        <v>0.76561529092531733</v>
      </c>
      <c r="L127">
        <f t="shared" si="57"/>
        <v>1.4866925122122151E-2</v>
      </c>
      <c r="M127">
        <f t="shared" si="58"/>
        <v>303.93257185181801</v>
      </c>
      <c r="N127">
        <f t="shared" si="59"/>
        <v>0.31532693212067475</v>
      </c>
      <c r="O127">
        <f t="shared" si="60"/>
        <v>2.0415023397561631</v>
      </c>
      <c r="P127">
        <f t="shared" si="61"/>
        <v>27.964893341064453</v>
      </c>
      <c r="Q127" s="1">
        <v>6</v>
      </c>
      <c r="R127">
        <f t="shared" si="62"/>
        <v>1.4200000166893005</v>
      </c>
      <c r="S127" s="1">
        <v>1</v>
      </c>
      <c r="T127">
        <f t="shared" si="63"/>
        <v>2.8400000333786011</v>
      </c>
      <c r="U127" s="1">
        <v>28.353994369506836</v>
      </c>
      <c r="V127" s="1">
        <v>27.964893341064453</v>
      </c>
      <c r="W127" s="1">
        <v>28.373552322387695</v>
      </c>
      <c r="X127" s="1">
        <v>399.74258422851562</v>
      </c>
      <c r="Y127" s="1">
        <v>398.67376708984375</v>
      </c>
      <c r="Z127" s="1">
        <v>17.347101211547852</v>
      </c>
      <c r="AA127" s="1">
        <v>17.71851921081543</v>
      </c>
      <c r="AB127" s="1">
        <v>44.115852355957031</v>
      </c>
      <c r="AC127" s="1">
        <v>45.060409545898438</v>
      </c>
      <c r="AD127" s="1">
        <v>500.3631591796875</v>
      </c>
      <c r="AE127" s="1">
        <v>309.33566284179688</v>
      </c>
      <c r="AF127" s="1">
        <v>30.015830993652344</v>
      </c>
      <c r="AG127" s="1">
        <v>98.517135620117188</v>
      </c>
      <c r="AH127" s="1">
        <v>5.9369058609008789</v>
      </c>
      <c r="AI127" s="1">
        <v>-0.80719196796417236</v>
      </c>
      <c r="AJ127" s="1">
        <v>1</v>
      </c>
      <c r="AK127" s="1">
        <v>-0.21956524252891541</v>
      </c>
      <c r="AL127" s="1">
        <v>2.737391471862793</v>
      </c>
      <c r="AM127" s="1">
        <v>1</v>
      </c>
      <c r="AN127" s="1">
        <v>0</v>
      </c>
      <c r="AO127" s="1">
        <v>0.18999999761581421</v>
      </c>
      <c r="AP127" s="1">
        <v>111115</v>
      </c>
      <c r="AQ127">
        <f t="shared" si="64"/>
        <v>0.8339385986328125</v>
      </c>
      <c r="AR127">
        <f t="shared" si="65"/>
        <v>3.1532693212067475E-4</v>
      </c>
      <c r="AS127">
        <f t="shared" si="66"/>
        <v>301.11489334106443</v>
      </c>
      <c r="AT127">
        <f t="shared" si="67"/>
        <v>301.50399436950681</v>
      </c>
      <c r="AU127">
        <f t="shared" si="68"/>
        <v>58.773775202427714</v>
      </c>
      <c r="AV127">
        <f t="shared" si="69"/>
        <v>0.58351331339311641</v>
      </c>
      <c r="AW127">
        <f t="shared" si="70"/>
        <v>3.7870800998357184</v>
      </c>
      <c r="AX127">
        <f t="shared" si="71"/>
        <v>38.440826319176878</v>
      </c>
      <c r="AY127">
        <f t="shared" si="72"/>
        <v>20.722307108361449</v>
      </c>
      <c r="AZ127">
        <f t="shared" si="73"/>
        <v>28.159443855285645</v>
      </c>
      <c r="BA127">
        <f t="shared" si="74"/>
        <v>3.8302561742787424</v>
      </c>
      <c r="BB127">
        <f t="shared" si="75"/>
        <v>1.4789504539727353E-2</v>
      </c>
      <c r="BC127">
        <f t="shared" si="76"/>
        <v>1.7455777600795555</v>
      </c>
      <c r="BD127">
        <f t="shared" si="77"/>
        <v>2.0846784141991872</v>
      </c>
      <c r="BE127">
        <f t="shared" si="78"/>
        <v>9.2503650539451001E-3</v>
      </c>
      <c r="BF127">
        <f t="shared" si="79"/>
        <v>29.942566400496567</v>
      </c>
      <c r="BG127">
        <f t="shared" si="80"/>
        <v>0.76235909392885837</v>
      </c>
      <c r="BH127">
        <f t="shared" si="81"/>
        <v>44.824383201639293</v>
      </c>
      <c r="BI127">
        <f t="shared" si="82"/>
        <v>398.30983024808268</v>
      </c>
      <c r="BJ127">
        <f t="shared" si="83"/>
        <v>8.615964402409115E-4</v>
      </c>
    </row>
    <row r="128" spans="1:62">
      <c r="A128" s="1">
        <v>48</v>
      </c>
      <c r="B128" s="1" t="s">
        <v>209</v>
      </c>
      <c r="C128" s="2">
        <v>41233</v>
      </c>
      <c r="D128" s="1" t="s">
        <v>160</v>
      </c>
      <c r="E128" s="1">
        <v>0</v>
      </c>
      <c r="F128" s="1" t="s">
        <v>71</v>
      </c>
      <c r="G128" s="1" t="s">
        <v>81</v>
      </c>
      <c r="H128" s="1">
        <v>0</v>
      </c>
      <c r="I128" s="1">
        <v>11542</v>
      </c>
      <c r="J128" s="1">
        <v>0</v>
      </c>
      <c r="K128">
        <f t="shared" si="56"/>
        <v>5.0867799543147596</v>
      </c>
      <c r="L128">
        <f t="shared" si="57"/>
        <v>0.19871846120018744</v>
      </c>
      <c r="M128">
        <f t="shared" si="58"/>
        <v>339.30703569890233</v>
      </c>
      <c r="N128">
        <f t="shared" si="59"/>
        <v>3.6845719250953306</v>
      </c>
      <c r="O128">
        <f t="shared" si="60"/>
        <v>1.872905392357709</v>
      </c>
      <c r="P128">
        <f t="shared" si="61"/>
        <v>28.313091278076172</v>
      </c>
      <c r="Q128" s="1">
        <v>4.5</v>
      </c>
      <c r="R128">
        <f t="shared" si="62"/>
        <v>1.7493478804826736</v>
      </c>
      <c r="S128" s="1">
        <v>1</v>
      </c>
      <c r="T128">
        <f t="shared" si="63"/>
        <v>3.4986957609653473</v>
      </c>
      <c r="U128" s="1">
        <v>28.314691543579102</v>
      </c>
      <c r="V128" s="1">
        <v>28.313091278076172</v>
      </c>
      <c r="W128" s="1">
        <v>28.290849685668945</v>
      </c>
      <c r="X128" s="1">
        <v>399.53555297851562</v>
      </c>
      <c r="Y128" s="1">
        <v>393.6566162109375</v>
      </c>
      <c r="Z128" s="1">
        <v>16.972246170043945</v>
      </c>
      <c r="AA128" s="1">
        <v>20.218786239624023</v>
      </c>
      <c r="AB128" s="1">
        <v>43.258167266845703</v>
      </c>
      <c r="AC128" s="1">
        <v>51.532814025878906</v>
      </c>
      <c r="AD128" s="1">
        <v>500.38916015625</v>
      </c>
      <c r="AE128" s="1">
        <v>852.52679443359375</v>
      </c>
      <c r="AF128" s="1">
        <v>744.6702880859375</v>
      </c>
      <c r="AG128" s="1">
        <v>98.509979248046875</v>
      </c>
      <c r="AH128" s="1">
        <v>5.9369058609008789</v>
      </c>
      <c r="AI128" s="1">
        <v>-0.80719196796417236</v>
      </c>
      <c r="AJ128" s="1">
        <v>1</v>
      </c>
      <c r="AK128" s="1">
        <v>-0.21956524252891541</v>
      </c>
      <c r="AL128" s="1">
        <v>2.737391471862793</v>
      </c>
      <c r="AM128" s="1">
        <v>1</v>
      </c>
      <c r="AN128" s="1">
        <v>0</v>
      </c>
      <c r="AO128" s="1">
        <v>0.18999999761581421</v>
      </c>
      <c r="AP128" s="1">
        <v>111115</v>
      </c>
      <c r="AQ128">
        <f t="shared" si="64"/>
        <v>1.1119759114583332</v>
      </c>
      <c r="AR128">
        <f t="shared" si="65"/>
        <v>3.6845719250953304E-3</v>
      </c>
      <c r="AS128">
        <f t="shared" si="66"/>
        <v>301.46309127807615</v>
      </c>
      <c r="AT128">
        <f t="shared" si="67"/>
        <v>301.46469154357908</v>
      </c>
      <c r="AU128">
        <f t="shared" si="68"/>
        <v>161.98008890980054</v>
      </c>
      <c r="AV128">
        <f t="shared" si="69"/>
        <v>-4.8233265645134075E-3</v>
      </c>
      <c r="AW128">
        <f t="shared" si="70"/>
        <v>3.8646576052437673</v>
      </c>
      <c r="AX128">
        <f t="shared" si="71"/>
        <v>39.231128000876019</v>
      </c>
      <c r="AY128">
        <f t="shared" si="72"/>
        <v>19.012341761251996</v>
      </c>
      <c r="AZ128">
        <f t="shared" si="73"/>
        <v>28.313891410827637</v>
      </c>
      <c r="BA128">
        <f t="shared" si="74"/>
        <v>3.8648374568721056</v>
      </c>
      <c r="BB128">
        <f t="shared" si="75"/>
        <v>0.1880382873140595</v>
      </c>
      <c r="BC128">
        <f t="shared" si="76"/>
        <v>1.9917522128860583</v>
      </c>
      <c r="BD128">
        <f t="shared" si="77"/>
        <v>1.8730852439860473</v>
      </c>
      <c r="BE128">
        <f t="shared" si="78"/>
        <v>0.1184389748851971</v>
      </c>
      <c r="BF128">
        <f t="shared" si="79"/>
        <v>33.425129045415169</v>
      </c>
      <c r="BG128">
        <f t="shared" si="80"/>
        <v>0.86193657549778757</v>
      </c>
      <c r="BH128">
        <f t="shared" si="81"/>
        <v>52.737354464976072</v>
      </c>
      <c r="BI128">
        <f t="shared" si="82"/>
        <v>391.6938411062996</v>
      </c>
      <c r="BJ128">
        <f t="shared" si="83"/>
        <v>6.8488010119931858E-3</v>
      </c>
    </row>
    <row r="129" spans="1:62">
      <c r="A129" s="1">
        <v>49</v>
      </c>
      <c r="B129" s="1" t="s">
        <v>210</v>
      </c>
      <c r="C129" s="2">
        <v>41233</v>
      </c>
      <c r="D129" s="1" t="s">
        <v>160</v>
      </c>
      <c r="E129" s="1">
        <v>0</v>
      </c>
      <c r="F129" s="1" t="s">
        <v>69</v>
      </c>
      <c r="G129" s="1" t="s">
        <v>81</v>
      </c>
      <c r="H129" s="1">
        <v>0</v>
      </c>
      <c r="I129" s="1">
        <v>11642</v>
      </c>
      <c r="J129" s="1">
        <v>0</v>
      </c>
      <c r="K129">
        <f t="shared" si="56"/>
        <v>4.6483613449579853</v>
      </c>
      <c r="L129">
        <f t="shared" si="57"/>
        <v>9.9337267121465497E-2</v>
      </c>
      <c r="M129">
        <f t="shared" si="58"/>
        <v>306.58138448739766</v>
      </c>
      <c r="N129">
        <f t="shared" si="59"/>
        <v>2.0804578580572106</v>
      </c>
      <c r="O129">
        <f t="shared" si="60"/>
        <v>2.0570148804242958</v>
      </c>
      <c r="P129">
        <f t="shared" si="61"/>
        <v>28.346673965454102</v>
      </c>
      <c r="Q129" s="1">
        <v>4</v>
      </c>
      <c r="R129">
        <f t="shared" si="62"/>
        <v>1.8591305017471313</v>
      </c>
      <c r="S129" s="1">
        <v>1</v>
      </c>
      <c r="T129">
        <f t="shared" si="63"/>
        <v>3.7182610034942627</v>
      </c>
      <c r="U129" s="1">
        <v>28.433620452880859</v>
      </c>
      <c r="V129" s="1">
        <v>28.346673965454102</v>
      </c>
      <c r="W129" s="1">
        <v>28.430288314819336</v>
      </c>
      <c r="X129" s="1">
        <v>399.5640869140625</v>
      </c>
      <c r="Y129" s="1">
        <v>395.19100952148438</v>
      </c>
      <c r="Z129" s="1">
        <v>16.794853210449219</v>
      </c>
      <c r="AA129" s="1">
        <v>18.427297592163086</v>
      </c>
      <c r="AB129" s="1">
        <v>42.50933837890625</v>
      </c>
      <c r="AC129" s="1">
        <v>46.641208648681641</v>
      </c>
      <c r="AD129" s="1">
        <v>500.38351440429688</v>
      </c>
      <c r="AE129" s="1">
        <v>68.408279418945312</v>
      </c>
      <c r="AF129" s="1">
        <v>453.1043701171875</v>
      </c>
      <c r="AG129" s="1">
        <v>98.505905151367188</v>
      </c>
      <c r="AH129" s="1">
        <v>5.9369058609008789</v>
      </c>
      <c r="AI129" s="1">
        <v>-0.80719196796417236</v>
      </c>
      <c r="AJ129" s="1">
        <v>1</v>
      </c>
      <c r="AK129" s="1">
        <v>-0.21956524252891541</v>
      </c>
      <c r="AL129" s="1">
        <v>2.737391471862793</v>
      </c>
      <c r="AM129" s="1">
        <v>1</v>
      </c>
      <c r="AN129" s="1">
        <v>0</v>
      </c>
      <c r="AO129" s="1">
        <v>0.18999999761581421</v>
      </c>
      <c r="AP129" s="1">
        <v>111115</v>
      </c>
      <c r="AQ129">
        <f t="shared" si="64"/>
        <v>1.2509587860107423</v>
      </c>
      <c r="AR129">
        <f t="shared" si="65"/>
        <v>2.0804578580572108E-3</v>
      </c>
      <c r="AS129">
        <f t="shared" si="66"/>
        <v>301.49667396545408</v>
      </c>
      <c r="AT129">
        <f t="shared" si="67"/>
        <v>301.58362045288084</v>
      </c>
      <c r="AU129">
        <f t="shared" si="68"/>
        <v>12.997572926501562</v>
      </c>
      <c r="AV129">
        <f t="shared" si="69"/>
        <v>-0.72388900472406614</v>
      </c>
      <c r="AW129">
        <f t="shared" si="70"/>
        <v>3.8722125092339299</v>
      </c>
      <c r="AX129">
        <f t="shared" si="71"/>
        <v>39.309445492468392</v>
      </c>
      <c r="AY129">
        <f t="shared" si="72"/>
        <v>20.882147900305306</v>
      </c>
      <c r="AZ129">
        <f t="shared" si="73"/>
        <v>28.39014720916748</v>
      </c>
      <c r="BA129">
        <f t="shared" si="74"/>
        <v>3.8820115652386264</v>
      </c>
      <c r="BB129">
        <f t="shared" si="75"/>
        <v>9.6752423997683967E-2</v>
      </c>
      <c r="BC129">
        <f t="shared" si="76"/>
        <v>1.8151976288096339</v>
      </c>
      <c r="BD129">
        <f t="shared" si="77"/>
        <v>2.0668139364289928</v>
      </c>
      <c r="BE129">
        <f t="shared" si="78"/>
        <v>6.0697303354242997E-2</v>
      </c>
      <c r="BF129">
        <f t="shared" si="79"/>
        <v>30.200076781490431</v>
      </c>
      <c r="BG129">
        <f t="shared" si="80"/>
        <v>0.77578026093918639</v>
      </c>
      <c r="BH129">
        <f t="shared" si="81"/>
        <v>46.721768865078857</v>
      </c>
      <c r="BI129">
        <f t="shared" si="82"/>
        <v>393.50331524456408</v>
      </c>
      <c r="BJ129">
        <f t="shared" si="83"/>
        <v>5.5191317568828091E-3</v>
      </c>
    </row>
    <row r="130" spans="1:62">
      <c r="A130" s="1">
        <v>50</v>
      </c>
      <c r="B130" s="1" t="s">
        <v>211</v>
      </c>
      <c r="C130" s="2">
        <v>41233</v>
      </c>
      <c r="D130" s="1" t="s">
        <v>160</v>
      </c>
      <c r="E130" s="1">
        <v>0</v>
      </c>
      <c r="F130" s="1" t="s">
        <v>107</v>
      </c>
      <c r="G130" s="1" t="s">
        <v>130</v>
      </c>
      <c r="H130" s="1">
        <v>0</v>
      </c>
      <c r="I130" s="1">
        <v>11932</v>
      </c>
      <c r="J130" s="1">
        <v>0</v>
      </c>
      <c r="K130">
        <f t="shared" si="56"/>
        <v>-0.79817459809616109</v>
      </c>
      <c r="L130">
        <f t="shared" si="57"/>
        <v>-4.360669411313153E-3</v>
      </c>
      <c r="M130">
        <f t="shared" si="58"/>
        <v>98.566812919836053</v>
      </c>
      <c r="N130">
        <f t="shared" si="59"/>
        <v>-9.4694032747368873E-2</v>
      </c>
      <c r="O130">
        <f t="shared" si="60"/>
        <v>2.078904666953187</v>
      </c>
      <c r="P130">
        <f t="shared" si="61"/>
        <v>27.545852661132812</v>
      </c>
      <c r="Q130" s="1">
        <v>3.5</v>
      </c>
      <c r="R130">
        <f t="shared" si="62"/>
        <v>1.9689131230115891</v>
      </c>
      <c r="S130" s="1">
        <v>1</v>
      </c>
      <c r="T130">
        <f t="shared" si="63"/>
        <v>3.9378262460231781</v>
      </c>
      <c r="U130" s="1">
        <v>27.784339904785156</v>
      </c>
      <c r="V130" s="1">
        <v>27.545852661132812</v>
      </c>
      <c r="W130" s="1">
        <v>27.876916885375977</v>
      </c>
      <c r="X130" s="1">
        <v>399.21707153320312</v>
      </c>
      <c r="Y130" s="1">
        <v>399.80191040039062</v>
      </c>
      <c r="Z130" s="1">
        <v>16.478199005126953</v>
      </c>
      <c r="AA130" s="1">
        <v>16.413043975830078</v>
      </c>
      <c r="AB130" s="1">
        <v>43.31109619140625</v>
      </c>
      <c r="AC130" s="1">
        <v>43.139842987060547</v>
      </c>
      <c r="AD130" s="1">
        <v>500.32876586914062</v>
      </c>
      <c r="AE130" s="1">
        <v>29.32441520690918</v>
      </c>
      <c r="AF130" s="1">
        <v>32.976146697998047</v>
      </c>
      <c r="AG130" s="1">
        <v>98.495964050292969</v>
      </c>
      <c r="AH130" s="1">
        <v>5.9369058609008789</v>
      </c>
      <c r="AI130" s="1">
        <v>-0.80719196796417236</v>
      </c>
      <c r="AJ130" s="1">
        <v>1</v>
      </c>
      <c r="AK130" s="1">
        <v>-0.21956524252891541</v>
      </c>
      <c r="AL130" s="1">
        <v>2.737391471862793</v>
      </c>
      <c r="AM130" s="1">
        <v>1</v>
      </c>
      <c r="AN130" s="1">
        <v>0</v>
      </c>
      <c r="AO130" s="1">
        <v>0.18999999761581421</v>
      </c>
      <c r="AP130" s="1">
        <v>111115</v>
      </c>
      <c r="AQ130">
        <f t="shared" si="64"/>
        <v>1.4295107596261161</v>
      </c>
      <c r="AR130">
        <f t="shared" si="65"/>
        <v>-9.4694032747368875E-5</v>
      </c>
      <c r="AS130">
        <f t="shared" si="66"/>
        <v>300.69585266113279</v>
      </c>
      <c r="AT130">
        <f t="shared" si="67"/>
        <v>300.93433990478513</v>
      </c>
      <c r="AU130">
        <f t="shared" si="68"/>
        <v>5.5716388193978901</v>
      </c>
      <c r="AV130">
        <f t="shared" si="69"/>
        <v>0.11109895454741332</v>
      </c>
      <c r="AW130">
        <f t="shared" si="70"/>
        <v>3.6955232563524238</v>
      </c>
      <c r="AX130">
        <f t="shared" si="71"/>
        <v>37.51953993227027</v>
      </c>
      <c r="AY130">
        <f t="shared" si="72"/>
        <v>21.106495956440192</v>
      </c>
      <c r="AZ130">
        <f t="shared" si="73"/>
        <v>27.665096282958984</v>
      </c>
      <c r="BA130">
        <f t="shared" si="74"/>
        <v>3.7213782174623744</v>
      </c>
      <c r="BB130">
        <f t="shared" si="75"/>
        <v>-4.3655036820966133E-3</v>
      </c>
      <c r="BC130">
        <f t="shared" si="76"/>
        <v>1.6166185893992369</v>
      </c>
      <c r="BD130">
        <f t="shared" si="77"/>
        <v>2.1047596280631375</v>
      </c>
      <c r="BE130">
        <f t="shared" si="78"/>
        <v>-2.7280050600756553E-3</v>
      </c>
      <c r="BF130">
        <f t="shared" si="79"/>
        <v>9.7084332619041263</v>
      </c>
      <c r="BG130">
        <f t="shared" si="80"/>
        <v>0.24653912439068662</v>
      </c>
      <c r="BH130">
        <f t="shared" si="81"/>
        <v>42.122209361885446</v>
      </c>
      <c r="BI130">
        <f t="shared" si="82"/>
        <v>400.0755475900757</v>
      </c>
      <c r="BJ130">
        <f t="shared" si="83"/>
        <v>-8.4036321966854616E-4</v>
      </c>
    </row>
    <row r="131" spans="1:62">
      <c r="A131" s="1">
        <v>51</v>
      </c>
      <c r="B131" s="1" t="s">
        <v>212</v>
      </c>
      <c r="C131" s="2">
        <v>41233</v>
      </c>
      <c r="D131" s="1" t="s">
        <v>160</v>
      </c>
      <c r="E131" s="1">
        <v>0</v>
      </c>
      <c r="F131" s="1" t="s">
        <v>65</v>
      </c>
      <c r="G131" s="1" t="s">
        <v>130</v>
      </c>
      <c r="H131" s="1">
        <v>0</v>
      </c>
      <c r="I131" s="1">
        <v>12014</v>
      </c>
      <c r="J131" s="1">
        <v>0</v>
      </c>
      <c r="K131">
        <f t="shared" si="56"/>
        <v>6.8094768194557567</v>
      </c>
      <c r="L131">
        <f t="shared" si="57"/>
        <v>0.2057400483822637</v>
      </c>
      <c r="M131">
        <f t="shared" si="58"/>
        <v>327.05170611029484</v>
      </c>
      <c r="N131">
        <f t="shared" si="59"/>
        <v>3.795016957702058</v>
      </c>
      <c r="O131">
        <f t="shared" si="60"/>
        <v>1.8574005868270898</v>
      </c>
      <c r="P131">
        <f t="shared" si="61"/>
        <v>27.693912506103516</v>
      </c>
      <c r="Q131" s="1">
        <v>3.5</v>
      </c>
      <c r="R131">
        <f t="shared" si="62"/>
        <v>1.9689131230115891</v>
      </c>
      <c r="S131" s="1">
        <v>1</v>
      </c>
      <c r="T131">
        <f t="shared" si="63"/>
        <v>3.9378262460231781</v>
      </c>
      <c r="U131" s="1">
        <v>27.7972412109375</v>
      </c>
      <c r="V131" s="1">
        <v>27.693912506103516</v>
      </c>
      <c r="W131" s="1">
        <v>27.811185836791992</v>
      </c>
      <c r="X131" s="1">
        <v>399.2930908203125</v>
      </c>
      <c r="Y131" s="1">
        <v>393.48504638671875</v>
      </c>
      <c r="Z131" s="1">
        <v>16.38398551940918</v>
      </c>
      <c r="AA131" s="1">
        <v>18.988311767578125</v>
      </c>
      <c r="AB131" s="1">
        <v>43.030517578125</v>
      </c>
      <c r="AC131" s="1">
        <v>49.870460510253906</v>
      </c>
      <c r="AD131" s="1">
        <v>500.33462524414062</v>
      </c>
      <c r="AE131" s="1">
        <v>71.021018981933594</v>
      </c>
      <c r="AF131" s="1">
        <v>69.431221008300781</v>
      </c>
      <c r="AG131" s="1">
        <v>98.494766235351562</v>
      </c>
      <c r="AH131" s="1">
        <v>5.9369058609008789</v>
      </c>
      <c r="AI131" s="1">
        <v>-0.80719196796417236</v>
      </c>
      <c r="AJ131" s="1">
        <v>1</v>
      </c>
      <c r="AK131" s="1">
        <v>-0.21956524252891541</v>
      </c>
      <c r="AL131" s="1">
        <v>2.737391471862793</v>
      </c>
      <c r="AM131" s="1">
        <v>1</v>
      </c>
      <c r="AN131" s="1">
        <v>0</v>
      </c>
      <c r="AO131" s="1">
        <v>0.18999999761581421</v>
      </c>
      <c r="AP131" s="1">
        <v>111115</v>
      </c>
      <c r="AQ131">
        <f t="shared" si="64"/>
        <v>1.4295275006975445</v>
      </c>
      <c r="AR131">
        <f t="shared" si="65"/>
        <v>3.7950169577020579E-3</v>
      </c>
      <c r="AS131">
        <f t="shared" si="66"/>
        <v>300.84391250610349</v>
      </c>
      <c r="AT131">
        <f t="shared" si="67"/>
        <v>300.94724121093748</v>
      </c>
      <c r="AU131">
        <f t="shared" si="68"/>
        <v>13.493993437240078</v>
      </c>
      <c r="AV131">
        <f t="shared" si="69"/>
        <v>-1.3516859193399879</v>
      </c>
      <c r="AW131">
        <f t="shared" si="70"/>
        <v>3.7276499155786724</v>
      </c>
      <c r="AX131">
        <f t="shared" si="71"/>
        <v>37.846172523233534</v>
      </c>
      <c r="AY131">
        <f t="shared" si="72"/>
        <v>18.857860755655409</v>
      </c>
      <c r="AZ131">
        <f t="shared" si="73"/>
        <v>27.745576858520508</v>
      </c>
      <c r="BA131">
        <f t="shared" si="74"/>
        <v>3.738917482193139</v>
      </c>
      <c r="BB131">
        <f t="shared" si="75"/>
        <v>0.19552446004583771</v>
      </c>
      <c r="BC131">
        <f t="shared" si="76"/>
        <v>1.8702493287515827</v>
      </c>
      <c r="BD131">
        <f t="shared" si="77"/>
        <v>1.8686681534415563</v>
      </c>
      <c r="BE131">
        <f t="shared" si="78"/>
        <v>0.12308129295651868</v>
      </c>
      <c r="BF131">
        <f t="shared" si="79"/>
        <v>32.212881340206387</v>
      </c>
      <c r="BG131">
        <f t="shared" si="80"/>
        <v>0.83116679811223892</v>
      </c>
      <c r="BH131">
        <f t="shared" si="81"/>
        <v>51.261414772616256</v>
      </c>
      <c r="BI131">
        <f t="shared" si="82"/>
        <v>391.15056204639291</v>
      </c>
      <c r="BJ131">
        <f t="shared" si="83"/>
        <v>8.924016721347218E-3</v>
      </c>
    </row>
    <row r="132" spans="1:62">
      <c r="A132" s="1">
        <v>52</v>
      </c>
      <c r="B132" s="1" t="s">
        <v>213</v>
      </c>
      <c r="C132" s="2">
        <v>41233</v>
      </c>
      <c r="D132" s="1" t="s">
        <v>160</v>
      </c>
      <c r="E132" s="1">
        <v>0</v>
      </c>
      <c r="F132" s="1" t="s">
        <v>69</v>
      </c>
      <c r="G132" s="1" t="s">
        <v>130</v>
      </c>
      <c r="H132" s="1">
        <v>0</v>
      </c>
      <c r="I132" s="1">
        <v>12093</v>
      </c>
      <c r="J132" s="1">
        <v>0</v>
      </c>
      <c r="K132">
        <f t="shared" si="56"/>
        <v>10.64919049842716</v>
      </c>
      <c r="L132">
        <f t="shared" si="57"/>
        <v>0.38519576969802205</v>
      </c>
      <c r="M132">
        <f t="shared" si="58"/>
        <v>333.10265795040749</v>
      </c>
      <c r="N132">
        <f t="shared" si="59"/>
        <v>6.5642780981489528</v>
      </c>
      <c r="O132">
        <f t="shared" si="60"/>
        <v>1.780431153182074</v>
      </c>
      <c r="P132">
        <f t="shared" si="61"/>
        <v>27.869853973388672</v>
      </c>
      <c r="Q132" s="1">
        <v>3</v>
      </c>
      <c r="R132">
        <f t="shared" si="62"/>
        <v>2.0786957442760468</v>
      </c>
      <c r="S132" s="1">
        <v>1</v>
      </c>
      <c r="T132">
        <f t="shared" si="63"/>
        <v>4.1573914885520935</v>
      </c>
      <c r="U132" s="1">
        <v>27.977815628051758</v>
      </c>
      <c r="V132" s="1">
        <v>27.869853973388672</v>
      </c>
      <c r="W132" s="1">
        <v>27.96612548828125</v>
      </c>
      <c r="X132" s="1">
        <v>399.4339599609375</v>
      </c>
      <c r="Y132" s="1">
        <v>391.50823974609375</v>
      </c>
      <c r="Z132" s="1">
        <v>16.304506301879883</v>
      </c>
      <c r="AA132" s="1">
        <v>20.160858154296875</v>
      </c>
      <c r="AB132" s="1">
        <v>42.372409820556641</v>
      </c>
      <c r="AC132" s="1">
        <v>52.394359588623047</v>
      </c>
      <c r="AD132" s="1">
        <v>500.36434936523438</v>
      </c>
      <c r="AE132" s="1">
        <v>100.69985961914062</v>
      </c>
      <c r="AF132" s="1">
        <v>1642.49267578125</v>
      </c>
      <c r="AG132" s="1">
        <v>98.493423461914062</v>
      </c>
      <c r="AH132" s="1">
        <v>5.9369058609008789</v>
      </c>
      <c r="AI132" s="1">
        <v>-0.80719196796417236</v>
      </c>
      <c r="AJ132" s="1">
        <v>1</v>
      </c>
      <c r="AK132" s="1">
        <v>-0.21956524252891541</v>
      </c>
      <c r="AL132" s="1">
        <v>2.737391471862793</v>
      </c>
      <c r="AM132" s="1">
        <v>1</v>
      </c>
      <c r="AN132" s="1">
        <v>0</v>
      </c>
      <c r="AO132" s="1">
        <v>0.18999999761581421</v>
      </c>
      <c r="AP132" s="1">
        <v>111115</v>
      </c>
      <c r="AQ132">
        <f t="shared" si="64"/>
        <v>1.6678811645507809</v>
      </c>
      <c r="AR132">
        <f t="shared" si="65"/>
        <v>6.5642780981489532E-3</v>
      </c>
      <c r="AS132">
        <f t="shared" si="66"/>
        <v>301.01985397338865</v>
      </c>
      <c r="AT132">
        <f t="shared" si="67"/>
        <v>301.12781562805174</v>
      </c>
      <c r="AU132">
        <f t="shared" si="68"/>
        <v>19.132973087549544</v>
      </c>
      <c r="AV132">
        <f t="shared" si="69"/>
        <v>-2.2688416194628731</v>
      </c>
      <c r="AW132">
        <f t="shared" si="70"/>
        <v>3.7661430927288193</v>
      </c>
      <c r="AX132">
        <f t="shared" si="71"/>
        <v>38.237508255412919</v>
      </c>
      <c r="AY132">
        <f t="shared" si="72"/>
        <v>18.076650101116044</v>
      </c>
      <c r="AZ132">
        <f t="shared" si="73"/>
        <v>27.923834800720215</v>
      </c>
      <c r="BA132">
        <f t="shared" si="74"/>
        <v>3.7780225488747141</v>
      </c>
      <c r="BB132">
        <f t="shared" si="75"/>
        <v>0.35253249378102658</v>
      </c>
      <c r="BC132">
        <f t="shared" si="76"/>
        <v>1.9857119395467453</v>
      </c>
      <c r="BD132">
        <f t="shared" si="77"/>
        <v>1.7923106093279688</v>
      </c>
      <c r="BE132">
        <f t="shared" si="78"/>
        <v>0.22305169849543305</v>
      </c>
      <c r="BF132">
        <f t="shared" si="79"/>
        <v>32.808421145798604</v>
      </c>
      <c r="BG132">
        <f t="shared" si="80"/>
        <v>0.85081902277825816</v>
      </c>
      <c r="BH132">
        <f t="shared" si="81"/>
        <v>55.43274567824821</v>
      </c>
      <c r="BI132">
        <f t="shared" si="82"/>
        <v>388.0502042898554</v>
      </c>
      <c r="BJ132">
        <f t="shared" si="83"/>
        <v>1.5212306604987461E-2</v>
      </c>
    </row>
    <row r="133" spans="1:62">
      <c r="A133" s="1">
        <v>53</v>
      </c>
      <c r="B133" s="1" t="s">
        <v>214</v>
      </c>
      <c r="C133" s="2">
        <v>41233</v>
      </c>
      <c r="D133" s="1" t="s">
        <v>160</v>
      </c>
      <c r="E133" s="1">
        <v>0</v>
      </c>
      <c r="F133" s="1" t="s">
        <v>71</v>
      </c>
      <c r="G133" s="1" t="s">
        <v>130</v>
      </c>
      <c r="H133" s="1">
        <v>0</v>
      </c>
      <c r="I133" s="1">
        <v>12193.5</v>
      </c>
      <c r="J133" s="1">
        <v>0</v>
      </c>
      <c r="K133">
        <f t="shared" si="56"/>
        <v>16.025241347105609</v>
      </c>
      <c r="L133">
        <f t="shared" si="57"/>
        <v>0.47568870455667039</v>
      </c>
      <c r="M133">
        <f t="shared" si="58"/>
        <v>319.97471187522638</v>
      </c>
      <c r="N133">
        <f t="shared" si="59"/>
        <v>8.4149341489849796</v>
      </c>
      <c r="O133">
        <f t="shared" si="60"/>
        <v>1.8740047958068833</v>
      </c>
      <c r="P133">
        <f t="shared" si="61"/>
        <v>28.368070602416992</v>
      </c>
      <c r="Q133" s="1">
        <v>2.5</v>
      </c>
      <c r="R133">
        <f t="shared" si="62"/>
        <v>2.1884783655405045</v>
      </c>
      <c r="S133" s="1">
        <v>1</v>
      </c>
      <c r="T133">
        <f t="shared" si="63"/>
        <v>4.3769567310810089</v>
      </c>
      <c r="U133" s="1">
        <v>28.349157333374023</v>
      </c>
      <c r="V133" s="1">
        <v>28.368070602416992</v>
      </c>
      <c r="W133" s="1">
        <v>28.284685134887695</v>
      </c>
      <c r="X133" s="1">
        <v>399.51937866210938</v>
      </c>
      <c r="Y133" s="1">
        <v>389.87286376953125</v>
      </c>
      <c r="Z133" s="1">
        <v>16.217971801757812</v>
      </c>
      <c r="AA133" s="1">
        <v>20.337102890014648</v>
      </c>
      <c r="AB133" s="1">
        <v>41.2451171875</v>
      </c>
      <c r="AC133" s="1">
        <v>51.720783233642578</v>
      </c>
      <c r="AD133" s="1">
        <v>500.33602905273438</v>
      </c>
      <c r="AE133" s="1">
        <v>1731.20751953125</v>
      </c>
      <c r="AF133" s="1">
        <v>1773.700927734375</v>
      </c>
      <c r="AG133" s="1">
        <v>98.491310119628906</v>
      </c>
      <c r="AH133" s="1">
        <v>5.9369058609008789</v>
      </c>
      <c r="AI133" s="1">
        <v>-0.80719196796417236</v>
      </c>
      <c r="AJ133" s="1">
        <v>1</v>
      </c>
      <c r="AK133" s="1">
        <v>-0.21956524252891541</v>
      </c>
      <c r="AL133" s="1">
        <v>2.737391471862793</v>
      </c>
      <c r="AM133" s="1">
        <v>1</v>
      </c>
      <c r="AN133" s="1">
        <v>0</v>
      </c>
      <c r="AO133" s="1">
        <v>0.18999999761581421</v>
      </c>
      <c r="AP133" s="1">
        <v>111115</v>
      </c>
      <c r="AQ133">
        <f t="shared" si="64"/>
        <v>2.0013441162109373</v>
      </c>
      <c r="AR133">
        <f t="shared" si="65"/>
        <v>8.4149341489849795E-3</v>
      </c>
      <c r="AS133">
        <f t="shared" si="66"/>
        <v>301.51807060241697</v>
      </c>
      <c r="AT133">
        <f t="shared" si="67"/>
        <v>301.499157333374</v>
      </c>
      <c r="AU133">
        <f t="shared" si="68"/>
        <v>328.92942458341713</v>
      </c>
      <c r="AV133">
        <f t="shared" si="69"/>
        <v>-0.34104996076327321</v>
      </c>
      <c r="AW133">
        <f t="shared" si="70"/>
        <v>3.8770327034821173</v>
      </c>
      <c r="AX133">
        <f t="shared" si="71"/>
        <v>39.364210901175134</v>
      </c>
      <c r="AY133">
        <f t="shared" si="72"/>
        <v>19.027108011160486</v>
      </c>
      <c r="AZ133">
        <f t="shared" si="73"/>
        <v>28.358613967895508</v>
      </c>
      <c r="BA133">
        <f t="shared" si="74"/>
        <v>3.8749016855570617</v>
      </c>
      <c r="BB133">
        <f t="shared" si="75"/>
        <v>0.42905852177409742</v>
      </c>
      <c r="BC133">
        <f t="shared" si="76"/>
        <v>2.003027907675234</v>
      </c>
      <c r="BD133">
        <f t="shared" si="77"/>
        <v>1.8718737778818277</v>
      </c>
      <c r="BE133">
        <f t="shared" si="78"/>
        <v>0.27199433939666551</v>
      </c>
      <c r="BF133">
        <f t="shared" si="79"/>
        <v>31.514728577741828</v>
      </c>
      <c r="BG133">
        <f t="shared" si="80"/>
        <v>0.82071552449563567</v>
      </c>
      <c r="BH133">
        <f t="shared" si="81"/>
        <v>55.060696951750501</v>
      </c>
      <c r="BI133">
        <f t="shared" si="82"/>
        <v>384.93014279973784</v>
      </c>
      <c r="BJ133">
        <f t="shared" si="83"/>
        <v>2.2922625673684832E-2</v>
      </c>
    </row>
    <row r="134" spans="1:62">
      <c r="A134" s="1">
        <v>54</v>
      </c>
      <c r="B134" s="1" t="s">
        <v>215</v>
      </c>
      <c r="C134" s="2">
        <v>41233</v>
      </c>
      <c r="D134" s="1" t="s">
        <v>160</v>
      </c>
      <c r="E134" s="1">
        <v>0</v>
      </c>
      <c r="F134" s="1" t="s">
        <v>107</v>
      </c>
      <c r="G134" s="1" t="s">
        <v>90</v>
      </c>
      <c r="H134" s="1">
        <v>0</v>
      </c>
      <c r="I134" s="1">
        <v>12300.5</v>
      </c>
      <c r="J134" s="1">
        <v>0</v>
      </c>
      <c r="K134">
        <f t="shared" si="56"/>
        <v>-243.80139480571407</v>
      </c>
      <c r="L134">
        <f t="shared" si="57"/>
        <v>-4.342951562820932E-2</v>
      </c>
      <c r="M134">
        <f t="shared" si="58"/>
        <v>-8209.1920768205437</v>
      </c>
      <c r="N134">
        <f t="shared" si="59"/>
        <v>-1.0485905718238295</v>
      </c>
      <c r="O134">
        <f t="shared" si="60"/>
        <v>2.2892949685121096</v>
      </c>
      <c r="P134">
        <f t="shared" si="61"/>
        <v>28.105001449584961</v>
      </c>
      <c r="Q134" s="1">
        <v>3</v>
      </c>
      <c r="R134">
        <f t="shared" si="62"/>
        <v>2.0786957442760468</v>
      </c>
      <c r="S134" s="1">
        <v>1</v>
      </c>
      <c r="T134">
        <f t="shared" si="63"/>
        <v>4.1573914885520935</v>
      </c>
      <c r="U134" s="1">
        <v>28.242647171020508</v>
      </c>
      <c r="V134" s="1">
        <v>28.105001449584961</v>
      </c>
      <c r="W134" s="1">
        <v>28.272109985351562</v>
      </c>
      <c r="X134" s="1">
        <v>399.20657348632812</v>
      </c>
      <c r="Y134" s="1">
        <v>545.72723388671875</v>
      </c>
      <c r="Z134" s="1">
        <v>16.141666412353516</v>
      </c>
      <c r="AA134" s="1">
        <v>15.52271556854248</v>
      </c>
      <c r="AB134" s="1">
        <v>41.305732727050781</v>
      </c>
      <c r="AC134" s="1">
        <v>39.721866607666016</v>
      </c>
      <c r="AD134" s="1">
        <v>500.353271484375</v>
      </c>
      <c r="AE134" s="1">
        <v>36.911556243896484</v>
      </c>
      <c r="AF134" s="1">
        <v>47.760021209716797</v>
      </c>
      <c r="AG134" s="1">
        <v>98.490234375</v>
      </c>
      <c r="AH134" s="1">
        <v>5.9369058609008789</v>
      </c>
      <c r="AI134" s="1">
        <v>-0.80719196796417236</v>
      </c>
      <c r="AJ134" s="1">
        <v>0.3333333432674408</v>
      </c>
      <c r="AK134" s="1">
        <v>-0.21956524252891541</v>
      </c>
      <c r="AL134" s="1">
        <v>2.737391471862793</v>
      </c>
      <c r="AM134" s="1">
        <v>1</v>
      </c>
      <c r="AN134" s="1">
        <v>0</v>
      </c>
      <c r="AO134" s="1">
        <v>0.18999999761581421</v>
      </c>
      <c r="AP134" s="1">
        <v>111115</v>
      </c>
      <c r="AQ134">
        <f t="shared" si="64"/>
        <v>1.6678442382812497</v>
      </c>
      <c r="AR134">
        <f t="shared" si="65"/>
        <v>-1.0485905718238295E-3</v>
      </c>
      <c r="AS134">
        <f t="shared" si="66"/>
        <v>301.25500144958494</v>
      </c>
      <c r="AT134">
        <f t="shared" si="67"/>
        <v>301.39264717102049</v>
      </c>
      <c r="AU134">
        <f t="shared" si="68"/>
        <v>7.0131955983363241</v>
      </c>
      <c r="AV134">
        <f t="shared" si="69"/>
        <v>0.46261882981830099</v>
      </c>
      <c r="AW134">
        <f t="shared" si="70"/>
        <v>3.8181308629943196</v>
      </c>
      <c r="AX134">
        <f t="shared" si="71"/>
        <v>38.766593330023433</v>
      </c>
      <c r="AY134">
        <f t="shared" si="72"/>
        <v>23.243877761480952</v>
      </c>
      <c r="AZ134">
        <f t="shared" si="73"/>
        <v>28.173824310302734</v>
      </c>
      <c r="BA134">
        <f t="shared" si="74"/>
        <v>3.8334645653718677</v>
      </c>
      <c r="BB134">
        <f t="shared" si="75"/>
        <v>-4.3887984335531954E-2</v>
      </c>
      <c r="BC134">
        <f t="shared" si="76"/>
        <v>1.5288358944822102</v>
      </c>
      <c r="BD134">
        <f t="shared" si="77"/>
        <v>2.3046286708896577</v>
      </c>
      <c r="BE134">
        <f t="shared" si="78"/>
        <v>-2.738842790036421E-2</v>
      </c>
      <c r="BF134">
        <f t="shared" si="79"/>
        <v>-808.52525167544843</v>
      </c>
      <c r="BG134">
        <f t="shared" si="80"/>
        <v>-15.042665212717964</v>
      </c>
      <c r="BH134">
        <f t="shared" si="81"/>
        <v>37.717888967854073</v>
      </c>
      <c r="BI134">
        <f t="shared" si="82"/>
        <v>624.89511689557673</v>
      </c>
      <c r="BJ134">
        <f t="shared" si="83"/>
        <v>-0.14715547762916065</v>
      </c>
    </row>
    <row r="135" spans="1:62">
      <c r="A135" s="1">
        <v>55</v>
      </c>
      <c r="B135" s="1" t="s">
        <v>216</v>
      </c>
      <c r="C135" s="2">
        <v>41233</v>
      </c>
      <c r="D135" s="1" t="s">
        <v>160</v>
      </c>
      <c r="E135" s="1">
        <v>0</v>
      </c>
      <c r="F135" s="1" t="s">
        <v>65</v>
      </c>
      <c r="G135" s="1" t="s">
        <v>90</v>
      </c>
      <c r="H135" s="1">
        <v>0</v>
      </c>
      <c r="I135" s="1">
        <v>12458</v>
      </c>
      <c r="J135" s="1">
        <v>0</v>
      </c>
      <c r="K135">
        <f>(X135-Y135*(1000-Z135)/(1000-AA135))*AQ135</f>
        <v>7.763553599407448</v>
      </c>
      <c r="L135">
        <f>IF(BB135&lt;&gt;0,1/(1/BB135-1/T135),0)</f>
        <v>-6.797060971327816E-2</v>
      </c>
      <c r="M135">
        <f>((BE135-AR135/2)*Y135-K135)/(BE135+AR135/2)</f>
        <v>555.89831960266906</v>
      </c>
      <c r="N135">
        <f>AR135*1000</f>
        <v>-1.7523864133535818</v>
      </c>
      <c r="O135">
        <f>(AW135-BC135)</f>
        <v>2.4292641093153264</v>
      </c>
      <c r="P135">
        <f>(V135+AV135*J135)</f>
        <v>28.508295059204102</v>
      </c>
      <c r="Q135" s="1">
        <v>3</v>
      </c>
      <c r="R135">
        <f>(Q135*AK135+AL135)</f>
        <v>2.0786957442760468</v>
      </c>
      <c r="S135" s="1">
        <v>1</v>
      </c>
      <c r="T135">
        <f>R135*(S135+1)*(S135+1)/(S135*S135+1)</f>
        <v>4.1573914885520935</v>
      </c>
      <c r="U135" s="1">
        <v>28.465724945068359</v>
      </c>
      <c r="V135" s="1">
        <v>28.508295059204102</v>
      </c>
      <c r="W135" s="1">
        <v>28.410659790039062</v>
      </c>
      <c r="X135" s="1">
        <v>399.284423828125</v>
      </c>
      <c r="Y135" s="1">
        <v>395.044677734375</v>
      </c>
      <c r="Z135" s="1">
        <v>16.057334899902344</v>
      </c>
      <c r="AA135" s="1">
        <v>15.022436141967773</v>
      </c>
      <c r="AB135" s="1">
        <v>40.558349609375</v>
      </c>
      <c r="AC135" s="1">
        <v>37.944355010986328</v>
      </c>
      <c r="AD135" s="1">
        <v>500.3565673828125</v>
      </c>
      <c r="AE135" s="1">
        <v>1140.596435546875</v>
      </c>
      <c r="AF135" s="1">
        <v>1272.760986328125</v>
      </c>
      <c r="AG135" s="1">
        <v>98.485214233398438</v>
      </c>
      <c r="AH135" s="1">
        <v>5.9369058609008789</v>
      </c>
      <c r="AI135" s="1">
        <v>-0.80719196796417236</v>
      </c>
      <c r="AJ135" s="1">
        <v>0.66666668653488159</v>
      </c>
      <c r="AK135" s="1">
        <v>-0.21956524252891541</v>
      </c>
      <c r="AL135" s="1">
        <v>2.737391471862793</v>
      </c>
      <c r="AM135" s="1">
        <v>1</v>
      </c>
      <c r="AN135" s="1">
        <v>0</v>
      </c>
      <c r="AO135" s="1">
        <v>0.18999999761581421</v>
      </c>
      <c r="AP135" s="1">
        <v>111115</v>
      </c>
      <c r="AQ135">
        <f>AD135*0.000001/(Q135*0.0001)</f>
        <v>1.6678552246093747</v>
      </c>
      <c r="AR135">
        <f>(AA135-Z135)/(1000-AA135)*AQ135</f>
        <v>-1.7523864133535817E-3</v>
      </c>
      <c r="AS135">
        <f>(V135+273.15)</f>
        <v>301.65829505920408</v>
      </c>
      <c r="AT135">
        <f>(U135+273.15)</f>
        <v>301.61572494506834</v>
      </c>
      <c r="AU135">
        <f>(AE135*AM135+AF135*AN135)*AO135</f>
        <v>216.71332003451244</v>
      </c>
      <c r="AV135">
        <f>((AU135+0.00000010773*(AT135^4-AS135^4))-AR135*44100)/(R135*51.4+0.00000043092*AS135^3)</f>
        <v>2.4730824160245675</v>
      </c>
      <c r="AW135">
        <f>0.61365*EXP(17.502*P135/(240.97+P135))</f>
        <v>3.9087519510645699</v>
      </c>
      <c r="AX135">
        <f>AW135*1000/AG135</f>
        <v>39.688718570498153</v>
      </c>
      <c r="AY135">
        <f>(AX135-AA135)</f>
        <v>24.66628242853038</v>
      </c>
      <c r="AZ135">
        <f>IF(J135,V135,(U135+V135)/2)</f>
        <v>28.48701000213623</v>
      </c>
      <c r="BA135">
        <f>0.61365*EXP(17.502*AZ135/(240.97+AZ135))</f>
        <v>3.903922676634457</v>
      </c>
      <c r="BB135">
        <f>IF(AY135&lt;&gt;0,(1000-(AX135+AA135)/2)/AY135*AR135,0)</f>
        <v>-6.9100354956351945E-2</v>
      </c>
      <c r="BC135">
        <f>AA135*AG135/1000</f>
        <v>1.4794878417492436</v>
      </c>
      <c r="BD135">
        <f>(BA135-BC135)</f>
        <v>2.4244348348852132</v>
      </c>
      <c r="BE135">
        <f>1/(1.6/L135+1.37/T135)</f>
        <v>-4.3084780205836962E-2</v>
      </c>
      <c r="BF135">
        <f>M135*AG135*0.001</f>
        <v>54.747765098055055</v>
      </c>
      <c r="BG135">
        <f>M135/Y135</f>
        <v>1.4071783545871508</v>
      </c>
      <c r="BH135">
        <f>(1-AR135*AG135/AW135/L135)*100</f>
        <v>35.040655383871055</v>
      </c>
      <c r="BI135">
        <f>(Y135-K135/(T135/1.35))</f>
        <v>392.52367450721675</v>
      </c>
      <c r="BJ135">
        <f>K135*BH135/100/BI135</f>
        <v>6.9305375420367545E-3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topLeftCell="A74" workbookViewId="0">
      <selection activeCell="A81" sqref="A81:XFD82"/>
    </sheetView>
  </sheetViews>
  <sheetFormatPr baseColWidth="10" defaultRowHeight="15" x14ac:dyDescent="0"/>
  <sheetData>
    <row r="1" spans="1:8">
      <c r="A1" s="1" t="s">
        <v>1</v>
      </c>
      <c r="B1" s="1" t="s">
        <v>158</v>
      </c>
      <c r="C1" s="1" t="s">
        <v>4</v>
      </c>
      <c r="D1" s="1" t="s">
        <v>5</v>
      </c>
      <c r="E1" s="1" t="s">
        <v>12</v>
      </c>
      <c r="F1" s="1" t="s">
        <v>19</v>
      </c>
      <c r="G1" s="1" t="s">
        <v>26</v>
      </c>
      <c r="H1" s="1" t="s">
        <v>29</v>
      </c>
    </row>
    <row r="2" spans="1:8">
      <c r="A2" s="1" t="s">
        <v>61</v>
      </c>
      <c r="B2" s="1"/>
      <c r="C2" s="1" t="s">
        <v>61</v>
      </c>
      <c r="D2" s="1" t="s">
        <v>61</v>
      </c>
      <c r="E2" s="1" t="s">
        <v>62</v>
      </c>
      <c r="F2" s="1" t="s">
        <v>61</v>
      </c>
      <c r="G2" s="1" t="s">
        <v>61</v>
      </c>
      <c r="H2" s="1" t="s">
        <v>61</v>
      </c>
    </row>
    <row r="3" spans="1:8">
      <c r="A3" s="1" t="s">
        <v>63</v>
      </c>
      <c r="B3" s="2">
        <v>41179</v>
      </c>
      <c r="C3" s="1" t="s">
        <v>65</v>
      </c>
      <c r="D3" s="1" t="s">
        <v>66</v>
      </c>
      <c r="E3">
        <v>1.3888873537544091</v>
      </c>
      <c r="F3" s="1">
        <v>25.93853759765625</v>
      </c>
      <c r="G3" s="1">
        <v>46.907550811767578</v>
      </c>
      <c r="H3" s="1">
        <v>3.9548208713531494</v>
      </c>
    </row>
    <row r="4" spans="1:8">
      <c r="A4" s="1" t="s">
        <v>67</v>
      </c>
      <c r="B4" s="2">
        <v>41179</v>
      </c>
      <c r="C4" s="1" t="s">
        <v>65</v>
      </c>
      <c r="D4" s="1" t="s">
        <v>66</v>
      </c>
      <c r="E4">
        <v>2.7081233812099446</v>
      </c>
      <c r="F4" s="1">
        <v>25.917308807373047</v>
      </c>
      <c r="G4" s="1">
        <v>47.207271575927734</v>
      </c>
      <c r="H4" s="1">
        <v>13.032862663269043</v>
      </c>
    </row>
    <row r="5" spans="1:8">
      <c r="A5" s="1" t="s">
        <v>68</v>
      </c>
      <c r="B5" s="2">
        <v>41179</v>
      </c>
      <c r="C5" s="1" t="s">
        <v>69</v>
      </c>
      <c r="D5" s="1" t="s">
        <v>66</v>
      </c>
      <c r="E5">
        <v>2.7539451341678918</v>
      </c>
      <c r="F5" s="1">
        <v>25.837207794189453</v>
      </c>
      <c r="G5" s="1">
        <v>47.490715026855469</v>
      </c>
      <c r="H5" s="1">
        <v>31.208126068115234</v>
      </c>
    </row>
    <row r="6" spans="1:8">
      <c r="A6" s="1" t="s">
        <v>70</v>
      </c>
      <c r="B6" s="2">
        <v>41179</v>
      </c>
      <c r="C6" s="1" t="s">
        <v>71</v>
      </c>
      <c r="D6" s="1" t="s">
        <v>66</v>
      </c>
      <c r="E6">
        <v>2.8042346290036395</v>
      </c>
      <c r="F6" s="1">
        <v>25.830476760864258</v>
      </c>
      <c r="G6" s="1">
        <v>47.554431915283203</v>
      </c>
      <c r="H6" s="1">
        <v>48.3804931640625</v>
      </c>
    </row>
    <row r="7" spans="1:8">
      <c r="A7" s="1" t="s">
        <v>72</v>
      </c>
      <c r="B7" s="2">
        <v>41179</v>
      </c>
      <c r="C7" s="1" t="s">
        <v>73</v>
      </c>
      <c r="D7" s="1" t="s">
        <v>66</v>
      </c>
      <c r="E7">
        <v>1.8833384281344048</v>
      </c>
      <c r="F7" s="1">
        <v>25.964859008789062</v>
      </c>
      <c r="G7" s="1">
        <v>47.213203430175781</v>
      </c>
      <c r="H7" s="1">
        <v>116.03680419921875</v>
      </c>
    </row>
    <row r="8" spans="1:8">
      <c r="A8" s="1" t="s">
        <v>74</v>
      </c>
      <c r="B8" s="2">
        <v>41179</v>
      </c>
      <c r="C8" s="1" t="s">
        <v>75</v>
      </c>
      <c r="D8" s="1" t="s">
        <v>66</v>
      </c>
      <c r="E8">
        <v>2.6985112571443199</v>
      </c>
      <c r="F8" s="1">
        <v>26.140514373779297</v>
      </c>
      <c r="G8" s="1">
        <v>46.809806823730469</v>
      </c>
      <c r="H8" s="1">
        <v>1020.0689697265625</v>
      </c>
    </row>
    <row r="9" spans="1:8">
      <c r="A9" s="1" t="s">
        <v>76</v>
      </c>
      <c r="B9" s="2">
        <v>41179</v>
      </c>
      <c r="C9" s="1" t="s">
        <v>65</v>
      </c>
      <c r="D9" s="1" t="s">
        <v>77</v>
      </c>
      <c r="E9">
        <v>3.1266309043763285</v>
      </c>
      <c r="F9" s="1">
        <v>26.089948654174805</v>
      </c>
      <c r="G9" s="1">
        <v>47.294612884521484</v>
      </c>
      <c r="H9" s="1">
        <v>5.5552506446838379</v>
      </c>
    </row>
    <row r="10" spans="1:8">
      <c r="A10" s="1" t="s">
        <v>78</v>
      </c>
      <c r="B10" s="2">
        <v>41179</v>
      </c>
      <c r="C10" s="1" t="s">
        <v>69</v>
      </c>
      <c r="D10" s="1" t="s">
        <v>77</v>
      </c>
      <c r="E10">
        <v>3.7115897952515984</v>
      </c>
      <c r="F10" s="1">
        <v>26.085865020751953</v>
      </c>
      <c r="G10" s="1">
        <v>47.477458953857422</v>
      </c>
      <c r="H10" s="1">
        <v>20.705287933349609</v>
      </c>
    </row>
    <row r="11" spans="1:8">
      <c r="A11" s="1" t="s">
        <v>79</v>
      </c>
      <c r="B11" s="2">
        <v>41179</v>
      </c>
      <c r="C11" s="1" t="s">
        <v>69</v>
      </c>
      <c r="D11" s="1" t="s">
        <v>81</v>
      </c>
      <c r="E11">
        <v>2.0780855666692202</v>
      </c>
      <c r="F11" s="1">
        <v>26.830865859985352</v>
      </c>
      <c r="G11" s="1">
        <v>62.801429748535156</v>
      </c>
      <c r="H11" s="1">
        <v>9.9737453460693359</v>
      </c>
    </row>
    <row r="12" spans="1:8">
      <c r="A12" s="1" t="s">
        <v>82</v>
      </c>
      <c r="B12" s="2">
        <v>41179</v>
      </c>
      <c r="C12" s="1" t="s">
        <v>71</v>
      </c>
      <c r="D12" s="1" t="s">
        <v>81</v>
      </c>
      <c r="E12">
        <v>1.1612010890549866</v>
      </c>
      <c r="F12" s="1">
        <v>26.866579055786133</v>
      </c>
      <c r="G12" s="1">
        <v>62.586677551269531</v>
      </c>
      <c r="H12" s="1">
        <v>29.693546295166016</v>
      </c>
    </row>
    <row r="13" spans="1:8">
      <c r="A13" s="1" t="s">
        <v>83</v>
      </c>
      <c r="B13" s="2">
        <v>41179</v>
      </c>
      <c r="C13" s="1" t="s">
        <v>73</v>
      </c>
      <c r="D13" s="1" t="s">
        <v>81</v>
      </c>
      <c r="E13">
        <v>2.5820000127323444</v>
      </c>
      <c r="F13" s="1">
        <v>27.188762664794922</v>
      </c>
      <c r="G13" s="1">
        <v>61.067691802978516</v>
      </c>
      <c r="H13" s="1">
        <v>567.919677734375</v>
      </c>
    </row>
    <row r="14" spans="1:8">
      <c r="A14" s="1" t="s">
        <v>84</v>
      </c>
      <c r="B14" s="2">
        <v>41179</v>
      </c>
      <c r="C14" s="1" t="s">
        <v>75</v>
      </c>
      <c r="D14" s="1" t="s">
        <v>66</v>
      </c>
      <c r="E14">
        <v>4.6376392365120269</v>
      </c>
      <c r="F14" s="1">
        <v>27.643686294555664</v>
      </c>
      <c r="G14" s="1">
        <v>58.766269683837891</v>
      </c>
      <c r="H14" s="1">
        <v>408.27487182617188</v>
      </c>
    </row>
    <row r="15" spans="1:8">
      <c r="A15" s="1" t="s">
        <v>85</v>
      </c>
      <c r="B15" s="2">
        <v>41179</v>
      </c>
      <c r="C15" s="1" t="s">
        <v>73</v>
      </c>
      <c r="D15" s="1" t="s">
        <v>66</v>
      </c>
      <c r="E15">
        <v>4.9939993302876848</v>
      </c>
      <c r="F15" s="1">
        <v>28.151138305664062</v>
      </c>
      <c r="G15" s="1">
        <v>56.648998260498047</v>
      </c>
      <c r="H15" s="1">
        <v>427.4368896484375</v>
      </c>
    </row>
    <row r="16" spans="1:8">
      <c r="A16" s="1" t="s">
        <v>86</v>
      </c>
      <c r="B16" s="2">
        <v>41179</v>
      </c>
      <c r="C16" s="1" t="s">
        <v>71</v>
      </c>
      <c r="D16" s="1" t="s">
        <v>66</v>
      </c>
      <c r="E16">
        <v>2.8944473314962629</v>
      </c>
      <c r="F16" s="1">
        <v>28.254104614257812</v>
      </c>
      <c r="G16" s="1">
        <v>56.199142456054688</v>
      </c>
      <c r="H16" s="1">
        <v>308.95846557617188</v>
      </c>
    </row>
    <row r="17" spans="1:8">
      <c r="A17" s="1" t="s">
        <v>87</v>
      </c>
      <c r="B17" s="2">
        <v>41179</v>
      </c>
      <c r="C17" s="1" t="s">
        <v>69</v>
      </c>
      <c r="D17" s="1" t="s">
        <v>66</v>
      </c>
      <c r="E17">
        <v>1.0585472331921415</v>
      </c>
      <c r="F17" s="1">
        <v>28.405307769775391</v>
      </c>
      <c r="G17" s="1">
        <v>55.518810272216797</v>
      </c>
      <c r="H17" s="1">
        <v>69.169464111328125</v>
      </c>
    </row>
    <row r="18" spans="1:8">
      <c r="A18" s="1" t="s">
        <v>88</v>
      </c>
      <c r="B18" s="2">
        <v>41179</v>
      </c>
      <c r="C18" s="1" t="s">
        <v>65</v>
      </c>
      <c r="D18" s="1" t="s">
        <v>66</v>
      </c>
      <c r="E18">
        <v>0.88530775907408943</v>
      </c>
      <c r="F18" s="1">
        <v>28.460119247436523</v>
      </c>
      <c r="G18" s="1">
        <v>55.130073547363281</v>
      </c>
      <c r="H18" s="1">
        <v>9.0294914245605469</v>
      </c>
    </row>
    <row r="19" spans="1:8">
      <c r="A19" s="1" t="s">
        <v>89</v>
      </c>
      <c r="B19" s="2">
        <v>41179</v>
      </c>
      <c r="C19" s="1" t="s">
        <v>71</v>
      </c>
      <c r="D19" s="1" t="s">
        <v>90</v>
      </c>
      <c r="E19">
        <v>7.117550243726801</v>
      </c>
      <c r="F19" s="1">
        <v>28.915214538574219</v>
      </c>
      <c r="G19" s="1">
        <v>53.076107025146484</v>
      </c>
      <c r="H19" s="1">
        <v>448.02389526367188</v>
      </c>
    </row>
    <row r="20" spans="1:8">
      <c r="A20" s="1" t="s">
        <v>91</v>
      </c>
      <c r="B20" s="2">
        <v>41179</v>
      </c>
      <c r="C20" s="1" t="s">
        <v>69</v>
      </c>
      <c r="D20" s="1" t="s">
        <v>90</v>
      </c>
      <c r="E20">
        <v>4.2859003394048987</v>
      </c>
      <c r="F20" s="1">
        <v>29.133943557739258</v>
      </c>
      <c r="G20" s="1">
        <v>52.190986633300781</v>
      </c>
      <c r="H20" s="1">
        <v>440.62631225585938</v>
      </c>
    </row>
    <row r="21" spans="1:8">
      <c r="A21" s="1" t="s">
        <v>92</v>
      </c>
      <c r="B21" s="2">
        <v>41179</v>
      </c>
      <c r="C21" s="1" t="s">
        <v>65</v>
      </c>
      <c r="D21" s="1" t="s">
        <v>90</v>
      </c>
      <c r="E21">
        <v>1.4010347279112056</v>
      </c>
      <c r="F21" s="1">
        <v>29.227319717407227</v>
      </c>
      <c r="G21" s="1">
        <v>51.727821350097656</v>
      </c>
      <c r="H21" s="1">
        <v>10.331355094909668</v>
      </c>
    </row>
    <row r="22" spans="1:8">
      <c r="A22" s="1" t="s">
        <v>93</v>
      </c>
      <c r="B22" s="2">
        <v>41179</v>
      </c>
      <c r="C22" s="1" t="s">
        <v>73</v>
      </c>
      <c r="D22" s="1" t="s">
        <v>94</v>
      </c>
      <c r="E22">
        <v>5.1313721679932947</v>
      </c>
      <c r="F22" s="1">
        <v>29.396123886108398</v>
      </c>
      <c r="G22" s="1">
        <v>50.905113220214844</v>
      </c>
      <c r="H22" s="1">
        <v>32.224536895751953</v>
      </c>
    </row>
    <row r="23" spans="1:8">
      <c r="A23" s="1" t="s">
        <v>95</v>
      </c>
      <c r="B23" s="2">
        <v>41179</v>
      </c>
      <c r="C23" s="1" t="s">
        <v>71</v>
      </c>
      <c r="D23" s="1" t="s">
        <v>94</v>
      </c>
      <c r="E23">
        <v>5.7787369347591726</v>
      </c>
      <c r="F23" s="1">
        <v>29.691862106323242</v>
      </c>
      <c r="G23" s="1">
        <v>49.979907989501953</v>
      </c>
      <c r="H23" s="1">
        <v>24.534030914306641</v>
      </c>
    </row>
    <row r="24" spans="1:8">
      <c r="A24" s="1" t="s">
        <v>96</v>
      </c>
      <c r="B24" s="2">
        <v>41179</v>
      </c>
      <c r="C24" s="1" t="s">
        <v>69</v>
      </c>
      <c r="D24" s="1" t="s">
        <v>94</v>
      </c>
      <c r="E24">
        <v>3.3457859195680228</v>
      </c>
      <c r="F24" s="1">
        <v>29.7818603515625</v>
      </c>
      <c r="G24" s="1">
        <v>49.72601318359375</v>
      </c>
      <c r="H24" s="1">
        <v>214.57005310058594</v>
      </c>
    </row>
    <row r="25" spans="1:8">
      <c r="A25" s="1" t="s">
        <v>97</v>
      </c>
      <c r="B25" s="2">
        <v>41179</v>
      </c>
      <c r="C25" s="1" t="s">
        <v>65</v>
      </c>
      <c r="D25" s="1" t="s">
        <v>94</v>
      </c>
      <c r="E25">
        <v>1.6515736564858878</v>
      </c>
      <c r="F25" s="1">
        <v>29.772071838378906</v>
      </c>
      <c r="G25" s="1">
        <v>49.766746520996094</v>
      </c>
      <c r="H25" s="1">
        <v>6.9323282241821289</v>
      </c>
    </row>
    <row r="26" spans="1:8">
      <c r="A26" s="1" t="s">
        <v>98</v>
      </c>
      <c r="B26" s="2">
        <v>41179</v>
      </c>
      <c r="C26" s="1" t="s">
        <v>71</v>
      </c>
      <c r="D26" s="1" t="s">
        <v>66</v>
      </c>
      <c r="E26">
        <v>5.0723776159793141</v>
      </c>
      <c r="F26" s="1">
        <v>29.327016830444336</v>
      </c>
      <c r="G26" s="1">
        <v>53.068889617919922</v>
      </c>
      <c r="H26" s="1">
        <v>171.07809448242188</v>
      </c>
    </row>
    <row r="27" spans="1:8">
      <c r="A27" s="1" t="s">
        <v>99</v>
      </c>
      <c r="B27" s="2">
        <v>41179</v>
      </c>
      <c r="C27" s="1" t="s">
        <v>69</v>
      </c>
      <c r="D27" s="1" t="s">
        <v>66</v>
      </c>
      <c r="E27">
        <v>3.6907871052416743</v>
      </c>
      <c r="F27" s="1">
        <v>29.272871017456055</v>
      </c>
      <c r="G27" s="1">
        <v>53.246601104736328</v>
      </c>
      <c r="H27" s="1">
        <v>69.973159790039062</v>
      </c>
    </row>
    <row r="28" spans="1:8">
      <c r="A28" s="1" t="s">
        <v>100</v>
      </c>
      <c r="B28" s="2">
        <v>41179</v>
      </c>
      <c r="C28" s="1" t="s">
        <v>65</v>
      </c>
      <c r="D28" s="1" t="s">
        <v>66</v>
      </c>
      <c r="E28">
        <v>2.7074636170240116</v>
      </c>
      <c r="F28" s="1">
        <v>29.262323379516602</v>
      </c>
      <c r="G28" s="1">
        <v>53.327384948730469</v>
      </c>
      <c r="H28" s="1">
        <v>37.092292785644531</v>
      </c>
    </row>
    <row r="29" spans="1:8">
      <c r="A29" s="1" t="s">
        <v>101</v>
      </c>
      <c r="B29" s="2">
        <v>41179</v>
      </c>
      <c r="C29" s="1" t="s">
        <v>102</v>
      </c>
      <c r="D29" s="1" t="s">
        <v>94</v>
      </c>
      <c r="E29">
        <v>6.2094342180411459</v>
      </c>
      <c r="F29" s="1">
        <v>29.411762237548828</v>
      </c>
      <c r="G29" s="1">
        <v>52.911983489990234</v>
      </c>
      <c r="H29" s="1">
        <v>872.40191650390625</v>
      </c>
    </row>
    <row r="30" spans="1:8">
      <c r="A30" s="1" t="s">
        <v>103</v>
      </c>
      <c r="B30" s="2">
        <v>41179</v>
      </c>
      <c r="C30" s="1" t="s">
        <v>71</v>
      </c>
      <c r="D30" s="1" t="s">
        <v>94</v>
      </c>
      <c r="E30">
        <v>5.4000871707771942</v>
      </c>
      <c r="F30" s="1">
        <v>29.616777420043945</v>
      </c>
      <c r="G30" s="1">
        <v>52.314075469970703</v>
      </c>
      <c r="H30" s="1">
        <v>1206.889892578125</v>
      </c>
    </row>
    <row r="31" spans="1:8">
      <c r="A31" s="1" t="s">
        <v>104</v>
      </c>
      <c r="B31" s="2">
        <v>41179</v>
      </c>
      <c r="C31" s="1" t="s">
        <v>69</v>
      </c>
      <c r="D31" s="1" t="s">
        <v>94</v>
      </c>
      <c r="E31">
        <v>5.0186300342722525</v>
      </c>
      <c r="F31" s="1">
        <v>29.844255447387695</v>
      </c>
      <c r="G31" s="1">
        <v>51.674942016601562</v>
      </c>
      <c r="H31" s="1">
        <v>95.0001220703125</v>
      </c>
    </row>
    <row r="32" spans="1:8">
      <c r="A32" s="1" t="s">
        <v>105</v>
      </c>
      <c r="B32" s="2">
        <v>41179</v>
      </c>
      <c r="C32" s="1" t="s">
        <v>65</v>
      </c>
      <c r="D32" s="1" t="s">
        <v>94</v>
      </c>
      <c r="E32">
        <v>2.8108213712626742</v>
      </c>
      <c r="F32" s="1">
        <v>29.937976837158203</v>
      </c>
      <c r="G32" s="1">
        <v>51.430946350097656</v>
      </c>
      <c r="H32" s="1">
        <v>34.867904663085938</v>
      </c>
    </row>
    <row r="33" spans="1:8">
      <c r="A33" s="1" t="s">
        <v>106</v>
      </c>
      <c r="B33" s="2">
        <v>41179</v>
      </c>
      <c r="C33" s="1" t="s">
        <v>107</v>
      </c>
      <c r="D33" s="1" t="s">
        <v>94</v>
      </c>
      <c r="E33">
        <v>2.285235508004035</v>
      </c>
      <c r="F33" s="1">
        <v>29.930320739746094</v>
      </c>
      <c r="G33" s="1">
        <v>51.503631591796875</v>
      </c>
      <c r="H33" s="1">
        <v>8.5443458557128906</v>
      </c>
    </row>
    <row r="34" spans="1:8">
      <c r="A34" s="1" t="s">
        <v>108</v>
      </c>
      <c r="B34" s="2">
        <v>41179</v>
      </c>
      <c r="C34" s="1" t="s">
        <v>102</v>
      </c>
      <c r="D34" s="1" t="s">
        <v>81</v>
      </c>
      <c r="E34">
        <v>6.0450137863878171</v>
      </c>
      <c r="F34" s="1">
        <v>30.323966979980469</v>
      </c>
      <c r="G34" s="1">
        <v>50.507469177246094</v>
      </c>
      <c r="H34" s="1">
        <v>1259.91064453125</v>
      </c>
    </row>
    <row r="35" spans="1:8">
      <c r="A35" s="1" t="s">
        <v>109</v>
      </c>
      <c r="B35" s="2">
        <v>41179</v>
      </c>
      <c r="C35" s="1" t="s">
        <v>71</v>
      </c>
      <c r="D35" s="1" t="s">
        <v>81</v>
      </c>
      <c r="E35">
        <v>5.3689086191749862</v>
      </c>
      <c r="F35" s="1">
        <v>30.908000946044922</v>
      </c>
      <c r="G35" s="1">
        <v>48.936122894287109</v>
      </c>
      <c r="H35" s="1">
        <v>1545.7890625</v>
      </c>
    </row>
    <row r="36" spans="1:8">
      <c r="A36" s="1" t="s">
        <v>110</v>
      </c>
      <c r="B36" s="2">
        <v>41179</v>
      </c>
      <c r="C36" s="1" t="s">
        <v>69</v>
      </c>
      <c r="D36" s="1" t="s">
        <v>81</v>
      </c>
      <c r="E36">
        <v>4.8591939853644703</v>
      </c>
      <c r="F36" s="1">
        <v>31.091819763183594</v>
      </c>
      <c r="G36" s="1">
        <v>48.456325531005859</v>
      </c>
      <c r="H36" s="1">
        <v>1175.8076171875</v>
      </c>
    </row>
    <row r="37" spans="1:8">
      <c r="A37" s="1" t="s">
        <v>111</v>
      </c>
      <c r="B37" s="2">
        <v>41179</v>
      </c>
      <c r="C37" s="1" t="s">
        <v>65</v>
      </c>
      <c r="D37" s="1" t="s">
        <v>81</v>
      </c>
      <c r="E37">
        <v>2.6114823385080435</v>
      </c>
      <c r="F37" s="1">
        <v>31.302061080932617</v>
      </c>
      <c r="G37" s="1">
        <v>48.020549774169922</v>
      </c>
      <c r="H37" s="1">
        <v>27.910367965698242</v>
      </c>
    </row>
    <row r="38" spans="1:8">
      <c r="A38" s="1" t="s">
        <v>112</v>
      </c>
      <c r="B38" s="2">
        <v>41179</v>
      </c>
      <c r="C38" s="1" t="s">
        <v>113</v>
      </c>
      <c r="D38" s="1" t="s">
        <v>77</v>
      </c>
      <c r="E38">
        <v>8.4848565619029639</v>
      </c>
      <c r="F38" s="1">
        <v>31.842605590820312</v>
      </c>
      <c r="G38" s="1">
        <v>46.851924896240234</v>
      </c>
      <c r="H38" s="1">
        <v>802.28875732421875</v>
      </c>
    </row>
    <row r="39" spans="1:8">
      <c r="A39" s="1" t="s">
        <v>114</v>
      </c>
      <c r="B39" s="2">
        <v>41179</v>
      </c>
      <c r="C39" s="1" t="s">
        <v>71</v>
      </c>
      <c r="D39" s="1" t="s">
        <v>77</v>
      </c>
      <c r="E39">
        <v>9.5659969346114728</v>
      </c>
      <c r="F39" s="1">
        <v>32.393505096435547</v>
      </c>
      <c r="G39" s="1">
        <v>45.609786987304688</v>
      </c>
      <c r="H39" s="1">
        <v>1543.032958984375</v>
      </c>
    </row>
    <row r="40" spans="1:8">
      <c r="A40" s="1" t="s">
        <v>115</v>
      </c>
      <c r="B40" s="2">
        <v>41179</v>
      </c>
      <c r="C40" s="1" t="s">
        <v>69</v>
      </c>
      <c r="D40" s="1" t="s">
        <v>77</v>
      </c>
      <c r="E40">
        <v>8.1102604260848974</v>
      </c>
      <c r="F40" s="1">
        <v>32.792823791503906</v>
      </c>
      <c r="G40" s="1">
        <v>44.968906402587891</v>
      </c>
      <c r="H40" s="1">
        <v>83.334037780761719</v>
      </c>
    </row>
    <row r="41" spans="1:8">
      <c r="A41" s="1" t="s">
        <v>116</v>
      </c>
      <c r="B41" s="2">
        <v>41179</v>
      </c>
      <c r="C41" s="1" t="s">
        <v>65</v>
      </c>
      <c r="D41" s="1" t="s">
        <v>77</v>
      </c>
      <c r="E41">
        <v>2.388175407320654</v>
      </c>
      <c r="F41" s="1">
        <v>32.974777221679688</v>
      </c>
      <c r="G41" s="1">
        <v>44.733726501464844</v>
      </c>
      <c r="H41" s="1">
        <v>47.667831420898438</v>
      </c>
    </row>
    <row r="42" spans="1:8">
      <c r="A42" s="1" t="s">
        <v>117</v>
      </c>
      <c r="B42" s="2">
        <v>41179</v>
      </c>
      <c r="C42" s="1" t="s">
        <v>107</v>
      </c>
      <c r="D42" s="1" t="s">
        <v>77</v>
      </c>
      <c r="E42">
        <v>2.2715202511765091</v>
      </c>
      <c r="F42" s="1">
        <v>32.859130859375</v>
      </c>
      <c r="G42" s="1">
        <v>45.310096740722656</v>
      </c>
      <c r="H42" s="1">
        <v>18.940317153930664</v>
      </c>
    </row>
    <row r="43" spans="1:8">
      <c r="A43" s="1" t="s">
        <v>118</v>
      </c>
      <c r="B43" s="2">
        <v>41179</v>
      </c>
      <c r="C43" s="1" t="s">
        <v>113</v>
      </c>
      <c r="D43" s="1" t="s">
        <v>94</v>
      </c>
      <c r="E43">
        <v>4.253944358683702</v>
      </c>
      <c r="F43" s="1">
        <v>32.443046569824219</v>
      </c>
      <c r="G43" s="1">
        <v>53.708744049072266</v>
      </c>
      <c r="H43" s="1">
        <v>1006.4064331054688</v>
      </c>
    </row>
    <row r="44" spans="1:8">
      <c r="A44" s="1" t="s">
        <v>119</v>
      </c>
      <c r="B44" s="2">
        <v>41179</v>
      </c>
      <c r="C44" s="1" t="s">
        <v>71</v>
      </c>
      <c r="D44" s="1" t="s">
        <v>94</v>
      </c>
      <c r="E44">
        <v>8.324304069115362</v>
      </c>
      <c r="F44" s="1">
        <v>33.287521362304688</v>
      </c>
      <c r="G44" s="1">
        <v>51.552284240722656</v>
      </c>
      <c r="H44" s="1">
        <v>830.03375244140625</v>
      </c>
    </row>
    <row r="45" spans="1:8">
      <c r="A45" s="1" t="s">
        <v>120</v>
      </c>
      <c r="B45" s="2">
        <v>41179</v>
      </c>
      <c r="C45" s="1" t="s">
        <v>65</v>
      </c>
      <c r="D45" s="1" t="s">
        <v>94</v>
      </c>
      <c r="E45">
        <v>4.8249642387185663</v>
      </c>
      <c r="F45" s="1">
        <v>33.585601806640625</v>
      </c>
      <c r="G45" s="1">
        <v>50.893665313720703</v>
      </c>
      <c r="H45" s="1">
        <v>79.544601440429688</v>
      </c>
    </row>
    <row r="46" spans="1:8">
      <c r="A46" s="1" t="s">
        <v>121</v>
      </c>
      <c r="B46" s="2">
        <v>41179</v>
      </c>
      <c r="C46" s="1" t="s">
        <v>107</v>
      </c>
      <c r="D46" s="1" t="s">
        <v>94</v>
      </c>
      <c r="E46">
        <v>0.49605055181734958</v>
      </c>
      <c r="F46" s="1">
        <v>33.609390258789062</v>
      </c>
      <c r="G46" s="1">
        <v>50.917961120605469</v>
      </c>
      <c r="H46" s="1">
        <v>44.898918151855469</v>
      </c>
    </row>
    <row r="47" spans="1:8">
      <c r="A47" s="1" t="s">
        <v>122</v>
      </c>
      <c r="B47" s="2">
        <v>41179</v>
      </c>
      <c r="C47" s="1" t="s">
        <v>102</v>
      </c>
      <c r="D47" s="1" t="s">
        <v>94</v>
      </c>
      <c r="E47">
        <v>3.809406418111553</v>
      </c>
      <c r="F47" s="1">
        <v>33.798332214355469</v>
      </c>
      <c r="G47" s="1">
        <v>50.375286102294922</v>
      </c>
      <c r="H47" s="1">
        <v>1545.18359375</v>
      </c>
    </row>
    <row r="48" spans="1:8">
      <c r="A48" s="1" t="s">
        <v>123</v>
      </c>
      <c r="B48" s="2">
        <v>41179</v>
      </c>
      <c r="C48" s="1" t="s">
        <v>71</v>
      </c>
      <c r="D48" s="1" t="s">
        <v>94</v>
      </c>
      <c r="E48">
        <v>4.2429998968464719</v>
      </c>
      <c r="F48" s="1">
        <v>34.268993377685547</v>
      </c>
      <c r="G48" s="1">
        <v>49.012947082519531</v>
      </c>
      <c r="H48" s="1">
        <v>944.137939453125</v>
      </c>
    </row>
    <row r="49" spans="1:8">
      <c r="A49" s="1" t="s">
        <v>124</v>
      </c>
      <c r="B49" s="2">
        <v>41179</v>
      </c>
      <c r="C49" s="1" t="s">
        <v>69</v>
      </c>
      <c r="D49" s="1" t="s">
        <v>94</v>
      </c>
      <c r="E49">
        <v>1.4485207834082034</v>
      </c>
      <c r="F49" s="1">
        <v>34.447711944580078</v>
      </c>
      <c r="G49" s="1">
        <v>48.526626586914062</v>
      </c>
      <c r="H49" s="1">
        <v>112.59941101074219</v>
      </c>
    </row>
    <row r="50" spans="1:8">
      <c r="A50" s="1" t="s">
        <v>125</v>
      </c>
      <c r="B50" s="2">
        <v>41179</v>
      </c>
      <c r="C50" s="1" t="s">
        <v>65</v>
      </c>
      <c r="D50" s="1" t="s">
        <v>94</v>
      </c>
      <c r="E50">
        <v>0.40696911808361125</v>
      </c>
      <c r="F50" s="1">
        <v>34.657886505126953</v>
      </c>
      <c r="G50" s="1">
        <v>47.94207763671875</v>
      </c>
      <c r="H50" s="1">
        <v>65.227943420410156</v>
      </c>
    </row>
    <row r="51" spans="1:8">
      <c r="A51" s="1" t="s">
        <v>126</v>
      </c>
      <c r="B51" s="2">
        <v>41180</v>
      </c>
      <c r="C51" s="1" t="s">
        <v>71</v>
      </c>
      <c r="D51" s="1" t="s">
        <v>77</v>
      </c>
      <c r="E51">
        <v>2.8793324858140905</v>
      </c>
      <c r="F51" s="1">
        <v>26.310178756713867</v>
      </c>
      <c r="G51" s="1">
        <v>47.148880004882812</v>
      </c>
      <c r="H51" s="1">
        <v>66.587661743164062</v>
      </c>
    </row>
    <row r="52" spans="1:8">
      <c r="A52" s="1" t="s">
        <v>127</v>
      </c>
      <c r="B52" s="2">
        <v>41180</v>
      </c>
      <c r="C52" s="1" t="s">
        <v>73</v>
      </c>
      <c r="D52" s="1" t="s">
        <v>77</v>
      </c>
      <c r="E52">
        <v>9.6623796946657095</v>
      </c>
      <c r="F52" s="1">
        <v>26.703693389892578</v>
      </c>
      <c r="G52" s="1">
        <v>46.186927795410156</v>
      </c>
      <c r="H52" s="1">
        <v>822.53179931640625</v>
      </c>
    </row>
    <row r="53" spans="1:8">
      <c r="A53" s="1" t="s">
        <v>128</v>
      </c>
      <c r="B53" s="2">
        <v>41180</v>
      </c>
      <c r="C53" s="1" t="s">
        <v>75</v>
      </c>
      <c r="D53" s="1" t="s">
        <v>77</v>
      </c>
      <c r="E53">
        <v>14.024884850246439</v>
      </c>
      <c r="F53" s="1">
        <v>26.980484008789062</v>
      </c>
      <c r="G53" s="1">
        <v>45.505390167236328</v>
      </c>
      <c r="H53" s="1">
        <v>574.258544921875</v>
      </c>
    </row>
    <row r="54" spans="1:8">
      <c r="A54" s="1" t="s">
        <v>129</v>
      </c>
      <c r="B54" s="2">
        <v>41180</v>
      </c>
      <c r="C54" s="1" t="s">
        <v>71</v>
      </c>
      <c r="D54" s="1" t="s">
        <v>130</v>
      </c>
      <c r="E54">
        <v>12.161664625581565</v>
      </c>
      <c r="F54" s="1">
        <v>27.825300216674805</v>
      </c>
      <c r="G54" s="1">
        <v>44.648288726806641</v>
      </c>
      <c r="H54" s="1">
        <v>519.8272705078125</v>
      </c>
    </row>
    <row r="55" spans="1:8">
      <c r="A55" s="1" t="s">
        <v>131</v>
      </c>
      <c r="B55" s="2">
        <v>41180</v>
      </c>
      <c r="C55" s="1" t="s">
        <v>69</v>
      </c>
      <c r="D55" s="1" t="s">
        <v>130</v>
      </c>
      <c r="E55">
        <v>9.7340559121474026</v>
      </c>
      <c r="F55" s="1">
        <v>28.429618835449219</v>
      </c>
      <c r="G55" s="1">
        <v>43.445362091064453</v>
      </c>
      <c r="H55" s="1">
        <v>195.22135925292969</v>
      </c>
    </row>
    <row r="56" spans="1:8">
      <c r="A56" s="1" t="s">
        <v>132</v>
      </c>
      <c r="B56" s="2">
        <v>41180</v>
      </c>
      <c r="C56" s="1" t="s">
        <v>65</v>
      </c>
      <c r="D56" s="1" t="s">
        <v>130</v>
      </c>
      <c r="E56">
        <v>6.2717193179081629</v>
      </c>
      <c r="F56" s="1">
        <v>28.698532104492188</v>
      </c>
      <c r="G56" s="1">
        <v>42.933967590332031</v>
      </c>
      <c r="H56" s="1">
        <v>612.65826416015625</v>
      </c>
    </row>
    <row r="57" spans="1:8">
      <c r="A57" s="1" t="s">
        <v>133</v>
      </c>
      <c r="B57" s="2">
        <v>41180</v>
      </c>
      <c r="C57" s="1" t="s">
        <v>107</v>
      </c>
      <c r="D57" s="1" t="s">
        <v>130</v>
      </c>
      <c r="E57">
        <v>6.7924973619709954</v>
      </c>
      <c r="F57" s="1">
        <v>28.775762557983398</v>
      </c>
      <c r="G57" s="1">
        <v>42.898296356201172</v>
      </c>
      <c r="H57" s="1">
        <v>14.102489471435547</v>
      </c>
    </row>
    <row r="58" spans="1:8">
      <c r="A58" s="1" t="s">
        <v>134</v>
      </c>
      <c r="B58" s="2">
        <v>41180</v>
      </c>
      <c r="C58" s="1" t="s">
        <v>73</v>
      </c>
      <c r="D58" s="1" t="s">
        <v>66</v>
      </c>
      <c r="E58">
        <v>10.045105555207204</v>
      </c>
      <c r="F58" s="1">
        <v>29.254734039306641</v>
      </c>
      <c r="G58" s="1">
        <v>42.057628631591797</v>
      </c>
      <c r="H58" s="1">
        <v>221.90663146972656</v>
      </c>
    </row>
    <row r="59" spans="1:8">
      <c r="A59" s="1" t="s">
        <v>135</v>
      </c>
      <c r="B59" s="2">
        <v>41180</v>
      </c>
      <c r="C59" s="1" t="s">
        <v>71</v>
      </c>
      <c r="D59" s="1" t="s">
        <v>66</v>
      </c>
      <c r="E59">
        <v>7.3693811331493784</v>
      </c>
      <c r="F59" s="1">
        <v>29.487689971923828</v>
      </c>
      <c r="G59" s="1">
        <v>41.563591003417969</v>
      </c>
      <c r="H59" s="1">
        <v>937.4110107421875</v>
      </c>
    </row>
    <row r="60" spans="1:8">
      <c r="A60" s="1" t="s">
        <v>136</v>
      </c>
      <c r="B60" s="2">
        <v>41180</v>
      </c>
      <c r="C60" s="1" t="s">
        <v>69</v>
      </c>
      <c r="D60" s="1" t="s">
        <v>66</v>
      </c>
      <c r="E60">
        <v>3.3018327181620726</v>
      </c>
      <c r="F60" s="1">
        <v>29.695276260375977</v>
      </c>
      <c r="G60" s="1">
        <v>41.197921752929688</v>
      </c>
      <c r="H60" s="1">
        <v>434.18710327148438</v>
      </c>
    </row>
    <row r="61" spans="1:8">
      <c r="A61" s="1" t="s">
        <v>137</v>
      </c>
      <c r="B61" s="2">
        <v>41180</v>
      </c>
      <c r="C61" s="1" t="s">
        <v>65</v>
      </c>
      <c r="D61" s="1" t="s">
        <v>66</v>
      </c>
      <c r="E61">
        <v>3.8157711077604897</v>
      </c>
      <c r="F61" s="1">
        <v>30.109529495239258</v>
      </c>
      <c r="G61" s="1">
        <v>40.356769561767578</v>
      </c>
      <c r="H61" s="1">
        <v>447.25286865234375</v>
      </c>
    </row>
    <row r="62" spans="1:8">
      <c r="A62" s="1" t="s">
        <v>138</v>
      </c>
      <c r="B62" s="2">
        <v>41180</v>
      </c>
      <c r="C62" s="1" t="s">
        <v>73</v>
      </c>
      <c r="D62" s="1" t="s">
        <v>130</v>
      </c>
      <c r="E62">
        <v>7.1558144665117762</v>
      </c>
      <c r="F62" s="1">
        <v>30.212318420410156</v>
      </c>
      <c r="G62" s="1">
        <v>47.328346252441406</v>
      </c>
      <c r="H62" s="1">
        <v>1322.134765625</v>
      </c>
    </row>
    <row r="63" spans="1:8">
      <c r="A63" s="1" t="s">
        <v>139</v>
      </c>
      <c r="B63" s="2">
        <v>41180</v>
      </c>
      <c r="C63" s="1" t="s">
        <v>71</v>
      </c>
      <c r="D63" s="1" t="s">
        <v>130</v>
      </c>
      <c r="E63">
        <v>6.7234936722776348</v>
      </c>
      <c r="F63" s="1">
        <v>30.810819625854492</v>
      </c>
      <c r="G63" s="1">
        <v>46.027168273925781</v>
      </c>
      <c r="H63" s="1">
        <v>925.5087890625</v>
      </c>
    </row>
    <row r="64" spans="1:8">
      <c r="A64" s="1" t="s">
        <v>140</v>
      </c>
      <c r="B64" s="2">
        <v>41180</v>
      </c>
      <c r="C64" s="1" t="s">
        <v>69</v>
      </c>
      <c r="D64" s="1" t="s">
        <v>130</v>
      </c>
      <c r="E64">
        <v>6.2233603036168388</v>
      </c>
      <c r="F64" s="1">
        <v>31.071681976318359</v>
      </c>
      <c r="G64" s="1">
        <v>45.339447021484375</v>
      </c>
      <c r="H64" s="1">
        <v>147.51600646972656</v>
      </c>
    </row>
    <row r="65" spans="1:8">
      <c r="A65" s="1" t="s">
        <v>141</v>
      </c>
      <c r="B65" s="2">
        <v>41180</v>
      </c>
      <c r="C65" s="1" t="s">
        <v>69</v>
      </c>
      <c r="D65" s="1" t="s">
        <v>130</v>
      </c>
      <c r="E65">
        <v>7.9608194259153802</v>
      </c>
      <c r="F65" s="1">
        <v>31.220243453979492</v>
      </c>
      <c r="G65" s="1">
        <v>44.945545196533203</v>
      </c>
      <c r="H65" s="1">
        <v>371.46890258789062</v>
      </c>
    </row>
    <row r="66" spans="1:8">
      <c r="A66" s="1" t="s">
        <v>142</v>
      </c>
      <c r="B66" s="2">
        <v>41180</v>
      </c>
      <c r="C66" s="1" t="s">
        <v>65</v>
      </c>
      <c r="D66" s="1" t="s">
        <v>130</v>
      </c>
      <c r="E66">
        <v>4.0191132323601684</v>
      </c>
      <c r="F66" s="1">
        <v>31.396278381347656</v>
      </c>
      <c r="G66" s="1">
        <v>44.4822998046875</v>
      </c>
      <c r="H66" s="1">
        <v>87.965118408203125</v>
      </c>
    </row>
    <row r="67" spans="1:8">
      <c r="A67" s="1" t="s">
        <v>143</v>
      </c>
      <c r="B67" s="2">
        <v>41180</v>
      </c>
      <c r="C67" s="1" t="s">
        <v>107</v>
      </c>
      <c r="D67" s="1" t="s">
        <v>130</v>
      </c>
      <c r="E67">
        <v>3.6953883504547571</v>
      </c>
      <c r="F67" s="1">
        <v>31.759767532348633</v>
      </c>
      <c r="G67" s="1">
        <v>43.516120910644531</v>
      </c>
      <c r="H67" s="1">
        <v>4.4260334968566895</v>
      </c>
    </row>
    <row r="68" spans="1:8">
      <c r="A68" s="1" t="s">
        <v>144</v>
      </c>
      <c r="B68" s="2">
        <v>41180</v>
      </c>
      <c r="C68" s="1" t="s">
        <v>65</v>
      </c>
      <c r="D68" s="1" t="s">
        <v>66</v>
      </c>
      <c r="E68">
        <v>2.1968943804538852</v>
      </c>
      <c r="F68" s="1">
        <v>31.896600723266602</v>
      </c>
      <c r="G68" s="1">
        <v>43.152839660644531</v>
      </c>
      <c r="H68" s="1">
        <v>614.632080078125</v>
      </c>
    </row>
    <row r="69" spans="1:8">
      <c r="A69" s="1" t="s">
        <v>145</v>
      </c>
      <c r="B69" s="2">
        <v>41180</v>
      </c>
      <c r="C69" s="1" t="s">
        <v>69</v>
      </c>
      <c r="D69" s="1" t="s">
        <v>66</v>
      </c>
      <c r="E69">
        <v>1.782046185792949</v>
      </c>
      <c r="F69" s="1">
        <v>32.667415618896484</v>
      </c>
      <c r="G69" s="1">
        <v>41.217121124267578</v>
      </c>
      <c r="H69" s="1">
        <v>1079.95751953125</v>
      </c>
    </row>
    <row r="70" spans="1:8">
      <c r="A70" s="1" t="s">
        <v>146</v>
      </c>
      <c r="B70" s="2">
        <v>41180</v>
      </c>
      <c r="C70" s="1" t="s">
        <v>71</v>
      </c>
      <c r="D70" s="1" t="s">
        <v>66</v>
      </c>
      <c r="E70">
        <v>4.9629640327964246</v>
      </c>
      <c r="F70" s="1">
        <v>32.923583984375</v>
      </c>
      <c r="G70" s="1">
        <v>40.588230133056641</v>
      </c>
      <c r="H70" s="1">
        <v>178.62062072753906</v>
      </c>
    </row>
    <row r="71" spans="1:8">
      <c r="A71" s="1" t="s">
        <v>147</v>
      </c>
      <c r="B71" s="2">
        <v>41180</v>
      </c>
      <c r="C71" s="1" t="s">
        <v>148</v>
      </c>
      <c r="D71" s="1" t="s">
        <v>66</v>
      </c>
      <c r="E71">
        <v>7.1227376667426263</v>
      </c>
      <c r="F71" s="1">
        <v>33.328540802001953</v>
      </c>
      <c r="G71" s="1">
        <v>39.630092620849609</v>
      </c>
      <c r="H71" s="1">
        <v>277.63381958007812</v>
      </c>
    </row>
    <row r="72" spans="1:8">
      <c r="A72" s="1" t="s">
        <v>149</v>
      </c>
      <c r="B72" s="2">
        <v>41180</v>
      </c>
      <c r="C72" s="1" t="s">
        <v>75</v>
      </c>
      <c r="D72" s="1" t="s">
        <v>66</v>
      </c>
      <c r="E72">
        <v>10.264256375881219</v>
      </c>
      <c r="F72" s="1">
        <v>33.693302154541016</v>
      </c>
      <c r="G72" s="1">
        <v>39.066078186035156</v>
      </c>
      <c r="H72" s="1">
        <v>1132.7423095703125</v>
      </c>
    </row>
    <row r="73" spans="1:8">
      <c r="A73" s="1" t="s">
        <v>150</v>
      </c>
      <c r="B73" s="2">
        <v>41180</v>
      </c>
      <c r="C73" s="1" t="s">
        <v>73</v>
      </c>
      <c r="D73" s="1" t="s">
        <v>66</v>
      </c>
      <c r="E73">
        <v>3.6362466146015526</v>
      </c>
      <c r="F73" s="1">
        <v>34.038726806640625</v>
      </c>
      <c r="G73" s="1">
        <v>38.285194396972656</v>
      </c>
      <c r="H73" s="1">
        <v>1028.302734375</v>
      </c>
    </row>
    <row r="74" spans="1:8">
      <c r="A74" s="1" t="s">
        <v>151</v>
      </c>
      <c r="B74" s="2">
        <v>41180</v>
      </c>
      <c r="C74" s="1">
        <v>200</v>
      </c>
      <c r="D74" s="1" t="s">
        <v>66</v>
      </c>
      <c r="E74">
        <v>4.0067028354338792</v>
      </c>
      <c r="F74" s="1">
        <v>34.080245971679688</v>
      </c>
      <c r="G74" s="1">
        <v>38.194156646728516</v>
      </c>
      <c r="H74" s="1">
        <v>363.63876342773438</v>
      </c>
    </row>
    <row r="75" spans="1:8">
      <c r="A75" s="1" t="s">
        <v>152</v>
      </c>
      <c r="B75" s="2">
        <v>41180</v>
      </c>
      <c r="C75" s="1" t="s">
        <v>69</v>
      </c>
      <c r="D75" s="1" t="s">
        <v>66</v>
      </c>
      <c r="E75">
        <v>4.1484676370199836</v>
      </c>
      <c r="F75" s="1">
        <v>34.030448913574219</v>
      </c>
      <c r="G75" s="1">
        <v>38.337665557861328</v>
      </c>
      <c r="H75" s="1">
        <v>537.51873779296875</v>
      </c>
    </row>
    <row r="76" spans="1:8">
      <c r="A76" s="1" t="s">
        <v>153</v>
      </c>
      <c r="B76" s="2">
        <v>41180</v>
      </c>
      <c r="C76" s="1" t="s">
        <v>65</v>
      </c>
      <c r="D76" s="1" t="s">
        <v>66</v>
      </c>
      <c r="E76">
        <v>1.761048666106213</v>
      </c>
      <c r="F76" s="1">
        <v>33.926742553710938</v>
      </c>
      <c r="G76" s="1">
        <v>38.591945648193359</v>
      </c>
      <c r="H76" s="1">
        <v>148.97811889648438</v>
      </c>
    </row>
    <row r="77" spans="1:8">
      <c r="A77" s="1" t="s">
        <v>154</v>
      </c>
      <c r="B77" s="2">
        <v>41180</v>
      </c>
      <c r="C77" s="1" t="s">
        <v>71</v>
      </c>
      <c r="D77" s="1" t="s">
        <v>77</v>
      </c>
      <c r="E77">
        <v>8.5066769395639348</v>
      </c>
      <c r="F77" s="1">
        <v>33.513805389404297</v>
      </c>
      <c r="G77" s="1">
        <v>39.659797668457031</v>
      </c>
      <c r="H77" s="1">
        <v>336.73797607421875</v>
      </c>
    </row>
    <row r="78" spans="1:8">
      <c r="A78" s="1" t="s">
        <v>155</v>
      </c>
      <c r="B78" s="2">
        <v>41180</v>
      </c>
      <c r="C78" s="1" t="s">
        <v>69</v>
      </c>
      <c r="D78" s="1" t="s">
        <v>77</v>
      </c>
      <c r="E78">
        <v>5.5680077136650832</v>
      </c>
      <c r="F78" s="1">
        <v>33.708377838134766</v>
      </c>
      <c r="G78" s="1">
        <v>39.330806732177734</v>
      </c>
      <c r="H78" s="1">
        <v>799.0242919921875</v>
      </c>
    </row>
    <row r="79" spans="1:8">
      <c r="A79" s="1" t="s">
        <v>156</v>
      </c>
      <c r="B79" s="2">
        <v>41180</v>
      </c>
      <c r="C79" s="1" t="s">
        <v>65</v>
      </c>
      <c r="D79" s="1" t="s">
        <v>77</v>
      </c>
      <c r="E79">
        <v>1.8755095732886928</v>
      </c>
      <c r="F79" s="1">
        <v>33.791145324707031</v>
      </c>
      <c r="G79" s="1">
        <v>39.184436798095703</v>
      </c>
      <c r="H79" s="1">
        <v>733.686767578125</v>
      </c>
    </row>
    <row r="80" spans="1:8">
      <c r="A80" s="1" t="s">
        <v>157</v>
      </c>
      <c r="B80" s="2">
        <v>41180</v>
      </c>
      <c r="C80" s="1" t="s">
        <v>107</v>
      </c>
      <c r="D80" s="1" t="s">
        <v>77</v>
      </c>
      <c r="E80">
        <v>3.2313692629099284</v>
      </c>
      <c r="F80" s="1">
        <v>33.671932220458984</v>
      </c>
      <c r="G80" s="1">
        <v>39.474689483642578</v>
      </c>
      <c r="H80" s="1">
        <v>492.8486328125</v>
      </c>
    </row>
    <row r="81" spans="1:8">
      <c r="A81" s="1" t="s">
        <v>163</v>
      </c>
      <c r="B81" s="2">
        <v>41233</v>
      </c>
      <c r="C81" s="1" t="s">
        <v>71</v>
      </c>
      <c r="D81" s="1" t="s">
        <v>94</v>
      </c>
      <c r="E81">
        <v>1.9931394216186464</v>
      </c>
      <c r="F81" s="1">
        <v>17.788427352905273</v>
      </c>
      <c r="G81" s="1">
        <v>53.117588043212891</v>
      </c>
      <c r="H81" s="1">
        <v>123.51262664794922</v>
      </c>
    </row>
    <row r="82" spans="1:8">
      <c r="A82" s="1" t="s">
        <v>164</v>
      </c>
      <c r="B82" s="2">
        <v>41233</v>
      </c>
      <c r="C82" s="1" t="s">
        <v>69</v>
      </c>
      <c r="D82" s="1" t="s">
        <v>94</v>
      </c>
      <c r="E82">
        <v>0.15068627952120203</v>
      </c>
      <c r="F82" s="1">
        <v>17.587335586547852</v>
      </c>
      <c r="G82" s="1">
        <v>53.823299407958984</v>
      </c>
      <c r="H82" s="1">
        <v>15.726094245910645</v>
      </c>
    </row>
    <row r="83" spans="1:8">
      <c r="A83" s="1" t="s">
        <v>88</v>
      </c>
      <c r="B83" s="2">
        <v>41233</v>
      </c>
      <c r="C83" s="1" t="s">
        <v>65</v>
      </c>
      <c r="D83" s="1" t="s">
        <v>94</v>
      </c>
      <c r="E83">
        <v>-0.53426827944421951</v>
      </c>
      <c r="F83" s="1">
        <v>17.473518371582031</v>
      </c>
      <c r="G83" s="1">
        <v>54.252159118652344</v>
      </c>
      <c r="H83" s="1">
        <v>5.0297036170959473</v>
      </c>
    </row>
    <row r="84" spans="1:8">
      <c r="A84" s="1" t="s">
        <v>165</v>
      </c>
      <c r="B84" s="2">
        <v>41233</v>
      </c>
      <c r="C84" s="1" t="s">
        <v>107</v>
      </c>
      <c r="D84" s="1" t="s">
        <v>94</v>
      </c>
      <c r="E84">
        <v>-0.53108312671902513</v>
      </c>
      <c r="F84" s="1">
        <v>17.344720840454102</v>
      </c>
      <c r="G84" s="1">
        <v>54.720272064208984</v>
      </c>
      <c r="H84" s="1">
        <v>1.9445686340332031</v>
      </c>
    </row>
    <row r="85" spans="1:8">
      <c r="A85" s="1" t="s">
        <v>166</v>
      </c>
      <c r="B85" s="2">
        <v>41233</v>
      </c>
      <c r="C85" s="1" t="s">
        <v>167</v>
      </c>
      <c r="D85" s="1" t="s">
        <v>66</v>
      </c>
      <c r="E85">
        <v>1.6029298924369728</v>
      </c>
      <c r="F85" s="1">
        <v>17.045949935913086</v>
      </c>
      <c r="G85" s="1">
        <v>55.624252319335938</v>
      </c>
      <c r="H85" s="1">
        <v>155.65391540527344</v>
      </c>
    </row>
    <row r="86" spans="1:8">
      <c r="A86" s="1" t="s">
        <v>168</v>
      </c>
      <c r="B86" s="2">
        <v>41233</v>
      </c>
      <c r="C86" s="1" t="s">
        <v>75</v>
      </c>
      <c r="D86" s="1" t="s">
        <v>66</v>
      </c>
      <c r="E86">
        <v>1.8135143623353194</v>
      </c>
      <c r="F86" s="1">
        <v>17.02305793762207</v>
      </c>
      <c r="G86" s="1">
        <v>55.618598937988281</v>
      </c>
      <c r="H86" s="1">
        <v>229.23155212402344</v>
      </c>
    </row>
    <row r="87" spans="1:8">
      <c r="A87" s="1" t="s">
        <v>169</v>
      </c>
      <c r="B87" s="2">
        <v>41233</v>
      </c>
      <c r="C87" s="1" t="s">
        <v>73</v>
      </c>
      <c r="D87" s="1" t="s">
        <v>66</v>
      </c>
      <c r="E87">
        <v>1.3851263341610183</v>
      </c>
      <c r="F87" s="1">
        <v>17.001375198364258</v>
      </c>
      <c r="G87" s="1">
        <v>55.623874664306641</v>
      </c>
      <c r="H87" s="1">
        <v>49.486797332763672</v>
      </c>
    </row>
    <row r="88" spans="1:8">
      <c r="A88" s="1" t="s">
        <v>170</v>
      </c>
      <c r="B88" s="2">
        <v>41233</v>
      </c>
      <c r="C88" s="1" t="s">
        <v>71</v>
      </c>
      <c r="D88" s="1" t="s">
        <v>66</v>
      </c>
      <c r="E88">
        <v>0.26727400078821523</v>
      </c>
      <c r="F88" s="1">
        <v>16.808082580566406</v>
      </c>
      <c r="G88" s="1">
        <v>56.185417175292969</v>
      </c>
      <c r="H88" s="1">
        <v>28.386602401733398</v>
      </c>
    </row>
    <row r="89" spans="1:8">
      <c r="A89" s="1" t="s">
        <v>171</v>
      </c>
      <c r="B89" s="2">
        <v>41233</v>
      </c>
      <c r="C89" s="1" t="s">
        <v>69</v>
      </c>
      <c r="D89" s="1" t="s">
        <v>66</v>
      </c>
      <c r="E89">
        <v>0.6285941746685062</v>
      </c>
      <c r="F89" s="1">
        <v>16.734001159667969</v>
      </c>
      <c r="G89" s="1">
        <v>56.341033935546875</v>
      </c>
      <c r="H89" s="1">
        <v>8.1001834869384766</v>
      </c>
    </row>
    <row r="90" spans="1:8">
      <c r="A90" s="1" t="s">
        <v>172</v>
      </c>
      <c r="B90" s="2">
        <v>41233</v>
      </c>
      <c r="C90" s="1" t="s">
        <v>73</v>
      </c>
      <c r="D90" s="1" t="s">
        <v>90</v>
      </c>
      <c r="E90">
        <v>5.8004938869859073</v>
      </c>
      <c r="F90" s="1">
        <v>17.20081901550293</v>
      </c>
      <c r="G90" s="1">
        <v>54.707122802734375</v>
      </c>
      <c r="H90" s="1">
        <v>1171.0633544921875</v>
      </c>
    </row>
    <row r="91" spans="1:8">
      <c r="A91" s="1" t="s">
        <v>173</v>
      </c>
      <c r="B91" s="2">
        <v>41233</v>
      </c>
      <c r="C91" s="1" t="s">
        <v>174</v>
      </c>
      <c r="D91" s="1" t="s">
        <v>90</v>
      </c>
      <c r="E91">
        <v>3.9011428453040051</v>
      </c>
      <c r="F91" s="1">
        <v>17.587547302246094</v>
      </c>
      <c r="G91" s="1">
        <v>53.224784851074219</v>
      </c>
      <c r="H91" s="1">
        <v>999.646728515625</v>
      </c>
    </row>
    <row r="92" spans="1:8">
      <c r="A92" s="1" t="s">
        <v>175</v>
      </c>
      <c r="B92" s="2">
        <v>41233</v>
      </c>
      <c r="C92" s="1" t="s">
        <v>69</v>
      </c>
      <c r="D92" s="1" t="s">
        <v>90</v>
      </c>
      <c r="E92">
        <v>0.75255941290002815</v>
      </c>
      <c r="F92" s="1">
        <v>17.720304489135742</v>
      </c>
      <c r="G92" s="1">
        <v>52.601520538330078</v>
      </c>
      <c r="H92" s="1">
        <v>603.47161865234375</v>
      </c>
    </row>
    <row r="93" spans="1:8">
      <c r="A93" s="1" t="s">
        <v>176</v>
      </c>
      <c r="B93" s="2">
        <v>41233</v>
      </c>
      <c r="C93" s="1" t="s">
        <v>65</v>
      </c>
      <c r="D93" s="1" t="s">
        <v>90</v>
      </c>
      <c r="E93">
        <v>0.74221463242001717</v>
      </c>
      <c r="F93" s="1">
        <v>17.732410430908203</v>
      </c>
      <c r="G93" s="1">
        <v>52.41021728515625</v>
      </c>
      <c r="H93" s="1">
        <v>20.581750869750977</v>
      </c>
    </row>
    <row r="94" spans="1:8">
      <c r="A94" s="1" t="s">
        <v>177</v>
      </c>
      <c r="B94" s="2">
        <v>41233</v>
      </c>
      <c r="C94" s="1" t="s">
        <v>69</v>
      </c>
      <c r="D94" s="1" t="s">
        <v>130</v>
      </c>
      <c r="E94">
        <v>0.97162152849194472</v>
      </c>
      <c r="F94" s="1">
        <v>17.618579864501953</v>
      </c>
      <c r="G94" s="1">
        <v>52.717426300048828</v>
      </c>
      <c r="H94" s="1">
        <v>78.669792175292969</v>
      </c>
    </row>
    <row r="95" spans="1:8">
      <c r="A95" s="1" t="s">
        <v>178</v>
      </c>
      <c r="B95" s="2">
        <v>41233</v>
      </c>
      <c r="C95" s="1" t="s">
        <v>65</v>
      </c>
      <c r="D95" s="1" t="s">
        <v>130</v>
      </c>
      <c r="E95">
        <v>1.0977591029377809</v>
      </c>
      <c r="F95" s="1">
        <v>17.734272003173828</v>
      </c>
      <c r="G95" s="1">
        <v>52.260723114013672</v>
      </c>
      <c r="H95" s="1">
        <v>39.546390533447266</v>
      </c>
    </row>
    <row r="96" spans="1:8">
      <c r="A96" s="1" t="s">
        <v>179</v>
      </c>
      <c r="B96" s="2">
        <v>41233</v>
      </c>
      <c r="C96" s="1" t="s">
        <v>107</v>
      </c>
      <c r="D96" s="1" t="s">
        <v>130</v>
      </c>
      <c r="E96">
        <v>1.953516895351167</v>
      </c>
      <c r="F96" s="1">
        <v>17.744623184204102</v>
      </c>
      <c r="G96" s="1">
        <v>52.243972778320312</v>
      </c>
      <c r="H96" s="1">
        <v>13.496764183044434</v>
      </c>
    </row>
    <row r="97" spans="1:8">
      <c r="A97" s="1" t="s">
        <v>180</v>
      </c>
      <c r="B97" s="2">
        <v>41233</v>
      </c>
      <c r="C97" s="1" t="s">
        <v>73</v>
      </c>
      <c r="D97" s="1" t="s">
        <v>90</v>
      </c>
      <c r="E97">
        <v>6.5762795379579551</v>
      </c>
      <c r="F97" s="1">
        <v>19.477910995483398</v>
      </c>
      <c r="G97" s="1">
        <v>54.800506591796875</v>
      </c>
      <c r="H97" s="1">
        <v>683.61651611328125</v>
      </c>
    </row>
    <row r="98" spans="1:8">
      <c r="A98" s="1" t="s">
        <v>181</v>
      </c>
      <c r="B98" s="2">
        <v>41233</v>
      </c>
      <c r="C98" s="1" t="s">
        <v>71</v>
      </c>
      <c r="D98" s="1" t="s">
        <v>90</v>
      </c>
      <c r="E98">
        <v>2.4192069290390554</v>
      </c>
      <c r="F98" s="1">
        <v>19.579925537109375</v>
      </c>
      <c r="G98" s="1">
        <v>54.680667877197266</v>
      </c>
      <c r="H98" s="1">
        <v>1367.774658203125</v>
      </c>
    </row>
    <row r="99" spans="1:8">
      <c r="A99" s="1" t="s">
        <v>182</v>
      </c>
      <c r="B99" s="2">
        <v>41233</v>
      </c>
      <c r="C99" s="1" t="s">
        <v>69</v>
      </c>
      <c r="D99" s="1" t="s">
        <v>90</v>
      </c>
      <c r="E99">
        <v>0.93678640406411429</v>
      </c>
      <c r="F99" s="1">
        <v>19.657548904418945</v>
      </c>
      <c r="G99" s="1">
        <v>54.481494903564453</v>
      </c>
      <c r="H99" s="1">
        <v>666.85137939453125</v>
      </c>
    </row>
    <row r="100" spans="1:8">
      <c r="A100" s="1" t="s">
        <v>183</v>
      </c>
      <c r="B100" s="2">
        <v>41233</v>
      </c>
      <c r="C100" s="1" t="s">
        <v>65</v>
      </c>
      <c r="D100" s="1" t="s">
        <v>90</v>
      </c>
      <c r="E100">
        <v>5.0151343729219512E-2</v>
      </c>
      <c r="F100" s="1">
        <v>19.740917205810547</v>
      </c>
      <c r="G100" s="1">
        <v>54.249011993408203</v>
      </c>
      <c r="H100" s="1">
        <v>18.541999816894531</v>
      </c>
    </row>
    <row r="101" spans="1:8">
      <c r="A101" s="1" t="s">
        <v>184</v>
      </c>
      <c r="B101" s="2">
        <v>41233</v>
      </c>
      <c r="C101" s="1" t="s">
        <v>107</v>
      </c>
      <c r="D101" s="1" t="s">
        <v>90</v>
      </c>
      <c r="E101">
        <v>1.2309525788354174</v>
      </c>
      <c r="F101" s="1">
        <v>19.744409561157227</v>
      </c>
      <c r="G101" s="1">
        <v>54.253986358642578</v>
      </c>
      <c r="H101" s="1">
        <v>7.634282112121582</v>
      </c>
    </row>
    <row r="102" spans="1:8">
      <c r="A102" s="1" t="s">
        <v>185</v>
      </c>
      <c r="B102" s="2">
        <v>41233</v>
      </c>
      <c r="C102" s="1" t="s">
        <v>71</v>
      </c>
      <c r="D102" s="1" t="s">
        <v>130</v>
      </c>
      <c r="E102">
        <v>7.6664983098091044</v>
      </c>
      <c r="F102" s="1">
        <v>19.944953918457031</v>
      </c>
      <c r="G102" s="1">
        <v>53.567245483398438</v>
      </c>
      <c r="H102" s="1">
        <v>790.50592041015625</v>
      </c>
    </row>
    <row r="103" spans="1:8">
      <c r="A103" s="1" t="s">
        <v>186</v>
      </c>
      <c r="B103" s="2">
        <v>41233</v>
      </c>
      <c r="C103" s="1" t="s">
        <v>69</v>
      </c>
      <c r="D103" s="1" t="s">
        <v>130</v>
      </c>
      <c r="E103">
        <v>4.6383382039298438</v>
      </c>
      <c r="F103" s="1">
        <v>20.055513381958008</v>
      </c>
      <c r="G103" s="1">
        <v>53.0888671875</v>
      </c>
      <c r="H103" s="1">
        <v>203.16099548339844</v>
      </c>
    </row>
    <row r="104" spans="1:8">
      <c r="A104" s="1" t="s">
        <v>187</v>
      </c>
      <c r="B104" s="2">
        <v>41233</v>
      </c>
      <c r="C104" s="1" t="s">
        <v>65</v>
      </c>
      <c r="D104" s="1" t="s">
        <v>130</v>
      </c>
      <c r="E104">
        <v>3.2968660133951158</v>
      </c>
      <c r="F104" s="1">
        <v>20.133630752563477</v>
      </c>
      <c r="G104" s="1">
        <v>52.708839416503906</v>
      </c>
      <c r="H104" s="1">
        <v>55.644157409667969</v>
      </c>
    </row>
    <row r="105" spans="1:8">
      <c r="A105" s="1" t="s">
        <v>188</v>
      </c>
      <c r="B105" s="2">
        <v>41233</v>
      </c>
      <c r="C105" s="1" t="s">
        <v>107</v>
      </c>
      <c r="D105" s="1" t="s">
        <v>130</v>
      </c>
      <c r="E105">
        <v>1.4697347741984319</v>
      </c>
      <c r="F105" s="1">
        <v>20.139965057373047</v>
      </c>
      <c r="G105" s="1">
        <v>52.597179412841797</v>
      </c>
      <c r="H105" s="1">
        <v>1.6002069711685181</v>
      </c>
    </row>
    <row r="106" spans="1:8">
      <c r="A106" s="1" t="s">
        <v>189</v>
      </c>
      <c r="B106" s="2">
        <v>41233</v>
      </c>
      <c r="C106" s="1" t="s">
        <v>190</v>
      </c>
      <c r="D106" s="1" t="s">
        <v>66</v>
      </c>
      <c r="E106">
        <v>4.5914051823264339</v>
      </c>
      <c r="F106" s="1">
        <v>20.360759735107422</v>
      </c>
      <c r="G106" s="1">
        <v>51.674026489257812</v>
      </c>
      <c r="H106" s="1">
        <v>947.80511474609375</v>
      </c>
    </row>
    <row r="107" spans="1:8">
      <c r="A107" s="1" t="s">
        <v>191</v>
      </c>
      <c r="B107" s="2">
        <v>41233</v>
      </c>
      <c r="C107" s="1" t="s">
        <v>73</v>
      </c>
      <c r="D107" s="1" t="s">
        <v>66</v>
      </c>
      <c r="E107">
        <v>4.9818160682598966</v>
      </c>
      <c r="F107" s="1">
        <v>20.773288726806641</v>
      </c>
      <c r="G107" s="1">
        <v>50.206272125244141</v>
      </c>
      <c r="H107" s="1">
        <v>1207.6112060546875</v>
      </c>
    </row>
    <row r="108" spans="1:8">
      <c r="A108" s="1" t="s">
        <v>192</v>
      </c>
      <c r="B108" s="2">
        <v>41233</v>
      </c>
      <c r="C108" s="1" t="s">
        <v>71</v>
      </c>
      <c r="D108" s="1" t="s">
        <v>66</v>
      </c>
      <c r="E108">
        <v>4.1199293898698928</v>
      </c>
      <c r="F108" s="1">
        <v>21.175205230712891</v>
      </c>
      <c r="G108" s="1">
        <v>48.833724975585938</v>
      </c>
      <c r="H108" s="1">
        <v>781.2166748046875</v>
      </c>
    </row>
    <row r="109" spans="1:8">
      <c r="A109" s="1" t="s">
        <v>193</v>
      </c>
      <c r="B109" s="2">
        <v>41233</v>
      </c>
      <c r="C109" s="1" t="s">
        <v>69</v>
      </c>
      <c r="D109" s="1" t="s">
        <v>66</v>
      </c>
      <c r="E109">
        <v>1.2975764672743213</v>
      </c>
      <c r="F109" s="1">
        <v>21.254959106445312</v>
      </c>
      <c r="G109" s="1">
        <v>48.504737854003906</v>
      </c>
      <c r="H109" s="1">
        <v>24.915664672851562</v>
      </c>
    </row>
    <row r="110" spans="1:8">
      <c r="A110" s="1" t="s">
        <v>194</v>
      </c>
      <c r="B110" s="2">
        <v>41233</v>
      </c>
      <c r="C110" s="1" t="s">
        <v>65</v>
      </c>
      <c r="D110" s="1" t="s">
        <v>66</v>
      </c>
      <c r="E110">
        <v>0.55989963724604563</v>
      </c>
      <c r="F110" s="1">
        <v>21.427963256835938</v>
      </c>
      <c r="G110" s="1">
        <v>47.884407043457031</v>
      </c>
      <c r="H110" s="1">
        <v>5.0995182991027832</v>
      </c>
    </row>
    <row r="111" spans="1:8">
      <c r="A111" s="1" t="s">
        <v>195</v>
      </c>
      <c r="B111" s="2">
        <v>41233</v>
      </c>
      <c r="C111" s="1" t="s">
        <v>71</v>
      </c>
      <c r="D111" s="1" t="s">
        <v>94</v>
      </c>
      <c r="E111">
        <v>3.3163580504974428</v>
      </c>
      <c r="F111" s="1">
        <v>21.376344680786133</v>
      </c>
      <c r="G111" s="1">
        <v>49.455905914306641</v>
      </c>
      <c r="H111" s="1">
        <v>169.97581481933594</v>
      </c>
    </row>
    <row r="112" spans="1:8">
      <c r="A112" s="1" t="s">
        <v>196</v>
      </c>
      <c r="B112" s="2">
        <v>41233</v>
      </c>
      <c r="C112" s="1" t="s">
        <v>69</v>
      </c>
      <c r="D112" s="1" t="s">
        <v>94</v>
      </c>
      <c r="E112">
        <v>2.9757990902469307</v>
      </c>
      <c r="F112" s="1">
        <v>21.488395690917969</v>
      </c>
      <c r="G112" s="1">
        <v>49.231143951416016</v>
      </c>
      <c r="H112" s="1">
        <v>37.032951354980469</v>
      </c>
    </row>
    <row r="113" spans="1:8">
      <c r="A113" s="1" t="s">
        <v>197</v>
      </c>
      <c r="B113" s="2">
        <v>41233</v>
      </c>
      <c r="C113" s="1" t="s">
        <v>65</v>
      </c>
      <c r="D113" s="1" t="s">
        <v>94</v>
      </c>
      <c r="E113">
        <v>6.1357614585043421E-2</v>
      </c>
      <c r="F113" s="1">
        <v>21.495306015014648</v>
      </c>
      <c r="G113" s="1">
        <v>49.310478210449219</v>
      </c>
      <c r="H113" s="1">
        <v>15.385972023010254</v>
      </c>
    </row>
    <row r="114" spans="1:8">
      <c r="A114" s="1" t="s">
        <v>198</v>
      </c>
      <c r="B114" s="2">
        <v>41233</v>
      </c>
      <c r="C114" s="1" t="s">
        <v>107</v>
      </c>
      <c r="D114" s="1" t="s">
        <v>94</v>
      </c>
      <c r="E114">
        <v>0.82949514655547518</v>
      </c>
      <c r="F114" s="1">
        <v>21.6405029296875</v>
      </c>
      <c r="G114" s="1">
        <v>48.950698852539062</v>
      </c>
      <c r="H114" s="1">
        <v>3.7534990310668945</v>
      </c>
    </row>
    <row r="115" spans="1:8">
      <c r="A115" s="1" t="s">
        <v>153</v>
      </c>
      <c r="B115" s="2">
        <v>41233</v>
      </c>
      <c r="C115" s="1" t="s">
        <v>65</v>
      </c>
      <c r="D115" s="1" t="s">
        <v>81</v>
      </c>
      <c r="E115">
        <v>2.0869615993364286</v>
      </c>
      <c r="F115" s="1">
        <v>21.698598861694336</v>
      </c>
      <c r="G115" s="1">
        <v>48.874172210693359</v>
      </c>
      <c r="H115" s="1">
        <v>40.652904510498047</v>
      </c>
    </row>
    <row r="116" spans="1:8">
      <c r="A116" s="1" t="s">
        <v>199</v>
      </c>
      <c r="B116" s="2">
        <v>41233</v>
      </c>
      <c r="C116" s="1" t="s">
        <v>107</v>
      </c>
      <c r="D116" s="1" t="s">
        <v>81</v>
      </c>
      <c r="E116">
        <v>0.85841191488868418</v>
      </c>
      <c r="F116" s="1">
        <v>21.775781631469727</v>
      </c>
      <c r="G116" s="1">
        <v>48.793834686279297</v>
      </c>
      <c r="H116" s="1">
        <v>2.6761412620544434</v>
      </c>
    </row>
    <row r="117" spans="1:8">
      <c r="A117" s="1" t="s">
        <v>200</v>
      </c>
      <c r="B117" s="2">
        <v>41233</v>
      </c>
      <c r="C117" s="1" t="s">
        <v>148</v>
      </c>
      <c r="D117" s="1" t="s">
        <v>94</v>
      </c>
      <c r="E117">
        <v>-4.1338741375705634</v>
      </c>
      <c r="F117" s="1">
        <v>25.095613479614258</v>
      </c>
      <c r="G117" s="1">
        <v>61.518535614013672</v>
      </c>
      <c r="H117" s="1">
        <v>1214.7974853515625</v>
      </c>
    </row>
    <row r="118" spans="1:8">
      <c r="A118" s="1" t="s">
        <v>201</v>
      </c>
      <c r="B118" s="2">
        <v>41233</v>
      </c>
      <c r="C118" s="1" t="s">
        <v>71</v>
      </c>
      <c r="D118" s="1" t="s">
        <v>94</v>
      </c>
      <c r="E118">
        <v>-2.5882644314026257</v>
      </c>
      <c r="F118" s="1">
        <v>25.575990676879883</v>
      </c>
      <c r="G118" s="1">
        <v>59.351734161376953</v>
      </c>
      <c r="H118" s="1">
        <v>1017.619384765625</v>
      </c>
    </row>
    <row r="119" spans="1:8">
      <c r="A119" s="1" t="s">
        <v>202</v>
      </c>
      <c r="B119" s="2">
        <v>41233</v>
      </c>
      <c r="C119" s="1" t="s">
        <v>69</v>
      </c>
      <c r="D119" s="1" t="s">
        <v>94</v>
      </c>
      <c r="E119">
        <v>-4.3370125242709197</v>
      </c>
      <c r="F119" s="1">
        <v>26.112871170043945</v>
      </c>
      <c r="G119" s="1">
        <v>56.825901031494141</v>
      </c>
      <c r="H119" s="1">
        <v>1415.48828125</v>
      </c>
    </row>
    <row r="120" spans="1:8">
      <c r="A120" s="1" t="s">
        <v>203</v>
      </c>
      <c r="B120" s="2">
        <v>41233</v>
      </c>
      <c r="C120" s="1" t="s">
        <v>65</v>
      </c>
      <c r="D120" s="1" t="s">
        <v>94</v>
      </c>
      <c r="E120">
        <v>-4.2852465871698211</v>
      </c>
      <c r="F120" s="1">
        <v>26.561973571777344</v>
      </c>
      <c r="G120" s="1">
        <v>54.504474639892578</v>
      </c>
      <c r="H120" s="1">
        <v>1447.52490234375</v>
      </c>
    </row>
    <row r="121" spans="1:8">
      <c r="A121" s="1" t="s">
        <v>204</v>
      </c>
      <c r="B121" s="2">
        <v>41233</v>
      </c>
      <c r="C121" s="1" t="s">
        <v>75</v>
      </c>
      <c r="D121" s="1" t="s">
        <v>66</v>
      </c>
      <c r="E121">
        <v>4.9427894672964099</v>
      </c>
      <c r="F121" s="1">
        <v>27.225530624389648</v>
      </c>
      <c r="G121" s="1">
        <v>50.109947204589844</v>
      </c>
      <c r="H121" s="1">
        <v>1744.113525390625</v>
      </c>
    </row>
    <row r="122" spans="1:8">
      <c r="A122" s="1" t="s">
        <v>205</v>
      </c>
      <c r="B122" s="2">
        <v>41233</v>
      </c>
      <c r="C122" s="1" t="s">
        <v>73</v>
      </c>
      <c r="D122" s="1" t="s">
        <v>66</v>
      </c>
      <c r="E122">
        <v>4.8537917202406904</v>
      </c>
      <c r="F122" s="1">
        <v>27.59381103515625</v>
      </c>
      <c r="G122" s="1">
        <v>48.466640472412109</v>
      </c>
      <c r="H122" s="1">
        <v>965.87286376953125</v>
      </c>
    </row>
    <row r="123" spans="1:8">
      <c r="A123" s="1" t="s">
        <v>206</v>
      </c>
      <c r="B123" s="2">
        <v>41233</v>
      </c>
      <c r="C123" s="1" t="s">
        <v>71</v>
      </c>
      <c r="D123" s="1" t="s">
        <v>66</v>
      </c>
      <c r="E123">
        <v>4.1394698506696948</v>
      </c>
      <c r="F123" s="1">
        <v>28.148645401000977</v>
      </c>
      <c r="G123" s="1">
        <v>45.964012145996094</v>
      </c>
      <c r="H123" s="1">
        <v>1467.611572265625</v>
      </c>
    </row>
    <row r="124" spans="1:8">
      <c r="A124" s="1" t="s">
        <v>207</v>
      </c>
      <c r="B124" s="2">
        <v>41233</v>
      </c>
      <c r="C124" s="1" t="s">
        <v>69</v>
      </c>
      <c r="D124" s="1" t="s">
        <v>66</v>
      </c>
      <c r="E124">
        <v>2.0220375161183823</v>
      </c>
      <c r="F124" s="1">
        <v>28.332569122314453</v>
      </c>
      <c r="G124" s="1">
        <v>44.628761291503906</v>
      </c>
      <c r="H124" s="1">
        <v>630.5067138671875</v>
      </c>
    </row>
    <row r="125" spans="1:8">
      <c r="A125" s="1" t="s">
        <v>208</v>
      </c>
      <c r="B125" s="2">
        <v>41233</v>
      </c>
      <c r="C125" s="1" t="s">
        <v>65</v>
      </c>
      <c r="D125" s="1" t="s">
        <v>66</v>
      </c>
      <c r="E125">
        <v>0.31532693212067475</v>
      </c>
      <c r="F125" s="1">
        <v>28.353994369506836</v>
      </c>
      <c r="G125" s="1">
        <v>44.115852355957031</v>
      </c>
      <c r="H125" s="1">
        <v>309.33566284179688</v>
      </c>
    </row>
    <row r="126" spans="1:8">
      <c r="A126" s="1" t="s">
        <v>209</v>
      </c>
      <c r="B126" s="2">
        <v>41233</v>
      </c>
      <c r="C126" s="1" t="s">
        <v>71</v>
      </c>
      <c r="D126" s="1" t="s">
        <v>81</v>
      </c>
      <c r="E126">
        <v>3.6845719250953306</v>
      </c>
      <c r="F126" s="1">
        <v>28.314691543579102</v>
      </c>
      <c r="G126" s="1">
        <v>43.258167266845703</v>
      </c>
      <c r="H126" s="1">
        <v>852.52679443359375</v>
      </c>
    </row>
    <row r="127" spans="1:8">
      <c r="A127" s="1" t="s">
        <v>210</v>
      </c>
      <c r="B127" s="2">
        <v>41233</v>
      </c>
      <c r="C127" s="1" t="s">
        <v>69</v>
      </c>
      <c r="D127" s="1" t="s">
        <v>81</v>
      </c>
      <c r="E127">
        <v>2.0804578580572106</v>
      </c>
      <c r="F127" s="1">
        <v>28.433620452880859</v>
      </c>
      <c r="G127" s="1">
        <v>42.50933837890625</v>
      </c>
      <c r="H127" s="1">
        <v>68.408279418945312</v>
      </c>
    </row>
    <row r="128" spans="1:8">
      <c r="A128" s="1" t="s">
        <v>211</v>
      </c>
      <c r="B128" s="2">
        <v>41233</v>
      </c>
      <c r="C128" s="1" t="s">
        <v>107</v>
      </c>
      <c r="D128" s="1" t="s">
        <v>130</v>
      </c>
      <c r="E128">
        <v>-9.4694032747368873E-2</v>
      </c>
      <c r="F128" s="1">
        <v>27.784339904785156</v>
      </c>
      <c r="G128" s="1">
        <v>43.31109619140625</v>
      </c>
      <c r="H128" s="1">
        <v>29.32441520690918</v>
      </c>
    </row>
    <row r="129" spans="1:8">
      <c r="A129" s="1" t="s">
        <v>212</v>
      </c>
      <c r="B129" s="2">
        <v>41233</v>
      </c>
      <c r="C129" s="1" t="s">
        <v>65</v>
      </c>
      <c r="D129" s="1" t="s">
        <v>130</v>
      </c>
      <c r="E129">
        <v>3.795016957702058</v>
      </c>
      <c r="F129" s="1">
        <v>27.7972412109375</v>
      </c>
      <c r="G129" s="1">
        <v>43.030517578125</v>
      </c>
      <c r="H129" s="1">
        <v>71.021018981933594</v>
      </c>
    </row>
    <row r="130" spans="1:8">
      <c r="A130" s="1" t="s">
        <v>213</v>
      </c>
      <c r="B130" s="2">
        <v>41233</v>
      </c>
      <c r="C130" s="1" t="s">
        <v>69</v>
      </c>
      <c r="D130" s="1" t="s">
        <v>130</v>
      </c>
      <c r="E130">
        <v>6.5642780981489528</v>
      </c>
      <c r="F130" s="1">
        <v>27.977815628051758</v>
      </c>
      <c r="G130" s="1">
        <v>42.372409820556641</v>
      </c>
      <c r="H130" s="1">
        <v>100.69985961914062</v>
      </c>
    </row>
    <row r="131" spans="1:8">
      <c r="A131" s="1" t="s">
        <v>214</v>
      </c>
      <c r="B131" s="2">
        <v>41233</v>
      </c>
      <c r="C131" s="1" t="s">
        <v>71</v>
      </c>
      <c r="D131" s="1" t="s">
        <v>130</v>
      </c>
      <c r="E131">
        <v>8.4149341489849796</v>
      </c>
      <c r="F131" s="1">
        <v>28.349157333374023</v>
      </c>
      <c r="G131" s="1">
        <v>41.2451171875</v>
      </c>
      <c r="H131" s="1">
        <v>1731.20751953125</v>
      </c>
    </row>
    <row r="132" spans="1:8">
      <c r="A132" s="1" t="s">
        <v>215</v>
      </c>
      <c r="B132" s="2">
        <v>41233</v>
      </c>
      <c r="C132" s="1" t="s">
        <v>107</v>
      </c>
      <c r="D132" s="1" t="s">
        <v>90</v>
      </c>
      <c r="E132">
        <v>-1.0485905718238295</v>
      </c>
      <c r="F132" s="1">
        <v>28.242647171020508</v>
      </c>
      <c r="G132" s="1">
        <v>41.305732727050781</v>
      </c>
      <c r="H132" s="1">
        <v>36.911556243896484</v>
      </c>
    </row>
    <row r="133" spans="1:8">
      <c r="A133" s="1" t="s">
        <v>216</v>
      </c>
      <c r="B133" s="2">
        <v>41233</v>
      </c>
      <c r="C133" s="1" t="s">
        <v>65</v>
      </c>
      <c r="D133" s="1" t="s">
        <v>90</v>
      </c>
      <c r="E133">
        <v>-1.7523864133535818</v>
      </c>
      <c r="F133" s="1">
        <v>28.465724945068359</v>
      </c>
      <c r="G133" s="1">
        <v>40.558349609375</v>
      </c>
      <c r="H133" s="1">
        <v>1140.596435546875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 rios sept2012_.xls</vt:lpstr>
      <vt:lpstr>useful variables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2012-12-14T00:49:21Z</dcterms:created>
  <dcterms:modified xsi:type="dcterms:W3CDTF">2012-12-26T21:33:26Z</dcterms:modified>
</cp:coreProperties>
</file>