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34660" windowHeight="22520" tabRatio="500"/>
  </bookViews>
  <sheets>
    <sheet name="jan 2017 boardwalk_.x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0" i="1" l="1"/>
  <c r="J10" i="1"/>
  <c r="AT10" i="1"/>
  <c r="AS10" i="1"/>
  <c r="AR10" i="1"/>
  <c r="AQ10" i="1"/>
  <c r="Q10" i="1"/>
  <c r="AU10" i="1"/>
  <c r="O10" i="1"/>
  <c r="AV10" i="1"/>
  <c r="AW10" i="1"/>
  <c r="AX10" i="1"/>
  <c r="BA10" i="1"/>
  <c r="S10" i="1"/>
  <c r="K10" i="1"/>
  <c r="BD10" i="1"/>
  <c r="L10" i="1"/>
  <c r="M10" i="1"/>
  <c r="BB10" i="1"/>
  <c r="N10" i="1"/>
  <c r="AY10" i="1"/>
  <c r="AZ10" i="1"/>
  <c r="BC10" i="1"/>
  <c r="BE10" i="1"/>
  <c r="BF10" i="1"/>
  <c r="BG10" i="1"/>
  <c r="BH10" i="1"/>
  <c r="BI10" i="1"/>
  <c r="AP11" i="1"/>
  <c r="J11" i="1"/>
  <c r="AT11" i="1"/>
  <c r="AS11" i="1"/>
  <c r="AR11" i="1"/>
  <c r="AQ11" i="1"/>
  <c r="Q11" i="1"/>
  <c r="AU11" i="1"/>
  <c r="O11" i="1"/>
  <c r="AV11" i="1"/>
  <c r="AW11" i="1"/>
  <c r="AX11" i="1"/>
  <c r="BA11" i="1"/>
  <c r="S11" i="1"/>
  <c r="K11" i="1"/>
  <c r="BD11" i="1"/>
  <c r="L11" i="1"/>
  <c r="M11" i="1"/>
  <c r="BB11" i="1"/>
  <c r="N11" i="1"/>
  <c r="AY11" i="1"/>
  <c r="AZ11" i="1"/>
  <c r="BC11" i="1"/>
  <c r="BE11" i="1"/>
  <c r="BF11" i="1"/>
  <c r="BG11" i="1"/>
  <c r="BH11" i="1"/>
  <c r="BI11" i="1"/>
  <c r="AP12" i="1"/>
  <c r="J12" i="1"/>
  <c r="AT12" i="1"/>
  <c r="AS12" i="1"/>
  <c r="AR12" i="1"/>
  <c r="AQ12" i="1"/>
  <c r="Q12" i="1"/>
  <c r="AU12" i="1"/>
  <c r="O12" i="1"/>
  <c r="AV12" i="1"/>
  <c r="AW12" i="1"/>
  <c r="AX12" i="1"/>
  <c r="BA12" i="1"/>
  <c r="S12" i="1"/>
  <c r="K12" i="1"/>
  <c r="BD12" i="1"/>
  <c r="L12" i="1"/>
  <c r="M12" i="1"/>
  <c r="BB12" i="1"/>
  <c r="N12" i="1"/>
  <c r="AY12" i="1"/>
  <c r="AZ12" i="1"/>
  <c r="BC12" i="1"/>
  <c r="BE12" i="1"/>
  <c r="BF12" i="1"/>
  <c r="BG12" i="1"/>
  <c r="BH12" i="1"/>
  <c r="BI12" i="1"/>
  <c r="AP13" i="1"/>
  <c r="J13" i="1"/>
  <c r="AT13" i="1"/>
  <c r="AS13" i="1"/>
  <c r="AR13" i="1"/>
  <c r="AQ13" i="1"/>
  <c r="Q13" i="1"/>
  <c r="AU13" i="1"/>
  <c r="O13" i="1"/>
  <c r="AV13" i="1"/>
  <c r="AW13" i="1"/>
  <c r="AX13" i="1"/>
  <c r="BA13" i="1"/>
  <c r="S13" i="1"/>
  <c r="K13" i="1"/>
  <c r="BD13" i="1"/>
  <c r="L13" i="1"/>
  <c r="M13" i="1"/>
  <c r="BB13" i="1"/>
  <c r="N13" i="1"/>
  <c r="AY13" i="1"/>
  <c r="AZ13" i="1"/>
  <c r="BC13" i="1"/>
  <c r="BE13" i="1"/>
  <c r="BF13" i="1"/>
  <c r="BG13" i="1"/>
  <c r="BH13" i="1"/>
  <c r="BI13" i="1"/>
  <c r="AP14" i="1"/>
  <c r="J14" i="1"/>
  <c r="AT14" i="1"/>
  <c r="AS14" i="1"/>
  <c r="AR14" i="1"/>
  <c r="AQ14" i="1"/>
  <c r="Q14" i="1"/>
  <c r="AU14" i="1"/>
  <c r="O14" i="1"/>
  <c r="AV14" i="1"/>
  <c r="AW14" i="1"/>
  <c r="AX14" i="1"/>
  <c r="BA14" i="1"/>
  <c r="S14" i="1"/>
  <c r="K14" i="1"/>
  <c r="BD14" i="1"/>
  <c r="L14" i="1"/>
  <c r="M14" i="1"/>
  <c r="BB14" i="1"/>
  <c r="N14" i="1"/>
  <c r="AY14" i="1"/>
  <c r="AZ14" i="1"/>
  <c r="BC14" i="1"/>
  <c r="BE14" i="1"/>
  <c r="BF14" i="1"/>
  <c r="BG14" i="1"/>
  <c r="BH14" i="1"/>
  <c r="BI14" i="1"/>
  <c r="AP15" i="1"/>
  <c r="J15" i="1"/>
  <c r="AT15" i="1"/>
  <c r="AS15" i="1"/>
  <c r="AR15" i="1"/>
  <c r="AQ15" i="1"/>
  <c r="Q15" i="1"/>
  <c r="AU15" i="1"/>
  <c r="O15" i="1"/>
  <c r="AV15" i="1"/>
  <c r="AW15" i="1"/>
  <c r="AX15" i="1"/>
  <c r="BA15" i="1"/>
  <c r="S15" i="1"/>
  <c r="K15" i="1"/>
  <c r="BD15" i="1"/>
  <c r="L15" i="1"/>
  <c r="M15" i="1"/>
  <c r="BB15" i="1"/>
  <c r="N15" i="1"/>
  <c r="AY15" i="1"/>
  <c r="AZ15" i="1"/>
  <c r="BC15" i="1"/>
  <c r="BE15" i="1"/>
  <c r="BF15" i="1"/>
  <c r="BG15" i="1"/>
  <c r="BH15" i="1"/>
  <c r="BI15" i="1"/>
  <c r="AP16" i="1"/>
  <c r="J16" i="1"/>
  <c r="AT16" i="1"/>
  <c r="AS16" i="1"/>
  <c r="AR16" i="1"/>
  <c r="AQ16" i="1"/>
  <c r="Q16" i="1"/>
  <c r="AU16" i="1"/>
  <c r="O16" i="1"/>
  <c r="AV16" i="1"/>
  <c r="AW16" i="1"/>
  <c r="AX16" i="1"/>
  <c r="BA16" i="1"/>
  <c r="S16" i="1"/>
  <c r="K16" i="1"/>
  <c r="BD16" i="1"/>
  <c r="L16" i="1"/>
  <c r="M16" i="1"/>
  <c r="BB16" i="1"/>
  <c r="N16" i="1"/>
  <c r="AY16" i="1"/>
  <c r="AZ16" i="1"/>
  <c r="BC16" i="1"/>
  <c r="BE16" i="1"/>
  <c r="BF16" i="1"/>
  <c r="BG16" i="1"/>
  <c r="BH16" i="1"/>
  <c r="BI16" i="1"/>
  <c r="AP17" i="1"/>
  <c r="J17" i="1"/>
  <c r="AT17" i="1"/>
  <c r="AS17" i="1"/>
  <c r="AR17" i="1"/>
  <c r="AQ17" i="1"/>
  <c r="Q17" i="1"/>
  <c r="AU17" i="1"/>
  <c r="O17" i="1"/>
  <c r="AV17" i="1"/>
  <c r="AW17" i="1"/>
  <c r="AX17" i="1"/>
  <c r="BA17" i="1"/>
  <c r="S17" i="1"/>
  <c r="K17" i="1"/>
  <c r="BD17" i="1"/>
  <c r="L17" i="1"/>
  <c r="M17" i="1"/>
  <c r="BB17" i="1"/>
  <c r="N17" i="1"/>
  <c r="AY17" i="1"/>
  <c r="AZ17" i="1"/>
  <c r="BC17" i="1"/>
  <c r="BE17" i="1"/>
  <c r="BF17" i="1"/>
  <c r="BG17" i="1"/>
  <c r="BH17" i="1"/>
  <c r="BI17" i="1"/>
  <c r="AP18" i="1"/>
  <c r="J18" i="1"/>
  <c r="AT18" i="1"/>
  <c r="AS18" i="1"/>
  <c r="AR18" i="1"/>
  <c r="AQ18" i="1"/>
  <c r="Q18" i="1"/>
  <c r="AU18" i="1"/>
  <c r="O18" i="1"/>
  <c r="AV18" i="1"/>
  <c r="AW18" i="1"/>
  <c r="AX18" i="1"/>
  <c r="BA18" i="1"/>
  <c r="S18" i="1"/>
  <c r="K18" i="1"/>
  <c r="BD18" i="1"/>
  <c r="L18" i="1"/>
  <c r="M18" i="1"/>
  <c r="BB18" i="1"/>
  <c r="N18" i="1"/>
  <c r="AY18" i="1"/>
  <c r="AZ18" i="1"/>
  <c r="BC18" i="1"/>
  <c r="BE18" i="1"/>
  <c r="BF18" i="1"/>
  <c r="BG18" i="1"/>
  <c r="BH18" i="1"/>
  <c r="BI18" i="1"/>
  <c r="AP19" i="1"/>
  <c r="J19" i="1"/>
  <c r="AT19" i="1"/>
  <c r="AS19" i="1"/>
  <c r="AR19" i="1"/>
  <c r="AQ19" i="1"/>
  <c r="Q19" i="1"/>
  <c r="AU19" i="1"/>
  <c r="O19" i="1"/>
  <c r="AV19" i="1"/>
  <c r="AW19" i="1"/>
  <c r="AX19" i="1"/>
  <c r="BA19" i="1"/>
  <c r="S19" i="1"/>
  <c r="K19" i="1"/>
  <c r="BD19" i="1"/>
  <c r="L19" i="1"/>
  <c r="M19" i="1"/>
  <c r="BB19" i="1"/>
  <c r="N19" i="1"/>
  <c r="AY19" i="1"/>
  <c r="AZ19" i="1"/>
  <c r="BC19" i="1"/>
  <c r="BE19" i="1"/>
  <c r="BF19" i="1"/>
  <c r="BG19" i="1"/>
  <c r="BH19" i="1"/>
  <c r="BI19" i="1"/>
  <c r="AP20" i="1"/>
  <c r="J20" i="1"/>
  <c r="AT20" i="1"/>
  <c r="AS20" i="1"/>
  <c r="AR20" i="1"/>
  <c r="AQ20" i="1"/>
  <c r="Q20" i="1"/>
  <c r="AU20" i="1"/>
  <c r="O20" i="1"/>
  <c r="AV20" i="1"/>
  <c r="AW20" i="1"/>
  <c r="AX20" i="1"/>
  <c r="BA20" i="1"/>
  <c r="S20" i="1"/>
  <c r="K20" i="1"/>
  <c r="BD20" i="1"/>
  <c r="L20" i="1"/>
  <c r="M20" i="1"/>
  <c r="BB20" i="1"/>
  <c r="N20" i="1"/>
  <c r="AY20" i="1"/>
  <c r="AZ20" i="1"/>
  <c r="BC20" i="1"/>
  <c r="BE20" i="1"/>
  <c r="BF20" i="1"/>
  <c r="BG20" i="1"/>
  <c r="BH20" i="1"/>
  <c r="BI20" i="1"/>
  <c r="AP21" i="1"/>
  <c r="J21" i="1"/>
  <c r="AT21" i="1"/>
  <c r="AS21" i="1"/>
  <c r="AR21" i="1"/>
  <c r="AQ21" i="1"/>
  <c r="Q21" i="1"/>
  <c r="AU21" i="1"/>
  <c r="O21" i="1"/>
  <c r="AV21" i="1"/>
  <c r="AW21" i="1"/>
  <c r="AX21" i="1"/>
  <c r="BA21" i="1"/>
  <c r="S21" i="1"/>
  <c r="K21" i="1"/>
  <c r="BD21" i="1"/>
  <c r="L21" i="1"/>
  <c r="M21" i="1"/>
  <c r="BB21" i="1"/>
  <c r="N21" i="1"/>
  <c r="AY21" i="1"/>
  <c r="AZ21" i="1"/>
  <c r="BC21" i="1"/>
  <c r="BE21" i="1"/>
  <c r="BF21" i="1"/>
  <c r="BG21" i="1"/>
  <c r="BH21" i="1"/>
  <c r="BI21" i="1"/>
  <c r="AP22" i="1"/>
  <c r="J22" i="1"/>
  <c r="AT22" i="1"/>
  <c r="AS22" i="1"/>
  <c r="AR22" i="1"/>
  <c r="AQ22" i="1"/>
  <c r="Q22" i="1"/>
  <c r="AU22" i="1"/>
  <c r="O22" i="1"/>
  <c r="AV22" i="1"/>
  <c r="AW22" i="1"/>
  <c r="AX22" i="1"/>
  <c r="BA22" i="1"/>
  <c r="S22" i="1"/>
  <c r="K22" i="1"/>
  <c r="BD22" i="1"/>
  <c r="L22" i="1"/>
  <c r="M22" i="1"/>
  <c r="BB22" i="1"/>
  <c r="N22" i="1"/>
  <c r="AY22" i="1"/>
  <c r="AZ22" i="1"/>
  <c r="BC22" i="1"/>
  <c r="BE22" i="1"/>
  <c r="BF22" i="1"/>
  <c r="BG22" i="1"/>
  <c r="BH22" i="1"/>
  <c r="BI22" i="1"/>
  <c r="AP23" i="1"/>
  <c r="J23" i="1"/>
  <c r="AT23" i="1"/>
  <c r="AS23" i="1"/>
  <c r="AR23" i="1"/>
  <c r="AQ23" i="1"/>
  <c r="Q23" i="1"/>
  <c r="AU23" i="1"/>
  <c r="O23" i="1"/>
  <c r="AV23" i="1"/>
  <c r="AW23" i="1"/>
  <c r="AX23" i="1"/>
  <c r="BA23" i="1"/>
  <c r="S23" i="1"/>
  <c r="K23" i="1"/>
  <c r="BD23" i="1"/>
  <c r="L23" i="1"/>
  <c r="M23" i="1"/>
  <c r="BB23" i="1"/>
  <c r="N23" i="1"/>
  <c r="AY23" i="1"/>
  <c r="AZ23" i="1"/>
  <c r="BC23" i="1"/>
  <c r="BE23" i="1"/>
  <c r="BF23" i="1"/>
  <c r="BG23" i="1"/>
  <c r="BH23" i="1"/>
  <c r="BI23" i="1"/>
  <c r="AP24" i="1"/>
  <c r="J24" i="1"/>
  <c r="AT24" i="1"/>
  <c r="AS24" i="1"/>
  <c r="AR24" i="1"/>
  <c r="AQ24" i="1"/>
  <c r="Q24" i="1"/>
  <c r="AU24" i="1"/>
  <c r="O24" i="1"/>
  <c r="AV24" i="1"/>
  <c r="AW24" i="1"/>
  <c r="AX24" i="1"/>
  <c r="BA24" i="1"/>
  <c r="S24" i="1"/>
  <c r="K24" i="1"/>
  <c r="BD24" i="1"/>
  <c r="L24" i="1"/>
  <c r="M24" i="1"/>
  <c r="BB24" i="1"/>
  <c r="N24" i="1"/>
  <c r="AY24" i="1"/>
  <c r="AZ24" i="1"/>
  <c r="BC24" i="1"/>
  <c r="BE24" i="1"/>
  <c r="BF24" i="1"/>
  <c r="BG24" i="1"/>
  <c r="BH24" i="1"/>
  <c r="BI24" i="1"/>
  <c r="AP25" i="1"/>
  <c r="J25" i="1"/>
  <c r="AT25" i="1"/>
  <c r="AS25" i="1"/>
  <c r="AR25" i="1"/>
  <c r="AQ25" i="1"/>
  <c r="Q25" i="1"/>
  <c r="AU25" i="1"/>
  <c r="O25" i="1"/>
  <c r="AV25" i="1"/>
  <c r="AW25" i="1"/>
  <c r="AX25" i="1"/>
  <c r="BA25" i="1"/>
  <c r="S25" i="1"/>
  <c r="K25" i="1"/>
  <c r="BD25" i="1"/>
  <c r="L25" i="1"/>
  <c r="M25" i="1"/>
  <c r="BB25" i="1"/>
  <c r="N25" i="1"/>
  <c r="AY25" i="1"/>
  <c r="AZ25" i="1"/>
  <c r="BC25" i="1"/>
  <c r="BE25" i="1"/>
  <c r="BF25" i="1"/>
  <c r="BG25" i="1"/>
  <c r="BH25" i="1"/>
  <c r="BI25" i="1"/>
  <c r="AP26" i="1"/>
  <c r="J26" i="1"/>
  <c r="AT26" i="1"/>
  <c r="AS26" i="1"/>
  <c r="AR26" i="1"/>
  <c r="AQ26" i="1"/>
  <c r="Q26" i="1"/>
  <c r="AU26" i="1"/>
  <c r="O26" i="1"/>
  <c r="AV26" i="1"/>
  <c r="AW26" i="1"/>
  <c r="AX26" i="1"/>
  <c r="BA26" i="1"/>
  <c r="S26" i="1"/>
  <c r="K26" i="1"/>
  <c r="BD26" i="1"/>
  <c r="L26" i="1"/>
  <c r="M26" i="1"/>
  <c r="BB26" i="1"/>
  <c r="N26" i="1"/>
  <c r="AY26" i="1"/>
  <c r="AZ26" i="1"/>
  <c r="BC26" i="1"/>
  <c r="BE26" i="1"/>
  <c r="BF26" i="1"/>
  <c r="BG26" i="1"/>
  <c r="BH26" i="1"/>
  <c r="BI26" i="1"/>
  <c r="AP27" i="1"/>
  <c r="J27" i="1"/>
  <c r="AT27" i="1"/>
  <c r="AS27" i="1"/>
  <c r="AR27" i="1"/>
  <c r="AQ27" i="1"/>
  <c r="Q27" i="1"/>
  <c r="AU27" i="1"/>
  <c r="O27" i="1"/>
  <c r="AV27" i="1"/>
  <c r="AW27" i="1"/>
  <c r="AX27" i="1"/>
  <c r="BA27" i="1"/>
  <c r="S27" i="1"/>
  <c r="K27" i="1"/>
  <c r="BD27" i="1"/>
  <c r="L27" i="1"/>
  <c r="M27" i="1"/>
  <c r="BB27" i="1"/>
  <c r="N27" i="1"/>
  <c r="AY27" i="1"/>
  <c r="AZ27" i="1"/>
  <c r="BC27" i="1"/>
  <c r="BE27" i="1"/>
  <c r="BF27" i="1"/>
  <c r="BG27" i="1"/>
  <c r="BH27" i="1"/>
  <c r="BI27" i="1"/>
  <c r="AP28" i="1"/>
  <c r="J28" i="1"/>
  <c r="AT28" i="1"/>
  <c r="AS28" i="1"/>
  <c r="AR28" i="1"/>
  <c r="AQ28" i="1"/>
  <c r="Q28" i="1"/>
  <c r="AU28" i="1"/>
  <c r="O28" i="1"/>
  <c r="AV28" i="1"/>
  <c r="AW28" i="1"/>
  <c r="AX28" i="1"/>
  <c r="BA28" i="1"/>
  <c r="S28" i="1"/>
  <c r="K28" i="1"/>
  <c r="BD28" i="1"/>
  <c r="L28" i="1"/>
  <c r="M28" i="1"/>
  <c r="BB28" i="1"/>
  <c r="N28" i="1"/>
  <c r="AY28" i="1"/>
  <c r="AZ28" i="1"/>
  <c r="BC28" i="1"/>
  <c r="BE28" i="1"/>
  <c r="BF28" i="1"/>
  <c r="BG28" i="1"/>
  <c r="BH28" i="1"/>
  <c r="BI28" i="1"/>
  <c r="AP29" i="1"/>
  <c r="J29" i="1"/>
  <c r="AT29" i="1"/>
  <c r="AS29" i="1"/>
  <c r="AR29" i="1"/>
  <c r="AQ29" i="1"/>
  <c r="Q29" i="1"/>
  <c r="AU29" i="1"/>
  <c r="O29" i="1"/>
  <c r="AV29" i="1"/>
  <c r="AW29" i="1"/>
  <c r="AX29" i="1"/>
  <c r="BA29" i="1"/>
  <c r="S29" i="1"/>
  <c r="K29" i="1"/>
  <c r="BD29" i="1"/>
  <c r="L29" i="1"/>
  <c r="M29" i="1"/>
  <c r="BB29" i="1"/>
  <c r="N29" i="1"/>
  <c r="AY29" i="1"/>
  <c r="AZ29" i="1"/>
  <c r="BC29" i="1"/>
  <c r="BE29" i="1"/>
  <c r="BF29" i="1"/>
  <c r="BG29" i="1"/>
  <c r="BH29" i="1"/>
  <c r="BI29" i="1"/>
  <c r="AP30" i="1"/>
  <c r="J30" i="1"/>
  <c r="AT30" i="1"/>
  <c r="AS30" i="1"/>
  <c r="AR30" i="1"/>
  <c r="AQ30" i="1"/>
  <c r="Q30" i="1"/>
  <c r="AU30" i="1"/>
  <c r="O30" i="1"/>
  <c r="AV30" i="1"/>
  <c r="AW30" i="1"/>
  <c r="AX30" i="1"/>
  <c r="BA30" i="1"/>
  <c r="S30" i="1"/>
  <c r="K30" i="1"/>
  <c r="BD30" i="1"/>
  <c r="L30" i="1"/>
  <c r="M30" i="1"/>
  <c r="BB30" i="1"/>
  <c r="N30" i="1"/>
  <c r="AY30" i="1"/>
  <c r="AZ30" i="1"/>
  <c r="BC30" i="1"/>
  <c r="BE30" i="1"/>
  <c r="BF30" i="1"/>
  <c r="BG30" i="1"/>
  <c r="BH30" i="1"/>
  <c r="BI30" i="1"/>
  <c r="AP31" i="1"/>
  <c r="J31" i="1"/>
  <c r="AT31" i="1"/>
  <c r="AS31" i="1"/>
  <c r="AR31" i="1"/>
  <c r="AQ31" i="1"/>
  <c r="Q31" i="1"/>
  <c r="AU31" i="1"/>
  <c r="O31" i="1"/>
  <c r="AV31" i="1"/>
  <c r="AW31" i="1"/>
  <c r="AX31" i="1"/>
  <c r="BA31" i="1"/>
  <c r="S31" i="1"/>
  <c r="K31" i="1"/>
  <c r="BD31" i="1"/>
  <c r="L31" i="1"/>
  <c r="M31" i="1"/>
  <c r="BB31" i="1"/>
  <c r="N31" i="1"/>
  <c r="AY31" i="1"/>
  <c r="AZ31" i="1"/>
  <c r="BC31" i="1"/>
  <c r="BE31" i="1"/>
  <c r="BF31" i="1"/>
  <c r="BG31" i="1"/>
  <c r="BH31" i="1"/>
  <c r="BI31" i="1"/>
  <c r="AP32" i="1"/>
  <c r="J32" i="1"/>
  <c r="AT32" i="1"/>
  <c r="AS32" i="1"/>
  <c r="AR32" i="1"/>
  <c r="AQ32" i="1"/>
  <c r="Q32" i="1"/>
  <c r="AU32" i="1"/>
  <c r="O32" i="1"/>
  <c r="AV32" i="1"/>
  <c r="AW32" i="1"/>
  <c r="AX32" i="1"/>
  <c r="BA32" i="1"/>
  <c r="S32" i="1"/>
  <c r="K32" i="1"/>
  <c r="BD32" i="1"/>
  <c r="L32" i="1"/>
  <c r="M32" i="1"/>
  <c r="BB32" i="1"/>
  <c r="N32" i="1"/>
  <c r="AY32" i="1"/>
  <c r="AZ32" i="1"/>
  <c r="BC32" i="1"/>
  <c r="BE32" i="1"/>
  <c r="BF32" i="1"/>
  <c r="BG32" i="1"/>
  <c r="BH32" i="1"/>
  <c r="BI32" i="1"/>
  <c r="AP33" i="1"/>
  <c r="J33" i="1"/>
  <c r="AT33" i="1"/>
  <c r="AS33" i="1"/>
  <c r="AR33" i="1"/>
  <c r="AQ33" i="1"/>
  <c r="Q33" i="1"/>
  <c r="AU33" i="1"/>
  <c r="O33" i="1"/>
  <c r="AV33" i="1"/>
  <c r="AW33" i="1"/>
  <c r="AX33" i="1"/>
  <c r="BA33" i="1"/>
  <c r="S33" i="1"/>
  <c r="K33" i="1"/>
  <c r="BD33" i="1"/>
  <c r="L33" i="1"/>
  <c r="M33" i="1"/>
  <c r="BB33" i="1"/>
  <c r="N33" i="1"/>
  <c r="AY33" i="1"/>
  <c r="AZ33" i="1"/>
  <c r="BC33" i="1"/>
  <c r="BE33" i="1"/>
  <c r="BF33" i="1"/>
  <c r="BG33" i="1"/>
  <c r="BH33" i="1"/>
  <c r="BI33" i="1"/>
  <c r="AP34" i="1"/>
  <c r="J34" i="1"/>
  <c r="AT34" i="1"/>
  <c r="AS34" i="1"/>
  <c r="AR34" i="1"/>
  <c r="AQ34" i="1"/>
  <c r="Q34" i="1"/>
  <c r="AU34" i="1"/>
  <c r="O34" i="1"/>
  <c r="AV34" i="1"/>
  <c r="AW34" i="1"/>
  <c r="AX34" i="1"/>
  <c r="BA34" i="1"/>
  <c r="S34" i="1"/>
  <c r="K34" i="1"/>
  <c r="BD34" i="1"/>
  <c r="L34" i="1"/>
  <c r="M34" i="1"/>
  <c r="BB34" i="1"/>
  <c r="N34" i="1"/>
  <c r="AY34" i="1"/>
  <c r="AZ34" i="1"/>
  <c r="BC34" i="1"/>
  <c r="BE34" i="1"/>
  <c r="BF34" i="1"/>
  <c r="BG34" i="1"/>
  <c r="BH34" i="1"/>
  <c r="BI34" i="1"/>
  <c r="AP35" i="1"/>
  <c r="J35" i="1"/>
  <c r="AT35" i="1"/>
  <c r="AS35" i="1"/>
  <c r="AR35" i="1"/>
  <c r="AQ35" i="1"/>
  <c r="Q35" i="1"/>
  <c r="AU35" i="1"/>
  <c r="O35" i="1"/>
  <c r="AV35" i="1"/>
  <c r="AW35" i="1"/>
  <c r="AX35" i="1"/>
  <c r="BA35" i="1"/>
  <c r="S35" i="1"/>
  <c r="K35" i="1"/>
  <c r="BD35" i="1"/>
  <c r="L35" i="1"/>
  <c r="M35" i="1"/>
  <c r="BB35" i="1"/>
  <c r="N35" i="1"/>
  <c r="AY35" i="1"/>
  <c r="AZ35" i="1"/>
  <c r="BC35" i="1"/>
  <c r="BE35" i="1"/>
  <c r="BF35" i="1"/>
  <c r="BG35" i="1"/>
  <c r="BH35" i="1"/>
  <c r="BI35" i="1"/>
  <c r="AP36" i="1"/>
  <c r="J36" i="1"/>
  <c r="AT36" i="1"/>
  <c r="AS36" i="1"/>
  <c r="AR36" i="1"/>
  <c r="AQ36" i="1"/>
  <c r="Q36" i="1"/>
  <c r="AU36" i="1"/>
  <c r="O36" i="1"/>
  <c r="AV36" i="1"/>
  <c r="AW36" i="1"/>
  <c r="AX36" i="1"/>
  <c r="BA36" i="1"/>
  <c r="S36" i="1"/>
  <c r="K36" i="1"/>
  <c r="BD36" i="1"/>
  <c r="L36" i="1"/>
  <c r="M36" i="1"/>
  <c r="BB36" i="1"/>
  <c r="N36" i="1"/>
  <c r="AY36" i="1"/>
  <c r="AZ36" i="1"/>
  <c r="BC36" i="1"/>
  <c r="BE36" i="1"/>
  <c r="BF36" i="1"/>
  <c r="BG36" i="1"/>
  <c r="BH36" i="1"/>
  <c r="BI36" i="1"/>
  <c r="AP37" i="1"/>
  <c r="J37" i="1"/>
  <c r="AT37" i="1"/>
  <c r="AS37" i="1"/>
  <c r="AR37" i="1"/>
  <c r="AQ37" i="1"/>
  <c r="Q37" i="1"/>
  <c r="AU37" i="1"/>
  <c r="O37" i="1"/>
  <c r="AV37" i="1"/>
  <c r="AW37" i="1"/>
  <c r="AX37" i="1"/>
  <c r="BA37" i="1"/>
  <c r="S37" i="1"/>
  <c r="K37" i="1"/>
  <c r="BD37" i="1"/>
  <c r="L37" i="1"/>
  <c r="M37" i="1"/>
  <c r="BB37" i="1"/>
  <c r="N37" i="1"/>
  <c r="AY37" i="1"/>
  <c r="AZ37" i="1"/>
  <c r="BC37" i="1"/>
  <c r="BE37" i="1"/>
  <c r="BF37" i="1"/>
  <c r="BG37" i="1"/>
  <c r="BH37" i="1"/>
  <c r="BI37" i="1"/>
  <c r="AP38" i="1"/>
  <c r="J38" i="1"/>
  <c r="AT38" i="1"/>
  <c r="AS38" i="1"/>
  <c r="AR38" i="1"/>
  <c r="AQ38" i="1"/>
  <c r="Q38" i="1"/>
  <c r="AU38" i="1"/>
  <c r="O38" i="1"/>
  <c r="AV38" i="1"/>
  <c r="AW38" i="1"/>
  <c r="AX38" i="1"/>
  <c r="BA38" i="1"/>
  <c r="S38" i="1"/>
  <c r="K38" i="1"/>
  <c r="BD38" i="1"/>
  <c r="L38" i="1"/>
  <c r="M38" i="1"/>
  <c r="BB38" i="1"/>
  <c r="N38" i="1"/>
  <c r="AY38" i="1"/>
  <c r="AZ38" i="1"/>
  <c r="BC38" i="1"/>
  <c r="BE38" i="1"/>
  <c r="BF38" i="1"/>
  <c r="BG38" i="1"/>
  <c r="BH38" i="1"/>
  <c r="BI38" i="1"/>
  <c r="AP39" i="1"/>
  <c r="J39" i="1"/>
  <c r="AT39" i="1"/>
  <c r="AS39" i="1"/>
  <c r="AR39" i="1"/>
  <c r="AQ39" i="1"/>
  <c r="Q39" i="1"/>
  <c r="AU39" i="1"/>
  <c r="O39" i="1"/>
  <c r="AV39" i="1"/>
  <c r="AW39" i="1"/>
  <c r="AX39" i="1"/>
  <c r="BA39" i="1"/>
  <c r="S39" i="1"/>
  <c r="K39" i="1"/>
  <c r="BD39" i="1"/>
  <c r="L39" i="1"/>
  <c r="M39" i="1"/>
  <c r="BB39" i="1"/>
  <c r="N39" i="1"/>
  <c r="AY39" i="1"/>
  <c r="AZ39" i="1"/>
  <c r="BC39" i="1"/>
  <c r="BE39" i="1"/>
  <c r="BF39" i="1"/>
  <c r="BG39" i="1"/>
  <c r="BH39" i="1"/>
  <c r="BI39" i="1"/>
  <c r="AP40" i="1"/>
  <c r="J40" i="1"/>
  <c r="AT40" i="1"/>
  <c r="AS40" i="1"/>
  <c r="AR40" i="1"/>
  <c r="AQ40" i="1"/>
  <c r="Q40" i="1"/>
  <c r="AU40" i="1"/>
  <c r="O40" i="1"/>
  <c r="AV40" i="1"/>
  <c r="AW40" i="1"/>
  <c r="AX40" i="1"/>
  <c r="BA40" i="1"/>
  <c r="S40" i="1"/>
  <c r="K40" i="1"/>
  <c r="BD40" i="1"/>
  <c r="L40" i="1"/>
  <c r="M40" i="1"/>
  <c r="BB40" i="1"/>
  <c r="N40" i="1"/>
  <c r="AY40" i="1"/>
  <c r="AZ40" i="1"/>
  <c r="BC40" i="1"/>
  <c r="BE40" i="1"/>
  <c r="BF40" i="1"/>
  <c r="BG40" i="1"/>
  <c r="BH40" i="1"/>
  <c r="BI40" i="1"/>
  <c r="AP41" i="1"/>
  <c r="J41" i="1"/>
  <c r="AT41" i="1"/>
  <c r="AS41" i="1"/>
  <c r="AR41" i="1"/>
  <c r="AQ41" i="1"/>
  <c r="Q41" i="1"/>
  <c r="AU41" i="1"/>
  <c r="O41" i="1"/>
  <c r="AV41" i="1"/>
  <c r="AW41" i="1"/>
  <c r="AX41" i="1"/>
  <c r="BA41" i="1"/>
  <c r="S41" i="1"/>
  <c r="K41" i="1"/>
  <c r="BD41" i="1"/>
  <c r="L41" i="1"/>
  <c r="M41" i="1"/>
  <c r="BB41" i="1"/>
  <c r="N41" i="1"/>
  <c r="AY41" i="1"/>
  <c r="AZ41" i="1"/>
  <c r="BC41" i="1"/>
  <c r="BE41" i="1"/>
  <c r="BF41" i="1"/>
  <c r="BG41" i="1"/>
  <c r="BH41" i="1"/>
  <c r="BI41" i="1"/>
  <c r="AP42" i="1"/>
  <c r="J42" i="1"/>
  <c r="AT42" i="1"/>
  <c r="AS42" i="1"/>
  <c r="AR42" i="1"/>
  <c r="AQ42" i="1"/>
  <c r="Q42" i="1"/>
  <c r="AU42" i="1"/>
  <c r="O42" i="1"/>
  <c r="AV42" i="1"/>
  <c r="AW42" i="1"/>
  <c r="AX42" i="1"/>
  <c r="BA42" i="1"/>
  <c r="S42" i="1"/>
  <c r="K42" i="1"/>
  <c r="BD42" i="1"/>
  <c r="L42" i="1"/>
  <c r="M42" i="1"/>
  <c r="BB42" i="1"/>
  <c r="N42" i="1"/>
  <c r="AY42" i="1"/>
  <c r="AZ42" i="1"/>
  <c r="BC42" i="1"/>
  <c r="BE42" i="1"/>
  <c r="BF42" i="1"/>
  <c r="BG42" i="1"/>
  <c r="BH42" i="1"/>
  <c r="BI42" i="1"/>
  <c r="AP43" i="1"/>
  <c r="J43" i="1"/>
  <c r="AT43" i="1"/>
  <c r="AS43" i="1"/>
  <c r="AR43" i="1"/>
  <c r="AQ43" i="1"/>
  <c r="Q43" i="1"/>
  <c r="AU43" i="1"/>
  <c r="O43" i="1"/>
  <c r="AV43" i="1"/>
  <c r="AW43" i="1"/>
  <c r="AX43" i="1"/>
  <c r="BA43" i="1"/>
  <c r="S43" i="1"/>
  <c r="K43" i="1"/>
  <c r="BD43" i="1"/>
  <c r="L43" i="1"/>
  <c r="M43" i="1"/>
  <c r="BB43" i="1"/>
  <c r="N43" i="1"/>
  <c r="AY43" i="1"/>
  <c r="AZ43" i="1"/>
  <c r="BC43" i="1"/>
  <c r="BE43" i="1"/>
  <c r="BF43" i="1"/>
  <c r="BG43" i="1"/>
  <c r="BH43" i="1"/>
  <c r="BI43" i="1"/>
  <c r="AP44" i="1"/>
  <c r="J44" i="1"/>
  <c r="AT44" i="1"/>
  <c r="AS44" i="1"/>
  <c r="AR44" i="1"/>
  <c r="AQ44" i="1"/>
  <c r="Q44" i="1"/>
  <c r="AU44" i="1"/>
  <c r="O44" i="1"/>
  <c r="AV44" i="1"/>
  <c r="AW44" i="1"/>
  <c r="AX44" i="1"/>
  <c r="BA44" i="1"/>
  <c r="S44" i="1"/>
  <c r="K44" i="1"/>
  <c r="BD44" i="1"/>
  <c r="L44" i="1"/>
  <c r="M44" i="1"/>
  <c r="BB44" i="1"/>
  <c r="N44" i="1"/>
  <c r="AY44" i="1"/>
  <c r="AZ44" i="1"/>
  <c r="BC44" i="1"/>
  <c r="BE44" i="1"/>
  <c r="BF44" i="1"/>
  <c r="BG44" i="1"/>
  <c r="BH44" i="1"/>
  <c r="BI44" i="1"/>
  <c r="AP45" i="1"/>
  <c r="J45" i="1"/>
  <c r="AT45" i="1"/>
  <c r="AS45" i="1"/>
  <c r="AR45" i="1"/>
  <c r="AQ45" i="1"/>
  <c r="Q45" i="1"/>
  <c r="AU45" i="1"/>
  <c r="O45" i="1"/>
  <c r="AV45" i="1"/>
  <c r="AW45" i="1"/>
  <c r="AX45" i="1"/>
  <c r="BA45" i="1"/>
  <c r="S45" i="1"/>
  <c r="K45" i="1"/>
  <c r="BD45" i="1"/>
  <c r="L45" i="1"/>
  <c r="M45" i="1"/>
  <c r="BB45" i="1"/>
  <c r="N45" i="1"/>
  <c r="AY45" i="1"/>
  <c r="AZ45" i="1"/>
  <c r="BC45" i="1"/>
  <c r="BE45" i="1"/>
  <c r="BF45" i="1"/>
  <c r="BG45" i="1"/>
  <c r="BH45" i="1"/>
  <c r="BI45" i="1"/>
  <c r="AP46" i="1"/>
  <c r="J46" i="1"/>
  <c r="AT46" i="1"/>
  <c r="AS46" i="1"/>
  <c r="AR46" i="1"/>
  <c r="AQ46" i="1"/>
  <c r="Q46" i="1"/>
  <c r="AU46" i="1"/>
  <c r="O46" i="1"/>
  <c r="AV46" i="1"/>
  <c r="AW46" i="1"/>
  <c r="AX46" i="1"/>
  <c r="BA46" i="1"/>
  <c r="S46" i="1"/>
  <c r="K46" i="1"/>
  <c r="BD46" i="1"/>
  <c r="L46" i="1"/>
  <c r="M46" i="1"/>
  <c r="BB46" i="1"/>
  <c r="N46" i="1"/>
  <c r="AY46" i="1"/>
  <c r="AZ46" i="1"/>
  <c r="BC46" i="1"/>
  <c r="BE46" i="1"/>
  <c r="BF46" i="1"/>
  <c r="BG46" i="1"/>
  <c r="BH46" i="1"/>
  <c r="BI46" i="1"/>
  <c r="AP47" i="1"/>
  <c r="J47" i="1"/>
  <c r="AT47" i="1"/>
  <c r="AS47" i="1"/>
  <c r="AR47" i="1"/>
  <c r="AQ47" i="1"/>
  <c r="Q47" i="1"/>
  <c r="AU47" i="1"/>
  <c r="O47" i="1"/>
  <c r="AV47" i="1"/>
  <c r="AW47" i="1"/>
  <c r="AX47" i="1"/>
  <c r="BA47" i="1"/>
  <c r="S47" i="1"/>
  <c r="K47" i="1"/>
  <c r="BD47" i="1"/>
  <c r="L47" i="1"/>
  <c r="M47" i="1"/>
  <c r="BB47" i="1"/>
  <c r="N47" i="1"/>
  <c r="AY47" i="1"/>
  <c r="AZ47" i="1"/>
  <c r="BC47" i="1"/>
  <c r="BE47" i="1"/>
  <c r="BF47" i="1"/>
  <c r="BG47" i="1"/>
  <c r="BH47" i="1"/>
  <c r="BI47" i="1"/>
  <c r="AP48" i="1"/>
  <c r="J48" i="1"/>
  <c r="AT48" i="1"/>
  <c r="AS48" i="1"/>
  <c r="AR48" i="1"/>
  <c r="AQ48" i="1"/>
  <c r="Q48" i="1"/>
  <c r="AU48" i="1"/>
  <c r="O48" i="1"/>
  <c r="AV48" i="1"/>
  <c r="AW48" i="1"/>
  <c r="AX48" i="1"/>
  <c r="BA48" i="1"/>
  <c r="S48" i="1"/>
  <c r="K48" i="1"/>
  <c r="BD48" i="1"/>
  <c r="L48" i="1"/>
  <c r="M48" i="1"/>
  <c r="BB48" i="1"/>
  <c r="N48" i="1"/>
  <c r="AY48" i="1"/>
  <c r="AZ48" i="1"/>
  <c r="BC48" i="1"/>
  <c r="BE48" i="1"/>
  <c r="BF48" i="1"/>
  <c r="BG48" i="1"/>
  <c r="BH48" i="1"/>
  <c r="BI48" i="1"/>
  <c r="AP49" i="1"/>
  <c r="J49" i="1"/>
  <c r="AT49" i="1"/>
  <c r="AS49" i="1"/>
  <c r="AR49" i="1"/>
  <c r="AQ49" i="1"/>
  <c r="Q49" i="1"/>
  <c r="AU49" i="1"/>
  <c r="O49" i="1"/>
  <c r="AV49" i="1"/>
  <c r="AW49" i="1"/>
  <c r="AX49" i="1"/>
  <c r="BA49" i="1"/>
  <c r="S49" i="1"/>
  <c r="K49" i="1"/>
  <c r="BD49" i="1"/>
  <c r="L49" i="1"/>
  <c r="M49" i="1"/>
  <c r="BB49" i="1"/>
  <c r="N49" i="1"/>
  <c r="AY49" i="1"/>
  <c r="AZ49" i="1"/>
  <c r="BC49" i="1"/>
  <c r="BE49" i="1"/>
  <c r="BF49" i="1"/>
  <c r="BG49" i="1"/>
  <c r="BH49" i="1"/>
  <c r="BI49" i="1"/>
  <c r="AP50" i="1"/>
  <c r="J50" i="1"/>
  <c r="AT50" i="1"/>
  <c r="AS50" i="1"/>
  <c r="AR50" i="1"/>
  <c r="AQ50" i="1"/>
  <c r="Q50" i="1"/>
  <c r="AU50" i="1"/>
  <c r="O50" i="1"/>
  <c r="AV50" i="1"/>
  <c r="AW50" i="1"/>
  <c r="AX50" i="1"/>
  <c r="BA50" i="1"/>
  <c r="S50" i="1"/>
  <c r="K50" i="1"/>
  <c r="BD50" i="1"/>
  <c r="L50" i="1"/>
  <c r="M50" i="1"/>
  <c r="BB50" i="1"/>
  <c r="N50" i="1"/>
  <c r="AY50" i="1"/>
  <c r="AZ50" i="1"/>
  <c r="BC50" i="1"/>
  <c r="BE50" i="1"/>
  <c r="BF50" i="1"/>
  <c r="BG50" i="1"/>
  <c r="BH50" i="1"/>
  <c r="BI50" i="1"/>
  <c r="AP51" i="1"/>
  <c r="J51" i="1"/>
  <c r="AT51" i="1"/>
  <c r="AS51" i="1"/>
  <c r="AR51" i="1"/>
  <c r="AQ51" i="1"/>
  <c r="Q51" i="1"/>
  <c r="AU51" i="1"/>
  <c r="O51" i="1"/>
  <c r="AV51" i="1"/>
  <c r="AW51" i="1"/>
  <c r="AX51" i="1"/>
  <c r="BA51" i="1"/>
  <c r="S51" i="1"/>
  <c r="K51" i="1"/>
  <c r="BD51" i="1"/>
  <c r="L51" i="1"/>
  <c r="M51" i="1"/>
  <c r="BB51" i="1"/>
  <c r="N51" i="1"/>
  <c r="AY51" i="1"/>
  <c r="AZ51" i="1"/>
  <c r="BC51" i="1"/>
  <c r="BE51" i="1"/>
  <c r="BF51" i="1"/>
  <c r="BG51" i="1"/>
  <c r="BH51" i="1"/>
  <c r="BI51" i="1"/>
  <c r="AP52" i="1"/>
  <c r="J52" i="1"/>
  <c r="AT52" i="1"/>
  <c r="AS52" i="1"/>
  <c r="AR52" i="1"/>
  <c r="AQ52" i="1"/>
  <c r="Q52" i="1"/>
  <c r="AU52" i="1"/>
  <c r="O52" i="1"/>
  <c r="AV52" i="1"/>
  <c r="AW52" i="1"/>
  <c r="AX52" i="1"/>
  <c r="BA52" i="1"/>
  <c r="S52" i="1"/>
  <c r="K52" i="1"/>
  <c r="BD52" i="1"/>
  <c r="L52" i="1"/>
  <c r="M52" i="1"/>
  <c r="BB52" i="1"/>
  <c r="N52" i="1"/>
  <c r="AY52" i="1"/>
  <c r="AZ52" i="1"/>
  <c r="BC52" i="1"/>
  <c r="BE52" i="1"/>
  <c r="BF52" i="1"/>
  <c r="BG52" i="1"/>
  <c r="BH52" i="1"/>
  <c r="BI52" i="1"/>
  <c r="AP53" i="1"/>
  <c r="J53" i="1"/>
  <c r="AT53" i="1"/>
  <c r="AS53" i="1"/>
  <c r="AR53" i="1"/>
  <c r="AQ53" i="1"/>
  <c r="Q53" i="1"/>
  <c r="AU53" i="1"/>
  <c r="O53" i="1"/>
  <c r="AV53" i="1"/>
  <c r="AW53" i="1"/>
  <c r="AX53" i="1"/>
  <c r="BA53" i="1"/>
  <c r="S53" i="1"/>
  <c r="K53" i="1"/>
  <c r="BD53" i="1"/>
  <c r="L53" i="1"/>
  <c r="M53" i="1"/>
  <c r="BB53" i="1"/>
  <c r="N53" i="1"/>
  <c r="AY53" i="1"/>
  <c r="AZ53" i="1"/>
  <c r="BC53" i="1"/>
  <c r="BE53" i="1"/>
  <c r="BF53" i="1"/>
  <c r="BG53" i="1"/>
  <c r="BH53" i="1"/>
  <c r="BI53" i="1"/>
  <c r="AP54" i="1"/>
  <c r="J54" i="1"/>
  <c r="AT54" i="1"/>
  <c r="AS54" i="1"/>
  <c r="AR54" i="1"/>
  <c r="AQ54" i="1"/>
  <c r="Q54" i="1"/>
  <c r="AU54" i="1"/>
  <c r="O54" i="1"/>
  <c r="AV54" i="1"/>
  <c r="AW54" i="1"/>
  <c r="AX54" i="1"/>
  <c r="BA54" i="1"/>
  <c r="S54" i="1"/>
  <c r="K54" i="1"/>
  <c r="BD54" i="1"/>
  <c r="L54" i="1"/>
  <c r="M54" i="1"/>
  <c r="BB54" i="1"/>
  <c r="N54" i="1"/>
  <c r="AY54" i="1"/>
  <c r="AZ54" i="1"/>
  <c r="BC54" i="1"/>
  <c r="BE54" i="1"/>
  <c r="BF54" i="1"/>
  <c r="BG54" i="1"/>
  <c r="BH54" i="1"/>
  <c r="BI54" i="1"/>
  <c r="AP55" i="1"/>
  <c r="J55" i="1"/>
  <c r="AT55" i="1"/>
  <c r="AS55" i="1"/>
  <c r="AR55" i="1"/>
  <c r="AQ55" i="1"/>
  <c r="Q55" i="1"/>
  <c r="AU55" i="1"/>
  <c r="O55" i="1"/>
  <c r="AV55" i="1"/>
  <c r="AW55" i="1"/>
  <c r="AX55" i="1"/>
  <c r="BA55" i="1"/>
  <c r="S55" i="1"/>
  <c r="K55" i="1"/>
  <c r="BD55" i="1"/>
  <c r="L55" i="1"/>
  <c r="M55" i="1"/>
  <c r="BB55" i="1"/>
  <c r="N55" i="1"/>
  <c r="AY55" i="1"/>
  <c r="AZ55" i="1"/>
  <c r="BC55" i="1"/>
  <c r="BE55" i="1"/>
  <c r="BF55" i="1"/>
  <c r="BG55" i="1"/>
  <c r="BH55" i="1"/>
  <c r="BI55" i="1"/>
  <c r="AP56" i="1"/>
  <c r="J56" i="1"/>
  <c r="AT56" i="1"/>
  <c r="AS56" i="1"/>
  <c r="AR56" i="1"/>
  <c r="AQ56" i="1"/>
  <c r="Q56" i="1"/>
  <c r="AU56" i="1"/>
  <c r="O56" i="1"/>
  <c r="AV56" i="1"/>
  <c r="AW56" i="1"/>
  <c r="AX56" i="1"/>
  <c r="BA56" i="1"/>
  <c r="S56" i="1"/>
  <c r="K56" i="1"/>
  <c r="BD56" i="1"/>
  <c r="L56" i="1"/>
  <c r="M56" i="1"/>
  <c r="BB56" i="1"/>
  <c r="N56" i="1"/>
  <c r="AY56" i="1"/>
  <c r="AZ56" i="1"/>
  <c r="BC56" i="1"/>
  <c r="BE56" i="1"/>
  <c r="BF56" i="1"/>
  <c r="BG56" i="1"/>
  <c r="BH56" i="1"/>
  <c r="BI56" i="1"/>
  <c r="AP57" i="1"/>
  <c r="J57" i="1"/>
  <c r="AT57" i="1"/>
  <c r="AS57" i="1"/>
  <c r="AR57" i="1"/>
  <c r="AQ57" i="1"/>
  <c r="Q57" i="1"/>
  <c r="AU57" i="1"/>
  <c r="O57" i="1"/>
  <c r="AV57" i="1"/>
  <c r="AW57" i="1"/>
  <c r="AX57" i="1"/>
  <c r="BA57" i="1"/>
  <c r="S57" i="1"/>
  <c r="K57" i="1"/>
  <c r="BD57" i="1"/>
  <c r="L57" i="1"/>
  <c r="M57" i="1"/>
  <c r="BB57" i="1"/>
  <c r="N57" i="1"/>
  <c r="AY57" i="1"/>
  <c r="AZ57" i="1"/>
  <c r="BC57" i="1"/>
  <c r="BE57" i="1"/>
  <c r="BF57" i="1"/>
  <c r="BG57" i="1"/>
  <c r="BH57" i="1"/>
  <c r="BI57" i="1"/>
  <c r="AP58" i="1"/>
  <c r="J58" i="1"/>
  <c r="AT58" i="1"/>
  <c r="AS58" i="1"/>
  <c r="AR58" i="1"/>
  <c r="AQ58" i="1"/>
  <c r="Q58" i="1"/>
  <c r="AU58" i="1"/>
  <c r="O58" i="1"/>
  <c r="AV58" i="1"/>
  <c r="AW58" i="1"/>
  <c r="AX58" i="1"/>
  <c r="BA58" i="1"/>
  <c r="S58" i="1"/>
  <c r="K58" i="1"/>
  <c r="BD58" i="1"/>
  <c r="L58" i="1"/>
  <c r="M58" i="1"/>
  <c r="BB58" i="1"/>
  <c r="N58" i="1"/>
  <c r="AY58" i="1"/>
  <c r="AZ58" i="1"/>
  <c r="BC58" i="1"/>
  <c r="BE58" i="1"/>
  <c r="BF58" i="1"/>
  <c r="BG58" i="1"/>
  <c r="BH58" i="1"/>
  <c r="BI58" i="1"/>
  <c r="AP59" i="1"/>
  <c r="J59" i="1"/>
  <c r="AT59" i="1"/>
  <c r="AS59" i="1"/>
  <c r="AR59" i="1"/>
  <c r="AQ59" i="1"/>
  <c r="Q59" i="1"/>
  <c r="AU59" i="1"/>
  <c r="O59" i="1"/>
  <c r="AV59" i="1"/>
  <c r="AW59" i="1"/>
  <c r="AX59" i="1"/>
  <c r="BA59" i="1"/>
  <c r="S59" i="1"/>
  <c r="K59" i="1"/>
  <c r="BD59" i="1"/>
  <c r="L59" i="1"/>
  <c r="M59" i="1"/>
  <c r="BB59" i="1"/>
  <c r="N59" i="1"/>
  <c r="AY59" i="1"/>
  <c r="AZ59" i="1"/>
  <c r="BC59" i="1"/>
  <c r="BE59" i="1"/>
  <c r="BF59" i="1"/>
  <c r="BG59" i="1"/>
  <c r="BH59" i="1"/>
  <c r="BI59" i="1"/>
  <c r="AP60" i="1"/>
  <c r="J60" i="1"/>
  <c r="AT60" i="1"/>
  <c r="AS60" i="1"/>
  <c r="AR60" i="1"/>
  <c r="AQ60" i="1"/>
  <c r="Q60" i="1"/>
  <c r="AU60" i="1"/>
  <c r="O60" i="1"/>
  <c r="AV60" i="1"/>
  <c r="AW60" i="1"/>
  <c r="AX60" i="1"/>
  <c r="BA60" i="1"/>
  <c r="S60" i="1"/>
  <c r="K60" i="1"/>
  <c r="BD60" i="1"/>
  <c r="L60" i="1"/>
  <c r="M60" i="1"/>
  <c r="BB60" i="1"/>
  <c r="N60" i="1"/>
  <c r="AY60" i="1"/>
  <c r="AZ60" i="1"/>
  <c r="BC60" i="1"/>
  <c r="BE60" i="1"/>
  <c r="BF60" i="1"/>
  <c r="BG60" i="1"/>
  <c r="BH60" i="1"/>
  <c r="BI60" i="1"/>
  <c r="AP61" i="1"/>
  <c r="J61" i="1"/>
  <c r="AT61" i="1"/>
  <c r="AS61" i="1"/>
  <c r="AR61" i="1"/>
  <c r="AQ61" i="1"/>
  <c r="Q61" i="1"/>
  <c r="AU61" i="1"/>
  <c r="O61" i="1"/>
  <c r="AV61" i="1"/>
  <c r="AW61" i="1"/>
  <c r="AX61" i="1"/>
  <c r="BA61" i="1"/>
  <c r="S61" i="1"/>
  <c r="K61" i="1"/>
  <c r="BD61" i="1"/>
  <c r="L61" i="1"/>
  <c r="M61" i="1"/>
  <c r="BB61" i="1"/>
  <c r="N61" i="1"/>
  <c r="AY61" i="1"/>
  <c r="AZ61" i="1"/>
  <c r="BC61" i="1"/>
  <c r="BE61" i="1"/>
  <c r="BF61" i="1"/>
  <c r="BG61" i="1"/>
  <c r="BH61" i="1"/>
  <c r="BI61" i="1"/>
  <c r="AP62" i="1"/>
  <c r="J62" i="1"/>
  <c r="AT62" i="1"/>
  <c r="AS62" i="1"/>
  <c r="AR62" i="1"/>
  <c r="AQ62" i="1"/>
  <c r="Q62" i="1"/>
  <c r="AU62" i="1"/>
  <c r="O62" i="1"/>
  <c r="AV62" i="1"/>
  <c r="AW62" i="1"/>
  <c r="AX62" i="1"/>
  <c r="BA62" i="1"/>
  <c r="S62" i="1"/>
  <c r="K62" i="1"/>
  <c r="BD62" i="1"/>
  <c r="L62" i="1"/>
  <c r="M62" i="1"/>
  <c r="BB62" i="1"/>
  <c r="N62" i="1"/>
  <c r="AY62" i="1"/>
  <c r="AZ62" i="1"/>
  <c r="BC62" i="1"/>
  <c r="BE62" i="1"/>
  <c r="BF62" i="1"/>
  <c r="BG62" i="1"/>
  <c r="BH62" i="1"/>
  <c r="BI62" i="1"/>
  <c r="AP63" i="1"/>
  <c r="J63" i="1"/>
  <c r="AT63" i="1"/>
  <c r="AS63" i="1"/>
  <c r="AR63" i="1"/>
  <c r="AQ63" i="1"/>
  <c r="Q63" i="1"/>
  <c r="AU63" i="1"/>
  <c r="O63" i="1"/>
  <c r="AV63" i="1"/>
  <c r="AW63" i="1"/>
  <c r="AX63" i="1"/>
  <c r="BA63" i="1"/>
  <c r="S63" i="1"/>
  <c r="K63" i="1"/>
  <c r="BD63" i="1"/>
  <c r="L63" i="1"/>
  <c r="M63" i="1"/>
  <c r="BB63" i="1"/>
  <c r="N63" i="1"/>
  <c r="AY63" i="1"/>
  <c r="AZ63" i="1"/>
  <c r="BC63" i="1"/>
  <c r="BE63" i="1"/>
  <c r="BF63" i="1"/>
  <c r="BG63" i="1"/>
  <c r="BH63" i="1"/>
  <c r="BI63" i="1"/>
  <c r="AP64" i="1"/>
  <c r="J64" i="1"/>
  <c r="AT64" i="1"/>
  <c r="AS64" i="1"/>
  <c r="AR64" i="1"/>
  <c r="AQ64" i="1"/>
  <c r="Q64" i="1"/>
  <c r="AU64" i="1"/>
  <c r="O64" i="1"/>
  <c r="AV64" i="1"/>
  <c r="AW64" i="1"/>
  <c r="AX64" i="1"/>
  <c r="BA64" i="1"/>
  <c r="S64" i="1"/>
  <c r="K64" i="1"/>
  <c r="BD64" i="1"/>
  <c r="L64" i="1"/>
  <c r="M64" i="1"/>
  <c r="BB64" i="1"/>
  <c r="N64" i="1"/>
  <c r="AY64" i="1"/>
  <c r="AZ64" i="1"/>
  <c r="BC64" i="1"/>
  <c r="BE64" i="1"/>
  <c r="BF64" i="1"/>
  <c r="BG64" i="1"/>
  <c r="BH64" i="1"/>
  <c r="BI64" i="1"/>
</calcChain>
</file>

<file path=xl/sharedStrings.xml><?xml version="1.0" encoding="utf-8"?>
<sst xmlns="http://schemas.openxmlformats.org/spreadsheetml/2006/main" count="352" uniqueCount="141">
  <si>
    <t>OPEN 6.1.4</t>
  </si>
  <si>
    <t>Tue Jan 17 2017 08:05:35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</si>
  <si>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</si>
  <si>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</si>
  <si>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</si>
  <si>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</si>
  <si>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</si>
  <si>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</si>
  <si>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</si>
  <si>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>cold</t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</si>
  <si>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</si>
  <si>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</si>
  <si>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</si>
  <si>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</si>
  <si>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</si>
  <si>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</si>
  <si>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</si>
  <si>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</si>
  <si>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</si>
  <si>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</si>
  <si>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</si>
  <si>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</si>
  <si>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</si>
  <si>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</si>
  <si>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</si>
  <si>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</si>
  <si>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</si>
  <si>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</si>
  <si>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</si>
  <si>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</si>
  <si>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</si>
  <si>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</si>
  <si>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</si>
  <si>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</si>
  <si>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</si>
  <si>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</si>
  <si>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</si>
  <si>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</si>
  <si>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</si>
  <si>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</si>
  <si>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</si>
  <si>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</si>
  <si>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</si>
  <si>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</si>
  <si>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</si>
  <si>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</si>
  <si>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</si>
  <si>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</si>
  <si>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</si>
  <si>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</si>
  <si>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</si>
  <si>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</si>
  <si>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</si>
  <si>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</si>
  <si>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</si>
  <si>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</si>
  <si>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</si>
  <si>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</si>
  <si>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</si>
  <si>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</si>
  <si>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</si>
  <si>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</si>
  <si>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</si>
  <si>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</si>
  <si>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</si>
  <si>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</si>
  <si>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</si>
  <si>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</si>
  <si>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</si>
  <si>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</si>
  <si>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</si>
  <si>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</si>
  <si>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</si>
  <si>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08:10:02</t>
  </si>
  <si>
    <t>boardwalk</t>
  </si>
  <si>
    <t>350</t>
  </si>
  <si>
    <t>typ</t>
  </si>
  <si>
    <t>08:12:23</t>
  </si>
  <si>
    <t>300</t>
  </si>
  <si>
    <t>08:14:35</t>
  </si>
  <si>
    <t>250</t>
  </si>
  <si>
    <t>08:16:51</t>
  </si>
  <si>
    <t>08:18:48</t>
  </si>
  <si>
    <t>08:20:56</t>
  </si>
  <si>
    <t>200</t>
  </si>
  <si>
    <t>08:23:33</t>
  </si>
  <si>
    <t>150</t>
  </si>
  <si>
    <t>08:27:24</t>
  </si>
  <si>
    <t>sac/stab</t>
  </si>
  <si>
    <t>08:29:22</t>
  </si>
  <si>
    <t>08:31:24</t>
  </si>
  <si>
    <t>08:34:22</t>
  </si>
  <si>
    <t>08:36:25</t>
  </si>
  <si>
    <t>08:38:12</t>
  </si>
  <si>
    <t>08:40:51</t>
  </si>
  <si>
    <t>scal</t>
  </si>
  <si>
    <t>08:42:42</t>
  </si>
  <si>
    <t>08:44:44</t>
  </si>
  <si>
    <t>08:46:20</t>
  </si>
  <si>
    <t>08:50:07</t>
  </si>
  <si>
    <t>08:52:05</t>
  </si>
  <si>
    <t>08:54:03</t>
  </si>
  <si>
    <t>2500</t>
  </si>
  <si>
    <t>08:56:05</t>
  </si>
  <si>
    <t>08:58:35</t>
  </si>
  <si>
    <t/>
  </si>
  <si>
    <t>hyd</t>
  </si>
  <si>
    <t>09:00:17</t>
  </si>
  <si>
    <t>09:02:17</t>
  </si>
  <si>
    <t>09:19:23</t>
  </si>
  <si>
    <t>09:20:51</t>
  </si>
  <si>
    <t>09:23:23</t>
  </si>
  <si>
    <t>100</t>
  </si>
  <si>
    <t>09:25:30</t>
  </si>
  <si>
    <t>09:26:31</t>
  </si>
  <si>
    <t>09:28:25</t>
  </si>
  <si>
    <t>09:32:28</t>
  </si>
  <si>
    <t>09:33:46</t>
  </si>
  <si>
    <t>09:35:43</t>
  </si>
  <si>
    <t>09:37:21</t>
  </si>
  <si>
    <t>09:38:44</t>
  </si>
  <si>
    <t>09:39:55</t>
  </si>
  <si>
    <t>09:43:14</t>
  </si>
  <si>
    <t>09:44:48</t>
  </si>
  <si>
    <t>09:46:39</t>
  </si>
  <si>
    <t>09:49:08</t>
  </si>
  <si>
    <t>09:50:33</t>
  </si>
  <si>
    <t>09:51:59</t>
  </si>
  <si>
    <t>09:53:25</t>
  </si>
  <si>
    <t>09:55:34</t>
  </si>
  <si>
    <t>09:57:05</t>
  </si>
  <si>
    <t>10:14:10</t>
  </si>
  <si>
    <t>10:15:23</t>
  </si>
  <si>
    <t>10:16:20</t>
  </si>
  <si>
    <t>10:18:25</t>
  </si>
  <si>
    <t>10:22:30</t>
  </si>
  <si>
    <t>10:23:23</t>
  </si>
  <si>
    <t>10:24:55</t>
  </si>
  <si>
    <t>10:26:51</t>
  </si>
  <si>
    <t>10:28:10</t>
  </si>
  <si>
    <t>10:29:04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</si>
</sst>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4"/>
  <sheetViews>
    <sheetView tabSelected="1" workbookViewId="0">
      <selection activeCell="A54" sqref="A53:XFD54"/>
    </sheetView>
  </sheetViews>
  <sheetFormatPr baseColWidth="10" defaultRowHeight="15" x14ac:dyDescent="0"/>
  <sheetData>
    <row r="1" spans="1:61">
      <c r="A1" s="1" t="s">
        <v>0</v>
      </c>
    </row>
    <row r="2" spans="1:61">
      <c r="A2" s="1" t="s">
        <v>1</v>
      </c>
    </row>
    <row r="3" spans="1:61">
      <c r="A3" s="1" t="s">
        <v>2</v>
      </c>
      <c r="B3" s="1" t="s">
        <v>3</v>
      </c>
    </row>
    <row r="4" spans="1:61">
      <c r="A4" s="1" t="s">
        <v>4</v>
      </c>
      <c r="B4" s="1" t="s">
        <v>5</v>
      </c>
      <c r="C4" s="1">
        <v>1</v>
      </c>
      <c r="D4" s="1">
        <v>0.18999999761581421</v>
      </c>
    </row>
    <row r="5" spans="1:61">
      <c r="A5" s="1" t="s">
        <v>6</v>
      </c>
      <c r="B5" s="1" t="s">
        <v>7</v>
      </c>
    </row>
    <row r="6" spans="1:61">
      <c r="A6" s="1" t="s">
        <v>8</v>
      </c>
      <c r="B6" s="1" t="s">
        <v>9</v>
      </c>
    </row>
    <row r="8" spans="1:61">
      <c r="A8" s="1" t="s">
        <v>10</v>
      </c>
      <c r="B8" s="1" t="s">
        <v>11</v>
      </c>
      <c r="C8" s="1" t="s">
        <v>12</v>
      </c>
      <c r="D8" s="1" t="s">
        <v>13</v>
      </c>
      <c r="E8" s="1" t="s">
        <v>14</v>
      </c>
      <c r="F8" s="1" t="s">
        <v>15</v>
      </c>
      <c r="G8" s="1" t="s">
        <v>16</v>
      </c>
      <c r="H8" s="1" t="s">
        <v>17</v>
      </c>
      <c r="I8" s="1" t="s">
        <v>18</v>
      </c>
      <c r="J8" s="1" t="s">
        <v>19</v>
      </c>
      <c r="K8" s="1" t="s">
        <v>20</v>
      </c>
      <c r="L8" s="1" t="s">
        <v>21</v>
      </c>
      <c r="M8" s="1" t="s">
        <v>22</v>
      </c>
      <c r="N8" s="1" t="s">
        <v>23</v>
      </c>
      <c r="O8" s="1" t="s">
        <v>24</v>
      </c>
      <c r="P8" s="1" t="s">
        <v>25</v>
      </c>
      <c r="Q8" s="1" t="s">
        <v>26</v>
      </c>
      <c r="R8" s="1" t="s">
        <v>27</v>
      </c>
      <c r="S8" s="1" t="s">
        <v>28</v>
      </c>
      <c r="T8" s="1" t="s">
        <v>29</v>
      </c>
      <c r="U8" s="1" t="s">
        <v>30</v>
      </c>
      <c r="V8" s="1" t="s">
        <v>31</v>
      </c>
      <c r="W8" s="1" t="s">
        <v>32</v>
      </c>
      <c r="X8" s="1" t="s">
        <v>33</v>
      </c>
      <c r="Y8" s="1" t="s">
        <v>34</v>
      </c>
      <c r="Z8" s="1" t="s">
        <v>35</v>
      </c>
      <c r="AA8" s="1" t="s">
        <v>36</v>
      </c>
      <c r="AB8" s="1" t="s">
        <v>37</v>
      </c>
      <c r="AC8" s="1" t="s">
        <v>38</v>
      </c>
      <c r="AD8" s="1" t="s">
        <v>39</v>
      </c>
      <c r="AE8" s="1" t="s">
        <v>40</v>
      </c>
      <c r="AF8" s="1" t="s">
        <v>41</v>
      </c>
      <c r="AG8" s="1" t="s">
        <v>42</v>
      </c>
      <c r="AH8" s="1" t="s">
        <v>43</v>
      </c>
      <c r="AI8" s="1" t="s">
        <v>44</v>
      </c>
      <c r="AJ8" s="1" t="s">
        <v>45</v>
      </c>
      <c r="AK8" s="1" t="s">
        <v>46</v>
      </c>
      <c r="AL8" s="1" t="s">
        <v>47</v>
      </c>
      <c r="AM8" s="1" t="s">
        <v>48</v>
      </c>
      <c r="AN8" s="1" t="s">
        <v>49</v>
      </c>
      <c r="AO8" s="1" t="s">
        <v>50</v>
      </c>
      <c r="AP8" s="1" t="s">
        <v>51</v>
      </c>
      <c r="AQ8" s="1" t="s">
        <v>52</v>
      </c>
      <c r="AR8" s="1" t="s">
        <v>53</v>
      </c>
      <c r="AS8" s="1" t="s">
        <v>54</v>
      </c>
      <c r="AT8" s="1" t="s">
        <v>55</v>
      </c>
      <c r="AU8" s="1" t="s">
        <v>56</v>
      </c>
      <c r="AV8" s="1" t="s">
        <v>57</v>
      </c>
      <c r="AW8" s="1" t="s">
        <v>58</v>
      </c>
      <c r="AX8" s="1" t="s">
        <v>59</v>
      </c>
      <c r="AY8" s="1" t="s">
        <v>60</v>
      </c>
      <c r="AZ8" s="1" t="s">
        <v>61</v>
      </c>
      <c r="BA8" s="1" t="s">
        <v>62</v>
      </c>
      <c r="BB8" s="1" t="s">
        <v>63</v>
      </c>
      <c r="BC8" s="1" t="s">
        <v>64</v>
      </c>
      <c r="BD8" s="1" t="s">
        <v>65</v>
      </c>
      <c r="BE8" s="1" t="s">
        <v>66</v>
      </c>
      <c r="BF8" s="1" t="s">
        <v>67</v>
      </c>
      <c r="BG8" s="1" t="s">
        <v>68</v>
      </c>
      <c r="BH8" s="1" t="s">
        <v>69</v>
      </c>
      <c r="BI8" s="1" t="s">
        <v>70</v>
      </c>
    </row>
    <row r="9" spans="1:61">
      <c r="A9" s="1" t="s">
        <v>71</v>
      </c>
      <c r="B9" s="1" t="s">
        <v>71</v>
      </c>
      <c r="C9" s="1" t="s">
        <v>71</v>
      </c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72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72</v>
      </c>
      <c r="P9" s="1" t="s">
        <v>71</v>
      </c>
      <c r="Q9" s="1" t="s">
        <v>72</v>
      </c>
      <c r="R9" s="1" t="s">
        <v>71</v>
      </c>
      <c r="S9" s="1" t="s">
        <v>72</v>
      </c>
      <c r="T9" s="1" t="s">
        <v>71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72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</row>
    <row r="10" spans="1:61">
      <c r="A10" s="1">
        <v>1</v>
      </c>
      <c r="B10" s="1" t="s">
        <v>73</v>
      </c>
      <c r="C10" s="1" t="s">
        <v>74</v>
      </c>
      <c r="D10" s="1">
        <v>0</v>
      </c>
      <c r="E10" s="1" t="s">
        <v>75</v>
      </c>
      <c r="F10" s="1" t="s">
        <v>76</v>
      </c>
      <c r="G10" s="1">
        <v>0</v>
      </c>
      <c r="H10" s="1">
        <v>282</v>
      </c>
      <c r="I10" s="1">
        <v>0</v>
      </c>
      <c r="J10">
        <f t="shared" ref="J10:J52" si="0">(W10-X10*(1000-Y10)/(1000-Z10))*AP10</f>
        <v>-0.49868875972465793</v>
      </c>
      <c r="K10">
        <f t="shared" ref="K10:K52" si="1">IF(BA10&lt;&gt;0,1/(1/BA10-1/S10),0)</f>
        <v>0.17835964393631268</v>
      </c>
      <c r="L10">
        <f t="shared" ref="L10:L52" si="2">((BD10-AQ10/2)*X10-J10)/(BD10+AQ10/2)</f>
        <v>404.39021012454333</v>
      </c>
      <c r="M10">
        <f t="shared" ref="M10:M52" si="3">AQ10*1000</f>
        <v>0.35065893819376853</v>
      </c>
      <c r="N10">
        <f t="shared" ref="N10:N52" si="4">(AV10-BB10)</f>
        <v>0.20217739592232697</v>
      </c>
      <c r="O10">
        <f t="shared" ref="O10:O52" si="5">(U10+AU10*I10)</f>
        <v>2.875889778137207</v>
      </c>
      <c r="P10" s="1">
        <v>5</v>
      </c>
      <c r="Q10">
        <f t="shared" ref="Q10:Q52" si="6">(P10*AJ10+AK10)</f>
        <v>1.6395652592182159</v>
      </c>
      <c r="R10" s="1">
        <v>1</v>
      </c>
      <c r="S10">
        <f t="shared" ref="S10:S52" si="7">Q10*(R10+1)*(R10+1)/(R10*R10+1)</f>
        <v>3.2791305184364319</v>
      </c>
      <c r="T10" s="1">
        <v>8.9592990875244141</v>
      </c>
      <c r="U10" s="1">
        <v>2.875889778137207</v>
      </c>
      <c r="V10" s="1">
        <v>9.0227203369140625</v>
      </c>
      <c r="W10" s="1">
        <v>400.67657470703125</v>
      </c>
      <c r="X10" s="1">
        <v>401.03408813476562</v>
      </c>
      <c r="Y10" s="1">
        <v>5.2755804061889648</v>
      </c>
      <c r="Z10" s="1">
        <v>5.6237325668334961</v>
      </c>
      <c r="AA10" s="1">
        <v>45.072772979736328</v>
      </c>
      <c r="AB10" s="1">
        <v>48.047271728515625</v>
      </c>
      <c r="AC10" s="1">
        <v>500.76800537109375</v>
      </c>
      <c r="AD10" s="1">
        <v>34.861801147460938</v>
      </c>
      <c r="AE10" s="1">
        <v>54.582859039306641</v>
      </c>
      <c r="AF10" s="1">
        <v>98.184104919433594</v>
      </c>
      <c r="AG10" s="1">
        <v>14.104475021362305</v>
      </c>
      <c r="AH10" s="1">
        <v>-0.21745163202285767</v>
      </c>
      <c r="AI10" s="1">
        <v>1</v>
      </c>
      <c r="AJ10" s="1">
        <v>-0.21956524252891541</v>
      </c>
      <c r="AK10" s="1">
        <v>2.737391471862793</v>
      </c>
      <c r="AL10" s="1">
        <v>1</v>
      </c>
      <c r="AM10" s="1">
        <v>0</v>
      </c>
      <c r="AN10" s="1">
        <v>0.18999999761581421</v>
      </c>
      <c r="AO10" s="1">
        <v>111115</v>
      </c>
      <c r="AP10">
        <f t="shared" ref="AP10:AP52" si="8">AC10*0.000001/(P10*0.0001)</f>
        <v>1.0015360107421873</v>
      </c>
      <c r="AQ10">
        <f t="shared" ref="AQ10:AQ52" si="9">(Z10-Y10)/(1000-Z10)*AP10</f>
        <v>3.5065893819376855E-4</v>
      </c>
      <c r="AR10">
        <f t="shared" ref="AR10:AR52" si="10">(U10+273.15)</f>
        <v>276.02588977813718</v>
      </c>
      <c r="AS10">
        <f t="shared" ref="AS10:AS52" si="11">(T10+273.15)</f>
        <v>282.10929908752439</v>
      </c>
      <c r="AT10">
        <f t="shared" ref="AT10:AT52" si="12">(AD10*AL10+AE10*AM10)*AN10</f>
        <v>6.6237421349005672</v>
      </c>
      <c r="AU10">
        <f t="shared" ref="AU10:AU52" si="13">((AT10+0.00000010773*(AS10^4-AR10^4))-AQ10*44100)/(Q10*51.4+0.00000043092*AR10^3)</f>
        <v>0.51576844128542632</v>
      </c>
      <c r="AV10">
        <f t="shared" ref="AV10:AV52" si="14">0.61365*EXP(17.502*O10/(240.97+O10))</f>
        <v>0.75433854430314251</v>
      </c>
      <c r="AW10">
        <f t="shared" ref="AW10:AW52" si="15">AV10*1000/AF10</f>
        <v>7.682898824836526</v>
      </c>
      <c r="AX10">
        <f t="shared" ref="AX10:AX52" si="16">(AW10-Z10)</f>
        <v>2.0591662580030299</v>
      </c>
      <c r="AY10">
        <f t="shared" ref="AY10:AY52" si="17">IF(I10,U10,(T10+U10)/2)</f>
        <v>5.9175944328308105</v>
      </c>
      <c r="AZ10">
        <f t="shared" ref="AZ10:AZ52" si="18">0.61365*EXP(17.502*AY10/(240.97+AY10))</f>
        <v>0.93348633125077363</v>
      </c>
      <c r="BA10">
        <f t="shared" ref="BA10:BA52" si="19">IF(AX10&lt;&gt;0,(1000-(AW10+Z10)/2)/AX10*AQ10,0)</f>
        <v>0.16915870305402342</v>
      </c>
      <c r="BB10">
        <f t="shared" ref="BB10:BB52" si="20">Z10*AF10/1000</f>
        <v>0.55216114838081554</v>
      </c>
      <c r="BC10">
        <f t="shared" ref="BC10:BC52" si="21">(AZ10-BB10)</f>
        <v>0.38132518286995809</v>
      </c>
      <c r="BD10">
        <f t="shared" ref="BD10:BD52" si="22">1/(1.6/K10+1.37/S10)</f>
        <v>0.10651404990698567</v>
      </c>
      <c r="BE10">
        <f t="shared" ref="BE10:BE52" si="23">L10*AF10*0.001</f>
        <v>39.704690819259959</v>
      </c>
      <c r="BF10">
        <f t="shared" ref="BF10:BF52" si="24">L10/X10</f>
        <v>1.0083686701182617</v>
      </c>
      <c r="BG10">
        <f t="shared" ref="BG10:BG52" si="25">(1-AQ10*AF10/AV10/K10)*100</f>
        <v>74.410417361786443</v>
      </c>
      <c r="BH10">
        <f t="shared" ref="BH10:BH52" si="26">(X10-J10/(S10/1.35))</f>
        <v>401.23939555447436</v>
      </c>
      <c r="BI10">
        <f t="shared" ref="BI10:BI52" si="27">J10*BG10/100/BH10</f>
        <v>-9.248254073721808E-4</v>
      </c>
    </row>
    <row r="11" spans="1:61">
      <c r="A11" s="1">
        <v>2</v>
      </c>
      <c r="B11" s="1" t="s">
        <v>77</v>
      </c>
      <c r="C11" s="1" t="s">
        <v>74</v>
      </c>
      <c r="D11" s="1">
        <v>0</v>
      </c>
      <c r="E11" s="1" t="s">
        <v>78</v>
      </c>
      <c r="F11" s="1" t="s">
        <v>76</v>
      </c>
      <c r="G11" s="1">
        <v>0</v>
      </c>
      <c r="H11" s="1">
        <v>436.5</v>
      </c>
      <c r="I11" s="1">
        <v>0</v>
      </c>
      <c r="J11">
        <f t="shared" si="0"/>
        <v>-0.56317748451289351</v>
      </c>
      <c r="K11">
        <f t="shared" si="1"/>
        <v>0.6991319462283152</v>
      </c>
      <c r="L11">
        <f t="shared" si="2"/>
        <v>401.16438262413351</v>
      </c>
      <c r="M11">
        <f t="shared" si="3"/>
        <v>0.83646477988525092</v>
      </c>
      <c r="N11">
        <f t="shared" si="4"/>
        <v>0.14332569452030208</v>
      </c>
      <c r="O11">
        <f t="shared" si="5"/>
        <v>2.7101354598999023</v>
      </c>
      <c r="P11" s="1">
        <v>5.5</v>
      </c>
      <c r="Q11">
        <f t="shared" si="6"/>
        <v>1.5297826379537582</v>
      </c>
      <c r="R11" s="1">
        <v>1</v>
      </c>
      <c r="S11">
        <f t="shared" si="7"/>
        <v>3.0595652759075165</v>
      </c>
      <c r="T11" s="1">
        <v>9.1434593200683594</v>
      </c>
      <c r="U11" s="1">
        <v>2.7101354598999023</v>
      </c>
      <c r="V11" s="1">
        <v>9.21820068359375</v>
      </c>
      <c r="W11" s="1">
        <v>400.29025268554688</v>
      </c>
      <c r="X11" s="1">
        <v>400.54083251953125</v>
      </c>
      <c r="Y11" s="1">
        <v>5.2200617790222168</v>
      </c>
      <c r="Z11" s="1">
        <v>6.1331696510314941</v>
      </c>
      <c r="AA11" s="1">
        <v>44.048515319824219</v>
      </c>
      <c r="AB11" s="1">
        <v>51.753604888916016</v>
      </c>
      <c r="AC11" s="1">
        <v>500.74481201171875</v>
      </c>
      <c r="AD11" s="1">
        <v>45.884082794189453</v>
      </c>
      <c r="AE11" s="1">
        <v>71.8975830078125</v>
      </c>
      <c r="AF11" s="1">
        <v>98.185821533203125</v>
      </c>
      <c r="AG11" s="1">
        <v>14.104475021362305</v>
      </c>
      <c r="AH11" s="1">
        <v>-0.21745163202285767</v>
      </c>
      <c r="AI11" s="1">
        <v>0.66666668653488159</v>
      </c>
      <c r="AJ11" s="1">
        <v>-0.21956524252891541</v>
      </c>
      <c r="AK11" s="1">
        <v>2.737391471862793</v>
      </c>
      <c r="AL11" s="1">
        <v>1</v>
      </c>
      <c r="AM11" s="1">
        <v>0</v>
      </c>
      <c r="AN11" s="1">
        <v>0.18999999761581421</v>
      </c>
      <c r="AO11" s="1">
        <v>111115</v>
      </c>
      <c r="AP11">
        <f t="shared" si="8"/>
        <v>0.91044511274857942</v>
      </c>
      <c r="AQ11">
        <f t="shared" si="9"/>
        <v>8.3646477988525087E-4</v>
      </c>
      <c r="AR11">
        <f t="shared" si="10"/>
        <v>275.86013545989988</v>
      </c>
      <c r="AS11">
        <f t="shared" si="11"/>
        <v>282.29345932006834</v>
      </c>
      <c r="AT11">
        <f t="shared" si="12"/>
        <v>8.7179756214998179</v>
      </c>
      <c r="AU11">
        <f t="shared" si="13"/>
        <v>0.36605158664039478</v>
      </c>
      <c r="AV11">
        <f t="shared" si="14"/>
        <v>0.7455159953093381</v>
      </c>
      <c r="AW11">
        <f t="shared" si="15"/>
        <v>7.5929088708315158</v>
      </c>
      <c r="AX11">
        <f t="shared" si="16"/>
        <v>1.4597392198000216</v>
      </c>
      <c r="AY11">
        <f t="shared" si="17"/>
        <v>5.9267973899841309</v>
      </c>
      <c r="AZ11">
        <f t="shared" si="18"/>
        <v>0.93408091025551643</v>
      </c>
      <c r="BA11">
        <f t="shared" si="19"/>
        <v>0.56909075127427056</v>
      </c>
      <c r="BB11">
        <f t="shared" si="20"/>
        <v>0.60219030078903601</v>
      </c>
      <c r="BC11">
        <f t="shared" si="21"/>
        <v>0.33189060946648041</v>
      </c>
      <c r="BD11">
        <f t="shared" si="22"/>
        <v>0.36545322448340112</v>
      </c>
      <c r="BE11">
        <f t="shared" si="23"/>
        <v>39.388654477810789</v>
      </c>
      <c r="BF11">
        <f t="shared" si="24"/>
        <v>1.0015567703813864</v>
      </c>
      <c r="BG11">
        <f t="shared" si="25"/>
        <v>84.242753664375797</v>
      </c>
      <c r="BH11">
        <f t="shared" si="26"/>
        <v>400.78932847746336</v>
      </c>
      <c r="BI11">
        <f t="shared" si="27"/>
        <v>-1.1837546243402607E-3</v>
      </c>
    </row>
    <row r="12" spans="1:61">
      <c r="A12" s="1">
        <v>3</v>
      </c>
      <c r="B12" s="1" t="s">
        <v>79</v>
      </c>
      <c r="C12" s="1" t="s">
        <v>74</v>
      </c>
      <c r="D12" s="1">
        <v>0</v>
      </c>
      <c r="E12" s="1" t="s">
        <v>80</v>
      </c>
      <c r="F12" s="1" t="s">
        <v>76</v>
      </c>
      <c r="G12" s="1">
        <v>0</v>
      </c>
      <c r="H12" s="1">
        <v>569.5</v>
      </c>
      <c r="I12" s="1">
        <v>0</v>
      </c>
      <c r="J12">
        <f t="shared" si="0"/>
        <v>-0.4468817220675213</v>
      </c>
      <c r="K12">
        <f t="shared" si="1"/>
        <v>1.0222756611528308</v>
      </c>
      <c r="L12">
        <f t="shared" si="2"/>
        <v>400.97248283030444</v>
      </c>
      <c r="M12">
        <f t="shared" si="3"/>
        <v>0.96629696979018309</v>
      </c>
      <c r="N12">
        <f t="shared" si="4"/>
        <v>0.12297424128570411</v>
      </c>
      <c r="O12">
        <f t="shared" si="5"/>
        <v>2.556920051574707</v>
      </c>
      <c r="P12" s="1">
        <v>5.5</v>
      </c>
      <c r="Q12">
        <f t="shared" si="6"/>
        <v>1.5297826379537582</v>
      </c>
      <c r="R12" s="1">
        <v>1</v>
      </c>
      <c r="S12">
        <f t="shared" si="7"/>
        <v>3.0595652759075165</v>
      </c>
      <c r="T12" s="1">
        <v>9.362370491027832</v>
      </c>
      <c r="U12" s="1">
        <v>2.556920051574707</v>
      </c>
      <c r="V12" s="1">
        <v>9.4550046920776367</v>
      </c>
      <c r="W12" s="1">
        <v>400.787353515625</v>
      </c>
      <c r="X12" s="1">
        <v>400.85275268554688</v>
      </c>
      <c r="Y12" s="1">
        <v>5.2030682563781738</v>
      </c>
      <c r="Z12" s="1">
        <v>6.2578330039978027</v>
      </c>
      <c r="AA12" s="1">
        <v>43.265087127685547</v>
      </c>
      <c r="AB12" s="1">
        <v>52.035778045654297</v>
      </c>
      <c r="AC12" s="1">
        <v>500.7159423828125</v>
      </c>
      <c r="AD12" s="1">
        <v>31.549457550048828</v>
      </c>
      <c r="AE12" s="1">
        <v>45.125564575195312</v>
      </c>
      <c r="AF12" s="1">
        <v>98.191802978515625</v>
      </c>
      <c r="AG12" s="1">
        <v>14.104475021362305</v>
      </c>
      <c r="AH12" s="1">
        <v>-0.21745163202285767</v>
      </c>
      <c r="AI12" s="1">
        <v>1</v>
      </c>
      <c r="AJ12" s="1">
        <v>-0.21956524252891541</v>
      </c>
      <c r="AK12" s="1">
        <v>2.737391471862793</v>
      </c>
      <c r="AL12" s="1">
        <v>1</v>
      </c>
      <c r="AM12" s="1">
        <v>0</v>
      </c>
      <c r="AN12" s="1">
        <v>0.18999999761581421</v>
      </c>
      <c r="AO12" s="1">
        <v>111115</v>
      </c>
      <c r="AP12">
        <f t="shared" si="8"/>
        <v>0.9103926225142045</v>
      </c>
      <c r="AQ12">
        <f t="shared" si="9"/>
        <v>9.6629696979018311E-4</v>
      </c>
      <c r="AR12">
        <f t="shared" si="10"/>
        <v>275.70692005157468</v>
      </c>
      <c r="AS12">
        <f t="shared" si="11"/>
        <v>282.51237049102781</v>
      </c>
      <c r="AT12">
        <f t="shared" si="12"/>
        <v>5.9943968592895089</v>
      </c>
      <c r="AU12">
        <f t="shared" si="13"/>
        <v>0.309764491341668</v>
      </c>
      <c r="AV12">
        <f t="shared" si="14"/>
        <v>0.73744214668670893</v>
      </c>
      <c r="AW12">
        <f t="shared" si="15"/>
        <v>7.5102210603879165</v>
      </c>
      <c r="AX12">
        <f t="shared" si="16"/>
        <v>1.2523880563901137</v>
      </c>
      <c r="AY12">
        <f t="shared" si="17"/>
        <v>5.9596452713012695</v>
      </c>
      <c r="AZ12">
        <f t="shared" si="18"/>
        <v>0.93620585356797081</v>
      </c>
      <c r="BA12">
        <f t="shared" si="19"/>
        <v>0.76625208171906734</v>
      </c>
      <c r="BB12">
        <f t="shared" si="20"/>
        <v>0.61446790540100482</v>
      </c>
      <c r="BC12">
        <f t="shared" si="21"/>
        <v>0.32173794816696599</v>
      </c>
      <c r="BD12">
        <f t="shared" si="22"/>
        <v>0.49679280433353057</v>
      </c>
      <c r="BE12">
        <f t="shared" si="23"/>
        <v>39.372211033879495</v>
      </c>
      <c r="BF12">
        <f t="shared" si="24"/>
        <v>1.000298688593144</v>
      </c>
      <c r="BG12">
        <f t="shared" si="25"/>
        <v>87.413937728958985</v>
      </c>
      <c r="BH12">
        <f t="shared" si="26"/>
        <v>401.04993439941381</v>
      </c>
      <c r="BI12">
        <f t="shared" si="27"/>
        <v>-9.7403559193992876E-4</v>
      </c>
    </row>
    <row r="13" spans="1:61">
      <c r="A13" s="1">
        <v>4</v>
      </c>
      <c r="B13" s="1" t="s">
        <v>81</v>
      </c>
      <c r="C13" s="1" t="s">
        <v>74</v>
      </c>
      <c r="D13" s="1">
        <v>0</v>
      </c>
      <c r="E13" s="1" t="s">
        <v>78</v>
      </c>
      <c r="F13" s="1" t="s">
        <v>76</v>
      </c>
      <c r="G13" s="1">
        <v>0</v>
      </c>
      <c r="H13" s="1">
        <v>703.5</v>
      </c>
      <c r="I13" s="1">
        <v>0</v>
      </c>
      <c r="J13">
        <f t="shared" si="0"/>
        <v>-0.86255669502792698</v>
      </c>
      <c r="K13">
        <f t="shared" si="1"/>
        <v>0.29411651332641148</v>
      </c>
      <c r="L13">
        <f t="shared" si="2"/>
        <v>405.28251502597669</v>
      </c>
      <c r="M13">
        <f t="shared" si="3"/>
        <v>0.53662947044066855</v>
      </c>
      <c r="N13">
        <f t="shared" si="4"/>
        <v>0.19292738108397889</v>
      </c>
      <c r="O13">
        <f t="shared" si="5"/>
        <v>2.8202481269836426</v>
      </c>
      <c r="P13" s="1">
        <v>4.5</v>
      </c>
      <c r="Q13">
        <f t="shared" si="6"/>
        <v>1.7493478804826736</v>
      </c>
      <c r="R13" s="1">
        <v>1</v>
      </c>
      <c r="S13">
        <f t="shared" si="7"/>
        <v>3.4986957609653473</v>
      </c>
      <c r="T13" s="1">
        <v>9.5453310012817383</v>
      </c>
      <c r="U13" s="1">
        <v>2.8202481269836426</v>
      </c>
      <c r="V13" s="1">
        <v>9.6142416000366211</v>
      </c>
      <c r="W13" s="1">
        <v>400.93331909179688</v>
      </c>
      <c r="X13" s="1">
        <v>401.51483154296875</v>
      </c>
      <c r="Y13" s="1">
        <v>5.2075366973876953</v>
      </c>
      <c r="Z13" s="1">
        <v>5.6870388984680176</v>
      </c>
      <c r="AA13" s="1">
        <v>42.774139404296875</v>
      </c>
      <c r="AB13" s="1">
        <v>46.712718963623047</v>
      </c>
      <c r="AC13" s="1">
        <v>500.74835205078125</v>
      </c>
      <c r="AD13" s="1">
        <v>109.96504211425781</v>
      </c>
      <c r="AE13" s="1">
        <v>215.39927673339844</v>
      </c>
      <c r="AF13" s="1">
        <v>98.195091247558594</v>
      </c>
      <c r="AG13" s="1">
        <v>14.104475021362305</v>
      </c>
      <c r="AH13" s="1">
        <v>-0.21745163202285767</v>
      </c>
      <c r="AI13" s="1">
        <v>1</v>
      </c>
      <c r="AJ13" s="1">
        <v>-0.21956524252891541</v>
      </c>
      <c r="AK13" s="1">
        <v>2.737391471862793</v>
      </c>
      <c r="AL13" s="1">
        <v>1</v>
      </c>
      <c r="AM13" s="1">
        <v>0</v>
      </c>
      <c r="AN13" s="1">
        <v>0.18999999761581421</v>
      </c>
      <c r="AO13" s="1">
        <v>111115</v>
      </c>
      <c r="AP13">
        <f t="shared" si="8"/>
        <v>1.1127741156684026</v>
      </c>
      <c r="AQ13">
        <f t="shared" si="9"/>
        <v>5.3662947044066857E-4</v>
      </c>
      <c r="AR13">
        <f t="shared" si="10"/>
        <v>275.97024812698362</v>
      </c>
      <c r="AS13">
        <f t="shared" si="11"/>
        <v>282.69533100128172</v>
      </c>
      <c r="AT13">
        <f t="shared" si="12"/>
        <v>20.893357739531893</v>
      </c>
      <c r="AU13">
        <f t="shared" si="13"/>
        <v>0.61026215302654441</v>
      </c>
      <c r="AV13">
        <f t="shared" si="14"/>
        <v>0.75136668464746104</v>
      </c>
      <c r="AW13">
        <f t="shared" si="15"/>
        <v>7.6517743921964341</v>
      </c>
      <c r="AX13">
        <f t="shared" si="16"/>
        <v>1.9647354937284165</v>
      </c>
      <c r="AY13">
        <f t="shared" si="17"/>
        <v>6.1827895641326904</v>
      </c>
      <c r="AZ13">
        <f t="shared" si="18"/>
        <v>0.95075447556171899</v>
      </c>
      <c r="BA13">
        <f t="shared" si="19"/>
        <v>0.27130902454094596</v>
      </c>
      <c r="BB13">
        <f t="shared" si="20"/>
        <v>0.55843930356348215</v>
      </c>
      <c r="BC13">
        <f t="shared" si="21"/>
        <v>0.39231517199823684</v>
      </c>
      <c r="BD13">
        <f t="shared" si="22"/>
        <v>0.17147965892587058</v>
      </c>
      <c r="BE13">
        <f t="shared" si="23"/>
        <v>39.796753544015822</v>
      </c>
      <c r="BF13">
        <f t="shared" si="24"/>
        <v>1.0093836720016773</v>
      </c>
      <c r="BG13">
        <f t="shared" si="25"/>
        <v>76.155240091457046</v>
      </c>
      <c r="BH13">
        <f t="shared" si="26"/>
        <v>401.84765600609569</v>
      </c>
      <c r="BI13">
        <f t="shared" si="27"/>
        <v>-1.634654606554406E-3</v>
      </c>
    </row>
    <row r="14" spans="1:61">
      <c r="A14" s="1">
        <v>5</v>
      </c>
      <c r="B14" s="1" t="s">
        <v>82</v>
      </c>
      <c r="C14" s="1" t="s">
        <v>74</v>
      </c>
      <c r="D14" s="1">
        <v>0</v>
      </c>
      <c r="E14" s="1" t="s">
        <v>80</v>
      </c>
      <c r="F14" s="1" t="s">
        <v>76</v>
      </c>
      <c r="G14" s="1">
        <v>0</v>
      </c>
      <c r="H14" s="1">
        <v>822.5</v>
      </c>
      <c r="I14" s="1">
        <v>0</v>
      </c>
      <c r="J14">
        <f t="shared" si="0"/>
        <v>-0.56830871227011404</v>
      </c>
      <c r="K14">
        <f t="shared" si="1"/>
        <v>0.33927244425969255</v>
      </c>
      <c r="L14">
        <f t="shared" si="2"/>
        <v>402.99506068015324</v>
      </c>
      <c r="M14">
        <f t="shared" si="3"/>
        <v>0.52581485332007916</v>
      </c>
      <c r="N14">
        <f t="shared" si="4"/>
        <v>0.1668294525954388</v>
      </c>
      <c r="O14">
        <f t="shared" si="5"/>
        <v>2.4057071208953857</v>
      </c>
      <c r="P14" s="1">
        <v>5</v>
      </c>
      <c r="Q14">
        <f t="shared" si="6"/>
        <v>1.6395652592182159</v>
      </c>
      <c r="R14" s="1">
        <v>1</v>
      </c>
      <c r="S14">
        <f t="shared" si="7"/>
        <v>3.2791305184364319</v>
      </c>
      <c r="T14" s="1">
        <v>9.6468734741210938</v>
      </c>
      <c r="U14" s="1">
        <v>2.4057071208953857</v>
      </c>
      <c r="V14" s="1">
        <v>9.7384281158447266</v>
      </c>
      <c r="W14" s="1">
        <v>400.80596923828125</v>
      </c>
      <c r="X14" s="1">
        <v>401.16287231445312</v>
      </c>
      <c r="Y14" s="1">
        <v>5.2084193229675293</v>
      </c>
      <c r="Z14" s="1">
        <v>5.7305359840393066</v>
      </c>
      <c r="AA14" s="1">
        <v>42.491306304931641</v>
      </c>
      <c r="AB14" s="1">
        <v>46.750839233398438</v>
      </c>
      <c r="AC14" s="1">
        <v>500.65597534179688</v>
      </c>
      <c r="AD14" s="1">
        <v>68.612548828125</v>
      </c>
      <c r="AE14" s="1">
        <v>100.94310760498047</v>
      </c>
      <c r="AF14" s="1">
        <v>98.196800231933594</v>
      </c>
      <c r="AG14" s="1">
        <v>14.104475021362305</v>
      </c>
      <c r="AH14" s="1">
        <v>-0.21745163202285767</v>
      </c>
      <c r="AI14" s="1">
        <v>1</v>
      </c>
      <c r="AJ14" s="1">
        <v>-0.21956524252891541</v>
      </c>
      <c r="AK14" s="1">
        <v>2.737391471862793</v>
      </c>
      <c r="AL14" s="1">
        <v>1</v>
      </c>
      <c r="AM14" s="1">
        <v>0</v>
      </c>
      <c r="AN14" s="1">
        <v>0.18999999761581421</v>
      </c>
      <c r="AO14" s="1">
        <v>111115</v>
      </c>
      <c r="AP14">
        <f t="shared" si="8"/>
        <v>1.0013119506835937</v>
      </c>
      <c r="AQ14">
        <f t="shared" si="9"/>
        <v>5.2581485332007919E-4</v>
      </c>
      <c r="AR14">
        <f t="shared" si="10"/>
        <v>275.55570712089536</v>
      </c>
      <c r="AS14">
        <f t="shared" si="11"/>
        <v>282.79687347412107</v>
      </c>
      <c r="AT14">
        <f t="shared" si="12"/>
        <v>13.036384113758686</v>
      </c>
      <c r="AU14">
        <f t="shared" si="13"/>
        <v>0.61909001066689906</v>
      </c>
      <c r="AV14">
        <f t="shared" si="14"/>
        <v>0.72954974984205356</v>
      </c>
      <c r="AW14">
        <f t="shared" si="15"/>
        <v>7.4294656049780734</v>
      </c>
      <c r="AX14">
        <f t="shared" si="16"/>
        <v>1.6989296209387668</v>
      </c>
      <c r="AY14">
        <f t="shared" si="17"/>
        <v>6.0262902975082397</v>
      </c>
      <c r="AZ14">
        <f t="shared" si="18"/>
        <v>0.94053026678032259</v>
      </c>
      <c r="BA14">
        <f t="shared" si="19"/>
        <v>0.30746123013549803</v>
      </c>
      <c r="BB14">
        <f t="shared" si="20"/>
        <v>0.56272029724661476</v>
      </c>
      <c r="BC14">
        <f t="shared" si="21"/>
        <v>0.37780996953370782</v>
      </c>
      <c r="BD14">
        <f t="shared" si="22"/>
        <v>0.19478871613829399</v>
      </c>
      <c r="BE14">
        <f t="shared" si="23"/>
        <v>39.572825468064963</v>
      </c>
      <c r="BF14">
        <f t="shared" si="24"/>
        <v>1.0045671932577647</v>
      </c>
      <c r="BG14">
        <f t="shared" si="25"/>
        <v>79.139405270244211</v>
      </c>
      <c r="BH14">
        <f t="shared" si="26"/>
        <v>401.39684188573159</v>
      </c>
      <c r="BI14">
        <f t="shared" si="27"/>
        <v>-1.120477512669586E-3</v>
      </c>
    </row>
    <row r="15" spans="1:61">
      <c r="A15" s="1">
        <v>6</v>
      </c>
      <c r="B15" s="1" t="s">
        <v>83</v>
      </c>
      <c r="C15" s="1" t="s">
        <v>74</v>
      </c>
      <c r="D15" s="1">
        <v>0</v>
      </c>
      <c r="E15" s="1" t="s">
        <v>84</v>
      </c>
      <c r="F15" s="1" t="s">
        <v>76</v>
      </c>
      <c r="G15" s="1">
        <v>0</v>
      </c>
      <c r="H15" s="1">
        <v>948.5</v>
      </c>
      <c r="I15" s="1">
        <v>0</v>
      </c>
      <c r="J15">
        <f t="shared" si="0"/>
        <v>-1.2933130123317051</v>
      </c>
      <c r="K15">
        <f t="shared" si="1"/>
        <v>0.32276637686310761</v>
      </c>
      <c r="L15">
        <f t="shared" si="2"/>
        <v>407.62533672137198</v>
      </c>
      <c r="M15">
        <f t="shared" si="3"/>
        <v>0.54389826800701391</v>
      </c>
      <c r="N15">
        <f t="shared" si="4"/>
        <v>0.18054685193584186</v>
      </c>
      <c r="O15">
        <f t="shared" si="5"/>
        <v>2.7173225879669189</v>
      </c>
      <c r="P15" s="1">
        <v>5</v>
      </c>
      <c r="Q15">
        <f t="shared" si="6"/>
        <v>1.6395652592182159</v>
      </c>
      <c r="R15" s="1">
        <v>1</v>
      </c>
      <c r="S15">
        <f t="shared" si="7"/>
        <v>3.2791305184364319</v>
      </c>
      <c r="T15" s="1">
        <v>9.6554450988769531</v>
      </c>
      <c r="U15" s="1">
        <v>2.7173225879669189</v>
      </c>
      <c r="V15" s="1">
        <v>9.7383346557617188</v>
      </c>
      <c r="W15" s="1">
        <v>400.78384399414062</v>
      </c>
      <c r="X15" s="1">
        <v>401.85708618164062</v>
      </c>
      <c r="Y15" s="1">
        <v>5.2173027992248535</v>
      </c>
      <c r="Z15" s="1">
        <v>5.7573142051696777</v>
      </c>
      <c r="AA15" s="1">
        <v>42.539283752441406</v>
      </c>
      <c r="AB15" s="1">
        <v>46.942268371582031</v>
      </c>
      <c r="AC15" s="1">
        <v>500.69949340820312</v>
      </c>
      <c r="AD15" s="1">
        <v>49.829547882080078</v>
      </c>
      <c r="AE15" s="1">
        <v>94.229248046875</v>
      </c>
      <c r="AF15" s="1">
        <v>98.196792602539062</v>
      </c>
      <c r="AG15" s="1">
        <v>14.104475021362305</v>
      </c>
      <c r="AH15" s="1">
        <v>-0.21745163202285767</v>
      </c>
      <c r="AI15" s="1">
        <v>1</v>
      </c>
      <c r="AJ15" s="1">
        <v>-0.21956524252891541</v>
      </c>
      <c r="AK15" s="1">
        <v>2.737391471862793</v>
      </c>
      <c r="AL15" s="1">
        <v>1</v>
      </c>
      <c r="AM15" s="1">
        <v>0</v>
      </c>
      <c r="AN15" s="1">
        <v>0.18999999761581421</v>
      </c>
      <c r="AO15" s="1">
        <v>111115</v>
      </c>
      <c r="AP15">
        <f t="shared" si="8"/>
        <v>1.0013989868164062</v>
      </c>
      <c r="AQ15">
        <f t="shared" si="9"/>
        <v>5.4389826800701395E-4</v>
      </c>
      <c r="AR15">
        <f t="shared" si="10"/>
        <v>275.8673225879669</v>
      </c>
      <c r="AS15">
        <f t="shared" si="11"/>
        <v>282.80544509887693</v>
      </c>
      <c r="AT15">
        <f t="shared" si="12"/>
        <v>9.4676139787923148</v>
      </c>
      <c r="AU15">
        <f t="shared" si="13"/>
        <v>0.54283634145422976</v>
      </c>
      <c r="AV15">
        <f t="shared" si="14"/>
        <v>0.74589664088854069</v>
      </c>
      <c r="AW15">
        <f t="shared" si="15"/>
        <v>7.5959369050639856</v>
      </c>
      <c r="AX15">
        <f t="shared" si="16"/>
        <v>1.8386226998943078</v>
      </c>
      <c r="AY15">
        <f t="shared" si="17"/>
        <v>6.186383843421936</v>
      </c>
      <c r="AZ15">
        <f t="shared" si="18"/>
        <v>0.95099044045548364</v>
      </c>
      <c r="BA15">
        <f t="shared" si="19"/>
        <v>0.29384324634005193</v>
      </c>
      <c r="BB15">
        <f t="shared" si="20"/>
        <v>0.56534978895269883</v>
      </c>
      <c r="BC15">
        <f t="shared" si="21"/>
        <v>0.38564065150278481</v>
      </c>
      <c r="BD15">
        <f t="shared" si="22"/>
        <v>0.18604860538567364</v>
      </c>
      <c r="BE15">
        <f t="shared" si="23"/>
        <v>40.027500649568715</v>
      </c>
      <c r="BF15">
        <f t="shared" si="24"/>
        <v>1.0143539848818892</v>
      </c>
      <c r="BG15">
        <f t="shared" si="25"/>
        <v>77.815581981879873</v>
      </c>
      <c r="BH15">
        <f t="shared" si="26"/>
        <v>402.38953603590272</v>
      </c>
      <c r="BI15">
        <f t="shared" si="27"/>
        <v>-2.5010567056681699E-3</v>
      </c>
    </row>
    <row r="16" spans="1:61">
      <c r="A16" s="1">
        <v>7</v>
      </c>
      <c r="B16" s="1" t="s">
        <v>85</v>
      </c>
      <c r="C16" s="1" t="s">
        <v>74</v>
      </c>
      <c r="D16" s="1">
        <v>0</v>
      </c>
      <c r="E16" s="1" t="s">
        <v>86</v>
      </c>
      <c r="F16" s="1" t="s">
        <v>76</v>
      </c>
      <c r="G16" s="1">
        <v>0</v>
      </c>
      <c r="H16" s="1">
        <v>1101.5</v>
      </c>
      <c r="I16" s="1">
        <v>0</v>
      </c>
      <c r="J16">
        <f t="shared" si="0"/>
        <v>-6.9532693719055318</v>
      </c>
      <c r="K16">
        <f t="shared" si="1"/>
        <v>0.72184334186409438</v>
      </c>
      <c r="L16">
        <f t="shared" si="2"/>
        <v>423.9426331650759</v>
      </c>
      <c r="M16">
        <f t="shared" si="3"/>
        <v>0.91531577118672391</v>
      </c>
      <c r="N16">
        <f t="shared" si="4"/>
        <v>0.14918319367395561</v>
      </c>
      <c r="O16">
        <f t="shared" si="5"/>
        <v>2.6652324199676514</v>
      </c>
      <c r="P16" s="1">
        <v>4.5</v>
      </c>
      <c r="Q16">
        <f t="shared" si="6"/>
        <v>1.7493478804826736</v>
      </c>
      <c r="R16" s="1">
        <v>1</v>
      </c>
      <c r="S16">
        <f t="shared" si="7"/>
        <v>3.4986957609653473</v>
      </c>
      <c r="T16" s="1">
        <v>9.7950763702392578</v>
      </c>
      <c r="U16" s="1">
        <v>2.6652324199676514</v>
      </c>
      <c r="V16" s="1">
        <v>9.8858585357666016</v>
      </c>
      <c r="W16" s="1">
        <v>400.88442993164062</v>
      </c>
      <c r="X16" s="1">
        <v>406.79925537109375</v>
      </c>
      <c r="Y16" s="1">
        <v>5.2309632301330566</v>
      </c>
      <c r="Z16" s="1">
        <v>6.0486583709716797</v>
      </c>
      <c r="AA16" s="1">
        <v>42.252872467041016</v>
      </c>
      <c r="AB16" s="1">
        <v>48.857765197753906</v>
      </c>
      <c r="AC16" s="1">
        <v>500.67645263671875</v>
      </c>
      <c r="AD16" s="1">
        <v>58.661094665527344</v>
      </c>
      <c r="AE16" s="1">
        <v>82.054817199707031</v>
      </c>
      <c r="AF16" s="1">
        <v>98.196739196777344</v>
      </c>
      <c r="AG16" s="1">
        <v>14.104475021362305</v>
      </c>
      <c r="AH16" s="1">
        <v>-0.21745163202285767</v>
      </c>
      <c r="AI16" s="1">
        <v>1</v>
      </c>
      <c r="AJ16" s="1">
        <v>-0.21956524252891541</v>
      </c>
      <c r="AK16" s="1">
        <v>2.737391471862793</v>
      </c>
      <c r="AL16" s="1">
        <v>1</v>
      </c>
      <c r="AM16" s="1">
        <v>0</v>
      </c>
      <c r="AN16" s="1">
        <v>0.18999999761581421</v>
      </c>
      <c r="AO16" s="1">
        <v>111115</v>
      </c>
      <c r="AP16">
        <f t="shared" si="8"/>
        <v>1.1126143391927081</v>
      </c>
      <c r="AQ16">
        <f t="shared" si="9"/>
        <v>9.1531577118672395E-4</v>
      </c>
      <c r="AR16">
        <f t="shared" si="10"/>
        <v>275.81523241996763</v>
      </c>
      <c r="AS16">
        <f t="shared" si="11"/>
        <v>282.94507637023924</v>
      </c>
      <c r="AT16">
        <f t="shared" si="12"/>
        <v>11.145607846591247</v>
      </c>
      <c r="AU16">
        <f t="shared" si="13"/>
        <v>0.38187152518182682</v>
      </c>
      <c r="AV16">
        <f t="shared" si="14"/>
        <v>0.7431417222186657</v>
      </c>
      <c r="AW16">
        <f t="shared" si="15"/>
        <v>7.5678859430299124</v>
      </c>
      <c r="AX16">
        <f t="shared" si="16"/>
        <v>1.5192275720582327</v>
      </c>
      <c r="AY16">
        <f t="shared" si="17"/>
        <v>6.2301543951034546</v>
      </c>
      <c r="AZ16">
        <f t="shared" si="18"/>
        <v>0.95386813384156111</v>
      </c>
      <c r="BA16">
        <f t="shared" si="19"/>
        <v>0.59838569877669645</v>
      </c>
      <c r="BB16">
        <f t="shared" si="20"/>
        <v>0.5939585285447101</v>
      </c>
      <c r="BC16">
        <f t="shared" si="21"/>
        <v>0.35990960529685101</v>
      </c>
      <c r="BD16">
        <f t="shared" si="22"/>
        <v>0.3834176598518152</v>
      </c>
      <c r="BE16">
        <f t="shared" si="23"/>
        <v>41.629784183306008</v>
      </c>
      <c r="BF16">
        <f t="shared" si="24"/>
        <v>1.0421421071145853</v>
      </c>
      <c r="BG16">
        <f t="shared" si="25"/>
        <v>83.244653542292681</v>
      </c>
      <c r="BH16">
        <f t="shared" si="26"/>
        <v>409.48223048336314</v>
      </c>
      <c r="BI16">
        <f t="shared" si="27"/>
        <v>-1.4135472964657204E-2</v>
      </c>
    </row>
    <row r="17" spans="1:61">
      <c r="A17" s="1">
        <v>8</v>
      </c>
      <c r="B17" s="1" t="s">
        <v>87</v>
      </c>
      <c r="C17" s="1" t="s">
        <v>74</v>
      </c>
      <c r="D17" s="1">
        <v>0</v>
      </c>
      <c r="E17" s="1" t="s">
        <v>80</v>
      </c>
      <c r="F17" s="1" t="s">
        <v>88</v>
      </c>
      <c r="G17" s="1">
        <v>0</v>
      </c>
      <c r="H17" s="1">
        <v>1321.5</v>
      </c>
      <c r="I17" s="1">
        <v>0</v>
      </c>
      <c r="J17">
        <f t="shared" si="0"/>
        <v>-4.9076697845357078</v>
      </c>
      <c r="K17">
        <f t="shared" si="1"/>
        <v>1.8027601296523161</v>
      </c>
      <c r="L17">
        <f t="shared" si="2"/>
        <v>407.38325867997725</v>
      </c>
      <c r="M17">
        <f t="shared" si="3"/>
        <v>1.9593396506637577</v>
      </c>
      <c r="N17">
        <f t="shared" si="4"/>
        <v>0.1475817980903753</v>
      </c>
      <c r="O17">
        <f t="shared" si="5"/>
        <v>2.6762411594390869</v>
      </c>
      <c r="P17" s="1">
        <v>2</v>
      </c>
      <c r="Q17">
        <f t="shared" si="6"/>
        <v>2.2982609868049622</v>
      </c>
      <c r="R17" s="1">
        <v>1</v>
      </c>
      <c r="S17">
        <f t="shared" si="7"/>
        <v>4.5965219736099243</v>
      </c>
      <c r="T17" s="1">
        <v>9.9781532287597656</v>
      </c>
      <c r="U17" s="1">
        <v>2.6762411594390869</v>
      </c>
      <c r="V17" s="1">
        <v>10.060854911804199</v>
      </c>
      <c r="W17" s="1">
        <v>400.86016845703125</v>
      </c>
      <c r="X17" s="1">
        <v>402.5054931640625</v>
      </c>
      <c r="Y17" s="1">
        <v>5.2925028800964355</v>
      </c>
      <c r="Z17" s="1">
        <v>6.0704007148742676</v>
      </c>
      <c r="AA17" s="1">
        <v>42.232017517089844</v>
      </c>
      <c r="AB17" s="1">
        <v>48.4393310546875</v>
      </c>
      <c r="AC17" s="1">
        <v>500.6944580078125</v>
      </c>
      <c r="AD17" s="1">
        <v>59.969749450683594</v>
      </c>
      <c r="AE17" s="1">
        <v>80.043388366699219</v>
      </c>
      <c r="AF17" s="1">
        <v>98.204620361328125</v>
      </c>
      <c r="AG17" s="1">
        <v>14.104475021362305</v>
      </c>
      <c r="AH17" s="1">
        <v>-0.21745163202285767</v>
      </c>
      <c r="AI17" s="1">
        <v>1</v>
      </c>
      <c r="AJ17" s="1">
        <v>-0.21956524252891541</v>
      </c>
      <c r="AK17" s="1">
        <v>2.737391471862793</v>
      </c>
      <c r="AL17" s="1">
        <v>1</v>
      </c>
      <c r="AM17" s="1">
        <v>0</v>
      </c>
      <c r="AN17" s="1">
        <v>0.18999999761581421</v>
      </c>
      <c r="AO17" s="1">
        <v>111115</v>
      </c>
      <c r="AP17">
        <f t="shared" si="8"/>
        <v>2.503472290039062</v>
      </c>
      <c r="AQ17">
        <f t="shared" si="9"/>
        <v>1.9593396506637577E-3</v>
      </c>
      <c r="AR17">
        <f t="shared" si="10"/>
        <v>275.82624115943906</v>
      </c>
      <c r="AS17">
        <f t="shared" si="11"/>
        <v>283.12815322875974</v>
      </c>
      <c r="AT17">
        <f t="shared" si="12"/>
        <v>11.394252252650858</v>
      </c>
      <c r="AU17">
        <f t="shared" si="13"/>
        <v>-4.9650674771638821E-2</v>
      </c>
      <c r="AV17">
        <f t="shared" si="14"/>
        <v>0.74372319573573764</v>
      </c>
      <c r="AW17">
        <f t="shared" si="15"/>
        <v>7.5731996417208025</v>
      </c>
      <c r="AX17">
        <f t="shared" si="16"/>
        <v>1.5027989268465349</v>
      </c>
      <c r="AY17">
        <f t="shared" si="17"/>
        <v>6.3271971940994263</v>
      </c>
      <c r="AZ17">
        <f t="shared" si="18"/>
        <v>0.96027563918053349</v>
      </c>
      <c r="BA17">
        <f t="shared" si="19"/>
        <v>1.2948993989295259</v>
      </c>
      <c r="BB17">
        <f t="shared" si="20"/>
        <v>0.59614139764536234</v>
      </c>
      <c r="BC17">
        <f t="shared" si="21"/>
        <v>0.36413424153517115</v>
      </c>
      <c r="BD17">
        <f t="shared" si="22"/>
        <v>0.84346945318604349</v>
      </c>
      <c r="BE17">
        <f t="shared" si="23"/>
        <v>40.006918260227899</v>
      </c>
      <c r="BF17">
        <f t="shared" si="24"/>
        <v>1.0121185067005447</v>
      </c>
      <c r="BG17">
        <f t="shared" si="25"/>
        <v>85.648662525652071</v>
      </c>
      <c r="BH17">
        <f t="shared" si="26"/>
        <v>403.94687737742237</v>
      </c>
      <c r="BI17">
        <f t="shared" si="27"/>
        <v>-1.0405708688528957E-2</v>
      </c>
    </row>
    <row r="18" spans="1:61">
      <c r="A18" s="1">
        <v>9</v>
      </c>
      <c r="B18" s="1" t="s">
        <v>89</v>
      </c>
      <c r="C18" s="1" t="s">
        <v>74</v>
      </c>
      <c r="D18" s="1">
        <v>0</v>
      </c>
      <c r="E18" s="1" t="s">
        <v>84</v>
      </c>
      <c r="F18" s="1" t="s">
        <v>88</v>
      </c>
      <c r="G18" s="1">
        <v>0</v>
      </c>
      <c r="H18" s="1">
        <v>1456.5</v>
      </c>
      <c r="I18" s="1">
        <v>0</v>
      </c>
      <c r="J18">
        <f t="shared" si="0"/>
        <v>-1.1281903344739441</v>
      </c>
      <c r="K18">
        <f t="shared" si="1"/>
        <v>0.76335432251758395</v>
      </c>
      <c r="L18">
        <f t="shared" si="2"/>
        <v>403.02854203420367</v>
      </c>
      <c r="M18">
        <f t="shared" si="3"/>
        <v>1.1015380109945536</v>
      </c>
      <c r="N18">
        <f t="shared" si="4"/>
        <v>0.16658808592078933</v>
      </c>
      <c r="O18">
        <f t="shared" si="5"/>
        <v>2.902780294418335</v>
      </c>
      <c r="P18" s="1">
        <v>3</v>
      </c>
      <c r="Q18">
        <f t="shared" si="6"/>
        <v>2.0786957442760468</v>
      </c>
      <c r="R18" s="1">
        <v>1</v>
      </c>
      <c r="S18">
        <f t="shared" si="7"/>
        <v>4.1573914885520935</v>
      </c>
      <c r="T18" s="1">
        <v>10.056919097900391</v>
      </c>
      <c r="U18" s="1">
        <v>2.902780294418335</v>
      </c>
      <c r="V18" s="1">
        <v>10.119970321655273</v>
      </c>
      <c r="W18" s="1">
        <v>400.95562744140625</v>
      </c>
      <c r="X18" s="1">
        <v>401.36666870117188</v>
      </c>
      <c r="Y18" s="1">
        <v>5.3434443473815918</v>
      </c>
      <c r="Z18" s="1">
        <v>5.999443531036377</v>
      </c>
      <c r="AA18" s="1">
        <v>42.415512084960938</v>
      </c>
      <c r="AB18" s="1">
        <v>47.62274169921875</v>
      </c>
      <c r="AC18" s="1">
        <v>500.73052978515625</v>
      </c>
      <c r="AD18" s="1">
        <v>44.585330963134766</v>
      </c>
      <c r="AE18" s="1">
        <v>54.279872894287109</v>
      </c>
      <c r="AF18" s="1">
        <v>98.207511901855469</v>
      </c>
      <c r="AG18" s="1">
        <v>14.104475021362305</v>
      </c>
      <c r="AH18" s="1">
        <v>-0.21745163202285767</v>
      </c>
      <c r="AI18" s="1">
        <v>0.66666668653488159</v>
      </c>
      <c r="AJ18" s="1">
        <v>-0.21956524252891541</v>
      </c>
      <c r="AK18" s="1">
        <v>2.737391471862793</v>
      </c>
      <c r="AL18" s="1">
        <v>1</v>
      </c>
      <c r="AM18" s="1">
        <v>0</v>
      </c>
      <c r="AN18" s="1">
        <v>0.18999999761581421</v>
      </c>
      <c r="AO18" s="1">
        <v>111115</v>
      </c>
      <c r="AP18">
        <f t="shared" si="8"/>
        <v>1.6691017659505205</v>
      </c>
      <c r="AQ18">
        <f t="shared" si="9"/>
        <v>1.1015380109945536E-3</v>
      </c>
      <c r="AR18">
        <f t="shared" si="10"/>
        <v>276.05278029441831</v>
      </c>
      <c r="AS18">
        <f t="shared" si="11"/>
        <v>283.20691909790037</v>
      </c>
      <c r="AT18">
        <f t="shared" si="12"/>
        <v>8.4712127766958929</v>
      </c>
      <c r="AU18">
        <f t="shared" si="13"/>
        <v>0.23562538695180299</v>
      </c>
      <c r="AV18">
        <f t="shared" si="14"/>
        <v>0.75577850789955414</v>
      </c>
      <c r="AW18">
        <f t="shared" si="15"/>
        <v>7.6957301255615551</v>
      </c>
      <c r="AX18">
        <f t="shared" si="16"/>
        <v>1.6962865945251782</v>
      </c>
      <c r="AY18">
        <f t="shared" si="17"/>
        <v>6.4798496961593628</v>
      </c>
      <c r="AZ18">
        <f t="shared" si="18"/>
        <v>0.97043182573993692</v>
      </c>
      <c r="BA18">
        <f t="shared" si="19"/>
        <v>0.64493531774082435</v>
      </c>
      <c r="BB18">
        <f t="shared" si="20"/>
        <v>0.58919042197876481</v>
      </c>
      <c r="BC18">
        <f t="shared" si="21"/>
        <v>0.3812414037611721</v>
      </c>
      <c r="BD18">
        <f t="shared" si="22"/>
        <v>0.41227834312770528</v>
      </c>
      <c r="BE18">
        <f t="shared" si="23"/>
        <v>39.580430338611514</v>
      </c>
      <c r="BF18">
        <f t="shared" si="24"/>
        <v>1.0041405364785512</v>
      </c>
      <c r="BG18">
        <f t="shared" si="25"/>
        <v>81.249040773133416</v>
      </c>
      <c r="BH18">
        <f t="shared" si="26"/>
        <v>401.7330178784706</v>
      </c>
      <c r="BI18">
        <f t="shared" si="27"/>
        <v>-2.2817238913944125E-3</v>
      </c>
    </row>
    <row r="19" spans="1:61">
      <c r="A19" s="1">
        <v>10</v>
      </c>
      <c r="B19" s="1" t="s">
        <v>90</v>
      </c>
      <c r="C19" s="1" t="s">
        <v>74</v>
      </c>
      <c r="D19" s="1">
        <v>0</v>
      </c>
      <c r="E19" s="1" t="s">
        <v>86</v>
      </c>
      <c r="F19" s="1" t="s">
        <v>88</v>
      </c>
      <c r="G19" s="1">
        <v>0</v>
      </c>
      <c r="H19" s="1">
        <v>1573.5</v>
      </c>
      <c r="I19" s="1">
        <v>0</v>
      </c>
      <c r="J19">
        <f t="shared" si="0"/>
        <v>-1.1905592945587984</v>
      </c>
      <c r="K19">
        <f t="shared" si="1"/>
        <v>0.45095963842931253</v>
      </c>
      <c r="L19">
        <f t="shared" si="2"/>
        <v>404.8099375843064</v>
      </c>
      <c r="M19">
        <f t="shared" si="3"/>
        <v>0.76136284431505208</v>
      </c>
      <c r="N19">
        <f t="shared" si="4"/>
        <v>0.1835296697173735</v>
      </c>
      <c r="O19">
        <f t="shared" si="5"/>
        <v>3.0594160556793213</v>
      </c>
      <c r="P19" s="1">
        <v>3.5</v>
      </c>
      <c r="Q19">
        <f t="shared" si="6"/>
        <v>1.9689131230115891</v>
      </c>
      <c r="R19" s="1">
        <v>1</v>
      </c>
      <c r="S19">
        <f t="shared" si="7"/>
        <v>3.9378262460231781</v>
      </c>
      <c r="T19" s="1">
        <v>10.150321960449219</v>
      </c>
      <c r="U19" s="1">
        <v>3.0594160556793213</v>
      </c>
      <c r="V19" s="1">
        <v>10.220931053161621</v>
      </c>
      <c r="W19" s="1">
        <v>400.74859619140625</v>
      </c>
      <c r="X19" s="1">
        <v>401.36727905273438</v>
      </c>
      <c r="Y19" s="1">
        <v>5.3836669921875</v>
      </c>
      <c r="Z19" s="1">
        <v>5.9127869606018066</v>
      </c>
      <c r="AA19" s="1">
        <v>42.468929290771484</v>
      </c>
      <c r="AB19" s="1">
        <v>46.642879486083984</v>
      </c>
      <c r="AC19" s="1">
        <v>500.64520263671875</v>
      </c>
      <c r="AD19" s="1">
        <v>29.194917678833008</v>
      </c>
      <c r="AE19" s="1">
        <v>44.890445709228516</v>
      </c>
      <c r="AF19" s="1">
        <v>98.208335876464844</v>
      </c>
      <c r="AG19" s="1">
        <v>14.104475021362305</v>
      </c>
      <c r="AH19" s="1">
        <v>-0.21745163202285767</v>
      </c>
      <c r="AI19" s="1">
        <v>1</v>
      </c>
      <c r="AJ19" s="1">
        <v>-0.21956524252891541</v>
      </c>
      <c r="AK19" s="1">
        <v>2.737391471862793</v>
      </c>
      <c r="AL19" s="1">
        <v>1</v>
      </c>
      <c r="AM19" s="1">
        <v>0</v>
      </c>
      <c r="AN19" s="1">
        <v>0.18999999761581421</v>
      </c>
      <c r="AO19" s="1">
        <v>111115</v>
      </c>
      <c r="AP19">
        <f t="shared" si="8"/>
        <v>1.430414864676339</v>
      </c>
      <c r="AQ19">
        <f t="shared" si="9"/>
        <v>7.6136284431505203E-4</v>
      </c>
      <c r="AR19">
        <f t="shared" si="10"/>
        <v>276.2094160556793</v>
      </c>
      <c r="AS19">
        <f t="shared" si="11"/>
        <v>283.3003219604492</v>
      </c>
      <c r="AT19">
        <f t="shared" si="12"/>
        <v>5.5470342893721636</v>
      </c>
      <c r="AU19">
        <f t="shared" si="13"/>
        <v>0.35257105475066775</v>
      </c>
      <c r="AV19">
        <f t="shared" si="14"/>
        <v>0.76421463751013741</v>
      </c>
      <c r="AW19">
        <f t="shared" si="15"/>
        <v>7.7815658995732742</v>
      </c>
      <c r="AX19">
        <f t="shared" si="16"/>
        <v>1.8687789389714675</v>
      </c>
      <c r="AY19">
        <f t="shared" si="17"/>
        <v>6.60486900806427</v>
      </c>
      <c r="AZ19">
        <f t="shared" si="18"/>
        <v>0.97882003565680531</v>
      </c>
      <c r="BA19">
        <f t="shared" si="19"/>
        <v>0.40462231397410808</v>
      </c>
      <c r="BB19">
        <f t="shared" si="20"/>
        <v>0.58068496779276391</v>
      </c>
      <c r="BC19">
        <f t="shared" si="21"/>
        <v>0.3981350678640414</v>
      </c>
      <c r="BD19">
        <f t="shared" si="22"/>
        <v>0.25668029434650291</v>
      </c>
      <c r="BE19">
        <f t="shared" si="23"/>
        <v>39.75571031641033</v>
      </c>
      <c r="BF19">
        <f t="shared" si="24"/>
        <v>1.0085773273289667</v>
      </c>
      <c r="BG19">
        <f t="shared" si="25"/>
        <v>78.303633650132753</v>
      </c>
      <c r="BH19">
        <f t="shared" si="26"/>
        <v>401.77543699248031</v>
      </c>
      <c r="BI19">
        <f t="shared" si="27"/>
        <v>-2.3203289762494229E-3</v>
      </c>
    </row>
    <row r="20" spans="1:61">
      <c r="A20" s="1">
        <v>11</v>
      </c>
      <c r="B20" s="1" t="s">
        <v>91</v>
      </c>
      <c r="C20" s="1" t="s">
        <v>74</v>
      </c>
      <c r="D20" s="1">
        <v>0</v>
      </c>
      <c r="E20" s="1" t="s">
        <v>78</v>
      </c>
      <c r="F20" s="1" t="s">
        <v>88</v>
      </c>
      <c r="G20" s="1">
        <v>0</v>
      </c>
      <c r="H20" s="1">
        <v>1750.5</v>
      </c>
      <c r="I20" s="1">
        <v>0</v>
      </c>
      <c r="J20">
        <f t="shared" si="0"/>
        <v>-0.9080848970472073</v>
      </c>
      <c r="K20">
        <f t="shared" si="1"/>
        <v>0.83708085359209772</v>
      </c>
      <c r="L20">
        <f t="shared" si="2"/>
        <v>401.28575953585562</v>
      </c>
      <c r="M20">
        <f t="shared" si="3"/>
        <v>1.4818942084070568</v>
      </c>
      <c r="N20">
        <f t="shared" si="4"/>
        <v>0.20267740339865137</v>
      </c>
      <c r="O20">
        <f t="shared" si="5"/>
        <v>3.3119468688964844</v>
      </c>
      <c r="P20" s="1">
        <v>1.5</v>
      </c>
      <c r="Q20">
        <f t="shared" si="6"/>
        <v>2.4080436080694199</v>
      </c>
      <c r="R20" s="1">
        <v>1</v>
      </c>
      <c r="S20">
        <f t="shared" si="7"/>
        <v>4.8160872161388397</v>
      </c>
      <c r="T20" s="1">
        <v>10.406098365783691</v>
      </c>
      <c r="U20" s="1">
        <v>3.3119468688964844</v>
      </c>
      <c r="V20" s="1">
        <v>10.451013565063477</v>
      </c>
      <c r="W20" s="1">
        <v>400.502197265625</v>
      </c>
      <c r="X20" s="1">
        <v>400.59640502929688</v>
      </c>
      <c r="Y20" s="1">
        <v>5.4165511131286621</v>
      </c>
      <c r="Z20" s="1">
        <v>5.8579282760620117</v>
      </c>
      <c r="AA20" s="1">
        <v>42.005550384521484</v>
      </c>
      <c r="AB20" s="1">
        <v>45.428443908691406</v>
      </c>
      <c r="AC20" s="1">
        <v>500.664794921875</v>
      </c>
      <c r="AD20" s="1">
        <v>61.47064208984375</v>
      </c>
      <c r="AE20" s="1">
        <v>81.763008117675781</v>
      </c>
      <c r="AF20" s="1">
        <v>98.211090087890625</v>
      </c>
      <c r="AG20" s="1">
        <v>14.104475021362305</v>
      </c>
      <c r="AH20" s="1">
        <v>-0.21745163202285767</v>
      </c>
      <c r="AI20" s="1">
        <v>0.66666668653488159</v>
      </c>
      <c r="AJ20" s="1">
        <v>-0.21956524252891541</v>
      </c>
      <c r="AK20" s="1">
        <v>2.737391471862793</v>
      </c>
      <c r="AL20" s="1">
        <v>1</v>
      </c>
      <c r="AM20" s="1">
        <v>0</v>
      </c>
      <c r="AN20" s="1">
        <v>0.18999999761581421</v>
      </c>
      <c r="AO20" s="1">
        <v>111115</v>
      </c>
      <c r="AP20">
        <f t="shared" si="8"/>
        <v>3.3377652994791664</v>
      </c>
      <c r="AQ20">
        <f t="shared" si="9"/>
        <v>1.4818942084070567E-3</v>
      </c>
      <c r="AR20">
        <f t="shared" si="10"/>
        <v>276.46194686889646</v>
      </c>
      <c r="AS20">
        <f t="shared" si="11"/>
        <v>283.55609836578367</v>
      </c>
      <c r="AT20">
        <f t="shared" si="12"/>
        <v>11.679421850512881</v>
      </c>
      <c r="AU20">
        <f t="shared" si="13"/>
        <v>0.10124003849990253</v>
      </c>
      <c r="AV20">
        <f t="shared" si="14"/>
        <v>0.77799092504737943</v>
      </c>
      <c r="AW20">
        <f t="shared" si="15"/>
        <v>7.9216198939564082</v>
      </c>
      <c r="AX20">
        <f t="shared" si="16"/>
        <v>2.0636916178943965</v>
      </c>
      <c r="AY20">
        <f t="shared" si="17"/>
        <v>6.8590226173400879</v>
      </c>
      <c r="AZ20">
        <f t="shared" si="18"/>
        <v>0.99607007584098184</v>
      </c>
      <c r="BA20">
        <f t="shared" si="19"/>
        <v>0.71313188430489505</v>
      </c>
      <c r="BB20">
        <f t="shared" si="20"/>
        <v>0.57531352164872807</v>
      </c>
      <c r="BC20">
        <f t="shared" si="21"/>
        <v>0.42075655419225377</v>
      </c>
      <c r="BD20">
        <f t="shared" si="22"/>
        <v>0.4554008515406216</v>
      </c>
      <c r="BE20">
        <f t="shared" si="23"/>
        <v>39.410711880763529</v>
      </c>
      <c r="BF20">
        <f t="shared" si="24"/>
        <v>1.001720820501393</v>
      </c>
      <c r="BG20">
        <f t="shared" si="25"/>
        <v>77.652147691118714</v>
      </c>
      <c r="BH20">
        <f t="shared" si="26"/>
        <v>400.85095079559977</v>
      </c>
      <c r="BI20">
        <f t="shared" si="27"/>
        <v>-1.7591262388583096E-3</v>
      </c>
    </row>
    <row r="21" spans="1:61">
      <c r="A21" s="1">
        <v>12</v>
      </c>
      <c r="B21" s="1" t="s">
        <v>92</v>
      </c>
      <c r="C21" s="1" t="s">
        <v>74</v>
      </c>
      <c r="D21" s="1">
        <v>0</v>
      </c>
      <c r="E21" s="1" t="s">
        <v>80</v>
      </c>
      <c r="F21" s="1" t="s">
        <v>88</v>
      </c>
      <c r="G21" s="1">
        <v>0</v>
      </c>
      <c r="H21" s="1">
        <v>1876</v>
      </c>
      <c r="I21" s="1">
        <v>0</v>
      </c>
      <c r="J21">
        <f t="shared" si="0"/>
        <v>-1.0122024548725665</v>
      </c>
      <c r="K21">
        <f t="shared" si="1"/>
        <v>0.3131919139502583</v>
      </c>
      <c r="L21">
        <f t="shared" si="2"/>
        <v>404.77142825413279</v>
      </c>
      <c r="M21">
        <f t="shared" si="3"/>
        <v>0.62960404491336985</v>
      </c>
      <c r="N21">
        <f t="shared" si="4"/>
        <v>0.21085185449361099</v>
      </c>
      <c r="O21">
        <f t="shared" si="5"/>
        <v>3.3680105209350586</v>
      </c>
      <c r="P21" s="1">
        <v>3</v>
      </c>
      <c r="Q21">
        <f t="shared" si="6"/>
        <v>2.0786957442760468</v>
      </c>
      <c r="R21" s="1">
        <v>1</v>
      </c>
      <c r="S21">
        <f t="shared" si="7"/>
        <v>4.1573914885520935</v>
      </c>
      <c r="T21" s="1">
        <v>10.591946601867676</v>
      </c>
      <c r="U21" s="1">
        <v>3.3680105209350586</v>
      </c>
      <c r="V21" s="1">
        <v>10.654195785522461</v>
      </c>
      <c r="W21" s="1">
        <v>400.19033813476562</v>
      </c>
      <c r="X21" s="1">
        <v>400.64569091796875</v>
      </c>
      <c r="Y21" s="1">
        <v>5.4308834075927734</v>
      </c>
      <c r="Z21" s="1">
        <v>5.8059420585632324</v>
      </c>
      <c r="AA21" s="1">
        <v>41.599296569824219</v>
      </c>
      <c r="AB21" s="1">
        <v>44.472156524658203</v>
      </c>
      <c r="AC21" s="1">
        <v>500.68057250976562</v>
      </c>
      <c r="AD21" s="1">
        <v>61.930416107177734</v>
      </c>
      <c r="AE21" s="1">
        <v>82.588813781738281</v>
      </c>
      <c r="AF21" s="1">
        <v>98.214401245117188</v>
      </c>
      <c r="AG21" s="1">
        <v>14.104475021362305</v>
      </c>
      <c r="AH21" s="1">
        <v>-0.21745163202285767</v>
      </c>
      <c r="AI21" s="1">
        <v>1</v>
      </c>
      <c r="AJ21" s="1">
        <v>-0.21956524252891541</v>
      </c>
      <c r="AK21" s="1">
        <v>2.737391471862793</v>
      </c>
      <c r="AL21" s="1">
        <v>1</v>
      </c>
      <c r="AM21" s="1">
        <v>0</v>
      </c>
      <c r="AN21" s="1">
        <v>0.18999999761581421</v>
      </c>
      <c r="AO21" s="1">
        <v>111115</v>
      </c>
      <c r="AP21">
        <f t="shared" si="8"/>
        <v>1.6689352416992185</v>
      </c>
      <c r="AQ21">
        <f t="shared" si="9"/>
        <v>6.2960404491336987E-4</v>
      </c>
      <c r="AR21">
        <f t="shared" si="10"/>
        <v>276.51801052093504</v>
      </c>
      <c r="AS21">
        <f t="shared" si="11"/>
        <v>283.74194660186765</v>
      </c>
      <c r="AT21">
        <f t="shared" si="12"/>
        <v>11.766778912710151</v>
      </c>
      <c r="AU21">
        <f t="shared" si="13"/>
        <v>0.45226691961194537</v>
      </c>
      <c r="AV21">
        <f t="shared" si="14"/>
        <v>0.78107897743924193</v>
      </c>
      <c r="AW21">
        <f t="shared" si="15"/>
        <v>7.9527947789436224</v>
      </c>
      <c r="AX21">
        <f t="shared" si="16"/>
        <v>2.14685272038039</v>
      </c>
      <c r="AY21">
        <f t="shared" si="17"/>
        <v>6.9799785614013672</v>
      </c>
      <c r="AZ21">
        <f t="shared" si="18"/>
        <v>1.0043734659518497</v>
      </c>
      <c r="BA21">
        <f t="shared" si="19"/>
        <v>0.29125089056862946</v>
      </c>
      <c r="BB21">
        <f t="shared" si="20"/>
        <v>0.57022712294563094</v>
      </c>
      <c r="BC21">
        <f t="shared" si="21"/>
        <v>0.43414634300621879</v>
      </c>
      <c r="BD21">
        <f t="shared" si="22"/>
        <v>0.18388362007100817</v>
      </c>
      <c r="BE21">
        <f t="shared" si="23"/>
        <v>39.754383467110557</v>
      </c>
      <c r="BF21">
        <f t="shared" si="24"/>
        <v>1.0102977204789376</v>
      </c>
      <c r="BG21">
        <f t="shared" si="25"/>
        <v>74.722321085269186</v>
      </c>
      <c r="BH21">
        <f t="shared" si="26"/>
        <v>400.974376180793</v>
      </c>
      <c r="BI21">
        <f t="shared" si="27"/>
        <v>-1.8862581084778192E-3</v>
      </c>
    </row>
    <row r="22" spans="1:61">
      <c r="A22" s="1">
        <v>13</v>
      </c>
      <c r="B22" s="1" t="s">
        <v>93</v>
      </c>
      <c r="C22" s="1" t="s">
        <v>74</v>
      </c>
      <c r="D22" s="1">
        <v>0</v>
      </c>
      <c r="E22" s="1" t="s">
        <v>84</v>
      </c>
      <c r="F22" s="1" t="s">
        <v>88</v>
      </c>
      <c r="G22" s="1">
        <v>0</v>
      </c>
      <c r="H22" s="1">
        <v>1986.5</v>
      </c>
      <c r="I22" s="1">
        <v>0</v>
      </c>
      <c r="J22">
        <f t="shared" si="0"/>
        <v>-1.0441523269520487</v>
      </c>
      <c r="K22">
        <f t="shared" si="1"/>
        <v>0.33844445216620633</v>
      </c>
      <c r="L22">
        <f t="shared" si="2"/>
        <v>404.62933568272751</v>
      </c>
      <c r="M22">
        <f t="shared" si="3"/>
        <v>0.68258137499190019</v>
      </c>
      <c r="N22">
        <f t="shared" si="4"/>
        <v>0.21272863540216591</v>
      </c>
      <c r="O22">
        <f t="shared" si="5"/>
        <v>3.475679874420166</v>
      </c>
      <c r="P22" s="1">
        <v>3</v>
      </c>
      <c r="Q22">
        <f t="shared" si="6"/>
        <v>2.0786957442760468</v>
      </c>
      <c r="R22" s="1">
        <v>1</v>
      </c>
      <c r="S22">
        <f t="shared" si="7"/>
        <v>4.1573914885520935</v>
      </c>
      <c r="T22" s="1">
        <v>10.698312759399414</v>
      </c>
      <c r="U22" s="1">
        <v>3.475679874420166</v>
      </c>
      <c r="V22" s="1">
        <v>10.755565643310547</v>
      </c>
      <c r="W22" s="1">
        <v>400.2772216796875</v>
      </c>
      <c r="X22" s="1">
        <v>400.739013671875</v>
      </c>
      <c r="Y22" s="1">
        <v>5.4406857490539551</v>
      </c>
      <c r="Z22" s="1">
        <v>5.8473315238952637</v>
      </c>
      <c r="AA22" s="1">
        <v>41.381507873535156</v>
      </c>
      <c r="AB22" s="1">
        <v>44.474433898925781</v>
      </c>
      <c r="AC22" s="1">
        <v>500.62496948242188</v>
      </c>
      <c r="AD22" s="1">
        <v>35.622043609619141</v>
      </c>
      <c r="AE22" s="1">
        <v>49.058666229248047</v>
      </c>
      <c r="AF22" s="1">
        <v>98.217674255371094</v>
      </c>
      <c r="AG22" s="1">
        <v>14.104475021362305</v>
      </c>
      <c r="AH22" s="1">
        <v>-0.21745163202285767</v>
      </c>
      <c r="AI22" s="1">
        <v>1</v>
      </c>
      <c r="AJ22" s="1">
        <v>-0.21956524252891541</v>
      </c>
      <c r="AK22" s="1">
        <v>2.737391471862793</v>
      </c>
      <c r="AL22" s="1">
        <v>1</v>
      </c>
      <c r="AM22" s="1">
        <v>0</v>
      </c>
      <c r="AN22" s="1">
        <v>0.18999999761581421</v>
      </c>
      <c r="AO22" s="1">
        <v>111115</v>
      </c>
      <c r="AP22">
        <f t="shared" si="8"/>
        <v>1.6687498982747393</v>
      </c>
      <c r="AQ22">
        <f t="shared" si="9"/>
        <v>6.8258137499190019E-4</v>
      </c>
      <c r="AR22">
        <f t="shared" si="10"/>
        <v>276.62567987442014</v>
      </c>
      <c r="AS22">
        <f t="shared" si="11"/>
        <v>283.84831275939939</v>
      </c>
      <c r="AT22">
        <f t="shared" si="12"/>
        <v>6.7681882008980665</v>
      </c>
      <c r="AU22">
        <f t="shared" si="13"/>
        <v>0.38954534129160545</v>
      </c>
      <c r="AV22">
        <f t="shared" si="14"/>
        <v>0.78703993827927354</v>
      </c>
      <c r="AW22">
        <f t="shared" si="15"/>
        <v>8.0132210851677108</v>
      </c>
      <c r="AX22">
        <f t="shared" si="16"/>
        <v>2.1658895612724471</v>
      </c>
      <c r="AY22">
        <f t="shared" si="17"/>
        <v>7.08699631690979</v>
      </c>
      <c r="AZ22">
        <f t="shared" si="18"/>
        <v>1.0117708917910642</v>
      </c>
      <c r="BA22">
        <f t="shared" si="19"/>
        <v>0.31296651019669069</v>
      </c>
      <c r="BB22">
        <f t="shared" si="20"/>
        <v>0.57431130287710763</v>
      </c>
      <c r="BC22">
        <f t="shared" si="21"/>
        <v>0.43745958891395653</v>
      </c>
      <c r="BD22">
        <f t="shared" si="22"/>
        <v>0.19774394180412536</v>
      </c>
      <c r="BE22">
        <f t="shared" si="23"/>
        <v>39.741752286253337</v>
      </c>
      <c r="BF22">
        <f t="shared" si="24"/>
        <v>1.0097078694065906</v>
      </c>
      <c r="BG22">
        <f t="shared" si="25"/>
        <v>74.831350702006631</v>
      </c>
      <c r="BH22">
        <f t="shared" si="26"/>
        <v>401.07807378812021</v>
      </c>
      <c r="BI22">
        <f t="shared" si="27"/>
        <v>-1.94813264725466E-3</v>
      </c>
    </row>
    <row r="23" spans="1:61">
      <c r="A23" s="1">
        <v>14</v>
      </c>
      <c r="B23" s="1" t="s">
        <v>94</v>
      </c>
      <c r="C23" s="1" t="s">
        <v>74</v>
      </c>
      <c r="D23" s="1">
        <v>0</v>
      </c>
      <c r="E23" s="1" t="s">
        <v>78</v>
      </c>
      <c r="F23" s="1" t="s">
        <v>95</v>
      </c>
      <c r="G23" s="1">
        <v>0</v>
      </c>
      <c r="H23" s="1">
        <v>2135</v>
      </c>
      <c r="I23" s="1">
        <v>0</v>
      </c>
      <c r="J23">
        <f t="shared" si="0"/>
        <v>0.65868716224496404</v>
      </c>
      <c r="K23">
        <f t="shared" si="1"/>
        <v>0.54772460545414681</v>
      </c>
      <c r="L23">
        <f t="shared" si="2"/>
        <v>396.10091116804949</v>
      </c>
      <c r="M23">
        <f t="shared" si="3"/>
        <v>1.1341812481653288</v>
      </c>
      <c r="N23">
        <f t="shared" si="4"/>
        <v>0.22494636178889182</v>
      </c>
      <c r="O23">
        <f t="shared" si="5"/>
        <v>3.5769791603088379</v>
      </c>
      <c r="P23" s="1">
        <v>1.5</v>
      </c>
      <c r="Q23">
        <f t="shared" si="6"/>
        <v>2.4080436080694199</v>
      </c>
      <c r="R23" s="1">
        <v>1</v>
      </c>
      <c r="S23">
        <f t="shared" si="7"/>
        <v>4.8160872161388397</v>
      </c>
      <c r="T23" s="1">
        <v>10.912602424621582</v>
      </c>
      <c r="U23" s="1">
        <v>3.5769791603088379</v>
      </c>
      <c r="V23" s="1">
        <v>10.965167045593262</v>
      </c>
      <c r="W23" s="1">
        <v>399.99215698242188</v>
      </c>
      <c r="X23" s="1">
        <v>399.65902709960938</v>
      </c>
      <c r="Y23" s="1">
        <v>5.4424848556518555</v>
      </c>
      <c r="Z23" s="1">
        <v>5.780303955078125</v>
      </c>
      <c r="AA23" s="1">
        <v>40.809970855712891</v>
      </c>
      <c r="AB23" s="1">
        <v>43.34307861328125</v>
      </c>
      <c r="AC23" s="1">
        <v>500.69342041015625</v>
      </c>
      <c r="AD23" s="1">
        <v>364.77133178710938</v>
      </c>
      <c r="AE23" s="1">
        <v>426.6871337890625</v>
      </c>
      <c r="AF23" s="1">
        <v>98.219497680664062</v>
      </c>
      <c r="AG23" s="1">
        <v>14.104475021362305</v>
      </c>
      <c r="AH23" s="1">
        <v>-0.21745163202285767</v>
      </c>
      <c r="AI23" s="1">
        <v>1</v>
      </c>
      <c r="AJ23" s="1">
        <v>-0.21956524252891541</v>
      </c>
      <c r="AK23" s="1">
        <v>2.737391471862793</v>
      </c>
      <c r="AL23" s="1">
        <v>1</v>
      </c>
      <c r="AM23" s="1">
        <v>0</v>
      </c>
      <c r="AN23" s="1">
        <v>0.18999999761581421</v>
      </c>
      <c r="AO23" s="1">
        <v>111115</v>
      </c>
      <c r="AP23">
        <f t="shared" si="8"/>
        <v>3.3379561360677079</v>
      </c>
      <c r="AQ23">
        <f t="shared" si="9"/>
        <v>1.1341812481653289E-3</v>
      </c>
      <c r="AR23">
        <f t="shared" si="10"/>
        <v>276.72697916030882</v>
      </c>
      <c r="AS23">
        <f t="shared" si="11"/>
        <v>284.06260242462156</v>
      </c>
      <c r="AT23">
        <f t="shared" si="12"/>
        <v>69.306552169868155</v>
      </c>
      <c r="AU23">
        <f t="shared" si="13"/>
        <v>0.66955093610494354</v>
      </c>
      <c r="AV23">
        <f t="shared" si="14"/>
        <v>0.79268491269822106</v>
      </c>
      <c r="AW23">
        <f t="shared" si="15"/>
        <v>8.0705453745592983</v>
      </c>
      <c r="AX23">
        <f t="shared" si="16"/>
        <v>2.2902414194811733</v>
      </c>
      <c r="AY23">
        <f t="shared" si="17"/>
        <v>7.24479079246521</v>
      </c>
      <c r="AZ23">
        <f t="shared" si="18"/>
        <v>1.0227658765888445</v>
      </c>
      <c r="BA23">
        <f t="shared" si="19"/>
        <v>0.49179381343564454</v>
      </c>
      <c r="BB23">
        <f t="shared" si="20"/>
        <v>0.56773855090932923</v>
      </c>
      <c r="BC23">
        <f t="shared" si="21"/>
        <v>0.45502732567951532</v>
      </c>
      <c r="BD23">
        <f t="shared" si="22"/>
        <v>0.31195025221410921</v>
      </c>
      <c r="BE23">
        <f t="shared" si="23"/>
        <v>38.904832525779156</v>
      </c>
      <c r="BF23">
        <f t="shared" si="24"/>
        <v>0.99109712106997383</v>
      </c>
      <c r="BG23">
        <f t="shared" si="25"/>
        <v>74.342323335375539</v>
      </c>
      <c r="BH23">
        <f t="shared" si="26"/>
        <v>399.47439014659682</v>
      </c>
      <c r="BI23">
        <f t="shared" si="27"/>
        <v>1.2258191063138232E-3</v>
      </c>
    </row>
    <row r="24" spans="1:61">
      <c r="A24" s="1">
        <v>15</v>
      </c>
      <c r="B24" s="1" t="s">
        <v>96</v>
      </c>
      <c r="C24" s="1" t="s">
        <v>74</v>
      </c>
      <c r="D24" s="1">
        <v>0</v>
      </c>
      <c r="E24" s="1" t="s">
        <v>80</v>
      </c>
      <c r="F24" s="1" t="s">
        <v>95</v>
      </c>
      <c r="G24" s="1">
        <v>0</v>
      </c>
      <c r="H24" s="1">
        <v>2256.5</v>
      </c>
      <c r="I24" s="1">
        <v>0</v>
      </c>
      <c r="J24">
        <f t="shared" si="0"/>
        <v>-1.7511935840805528</v>
      </c>
      <c r="K24">
        <f t="shared" si="1"/>
        <v>0.45107179616370507</v>
      </c>
      <c r="L24">
        <f t="shared" si="2"/>
        <v>405.95116803772652</v>
      </c>
      <c r="M24">
        <f t="shared" si="3"/>
        <v>0.91777084070793491</v>
      </c>
      <c r="N24">
        <f t="shared" si="4"/>
        <v>0.21889145533289578</v>
      </c>
      <c r="O24">
        <f t="shared" si="5"/>
        <v>3.7121992111206055</v>
      </c>
      <c r="P24" s="1">
        <v>2.5</v>
      </c>
      <c r="Q24">
        <f t="shared" si="6"/>
        <v>2.1884783655405045</v>
      </c>
      <c r="R24" s="1">
        <v>1</v>
      </c>
      <c r="S24">
        <f t="shared" si="7"/>
        <v>4.3769567310810089</v>
      </c>
      <c r="T24" s="1">
        <v>11.13609504699707</v>
      </c>
      <c r="U24" s="1">
        <v>3.7121992111206055</v>
      </c>
      <c r="V24" s="1">
        <v>11.211054801940918</v>
      </c>
      <c r="W24" s="1">
        <v>399.92922973632812</v>
      </c>
      <c r="X24" s="1">
        <v>400.62008666992188</v>
      </c>
      <c r="Y24" s="1">
        <v>5.4635214805603027</v>
      </c>
      <c r="Z24" s="1">
        <v>5.9190964698791504</v>
      </c>
      <c r="AA24" s="1">
        <v>40.365062713623047</v>
      </c>
      <c r="AB24" s="1">
        <v>43.730892181396484</v>
      </c>
      <c r="AC24" s="1">
        <v>500.65219116210938</v>
      </c>
      <c r="AD24" s="1">
        <v>80.243568420410156</v>
      </c>
      <c r="AE24" s="1">
        <v>107.33921813964844</v>
      </c>
      <c r="AF24" s="1">
        <v>98.221824645996094</v>
      </c>
      <c r="AG24" s="1">
        <v>14.104475021362305</v>
      </c>
      <c r="AH24" s="1">
        <v>-0.21745163202285767</v>
      </c>
      <c r="AI24" s="1">
        <v>1</v>
      </c>
      <c r="AJ24" s="1">
        <v>-0.21956524252891541</v>
      </c>
      <c r="AK24" s="1">
        <v>2.737391471862793</v>
      </c>
      <c r="AL24" s="1">
        <v>1</v>
      </c>
      <c r="AM24" s="1">
        <v>0</v>
      </c>
      <c r="AN24" s="1">
        <v>0.18999999761581421</v>
      </c>
      <c r="AO24" s="1">
        <v>111115</v>
      </c>
      <c r="AP24">
        <f t="shared" si="8"/>
        <v>2.0026087646484374</v>
      </c>
      <c r="AQ24">
        <f t="shared" si="9"/>
        <v>9.1777084070793495E-4</v>
      </c>
      <c r="AR24">
        <f t="shared" si="10"/>
        <v>276.86219921112058</v>
      </c>
      <c r="AS24">
        <f t="shared" si="11"/>
        <v>284.28609504699705</v>
      </c>
      <c r="AT24">
        <f t="shared" si="12"/>
        <v>15.246277808562354</v>
      </c>
      <c r="AU24">
        <f t="shared" si="13"/>
        <v>0.37362104321506279</v>
      </c>
      <c r="AV24">
        <f t="shared" si="14"/>
        <v>0.80027591086010019</v>
      </c>
      <c r="AW24">
        <f t="shared" si="15"/>
        <v>8.1476384066819776</v>
      </c>
      <c r="AX24">
        <f t="shared" si="16"/>
        <v>2.2285419368028272</v>
      </c>
      <c r="AY24">
        <f t="shared" si="17"/>
        <v>7.4241471290588379</v>
      </c>
      <c r="AZ24">
        <f t="shared" si="18"/>
        <v>1.0353911686483381</v>
      </c>
      <c r="BA24">
        <f t="shared" si="19"/>
        <v>0.40892917746412871</v>
      </c>
      <c r="BB24">
        <f t="shared" si="20"/>
        <v>0.58138445552720441</v>
      </c>
      <c r="BC24">
        <f t="shared" si="21"/>
        <v>0.45400671312113372</v>
      </c>
      <c r="BD24">
        <f t="shared" si="22"/>
        <v>0.25905997292765354</v>
      </c>
      <c r="BE24">
        <f t="shared" si="23"/>
        <v>39.87326444183887</v>
      </c>
      <c r="BF24">
        <f t="shared" si="24"/>
        <v>1.0133070745706194</v>
      </c>
      <c r="BG24">
        <f t="shared" si="25"/>
        <v>75.027798223513059</v>
      </c>
      <c r="BH24">
        <f t="shared" si="26"/>
        <v>401.16021340266315</v>
      </c>
      <c r="BI24">
        <f t="shared" si="27"/>
        <v>-3.2752051296977931E-3</v>
      </c>
    </row>
    <row r="25" spans="1:61">
      <c r="A25" s="1">
        <v>16</v>
      </c>
      <c r="B25" s="1" t="s">
        <v>97</v>
      </c>
      <c r="C25" s="1" t="s">
        <v>74</v>
      </c>
      <c r="D25" s="1">
        <v>0</v>
      </c>
      <c r="E25" s="1" t="s">
        <v>84</v>
      </c>
      <c r="F25" s="1" t="s">
        <v>95</v>
      </c>
      <c r="G25" s="1">
        <v>0</v>
      </c>
      <c r="H25" s="1">
        <v>2379</v>
      </c>
      <c r="I25" s="1">
        <v>0</v>
      </c>
      <c r="J25">
        <f t="shared" si="0"/>
        <v>-2.8542581443429698</v>
      </c>
      <c r="K25">
        <f t="shared" si="1"/>
        <v>0.60293709305203136</v>
      </c>
      <c r="L25">
        <f t="shared" si="2"/>
        <v>408.76126497364623</v>
      </c>
      <c r="M25">
        <f t="shared" si="3"/>
        <v>1.066071601476799</v>
      </c>
      <c r="N25">
        <f t="shared" si="4"/>
        <v>0.19744281604269598</v>
      </c>
      <c r="O25">
        <f t="shared" si="5"/>
        <v>3.6885378360748291</v>
      </c>
      <c r="P25" s="1">
        <v>3</v>
      </c>
      <c r="Q25">
        <f t="shared" si="6"/>
        <v>2.0786957442760468</v>
      </c>
      <c r="R25" s="1">
        <v>1</v>
      </c>
      <c r="S25">
        <f t="shared" si="7"/>
        <v>4.1573914885520935</v>
      </c>
      <c r="T25" s="1">
        <v>11.224052429199219</v>
      </c>
      <c r="U25" s="1">
        <v>3.6885378360748291</v>
      </c>
      <c r="V25" s="1">
        <v>11.306199073791504</v>
      </c>
      <c r="W25" s="1">
        <v>400.08114624023438</v>
      </c>
      <c r="X25" s="1">
        <v>401.534912109375</v>
      </c>
      <c r="Y25" s="1">
        <v>5.4888792037963867</v>
      </c>
      <c r="Z25" s="1">
        <v>6.123753547668457</v>
      </c>
      <c r="AA25" s="1">
        <v>40.317428588867188</v>
      </c>
      <c r="AB25" s="1">
        <v>44.980762481689453</v>
      </c>
      <c r="AC25" s="1">
        <v>500.67068481445312</v>
      </c>
      <c r="AD25" s="1">
        <v>44.454151153564453</v>
      </c>
      <c r="AE25" s="1">
        <v>54.055767059326172</v>
      </c>
      <c r="AF25" s="1">
        <v>98.224098205566406</v>
      </c>
      <c r="AG25" s="1">
        <v>14.104475021362305</v>
      </c>
      <c r="AH25" s="1">
        <v>-0.21745163202285767</v>
      </c>
      <c r="AI25" s="1">
        <v>1</v>
      </c>
      <c r="AJ25" s="1">
        <v>-0.21956524252891541</v>
      </c>
      <c r="AK25" s="1">
        <v>2.737391471862793</v>
      </c>
      <c r="AL25" s="1">
        <v>1</v>
      </c>
      <c r="AM25" s="1">
        <v>0</v>
      </c>
      <c r="AN25" s="1">
        <v>0.18999999761581421</v>
      </c>
      <c r="AO25" s="1">
        <v>111115</v>
      </c>
      <c r="AP25">
        <f t="shared" si="8"/>
        <v>1.6689022827148436</v>
      </c>
      <c r="AQ25">
        <f t="shared" si="9"/>
        <v>1.066071601476799E-3</v>
      </c>
      <c r="AR25">
        <f t="shared" si="10"/>
        <v>276.83853783607481</v>
      </c>
      <c r="AS25">
        <f t="shared" si="11"/>
        <v>284.3740524291992</v>
      </c>
      <c r="AT25">
        <f t="shared" si="12"/>
        <v>8.4462886131902906</v>
      </c>
      <c r="AU25">
        <f t="shared" si="13"/>
        <v>0.2861695165750589</v>
      </c>
      <c r="AV25">
        <f t="shared" si="14"/>
        <v>0.79894298589556823</v>
      </c>
      <c r="AW25">
        <f t="shared" si="15"/>
        <v>8.1338795722360899</v>
      </c>
      <c r="AX25">
        <f t="shared" si="16"/>
        <v>2.0101260245676329</v>
      </c>
      <c r="AY25">
        <f t="shared" si="17"/>
        <v>7.4562951326370239</v>
      </c>
      <c r="AZ25">
        <f t="shared" si="18"/>
        <v>1.037668611036314</v>
      </c>
      <c r="BA25">
        <f t="shared" si="19"/>
        <v>0.52656985664257927</v>
      </c>
      <c r="BB25">
        <f t="shared" si="20"/>
        <v>0.60150016985287225</v>
      </c>
      <c r="BC25">
        <f t="shared" si="21"/>
        <v>0.43616844118344178</v>
      </c>
      <c r="BD25">
        <f t="shared" si="22"/>
        <v>0.33520938130946776</v>
      </c>
      <c r="BE25">
        <f t="shared" si="23"/>
        <v>40.150206633402981</v>
      </c>
      <c r="BF25">
        <f t="shared" si="24"/>
        <v>1.0179968233056229</v>
      </c>
      <c r="BG25">
        <f t="shared" si="25"/>
        <v>78.262147691885815</v>
      </c>
      <c r="BH25">
        <f t="shared" si="26"/>
        <v>402.46175493990307</v>
      </c>
      <c r="BI25">
        <f t="shared" si="27"/>
        <v>-5.5503503053772989E-3</v>
      </c>
    </row>
    <row r="26" spans="1:61">
      <c r="A26" s="1">
        <v>17</v>
      </c>
      <c r="B26" s="1" t="s">
        <v>98</v>
      </c>
      <c r="C26" s="1" t="s">
        <v>74</v>
      </c>
      <c r="D26" s="1">
        <v>0</v>
      </c>
      <c r="E26" s="1" t="s">
        <v>86</v>
      </c>
      <c r="F26" s="1" t="s">
        <v>95</v>
      </c>
      <c r="G26" s="1">
        <v>0</v>
      </c>
      <c r="H26" s="1">
        <v>2473</v>
      </c>
      <c r="I26" s="1">
        <v>0</v>
      </c>
      <c r="J26">
        <f t="shared" si="0"/>
        <v>-6.0931713367186386</v>
      </c>
      <c r="K26">
        <f t="shared" si="1"/>
        <v>1.2228359081048765</v>
      </c>
      <c r="L26">
        <f t="shared" si="2"/>
        <v>412.8259540717612</v>
      </c>
      <c r="M26">
        <f t="shared" si="3"/>
        <v>1.5691958757824127</v>
      </c>
      <c r="N26">
        <f t="shared" si="4"/>
        <v>0.16396044602158721</v>
      </c>
      <c r="O26">
        <f t="shared" si="5"/>
        <v>3.9208054542541504</v>
      </c>
      <c r="P26" s="1">
        <v>3.5</v>
      </c>
      <c r="Q26">
        <f t="shared" si="6"/>
        <v>1.9689131230115891</v>
      </c>
      <c r="R26" s="1">
        <v>1</v>
      </c>
      <c r="S26">
        <f t="shared" si="7"/>
        <v>3.9378262460231781</v>
      </c>
      <c r="T26" s="1">
        <v>11.293169975280762</v>
      </c>
      <c r="U26" s="1">
        <v>3.9208054542541504</v>
      </c>
      <c r="V26" s="1">
        <v>11.378832817077637</v>
      </c>
      <c r="W26" s="1">
        <v>399.97821044921875</v>
      </c>
      <c r="X26" s="1">
        <v>403.79483032226562</v>
      </c>
      <c r="Y26" s="1">
        <v>5.5089116096496582</v>
      </c>
      <c r="Z26" s="1">
        <v>6.5986566543579102</v>
      </c>
      <c r="AA26" s="1">
        <v>40.2799072265625</v>
      </c>
      <c r="AB26" s="1">
        <v>48.247879028320312</v>
      </c>
      <c r="AC26" s="1">
        <v>500.6624755859375</v>
      </c>
      <c r="AD26" s="1">
        <v>35.529563903808594</v>
      </c>
      <c r="AE26" s="1">
        <v>46.851554870605469</v>
      </c>
      <c r="AF26" s="1">
        <v>98.224884033203125</v>
      </c>
      <c r="AG26" s="1">
        <v>14.104475021362305</v>
      </c>
      <c r="AH26" s="1">
        <v>-0.21745163202285767</v>
      </c>
      <c r="AI26" s="1">
        <v>0.66666668653488159</v>
      </c>
      <c r="AJ26" s="1">
        <v>-0.21956524252891541</v>
      </c>
      <c r="AK26" s="1">
        <v>2.737391471862793</v>
      </c>
      <c r="AL26" s="1">
        <v>1</v>
      </c>
      <c r="AM26" s="1">
        <v>0</v>
      </c>
      <c r="AN26" s="1">
        <v>0.18999999761581421</v>
      </c>
      <c r="AO26" s="1">
        <v>111115</v>
      </c>
      <c r="AP26">
        <f t="shared" si="8"/>
        <v>1.4304642159598215</v>
      </c>
      <c r="AQ26">
        <f t="shared" si="9"/>
        <v>1.5691958757824127E-3</v>
      </c>
      <c r="AR26">
        <f t="shared" si="10"/>
        <v>277.07080545425413</v>
      </c>
      <c r="AS26">
        <f t="shared" si="11"/>
        <v>284.44316997528074</v>
      </c>
      <c r="AT26">
        <f t="shared" si="12"/>
        <v>6.7506170570145514</v>
      </c>
      <c r="AU26">
        <f t="shared" si="13"/>
        <v>7.1285663033662919E-2</v>
      </c>
      <c r="AV26">
        <f t="shared" si="14"/>
        <v>0.81211273067081702</v>
      </c>
      <c r="AW26">
        <f t="shared" si="15"/>
        <v>8.2678919773150064</v>
      </c>
      <c r="AX26">
        <f t="shared" si="16"/>
        <v>1.6692353229570962</v>
      </c>
      <c r="AY26">
        <f t="shared" si="17"/>
        <v>7.6069877147674561</v>
      </c>
      <c r="AZ26">
        <f t="shared" si="18"/>
        <v>1.0484030522784726</v>
      </c>
      <c r="BA26">
        <f t="shared" si="19"/>
        <v>0.93308090894172591</v>
      </c>
      <c r="BB26">
        <f t="shared" si="20"/>
        <v>0.6481522846492298</v>
      </c>
      <c r="BC26">
        <f t="shared" si="21"/>
        <v>0.40025076762924283</v>
      </c>
      <c r="BD26">
        <f t="shared" si="22"/>
        <v>0.60374018831803777</v>
      </c>
      <c r="BE26">
        <f t="shared" si="23"/>
        <v>40.549781464595178</v>
      </c>
      <c r="BF26">
        <f t="shared" si="24"/>
        <v>1.0223656249939801</v>
      </c>
      <c r="BG26">
        <f t="shared" si="25"/>
        <v>84.479197196494681</v>
      </c>
      <c r="BH26">
        <f t="shared" si="26"/>
        <v>405.88374455835651</v>
      </c>
      <c r="BI26">
        <f t="shared" si="27"/>
        <v>-1.268210983582947E-2</v>
      </c>
    </row>
    <row r="27" spans="1:61">
      <c r="A27" s="1">
        <v>18</v>
      </c>
      <c r="B27" s="1" t="s">
        <v>99</v>
      </c>
      <c r="C27" s="1" t="s">
        <v>74</v>
      </c>
      <c r="D27" s="1">
        <v>0</v>
      </c>
      <c r="E27" s="1" t="s">
        <v>75</v>
      </c>
      <c r="F27" s="1" t="s">
        <v>95</v>
      </c>
      <c r="G27" s="1">
        <v>0</v>
      </c>
      <c r="H27" s="1">
        <v>2688.5</v>
      </c>
      <c r="I27" s="1">
        <v>0</v>
      </c>
      <c r="J27">
        <f t="shared" si="0"/>
        <v>0.9613870155323998</v>
      </c>
      <c r="K27">
        <f t="shared" si="1"/>
        <v>0.91694648271417201</v>
      </c>
      <c r="L27">
        <f t="shared" si="2"/>
        <v>396.20908661979001</v>
      </c>
      <c r="M27">
        <f t="shared" si="3"/>
        <v>1.9148559060113572</v>
      </c>
      <c r="N27">
        <f t="shared" si="4"/>
        <v>0.24074370269808321</v>
      </c>
      <c r="O27">
        <f t="shared" si="5"/>
        <v>4.1578097343444824</v>
      </c>
      <c r="P27" s="1">
        <v>1</v>
      </c>
      <c r="Q27">
        <f t="shared" si="6"/>
        <v>2.5178262293338776</v>
      </c>
      <c r="R27" s="1">
        <v>1</v>
      </c>
      <c r="S27">
        <f t="shared" si="7"/>
        <v>5.0356524586677551</v>
      </c>
      <c r="T27" s="1">
        <v>11.554330825805664</v>
      </c>
      <c r="U27" s="1">
        <v>4.1578097343444824</v>
      </c>
      <c r="V27" s="1">
        <v>11.588293075561523</v>
      </c>
      <c r="W27" s="1">
        <v>400.030029296875</v>
      </c>
      <c r="X27" s="1">
        <v>399.68515014648438</v>
      </c>
      <c r="Y27" s="1">
        <v>5.5753145217895508</v>
      </c>
      <c r="Z27" s="1">
        <v>5.9554910659790039</v>
      </c>
      <c r="AA27" s="1">
        <v>40.068519592285156</v>
      </c>
      <c r="AB27" s="1">
        <v>42.800758361816406</v>
      </c>
      <c r="AC27" s="1">
        <v>500.67581176757812</v>
      </c>
      <c r="AD27" s="1">
        <v>269.77554321289062</v>
      </c>
      <c r="AE27" s="1">
        <v>139.57563781738281</v>
      </c>
      <c r="AF27" s="1">
        <v>98.229476928710938</v>
      </c>
      <c r="AG27" s="1">
        <v>14.104475021362305</v>
      </c>
      <c r="AH27" s="1">
        <v>-0.21745163202285767</v>
      </c>
      <c r="AI27" s="1">
        <v>1</v>
      </c>
      <c r="AJ27" s="1">
        <v>-0.21956524252891541</v>
      </c>
      <c r="AK27" s="1">
        <v>2.737391471862793</v>
      </c>
      <c r="AL27" s="1">
        <v>1</v>
      </c>
      <c r="AM27" s="1">
        <v>0</v>
      </c>
      <c r="AN27" s="1">
        <v>0.18999999761581421</v>
      </c>
      <c r="AO27" s="1">
        <v>111115</v>
      </c>
      <c r="AP27">
        <f t="shared" si="8"/>
        <v>5.0067581176757807</v>
      </c>
      <c r="AQ27">
        <f t="shared" si="9"/>
        <v>1.9148559060113573E-3</v>
      </c>
      <c r="AR27">
        <f t="shared" si="10"/>
        <v>277.30780973434446</v>
      </c>
      <c r="AS27">
        <f t="shared" si="11"/>
        <v>284.70433082580564</v>
      </c>
      <c r="AT27">
        <f t="shared" si="12"/>
        <v>51.257352567254202</v>
      </c>
      <c r="AU27">
        <f t="shared" si="13"/>
        <v>0.27090670098328085</v>
      </c>
      <c r="AV27">
        <f t="shared" si="14"/>
        <v>0.8257484749628119</v>
      </c>
      <c r="AW27">
        <f t="shared" si="15"/>
        <v>8.4063205952128879</v>
      </c>
      <c r="AX27">
        <f t="shared" si="16"/>
        <v>2.450829529233884</v>
      </c>
      <c r="AY27">
        <f t="shared" si="17"/>
        <v>7.8560702800750732</v>
      </c>
      <c r="AZ27">
        <f t="shared" si="18"/>
        <v>1.0663610820307803</v>
      </c>
      <c r="BA27">
        <f t="shared" si="19"/>
        <v>0.77569879234538386</v>
      </c>
      <c r="BB27">
        <f t="shared" si="20"/>
        <v>0.58500477226472869</v>
      </c>
      <c r="BC27">
        <f t="shared" si="21"/>
        <v>0.48135630976605159</v>
      </c>
      <c r="BD27">
        <f t="shared" si="22"/>
        <v>0.49579025015330191</v>
      </c>
      <c r="BE27">
        <f t="shared" si="23"/>
        <v>38.919411333064296</v>
      </c>
      <c r="BF27">
        <f t="shared" si="24"/>
        <v>0.99130299555682666</v>
      </c>
      <c r="BG27">
        <f t="shared" si="25"/>
        <v>75.158022686829611</v>
      </c>
      <c r="BH27">
        <f t="shared" si="26"/>
        <v>399.42741344173328</v>
      </c>
      <c r="BI27">
        <f t="shared" si="27"/>
        <v>1.8089881839005997E-3</v>
      </c>
    </row>
    <row r="28" spans="1:61">
      <c r="A28" s="1">
        <v>19</v>
      </c>
      <c r="B28" s="1" t="s">
        <v>100</v>
      </c>
      <c r="C28" s="1" t="s">
        <v>74</v>
      </c>
      <c r="D28" s="1">
        <v>0</v>
      </c>
      <c r="E28" s="1" t="s">
        <v>78</v>
      </c>
      <c r="F28" s="1" t="s">
        <v>95</v>
      </c>
      <c r="G28" s="1">
        <v>0</v>
      </c>
      <c r="H28" s="1">
        <v>2821</v>
      </c>
      <c r="I28" s="1">
        <v>0</v>
      </c>
      <c r="J28">
        <f t="shared" si="0"/>
        <v>9.0351625254061527E-2</v>
      </c>
      <c r="K28">
        <f t="shared" si="1"/>
        <v>0.58612253649185164</v>
      </c>
      <c r="L28">
        <f t="shared" si="2"/>
        <v>398.07059667526426</v>
      </c>
      <c r="M28">
        <f t="shared" si="3"/>
        <v>1.2714468154729994</v>
      </c>
      <c r="N28">
        <f t="shared" si="4"/>
        <v>0.23850483172311676</v>
      </c>
      <c r="O28">
        <f t="shared" si="5"/>
        <v>4.3872761726379395</v>
      </c>
      <c r="P28" s="1">
        <v>2</v>
      </c>
      <c r="Q28">
        <f t="shared" si="6"/>
        <v>2.2982609868049622</v>
      </c>
      <c r="R28" s="1">
        <v>1</v>
      </c>
      <c r="S28">
        <f t="shared" si="7"/>
        <v>4.5965219736099243</v>
      </c>
      <c r="T28" s="1">
        <v>11.810798645019531</v>
      </c>
      <c r="U28" s="1">
        <v>4.3872761726379395</v>
      </c>
      <c r="V28" s="1">
        <v>11.865490913391113</v>
      </c>
      <c r="W28" s="1">
        <v>400.11932373046875</v>
      </c>
      <c r="X28" s="1">
        <v>399.880126953125</v>
      </c>
      <c r="Y28" s="1">
        <v>5.6095848083496094</v>
      </c>
      <c r="Z28" s="1">
        <v>6.1143903732299805</v>
      </c>
      <c r="AA28" s="1">
        <v>39.639076232910156</v>
      </c>
      <c r="AB28" s="1">
        <v>43.206188201904297</v>
      </c>
      <c r="AC28" s="1">
        <v>500.65719604492188</v>
      </c>
      <c r="AD28" s="1">
        <v>101.79956817626953</v>
      </c>
      <c r="AE28" s="1">
        <v>107.595947265625</v>
      </c>
      <c r="AF28" s="1">
        <v>98.2335205078125</v>
      </c>
      <c r="AG28" s="1">
        <v>14.104475021362305</v>
      </c>
      <c r="AH28" s="1">
        <v>-0.21745163202285767</v>
      </c>
      <c r="AI28" s="1">
        <v>1</v>
      </c>
      <c r="AJ28" s="1">
        <v>-0.21956524252891541</v>
      </c>
      <c r="AK28" s="1">
        <v>2.737391471862793</v>
      </c>
      <c r="AL28" s="1">
        <v>1</v>
      </c>
      <c r="AM28" s="1">
        <v>0</v>
      </c>
      <c r="AN28" s="1">
        <v>0.18999999761581421</v>
      </c>
      <c r="AO28" s="1">
        <v>111115</v>
      </c>
      <c r="AP28">
        <f t="shared" si="8"/>
        <v>2.5032859802246095</v>
      </c>
      <c r="AQ28">
        <f t="shared" si="9"/>
        <v>1.2714468154729995E-3</v>
      </c>
      <c r="AR28">
        <f t="shared" si="10"/>
        <v>277.53727617263792</v>
      </c>
      <c r="AS28">
        <f t="shared" si="11"/>
        <v>284.96079864501951</v>
      </c>
      <c r="AT28">
        <f t="shared" si="12"/>
        <v>19.341917710782127</v>
      </c>
      <c r="AU28">
        <f t="shared" si="13"/>
        <v>0.27053519587822006</v>
      </c>
      <c r="AV28">
        <f t="shared" si="14"/>
        <v>0.83914292384457534</v>
      </c>
      <c r="AW28">
        <f t="shared" si="15"/>
        <v>8.5423277055192006</v>
      </c>
      <c r="AX28">
        <f t="shared" si="16"/>
        <v>2.4279373322892202</v>
      </c>
      <c r="AY28">
        <f t="shared" si="17"/>
        <v>8.0990374088287354</v>
      </c>
      <c r="AZ28">
        <f t="shared" si="18"/>
        <v>1.0841390508368798</v>
      </c>
      <c r="BA28">
        <f t="shared" si="19"/>
        <v>0.51983598584882951</v>
      </c>
      <c r="BB28">
        <f t="shared" si="20"/>
        <v>0.60063809212145858</v>
      </c>
      <c r="BC28">
        <f t="shared" si="21"/>
        <v>0.4835009587154212</v>
      </c>
      <c r="BD28">
        <f t="shared" si="22"/>
        <v>0.33026669174689544</v>
      </c>
      <c r="BE28">
        <f t="shared" si="23"/>
        <v>39.103876122056732</v>
      </c>
      <c r="BF28">
        <f t="shared" si="24"/>
        <v>0.99547481818701922</v>
      </c>
      <c r="BG28">
        <f t="shared" si="25"/>
        <v>74.605857638760369</v>
      </c>
      <c r="BH28">
        <f t="shared" si="26"/>
        <v>399.85359065137482</v>
      </c>
      <c r="BI28">
        <f t="shared" si="27"/>
        <v>1.6858071676070777E-4</v>
      </c>
    </row>
    <row r="29" spans="1:61">
      <c r="A29" s="1">
        <v>20</v>
      </c>
      <c r="B29" s="1" t="s">
        <v>101</v>
      </c>
      <c r="C29" s="1" t="s">
        <v>74</v>
      </c>
      <c r="D29" s="1">
        <v>0</v>
      </c>
      <c r="E29" s="1" t="s">
        <v>102</v>
      </c>
      <c r="F29" s="1" t="s">
        <v>95</v>
      </c>
      <c r="G29" s="1">
        <v>0</v>
      </c>
      <c r="H29" s="1">
        <v>2937</v>
      </c>
      <c r="I29" s="1">
        <v>0</v>
      </c>
      <c r="J29">
        <f t="shared" si="0"/>
        <v>0.48937999646449221</v>
      </c>
      <c r="K29">
        <f t="shared" si="1"/>
        <v>0.36081267689281349</v>
      </c>
      <c r="L29">
        <f t="shared" si="2"/>
        <v>395.82022559427151</v>
      </c>
      <c r="M29">
        <f t="shared" si="3"/>
        <v>0.80710152316721373</v>
      </c>
      <c r="N29">
        <f t="shared" si="4"/>
        <v>0.23705844439020018</v>
      </c>
      <c r="O29">
        <f t="shared" si="5"/>
        <v>4.3977293968200684</v>
      </c>
      <c r="P29" s="1">
        <v>3</v>
      </c>
      <c r="Q29">
        <f t="shared" si="6"/>
        <v>2.0786957442760468</v>
      </c>
      <c r="R29" s="1">
        <v>1</v>
      </c>
      <c r="S29">
        <f t="shared" si="7"/>
        <v>4.1573914885520935</v>
      </c>
      <c r="T29" s="1">
        <v>11.967052459716797</v>
      </c>
      <c r="U29" s="1">
        <v>4.3977293968200684</v>
      </c>
      <c r="V29" s="1">
        <v>12.035965919494629</v>
      </c>
      <c r="W29" s="1">
        <v>400.16751098632812</v>
      </c>
      <c r="X29" s="1">
        <v>399.68096923828125</v>
      </c>
      <c r="Y29" s="1">
        <v>5.6546440124511719</v>
      </c>
      <c r="Z29" s="1">
        <v>6.1353054046630859</v>
      </c>
      <c r="AA29" s="1">
        <v>39.548187255859375</v>
      </c>
      <c r="AB29" s="1">
        <v>42.909896850585938</v>
      </c>
      <c r="AC29" s="1">
        <v>500.65371704101562</v>
      </c>
      <c r="AD29" s="1">
        <v>58.914138793945312</v>
      </c>
      <c r="AE29" s="1">
        <v>83.693618774414062</v>
      </c>
      <c r="AF29" s="1">
        <v>98.234588623046875</v>
      </c>
      <c r="AG29" s="1">
        <v>14.104475021362305</v>
      </c>
      <c r="AH29" s="1">
        <v>-0.21745163202285767</v>
      </c>
      <c r="AI29" s="1">
        <v>1</v>
      </c>
      <c r="AJ29" s="1">
        <v>-0.21956524252891541</v>
      </c>
      <c r="AK29" s="1">
        <v>2.737391471862793</v>
      </c>
      <c r="AL29" s="1">
        <v>1</v>
      </c>
      <c r="AM29" s="1">
        <v>0</v>
      </c>
      <c r="AN29" s="1">
        <v>0.18999999761581421</v>
      </c>
      <c r="AO29" s="1">
        <v>111115</v>
      </c>
      <c r="AP29">
        <f t="shared" si="8"/>
        <v>1.668845723470052</v>
      </c>
      <c r="AQ29">
        <f t="shared" si="9"/>
        <v>8.0710152316721372E-4</v>
      </c>
      <c r="AR29">
        <f t="shared" si="10"/>
        <v>277.54772939682005</v>
      </c>
      <c r="AS29">
        <f t="shared" si="11"/>
        <v>285.11705245971677</v>
      </c>
      <c r="AT29">
        <f t="shared" si="12"/>
        <v>11.193686230387357</v>
      </c>
      <c r="AU29">
        <f t="shared" si="13"/>
        <v>0.41568067730506747</v>
      </c>
      <c r="AV29">
        <f t="shared" si="14"/>
        <v>0.83975764689403454</v>
      </c>
      <c r="AW29">
        <f t="shared" si="15"/>
        <v>8.5484925285982065</v>
      </c>
      <c r="AX29">
        <f t="shared" si="16"/>
        <v>2.4131871239351206</v>
      </c>
      <c r="AY29">
        <f t="shared" si="17"/>
        <v>8.1823909282684326</v>
      </c>
      <c r="AZ29">
        <f t="shared" si="18"/>
        <v>1.0902979837955149</v>
      </c>
      <c r="BA29">
        <f t="shared" si="19"/>
        <v>0.33199906355452863</v>
      </c>
      <c r="BB29">
        <f t="shared" si="20"/>
        <v>0.60269920250383435</v>
      </c>
      <c r="BC29">
        <f t="shared" si="21"/>
        <v>0.48759878129168055</v>
      </c>
      <c r="BD29">
        <f t="shared" si="22"/>
        <v>0.20990907042927967</v>
      </c>
      <c r="BE29">
        <f t="shared" si="23"/>
        <v>38.883237029934868</v>
      </c>
      <c r="BF29">
        <f t="shared" si="24"/>
        <v>0.99034043664533833</v>
      </c>
      <c r="BG29">
        <f t="shared" si="25"/>
        <v>73.832824769705169</v>
      </c>
      <c r="BH29">
        <f t="shared" si="26"/>
        <v>399.52205637259459</v>
      </c>
      <c r="BI29">
        <f t="shared" si="27"/>
        <v>9.0438830468635677E-4</v>
      </c>
    </row>
    <row r="30" spans="1:61">
      <c r="A30" s="1">
        <v>21</v>
      </c>
      <c r="B30" s="1" t="s">
        <v>103</v>
      </c>
      <c r="C30" s="1" t="s">
        <v>74</v>
      </c>
      <c r="D30" s="1">
        <v>0</v>
      </c>
      <c r="E30" s="1" t="s">
        <v>84</v>
      </c>
      <c r="F30" s="1" t="s">
        <v>95</v>
      </c>
      <c r="G30" s="1">
        <v>0</v>
      </c>
      <c r="H30" s="1">
        <v>3059</v>
      </c>
      <c r="I30" s="1">
        <v>0</v>
      </c>
      <c r="J30">
        <f t="shared" si="0"/>
        <v>-0.41853797081454847</v>
      </c>
      <c r="K30">
        <f t="shared" si="1"/>
        <v>2.401231675989862</v>
      </c>
      <c r="L30">
        <f t="shared" si="2"/>
        <v>399.22317982299643</v>
      </c>
      <c r="M30">
        <f t="shared" si="3"/>
        <v>2.3349096320449934</v>
      </c>
      <c r="N30">
        <f t="shared" si="4"/>
        <v>0.14950704587245145</v>
      </c>
      <c r="O30">
        <f t="shared" si="5"/>
        <v>4.5070948600769043</v>
      </c>
      <c r="P30" s="1">
        <v>3</v>
      </c>
      <c r="Q30">
        <f t="shared" si="6"/>
        <v>2.0786957442760468</v>
      </c>
      <c r="R30" s="1">
        <v>1</v>
      </c>
      <c r="S30">
        <f t="shared" si="7"/>
        <v>4.1573914885520935</v>
      </c>
      <c r="T30" s="1">
        <v>12.094956398010254</v>
      </c>
      <c r="U30" s="1">
        <v>4.5070948600769043</v>
      </c>
      <c r="V30" s="1">
        <v>12.180434226989746</v>
      </c>
      <c r="W30" s="1">
        <v>400.04376220703125</v>
      </c>
      <c r="X30" s="1">
        <v>399.73526000976562</v>
      </c>
      <c r="Y30" s="1">
        <v>5.7030844688415527</v>
      </c>
      <c r="Z30" s="1">
        <v>7.092371940612793</v>
      </c>
      <c r="AA30" s="1">
        <v>39.551666259765625</v>
      </c>
      <c r="AB30" s="1">
        <v>49.186561584472656</v>
      </c>
      <c r="AC30" s="1">
        <v>500.61984252929688</v>
      </c>
      <c r="AD30" s="1">
        <v>40.2823486328125</v>
      </c>
      <c r="AE30" s="1">
        <v>54.78778076171875</v>
      </c>
      <c r="AF30" s="1">
        <v>98.233139038085938</v>
      </c>
      <c r="AG30" s="1">
        <v>14.104475021362305</v>
      </c>
      <c r="AH30" s="1">
        <v>-0.21745163202285767</v>
      </c>
      <c r="AI30" s="1">
        <v>1</v>
      </c>
      <c r="AJ30" s="1">
        <v>-0.21956524252891541</v>
      </c>
      <c r="AK30" s="1">
        <v>2.737391471862793</v>
      </c>
      <c r="AL30" s="1">
        <v>1</v>
      </c>
      <c r="AM30" s="1">
        <v>0</v>
      </c>
      <c r="AN30" s="1">
        <v>0.18999999761581421</v>
      </c>
      <c r="AO30" s="1">
        <v>111115</v>
      </c>
      <c r="AP30">
        <f t="shared" si="8"/>
        <v>1.6687328084309894</v>
      </c>
      <c r="AQ30">
        <f t="shared" si="9"/>
        <v>2.3349096320449932E-3</v>
      </c>
      <c r="AR30">
        <f t="shared" si="10"/>
        <v>277.65709486007688</v>
      </c>
      <c r="AS30">
        <f t="shared" si="11"/>
        <v>285.24495639801023</v>
      </c>
      <c r="AT30">
        <f t="shared" si="12"/>
        <v>7.6536461441937718</v>
      </c>
      <c r="AU30">
        <f t="shared" si="13"/>
        <v>-0.19301547919164835</v>
      </c>
      <c r="AV30">
        <f t="shared" si="14"/>
        <v>0.84621300482448736</v>
      </c>
      <c r="AW30">
        <f t="shared" si="15"/>
        <v>8.6143333411793179</v>
      </c>
      <c r="AX30">
        <f t="shared" si="16"/>
        <v>1.521961400566525</v>
      </c>
      <c r="AY30">
        <f t="shared" si="17"/>
        <v>8.3010256290435791</v>
      </c>
      <c r="AZ30">
        <f t="shared" si="18"/>
        <v>1.0991170231921454</v>
      </c>
      <c r="BA30">
        <f t="shared" si="19"/>
        <v>1.5220969220754306</v>
      </c>
      <c r="BB30">
        <f t="shared" si="20"/>
        <v>0.69670595895203591</v>
      </c>
      <c r="BC30">
        <f t="shared" si="21"/>
        <v>0.40241106424010953</v>
      </c>
      <c r="BD30">
        <f t="shared" si="22"/>
        <v>1.0041589595846905</v>
      </c>
      <c r="BE30">
        <f t="shared" si="23"/>
        <v>39.216946130779192</v>
      </c>
      <c r="BF30">
        <f t="shared" si="24"/>
        <v>0.99871895167127189</v>
      </c>
      <c r="BG30">
        <f t="shared" si="25"/>
        <v>88.712069163635874</v>
      </c>
      <c r="BH30">
        <f t="shared" si="26"/>
        <v>399.87116885120031</v>
      </c>
      <c r="BI30">
        <f t="shared" si="27"/>
        <v>-9.2853329539056069E-4</v>
      </c>
    </row>
    <row r="31" spans="1:61">
      <c r="A31" s="1">
        <v>22</v>
      </c>
      <c r="B31" s="1" t="s">
        <v>104</v>
      </c>
      <c r="C31" s="1" t="s">
        <v>74</v>
      </c>
      <c r="D31" s="1">
        <v>0</v>
      </c>
      <c r="E31" s="1" t="s">
        <v>105</v>
      </c>
      <c r="F31" s="1" t="s">
        <v>106</v>
      </c>
      <c r="G31" s="1">
        <v>0</v>
      </c>
      <c r="H31" s="1">
        <v>3205.5</v>
      </c>
      <c r="I31" s="1">
        <v>0</v>
      </c>
      <c r="J31">
        <f t="shared" si="0"/>
        <v>0.37539552353711247</v>
      </c>
      <c r="K31">
        <f t="shared" si="1"/>
        <v>1.3789128034131177</v>
      </c>
      <c r="L31">
        <f t="shared" si="2"/>
        <v>397.61510684952083</v>
      </c>
      <c r="M31">
        <f t="shared" si="3"/>
        <v>1.2962981292812403</v>
      </c>
      <c r="N31">
        <f t="shared" si="4"/>
        <v>0.13608654730994052</v>
      </c>
      <c r="O31">
        <f t="shared" si="5"/>
        <v>4.6874275207519531</v>
      </c>
      <c r="P31" s="1">
        <v>6</v>
      </c>
      <c r="Q31">
        <f t="shared" si="6"/>
        <v>1.4200000166893005</v>
      </c>
      <c r="R31" s="1">
        <v>1</v>
      </c>
      <c r="S31">
        <f t="shared" si="7"/>
        <v>2.8400000333786011</v>
      </c>
      <c r="T31" s="1">
        <v>12.239426612854004</v>
      </c>
      <c r="U31" s="1">
        <v>4.6874275207519531</v>
      </c>
      <c r="V31" s="1">
        <v>12.324317932128906</v>
      </c>
      <c r="W31" s="1">
        <v>400.14990234375</v>
      </c>
      <c r="X31" s="1">
        <v>399.08004760742188</v>
      </c>
      <c r="Y31" s="1">
        <v>5.7960681915283203</v>
      </c>
      <c r="Z31" s="1">
        <v>7.3381757736206055</v>
      </c>
      <c r="AA31" s="1">
        <v>39.816913604736328</v>
      </c>
      <c r="AB31" s="1">
        <v>50.410640716552734</v>
      </c>
      <c r="AC31" s="1">
        <v>500.65988159179688</v>
      </c>
      <c r="AD31" s="1">
        <v>54.3321533203125</v>
      </c>
      <c r="AE31" s="1">
        <v>76.438987731933594</v>
      </c>
      <c r="AF31" s="1">
        <v>98.235107421875</v>
      </c>
      <c r="AG31" s="1">
        <v>14.104475021362305</v>
      </c>
      <c r="AH31" s="1">
        <v>-0.21745163202285767</v>
      </c>
      <c r="AI31" s="1">
        <v>1</v>
      </c>
      <c r="AJ31" s="1">
        <v>-0.21956524252891541</v>
      </c>
      <c r="AK31" s="1">
        <v>2.737391471862793</v>
      </c>
      <c r="AL31" s="1">
        <v>1</v>
      </c>
      <c r="AM31" s="1">
        <v>0</v>
      </c>
      <c r="AN31" s="1">
        <v>0.18999999761581421</v>
      </c>
      <c r="AO31" s="1">
        <v>111115</v>
      </c>
      <c r="AP31">
        <f t="shared" si="8"/>
        <v>0.83443313598632796</v>
      </c>
      <c r="AQ31">
        <f t="shared" si="9"/>
        <v>1.2962981292812404E-3</v>
      </c>
      <c r="AR31">
        <f t="shared" si="10"/>
        <v>277.83742752075193</v>
      </c>
      <c r="AS31">
        <f t="shared" si="11"/>
        <v>285.38942661285398</v>
      </c>
      <c r="AT31">
        <f t="shared" si="12"/>
        <v>10.323109001321427</v>
      </c>
      <c r="AU31">
        <f t="shared" si="13"/>
        <v>0.31436256379647759</v>
      </c>
      <c r="AV31">
        <f t="shared" si="14"/>
        <v>0.85695303271216139</v>
      </c>
      <c r="AW31">
        <f t="shared" si="15"/>
        <v>8.7234905646505663</v>
      </c>
      <c r="AX31">
        <f t="shared" si="16"/>
        <v>1.3853147910299608</v>
      </c>
      <c r="AY31">
        <f t="shared" si="17"/>
        <v>8.4634270668029785</v>
      </c>
      <c r="AZ31">
        <f t="shared" si="18"/>
        <v>1.1112915542661701</v>
      </c>
      <c r="BA31">
        <f t="shared" si="19"/>
        <v>0.92822785376562822</v>
      </c>
      <c r="BB31">
        <f t="shared" si="20"/>
        <v>0.72086648540222087</v>
      </c>
      <c r="BC31">
        <f t="shared" si="21"/>
        <v>0.39042506886394923</v>
      </c>
      <c r="BD31">
        <f t="shared" si="22"/>
        <v>0.60874321223734895</v>
      </c>
      <c r="BE31">
        <f t="shared" si="23"/>
        <v>39.059762733922987</v>
      </c>
      <c r="BF31">
        <f t="shared" si="24"/>
        <v>0.99632920571528516</v>
      </c>
      <c r="BG31">
        <f t="shared" si="25"/>
        <v>89.223498479907704</v>
      </c>
      <c r="BH31">
        <f t="shared" si="26"/>
        <v>398.90160255431664</v>
      </c>
      <c r="BI31">
        <f t="shared" si="27"/>
        <v>8.3965824426882236E-4</v>
      </c>
    </row>
    <row r="32" spans="1:61">
      <c r="A32" s="1">
        <v>23</v>
      </c>
      <c r="B32" s="1" t="s">
        <v>107</v>
      </c>
      <c r="C32" s="1" t="s">
        <v>74</v>
      </c>
      <c r="D32" s="1">
        <v>0</v>
      </c>
      <c r="E32" s="1" t="s">
        <v>105</v>
      </c>
      <c r="F32" s="1" t="s">
        <v>106</v>
      </c>
      <c r="G32" s="1">
        <v>0</v>
      </c>
      <c r="H32" s="1">
        <v>3316</v>
      </c>
      <c r="I32" s="1">
        <v>0</v>
      </c>
      <c r="J32">
        <f t="shared" si="0"/>
        <v>0.88726622632414254</v>
      </c>
      <c r="K32">
        <f t="shared" si="1"/>
        <v>11.590717917994468</v>
      </c>
      <c r="L32">
        <f t="shared" si="2"/>
        <v>397.15504159298268</v>
      </c>
      <c r="M32">
        <f t="shared" si="3"/>
        <v>1.7260798955876151</v>
      </c>
      <c r="N32">
        <f t="shared" si="4"/>
        <v>7.3718146128675999E-2</v>
      </c>
      <c r="O32">
        <f t="shared" si="5"/>
        <v>4.6158285140991211</v>
      </c>
      <c r="P32" s="1">
        <v>6</v>
      </c>
      <c r="Q32">
        <f t="shared" si="6"/>
        <v>1.4200000166893005</v>
      </c>
      <c r="R32" s="1">
        <v>1</v>
      </c>
      <c r="S32">
        <f t="shared" si="7"/>
        <v>2.8400000333786011</v>
      </c>
      <c r="T32" s="1">
        <v>12.214659690856934</v>
      </c>
      <c r="U32" s="1">
        <v>4.6158285140991211</v>
      </c>
      <c r="V32" s="1">
        <v>12.301218032836914</v>
      </c>
      <c r="W32" s="1">
        <v>400.01837158203125</v>
      </c>
      <c r="X32" s="1">
        <v>398.13137817382812</v>
      </c>
      <c r="Y32" s="1">
        <v>5.8770527839660645</v>
      </c>
      <c r="Z32" s="1">
        <v>7.9293427467346191</v>
      </c>
      <c r="AA32" s="1">
        <v>40.43994140625</v>
      </c>
      <c r="AB32" s="1">
        <v>54.561725616455078</v>
      </c>
      <c r="AC32" s="1">
        <v>500.6290283203125</v>
      </c>
      <c r="AD32" s="1">
        <v>53.431610107421875</v>
      </c>
      <c r="AE32" s="1">
        <v>74.781448364257812</v>
      </c>
      <c r="AF32" s="1">
        <v>98.237190246582031</v>
      </c>
      <c r="AG32" s="1">
        <v>14.104475021362305</v>
      </c>
      <c r="AH32" s="1">
        <v>-0.21745163202285767</v>
      </c>
      <c r="AI32" s="1">
        <v>1</v>
      </c>
      <c r="AJ32" s="1">
        <v>-0.21956524252891541</v>
      </c>
      <c r="AK32" s="1">
        <v>2.737391471862793</v>
      </c>
      <c r="AL32" s="1">
        <v>1</v>
      </c>
      <c r="AM32" s="1">
        <v>0</v>
      </c>
      <c r="AN32" s="1">
        <v>0.18999999761581421</v>
      </c>
      <c r="AO32" s="1">
        <v>111115</v>
      </c>
      <c r="AP32">
        <f t="shared" si="8"/>
        <v>0.8343817138671874</v>
      </c>
      <c r="AQ32">
        <f t="shared" si="9"/>
        <v>1.7260798955876151E-3</v>
      </c>
      <c r="AR32">
        <f t="shared" si="10"/>
        <v>277.7658285140991</v>
      </c>
      <c r="AS32">
        <f t="shared" si="11"/>
        <v>285.36465969085691</v>
      </c>
      <c r="AT32">
        <f t="shared" si="12"/>
        <v>10.152005793019271</v>
      </c>
      <c r="AU32">
        <f t="shared" si="13"/>
        <v>8.6824924673194845E-2</v>
      </c>
      <c r="AV32">
        <f t="shared" si="14"/>
        <v>0.85267449807000006</v>
      </c>
      <c r="AW32">
        <f t="shared" si="15"/>
        <v>8.6797525044204651</v>
      </c>
      <c r="AX32">
        <f t="shared" si="16"/>
        <v>0.75040975768584595</v>
      </c>
      <c r="AY32">
        <f t="shared" si="17"/>
        <v>8.4152441024780273</v>
      </c>
      <c r="AZ32">
        <f t="shared" si="18"/>
        <v>1.1076671419120792</v>
      </c>
      <c r="BA32">
        <f t="shared" si="19"/>
        <v>2.2810811897861365</v>
      </c>
      <c r="BB32">
        <f t="shared" si="20"/>
        <v>0.77895635194132407</v>
      </c>
      <c r="BC32">
        <f t="shared" si="21"/>
        <v>0.32871078997075509</v>
      </c>
      <c r="BD32">
        <f t="shared" si="22"/>
        <v>1.6117701696254509</v>
      </c>
      <c r="BE32">
        <f t="shared" si="23"/>
        <v>39.015395378359038</v>
      </c>
      <c r="BF32">
        <f t="shared" si="24"/>
        <v>0.99754770250633407</v>
      </c>
      <c r="BG32">
        <f t="shared" si="25"/>
        <v>98.284292634219454</v>
      </c>
      <c r="BH32">
        <f t="shared" si="26"/>
        <v>397.70961430359586</v>
      </c>
      <c r="BI32">
        <f t="shared" si="27"/>
        <v>2.1926634483101348E-3</v>
      </c>
    </row>
    <row r="33" spans="1:61">
      <c r="A33" s="1">
        <v>24</v>
      </c>
      <c r="B33" s="1" t="s">
        <v>108</v>
      </c>
      <c r="C33" s="1" t="s">
        <v>74</v>
      </c>
      <c r="D33" s="1">
        <v>0</v>
      </c>
      <c r="E33" s="1" t="s">
        <v>105</v>
      </c>
      <c r="F33" s="1" t="s">
        <v>106</v>
      </c>
      <c r="G33" s="1">
        <v>0</v>
      </c>
      <c r="H33" s="1">
        <v>3434.5</v>
      </c>
      <c r="I33" s="1">
        <v>0</v>
      </c>
      <c r="J33">
        <f t="shared" si="0"/>
        <v>0.75819768213862793</v>
      </c>
      <c r="K33">
        <f t="shared" si="1"/>
        <v>2.4288835633843719</v>
      </c>
      <c r="L33">
        <f t="shared" si="2"/>
        <v>396.93829909214554</v>
      </c>
      <c r="M33">
        <f t="shared" si="3"/>
        <v>1.3780215054992573</v>
      </c>
      <c r="N33">
        <f t="shared" si="4"/>
        <v>0.10256454234107926</v>
      </c>
      <c r="O33">
        <f t="shared" si="5"/>
        <v>4.5572476387023926</v>
      </c>
      <c r="P33" s="1">
        <v>6</v>
      </c>
      <c r="Q33">
        <f t="shared" si="6"/>
        <v>1.4200000166893005</v>
      </c>
      <c r="R33" s="1">
        <v>1</v>
      </c>
      <c r="S33">
        <f t="shared" si="7"/>
        <v>2.8400000333786011</v>
      </c>
      <c r="T33" s="1">
        <v>12.105583190917969</v>
      </c>
      <c r="U33" s="1">
        <v>4.5572476387023926</v>
      </c>
      <c r="V33" s="1">
        <v>12.197848320007324</v>
      </c>
      <c r="W33" s="1">
        <v>399.99560546875</v>
      </c>
      <c r="X33" s="1">
        <v>398.42886352539062</v>
      </c>
      <c r="Y33" s="1">
        <v>5.9609541893005371</v>
      </c>
      <c r="Z33" s="1">
        <v>7.5999751091003418</v>
      </c>
      <c r="AA33" s="1">
        <v>41.314090728759766</v>
      </c>
      <c r="AB33" s="1">
        <v>52.673793792724609</v>
      </c>
      <c r="AC33" s="1">
        <v>500.62152099609375</v>
      </c>
      <c r="AD33" s="1">
        <v>48.436946868896484</v>
      </c>
      <c r="AE33" s="1">
        <v>57.970001220703125</v>
      </c>
      <c r="AF33" s="1">
        <v>98.240242004394531</v>
      </c>
      <c r="AG33" s="1">
        <v>14.104475021362305</v>
      </c>
      <c r="AH33" s="1">
        <v>-0.21745163202285767</v>
      </c>
      <c r="AI33" s="1">
        <v>1</v>
      </c>
      <c r="AJ33" s="1">
        <v>-0.21956524252891541</v>
      </c>
      <c r="AK33" s="1">
        <v>2.737391471862793</v>
      </c>
      <c r="AL33" s="1">
        <v>1</v>
      </c>
      <c r="AM33" s="1">
        <v>0</v>
      </c>
      <c r="AN33" s="1">
        <v>0.18999999761581421</v>
      </c>
      <c r="AO33" s="1">
        <v>111115</v>
      </c>
      <c r="AP33">
        <f t="shared" si="8"/>
        <v>0.83436920166015616</v>
      </c>
      <c r="AQ33">
        <f t="shared" si="9"/>
        <v>1.3780215054992574E-3</v>
      </c>
      <c r="AR33">
        <f t="shared" si="10"/>
        <v>277.70724763870237</v>
      </c>
      <c r="AS33">
        <f t="shared" si="11"/>
        <v>285.25558319091795</v>
      </c>
      <c r="AT33">
        <f t="shared" si="12"/>
        <v>9.2030197896076515</v>
      </c>
      <c r="AU33">
        <f t="shared" si="13"/>
        <v>0.25528231970692011</v>
      </c>
      <c r="AV33">
        <f t="shared" si="14"/>
        <v>0.8491879362864716</v>
      </c>
      <c r="AW33">
        <f t="shared" si="15"/>
        <v>8.6439927158209304</v>
      </c>
      <c r="AX33">
        <f t="shared" si="16"/>
        <v>1.0440176067205886</v>
      </c>
      <c r="AY33">
        <f t="shared" si="17"/>
        <v>8.3314154148101807</v>
      </c>
      <c r="AZ33">
        <f t="shared" si="18"/>
        <v>1.1013862275855042</v>
      </c>
      <c r="BA33">
        <f t="shared" si="19"/>
        <v>1.3092013278339023</v>
      </c>
      <c r="BB33">
        <f t="shared" si="20"/>
        <v>0.74662339394539234</v>
      </c>
      <c r="BC33">
        <f t="shared" si="21"/>
        <v>0.35476283364011185</v>
      </c>
      <c r="BD33">
        <f t="shared" si="22"/>
        <v>0.87632186870468964</v>
      </c>
      <c r="BE33">
        <f t="shared" si="23"/>
        <v>38.995314563625115</v>
      </c>
      <c r="BF33">
        <f t="shared" si="24"/>
        <v>0.99625889444841864</v>
      </c>
      <c r="BG33">
        <f t="shared" si="25"/>
        <v>93.436508803552982</v>
      </c>
      <c r="BH33">
        <f t="shared" si="26"/>
        <v>398.06845265959583</v>
      </c>
      <c r="BI33">
        <f t="shared" si="27"/>
        <v>1.7796774381053588E-3</v>
      </c>
    </row>
    <row r="34" spans="1:61">
      <c r="A34" s="1">
        <v>25</v>
      </c>
      <c r="B34" s="1" t="s">
        <v>109</v>
      </c>
      <c r="C34" s="1" t="s">
        <v>74</v>
      </c>
      <c r="D34" s="1">
        <v>0</v>
      </c>
      <c r="E34" s="1" t="s">
        <v>84</v>
      </c>
      <c r="F34" s="1" t="s">
        <v>76</v>
      </c>
      <c r="G34" s="1">
        <v>0</v>
      </c>
      <c r="H34" s="1">
        <v>4444.5</v>
      </c>
      <c r="I34" s="1">
        <v>0</v>
      </c>
      <c r="J34">
        <f t="shared" si="0"/>
        <v>3.6862363528176365</v>
      </c>
      <c r="K34">
        <f t="shared" si="1"/>
        <v>2.3874984543711437</v>
      </c>
      <c r="L34">
        <f t="shared" si="2"/>
        <v>391.28343341621388</v>
      </c>
      <c r="M34">
        <f t="shared" si="3"/>
        <v>1.7518185311082921</v>
      </c>
      <c r="N34">
        <f t="shared" si="4"/>
        <v>0.12024546941977177</v>
      </c>
      <c r="O34">
        <f t="shared" si="5"/>
        <v>5.5335726737976074</v>
      </c>
      <c r="P34" s="1">
        <v>4.5</v>
      </c>
      <c r="Q34">
        <f t="shared" si="6"/>
        <v>1.7493478804826736</v>
      </c>
      <c r="R34" s="1">
        <v>1</v>
      </c>
      <c r="S34">
        <f t="shared" si="7"/>
        <v>3.4986957609653473</v>
      </c>
      <c r="T34" s="1">
        <v>12.616164207458496</v>
      </c>
      <c r="U34" s="1">
        <v>5.5335726737976074</v>
      </c>
      <c r="V34" s="1">
        <v>12.685049057006836</v>
      </c>
      <c r="W34" s="1">
        <v>399.86618041992188</v>
      </c>
      <c r="X34" s="1">
        <v>395.9293212890625</v>
      </c>
      <c r="Y34" s="1">
        <v>6.4651932716369629</v>
      </c>
      <c r="Z34" s="1">
        <v>8.0271940231323242</v>
      </c>
      <c r="AA34" s="1">
        <v>43.337600708007812</v>
      </c>
      <c r="AB34" s="1">
        <v>53.808032989501953</v>
      </c>
      <c r="AC34" s="1">
        <v>500.6337890625</v>
      </c>
      <c r="AD34" s="1">
        <v>219.95210266113281</v>
      </c>
      <c r="AE34" s="1">
        <v>369.74789428710938</v>
      </c>
      <c r="AF34" s="1">
        <v>98.25677490234375</v>
      </c>
      <c r="AG34" s="1">
        <v>14.32569694519043</v>
      </c>
      <c r="AH34" s="1">
        <v>-0.17484337091445923</v>
      </c>
      <c r="AI34" s="1">
        <v>1</v>
      </c>
      <c r="AJ34" s="1">
        <v>-0.21956524252891541</v>
      </c>
      <c r="AK34" s="1">
        <v>2.737391471862793</v>
      </c>
      <c r="AL34" s="1">
        <v>1</v>
      </c>
      <c r="AM34" s="1">
        <v>0</v>
      </c>
      <c r="AN34" s="1">
        <v>0.18999999761581421</v>
      </c>
      <c r="AO34" s="1">
        <v>112115</v>
      </c>
      <c r="AP34">
        <f t="shared" si="8"/>
        <v>1.11251953125</v>
      </c>
      <c r="AQ34">
        <f t="shared" si="9"/>
        <v>1.7518185311082921E-3</v>
      </c>
      <c r="AR34">
        <f t="shared" si="10"/>
        <v>278.68357267379758</v>
      </c>
      <c r="AS34">
        <f t="shared" si="11"/>
        <v>285.76616420745847</v>
      </c>
      <c r="AT34">
        <f t="shared" si="12"/>
        <v>41.790898981208557</v>
      </c>
      <c r="AU34">
        <f t="shared" si="13"/>
        <v>0.33407305179579383</v>
      </c>
      <c r="AV34">
        <f t="shared" si="14"/>
        <v>0.90897166564812371</v>
      </c>
      <c r="AW34">
        <f t="shared" si="15"/>
        <v>9.2509820981966886</v>
      </c>
      <c r="AX34">
        <f t="shared" si="16"/>
        <v>1.2237880750643644</v>
      </c>
      <c r="AY34">
        <f t="shared" si="17"/>
        <v>9.0748684406280518</v>
      </c>
      <c r="AZ34">
        <f t="shared" si="18"/>
        <v>1.1582020458684974</v>
      </c>
      <c r="BA34">
        <f t="shared" si="19"/>
        <v>1.4191055232013139</v>
      </c>
      <c r="BB34">
        <f t="shared" si="20"/>
        <v>0.78872619622835194</v>
      </c>
      <c r="BC34">
        <f t="shared" si="21"/>
        <v>0.36947584964014546</v>
      </c>
      <c r="BD34">
        <f t="shared" si="22"/>
        <v>0.94185727645280959</v>
      </c>
      <c r="BE34">
        <f t="shared" si="23"/>
        <v>38.446248240193135</v>
      </c>
      <c r="BF34">
        <f t="shared" si="24"/>
        <v>0.9882658655900437</v>
      </c>
      <c r="BG34">
        <f t="shared" si="25"/>
        <v>92.068447989163786</v>
      </c>
      <c r="BH34">
        <f t="shared" si="26"/>
        <v>394.5069572379137</v>
      </c>
      <c r="BI34">
        <f t="shared" si="27"/>
        <v>8.6027902347101878E-3</v>
      </c>
    </row>
    <row r="35" spans="1:61">
      <c r="A35" s="1">
        <v>26</v>
      </c>
      <c r="B35" s="1" t="s">
        <v>110</v>
      </c>
      <c r="C35" s="1" t="s">
        <v>74</v>
      </c>
      <c r="D35" s="1">
        <v>0</v>
      </c>
      <c r="E35" s="1" t="s">
        <v>86</v>
      </c>
      <c r="F35" s="1" t="s">
        <v>76</v>
      </c>
      <c r="G35" s="1">
        <v>0</v>
      </c>
      <c r="H35" s="1">
        <v>4544.5</v>
      </c>
      <c r="I35" s="1">
        <v>0</v>
      </c>
      <c r="J35">
        <f t="shared" si="0"/>
        <v>2.6576949552899114</v>
      </c>
      <c r="K35">
        <f t="shared" si="1"/>
        <v>0.68980643617717508</v>
      </c>
      <c r="L35">
        <f t="shared" si="2"/>
        <v>389.88747073566628</v>
      </c>
      <c r="M35">
        <f t="shared" si="3"/>
        <v>1.0139495226607811</v>
      </c>
      <c r="N35">
        <f t="shared" si="4"/>
        <v>0.17333905158057739</v>
      </c>
      <c r="O35">
        <f t="shared" si="5"/>
        <v>5.6414518356323242</v>
      </c>
      <c r="P35" s="1">
        <v>5</v>
      </c>
      <c r="Q35">
        <f t="shared" si="6"/>
        <v>1.6395652592182159</v>
      </c>
      <c r="R35" s="1">
        <v>1</v>
      </c>
      <c r="S35">
        <f t="shared" si="7"/>
        <v>3.2791305184364319</v>
      </c>
      <c r="T35" s="1">
        <v>12.823159217834473</v>
      </c>
      <c r="U35" s="1">
        <v>5.6414518356323242</v>
      </c>
      <c r="V35" s="1">
        <v>12.890469551086426</v>
      </c>
      <c r="W35" s="1">
        <v>401.3138427734375</v>
      </c>
      <c r="X35" s="1">
        <v>398.25607299804688</v>
      </c>
      <c r="Y35" s="1">
        <v>6.551109790802002</v>
      </c>
      <c r="Z35" s="1">
        <v>7.5561695098876953</v>
      </c>
      <c r="AA35" s="1">
        <v>43.322826385498047</v>
      </c>
      <c r="AB35" s="1">
        <v>49.969337463378906</v>
      </c>
      <c r="AC35" s="1">
        <v>500.61102294921875</v>
      </c>
      <c r="AD35" s="1">
        <v>71.983917236328125</v>
      </c>
      <c r="AE35" s="1">
        <v>103.756591796875</v>
      </c>
      <c r="AF35" s="1">
        <v>98.258934020996094</v>
      </c>
      <c r="AG35" s="1">
        <v>14.32569694519043</v>
      </c>
      <c r="AH35" s="1">
        <v>-0.17484337091445923</v>
      </c>
      <c r="AI35" s="1">
        <v>1</v>
      </c>
      <c r="AJ35" s="1">
        <v>-0.21956524252891541</v>
      </c>
      <c r="AK35" s="1">
        <v>2.737391471862793</v>
      </c>
      <c r="AL35" s="1">
        <v>1</v>
      </c>
      <c r="AM35" s="1">
        <v>0</v>
      </c>
      <c r="AN35" s="1">
        <v>0.18999999761581421</v>
      </c>
      <c r="AO35" s="1">
        <v>112115</v>
      </c>
      <c r="AP35">
        <f t="shared" si="8"/>
        <v>1.0012220458984373</v>
      </c>
      <c r="AQ35">
        <f t="shared" si="9"/>
        <v>1.0139495226607811E-3</v>
      </c>
      <c r="AR35">
        <f t="shared" si="10"/>
        <v>278.7914518356323</v>
      </c>
      <c r="AS35">
        <f t="shared" si="11"/>
        <v>285.97315921783445</v>
      </c>
      <c r="AT35">
        <f t="shared" si="12"/>
        <v>13.676944103279311</v>
      </c>
      <c r="AU35">
        <f t="shared" si="13"/>
        <v>0.41295930190608537</v>
      </c>
      <c r="AV35">
        <f t="shared" si="14"/>
        <v>0.91580021290409486</v>
      </c>
      <c r="AW35">
        <f t="shared" si="15"/>
        <v>9.3202742532135101</v>
      </c>
      <c r="AX35">
        <f t="shared" si="16"/>
        <v>1.7641047433258148</v>
      </c>
      <c r="AY35">
        <f t="shared" si="17"/>
        <v>9.2323055267333984</v>
      </c>
      <c r="AZ35">
        <f t="shared" si="18"/>
        <v>1.1705597971792425</v>
      </c>
      <c r="BA35">
        <f t="shared" si="19"/>
        <v>0.56991717493851191</v>
      </c>
      <c r="BB35">
        <f t="shared" si="20"/>
        <v>0.74246116132351747</v>
      </c>
      <c r="BC35">
        <f t="shared" si="21"/>
        <v>0.42809863585572505</v>
      </c>
      <c r="BD35">
        <f t="shared" si="22"/>
        <v>0.36532550411814019</v>
      </c>
      <c r="BE35">
        <f t="shared" si="23"/>
        <v>38.309927262628882</v>
      </c>
      <c r="BF35">
        <f t="shared" si="24"/>
        <v>0.9789868809799126</v>
      </c>
      <c r="BG35">
        <f t="shared" si="25"/>
        <v>84.228957537320909</v>
      </c>
      <c r="BH35">
        <f t="shared" si="26"/>
        <v>397.16191460164606</v>
      </c>
      <c r="BI35">
        <f t="shared" si="27"/>
        <v>5.6363630878553065E-3</v>
      </c>
    </row>
    <row r="36" spans="1:61">
      <c r="A36" s="1">
        <v>27</v>
      </c>
      <c r="B36" s="1" t="s">
        <v>111</v>
      </c>
      <c r="C36" s="1" t="s">
        <v>74</v>
      </c>
      <c r="D36" s="1">
        <v>0</v>
      </c>
      <c r="E36" s="1" t="s">
        <v>112</v>
      </c>
      <c r="F36" s="1" t="s">
        <v>76</v>
      </c>
      <c r="G36" s="1">
        <v>0</v>
      </c>
      <c r="H36" s="1">
        <v>4691</v>
      </c>
      <c r="I36" s="1">
        <v>0</v>
      </c>
      <c r="J36">
        <f t="shared" si="0"/>
        <v>0.30066346308597225</v>
      </c>
      <c r="K36">
        <f t="shared" si="1"/>
        <v>0.77476165710029288</v>
      </c>
      <c r="L36">
        <f t="shared" si="2"/>
        <v>395.87166100321355</v>
      </c>
      <c r="M36">
        <f t="shared" si="3"/>
        <v>1.1244605030340107</v>
      </c>
      <c r="N36">
        <f t="shared" si="4"/>
        <v>0.17478176503512299</v>
      </c>
      <c r="O36">
        <f t="shared" si="5"/>
        <v>6.0197834968566895</v>
      </c>
      <c r="P36" s="1">
        <v>5</v>
      </c>
      <c r="Q36">
        <f t="shared" si="6"/>
        <v>1.6395652592182159</v>
      </c>
      <c r="R36" s="1">
        <v>1</v>
      </c>
      <c r="S36">
        <f t="shared" si="7"/>
        <v>3.2791305184364319</v>
      </c>
      <c r="T36" s="1">
        <v>13.063977241516113</v>
      </c>
      <c r="U36" s="1">
        <v>6.0197834968566895</v>
      </c>
      <c r="V36" s="1">
        <v>13.143285751342773</v>
      </c>
      <c r="W36" s="1">
        <v>398.4730224609375</v>
      </c>
      <c r="X36" s="1">
        <v>397.72604370117188</v>
      </c>
      <c r="Y36" s="1">
        <v>6.6741690635681152</v>
      </c>
      <c r="Z36" s="1">
        <v>7.7885112762451172</v>
      </c>
      <c r="AA36" s="1">
        <v>43.448749542236328</v>
      </c>
      <c r="AB36" s="1">
        <v>50.703102111816406</v>
      </c>
      <c r="AC36" s="1">
        <v>500.61041259765625</v>
      </c>
      <c r="AD36" s="1">
        <v>55.133586883544922</v>
      </c>
      <c r="AE36" s="1">
        <v>82.877784729003906</v>
      </c>
      <c r="AF36" s="1">
        <v>98.263389587402344</v>
      </c>
      <c r="AG36" s="1">
        <v>14.32569694519043</v>
      </c>
      <c r="AH36" s="1">
        <v>-0.17484337091445923</v>
      </c>
      <c r="AI36" s="1">
        <v>1</v>
      </c>
      <c r="AJ36" s="1">
        <v>-0.21956524252891541</v>
      </c>
      <c r="AK36" s="1">
        <v>2.737391471862793</v>
      </c>
      <c r="AL36" s="1">
        <v>1</v>
      </c>
      <c r="AM36" s="1">
        <v>0</v>
      </c>
      <c r="AN36" s="1">
        <v>0.18999999761581421</v>
      </c>
      <c r="AO36" s="1">
        <v>112115</v>
      </c>
      <c r="AP36">
        <f t="shared" si="8"/>
        <v>1.0012208251953123</v>
      </c>
      <c r="AQ36">
        <f t="shared" si="9"/>
        <v>1.1244605030340106E-3</v>
      </c>
      <c r="AR36">
        <f t="shared" si="10"/>
        <v>279.16978349685667</v>
      </c>
      <c r="AS36">
        <f t="shared" si="11"/>
        <v>286.21397724151609</v>
      </c>
      <c r="AT36">
        <f t="shared" si="12"/>
        <v>10.475381376424821</v>
      </c>
      <c r="AU36">
        <f t="shared" si="13"/>
        <v>0.31471297637700585</v>
      </c>
      <c r="AV36">
        <f t="shared" si="14"/>
        <v>0.94010728287867318</v>
      </c>
      <c r="AW36">
        <f t="shared" si="15"/>
        <v>9.5672181351171073</v>
      </c>
      <c r="AX36">
        <f t="shared" si="16"/>
        <v>1.7787068588719901</v>
      </c>
      <c r="AY36">
        <f t="shared" si="17"/>
        <v>9.5418803691864014</v>
      </c>
      <c r="AZ36">
        <f t="shared" si="18"/>
        <v>1.1951987016565073</v>
      </c>
      <c r="BA36">
        <f t="shared" si="19"/>
        <v>0.62669269045755793</v>
      </c>
      <c r="BB36">
        <f t="shared" si="20"/>
        <v>0.76532551784355018</v>
      </c>
      <c r="BC36">
        <f t="shared" si="21"/>
        <v>0.42987318381295714</v>
      </c>
      <c r="BD36">
        <f t="shared" si="22"/>
        <v>0.40274755638496473</v>
      </c>
      <c r="BE36">
        <f t="shared" si="23"/>
        <v>38.899691251770847</v>
      </c>
      <c r="BF36">
        <f t="shared" si="24"/>
        <v>0.99533753766612376</v>
      </c>
      <c r="BG36">
        <f t="shared" si="25"/>
        <v>84.829831318744098</v>
      </c>
      <c r="BH36">
        <f t="shared" si="26"/>
        <v>397.60226220699712</v>
      </c>
      <c r="BI36">
        <f t="shared" si="27"/>
        <v>6.4147599955088029E-4</v>
      </c>
    </row>
    <row r="37" spans="1:61">
      <c r="A37" s="1">
        <v>28</v>
      </c>
      <c r="B37" s="1" t="s">
        <v>113</v>
      </c>
      <c r="C37" s="1" t="s">
        <v>74</v>
      </c>
      <c r="D37" s="1">
        <v>0</v>
      </c>
      <c r="E37" s="1" t="s">
        <v>78</v>
      </c>
      <c r="F37" s="1" t="s">
        <v>76</v>
      </c>
      <c r="G37" s="1">
        <v>0</v>
      </c>
      <c r="H37" s="1">
        <v>4812.5</v>
      </c>
      <c r="I37" s="1">
        <v>0</v>
      </c>
      <c r="J37">
        <f t="shared" si="0"/>
        <v>1.1020743205775054</v>
      </c>
      <c r="K37">
        <f t="shared" si="1"/>
        <v>2.1684990532596604</v>
      </c>
      <c r="L37">
        <f t="shared" si="2"/>
        <v>397.11984073145652</v>
      </c>
      <c r="M37">
        <f t="shared" si="3"/>
        <v>1.7736264546356701</v>
      </c>
      <c r="N37">
        <f t="shared" si="4"/>
        <v>0.13229777137974108</v>
      </c>
      <c r="O37">
        <f t="shared" si="5"/>
        <v>6.4613518714904785</v>
      </c>
      <c r="P37" s="1">
        <v>5</v>
      </c>
      <c r="Q37">
        <f t="shared" si="6"/>
        <v>1.6395652592182159</v>
      </c>
      <c r="R37" s="1">
        <v>1</v>
      </c>
      <c r="S37">
        <f t="shared" si="7"/>
        <v>3.2791305184364319</v>
      </c>
      <c r="T37" s="1">
        <v>13.297826766967773</v>
      </c>
      <c r="U37" s="1">
        <v>6.4613518714904785</v>
      </c>
      <c r="V37" s="1">
        <v>13.35542106628418</v>
      </c>
      <c r="W37" s="1">
        <v>401.01742553710938</v>
      </c>
      <c r="X37" s="1">
        <v>399.20953369140625</v>
      </c>
      <c r="Y37" s="1">
        <v>6.7601723670959473</v>
      </c>
      <c r="Z37" s="1">
        <v>8.5165262222290039</v>
      </c>
      <c r="AA37" s="1">
        <v>43.343616485595703</v>
      </c>
      <c r="AB37" s="1">
        <v>54.604682922363281</v>
      </c>
      <c r="AC37" s="1">
        <v>500.61703491210938</v>
      </c>
      <c r="AD37" s="1">
        <v>82.529632568359375</v>
      </c>
      <c r="AE37" s="1">
        <v>149.7349853515625</v>
      </c>
      <c r="AF37" s="1">
        <v>98.267570495605469</v>
      </c>
      <c r="AG37" s="1">
        <v>14.32569694519043</v>
      </c>
      <c r="AH37" s="1">
        <v>-0.17484337091445923</v>
      </c>
      <c r="AI37" s="1">
        <v>1</v>
      </c>
      <c r="AJ37" s="1">
        <v>-0.21956524252891541</v>
      </c>
      <c r="AK37" s="1">
        <v>2.737391471862793</v>
      </c>
      <c r="AL37" s="1">
        <v>1</v>
      </c>
      <c r="AM37" s="1">
        <v>0</v>
      </c>
      <c r="AN37" s="1">
        <v>0.18999999761581421</v>
      </c>
      <c r="AO37" s="1">
        <v>112115</v>
      </c>
      <c r="AP37">
        <f t="shared" si="8"/>
        <v>1.0012340698242186</v>
      </c>
      <c r="AQ37">
        <f t="shared" si="9"/>
        <v>1.7736264546356702E-3</v>
      </c>
      <c r="AR37">
        <f t="shared" si="10"/>
        <v>279.61135187149046</v>
      </c>
      <c r="AS37">
        <f t="shared" si="11"/>
        <v>286.44782676696775</v>
      </c>
      <c r="AT37">
        <f t="shared" si="12"/>
        <v>15.680629991222304</v>
      </c>
      <c r="AU37">
        <f t="shared" si="13"/>
        <v>4.5525260572889095E-2</v>
      </c>
      <c r="AV37">
        <f t="shared" si="14"/>
        <v>0.96919611230030223</v>
      </c>
      <c r="AW37">
        <f t="shared" si="15"/>
        <v>9.8628276593410309</v>
      </c>
      <c r="AX37">
        <f t="shared" si="16"/>
        <v>1.346301437112027</v>
      </c>
      <c r="AY37">
        <f t="shared" si="17"/>
        <v>9.879589319229126</v>
      </c>
      <c r="AZ37">
        <f t="shared" si="18"/>
        <v>1.2225969317869272</v>
      </c>
      <c r="BA37">
        <f t="shared" si="19"/>
        <v>1.3053001000085167</v>
      </c>
      <c r="BB37">
        <f t="shared" si="20"/>
        <v>0.83689834092056115</v>
      </c>
      <c r="BC37">
        <f t="shared" si="21"/>
        <v>0.38569859086636604</v>
      </c>
      <c r="BD37">
        <f t="shared" si="22"/>
        <v>0.86532795859206146</v>
      </c>
      <c r="BE37">
        <f t="shared" si="23"/>
        <v>39.02400194428202</v>
      </c>
      <c r="BF37">
        <f t="shared" si="24"/>
        <v>0.99476542320864236</v>
      </c>
      <c r="BG37">
        <f t="shared" si="25"/>
        <v>91.707194556142895</v>
      </c>
      <c r="BH37">
        <f t="shared" si="26"/>
        <v>398.7558157547719</v>
      </c>
      <c r="BI37">
        <f t="shared" si="27"/>
        <v>2.5345873373966155E-3</v>
      </c>
    </row>
    <row r="38" spans="1:61">
      <c r="A38" s="1">
        <v>29</v>
      </c>
      <c r="B38" s="1" t="s">
        <v>114</v>
      </c>
      <c r="C38" s="1" t="s">
        <v>74</v>
      </c>
      <c r="D38" s="1">
        <v>0</v>
      </c>
      <c r="E38" s="1" t="s">
        <v>80</v>
      </c>
      <c r="F38" s="1" t="s">
        <v>76</v>
      </c>
      <c r="G38" s="1">
        <v>0</v>
      </c>
      <c r="H38" s="1">
        <v>4884</v>
      </c>
      <c r="I38" s="1">
        <v>0</v>
      </c>
      <c r="J38">
        <f t="shared" si="0"/>
        <v>1.5327993967258837</v>
      </c>
      <c r="K38">
        <f t="shared" si="1"/>
        <v>1.2190438356093141</v>
      </c>
      <c r="L38">
        <f t="shared" si="2"/>
        <v>394.45436171692671</v>
      </c>
      <c r="M38">
        <f t="shared" si="3"/>
        <v>1.4030573320514588</v>
      </c>
      <c r="N38">
        <f t="shared" si="4"/>
        <v>0.16015201113680244</v>
      </c>
      <c r="O38">
        <f t="shared" si="5"/>
        <v>6.8223776817321777</v>
      </c>
      <c r="P38" s="1">
        <v>6</v>
      </c>
      <c r="Q38">
        <f t="shared" si="6"/>
        <v>1.4200000166893005</v>
      </c>
      <c r="R38" s="1">
        <v>1</v>
      </c>
      <c r="S38">
        <f t="shared" si="7"/>
        <v>2.8400000333786011</v>
      </c>
      <c r="T38" s="1">
        <v>13.483327865600586</v>
      </c>
      <c r="U38" s="1">
        <v>6.8223776817321777</v>
      </c>
      <c r="V38" s="1">
        <v>13.552859306335449</v>
      </c>
      <c r="W38" s="1">
        <v>400.710205078125</v>
      </c>
      <c r="X38" s="1">
        <v>398.20367431640625</v>
      </c>
      <c r="Y38" s="1">
        <v>6.813535213470459</v>
      </c>
      <c r="Z38" s="1">
        <v>8.4807491302490234</v>
      </c>
      <c r="AA38" s="1">
        <v>43.162345886230469</v>
      </c>
      <c r="AB38" s="1">
        <v>53.723800659179688</v>
      </c>
      <c r="AC38" s="1">
        <v>500.65261840820312</v>
      </c>
      <c r="AD38" s="1">
        <v>68.00445556640625</v>
      </c>
      <c r="AE38" s="1">
        <v>101.77149200439453</v>
      </c>
      <c r="AF38" s="1">
        <v>98.271324157714844</v>
      </c>
      <c r="AG38" s="1">
        <v>14.32569694519043</v>
      </c>
      <c r="AH38" s="1">
        <v>-0.17484337091445923</v>
      </c>
      <c r="AI38" s="1">
        <v>1</v>
      </c>
      <c r="AJ38" s="1">
        <v>-0.21956524252891541</v>
      </c>
      <c r="AK38" s="1">
        <v>2.737391471862793</v>
      </c>
      <c r="AL38" s="1">
        <v>1</v>
      </c>
      <c r="AM38" s="1">
        <v>0</v>
      </c>
      <c r="AN38" s="1">
        <v>0.18999999761581421</v>
      </c>
      <c r="AO38" s="1">
        <v>112115</v>
      </c>
      <c r="AP38">
        <f t="shared" si="8"/>
        <v>0.83442103068033846</v>
      </c>
      <c r="AQ38">
        <f t="shared" si="9"/>
        <v>1.4030573320514587E-3</v>
      </c>
      <c r="AR38">
        <f t="shared" si="10"/>
        <v>279.97237768173215</v>
      </c>
      <c r="AS38">
        <f t="shared" si="11"/>
        <v>286.63332786560056</v>
      </c>
      <c r="AT38">
        <f t="shared" si="12"/>
        <v>12.920846395481931</v>
      </c>
      <c r="AU38">
        <f t="shared" si="13"/>
        <v>0.19796091960179443</v>
      </c>
      <c r="AV38">
        <f t="shared" si="14"/>
        <v>0.99356645801576249</v>
      </c>
      <c r="AW38">
        <f t="shared" si="15"/>
        <v>10.110441337100493</v>
      </c>
      <c r="AX38">
        <f t="shared" si="16"/>
        <v>1.6296922068514696</v>
      </c>
      <c r="AY38">
        <f t="shared" si="17"/>
        <v>10.152852773666382</v>
      </c>
      <c r="AZ38">
        <f t="shared" si="18"/>
        <v>1.2451702107758307</v>
      </c>
      <c r="BA38">
        <f t="shared" si="19"/>
        <v>0.85293104621795302</v>
      </c>
      <c r="BB38">
        <f t="shared" si="20"/>
        <v>0.83341444687896005</v>
      </c>
      <c r="BC38">
        <f t="shared" si="21"/>
        <v>0.41175576389687063</v>
      </c>
      <c r="BD38">
        <f t="shared" si="22"/>
        <v>0.55713458825729067</v>
      </c>
      <c r="BE38">
        <f t="shared" si="23"/>
        <v>38.763552445708605</v>
      </c>
      <c r="BF38">
        <f t="shared" si="24"/>
        <v>0.99058443494797987</v>
      </c>
      <c r="BG38">
        <f t="shared" si="25"/>
        <v>88.616233442130124</v>
      </c>
      <c r="BH38">
        <f t="shared" si="26"/>
        <v>397.47505489342751</v>
      </c>
      <c r="BI38">
        <f t="shared" si="27"/>
        <v>3.4173442455813141E-3</v>
      </c>
    </row>
    <row r="39" spans="1:61">
      <c r="A39" s="1">
        <v>30</v>
      </c>
      <c r="B39" s="1" t="s">
        <v>115</v>
      </c>
      <c r="C39" s="1" t="s">
        <v>74</v>
      </c>
      <c r="D39" s="1">
        <v>0</v>
      </c>
      <c r="E39" s="1" t="s">
        <v>84</v>
      </c>
      <c r="F39" s="1" t="s">
        <v>76</v>
      </c>
      <c r="G39" s="1">
        <v>0</v>
      </c>
      <c r="H39" s="1">
        <v>4996.5</v>
      </c>
      <c r="I39" s="1">
        <v>0</v>
      </c>
      <c r="J39">
        <f t="shared" si="0"/>
        <v>1.027274611995582</v>
      </c>
      <c r="K39">
        <f t="shared" si="1"/>
        <v>0.76433581274129236</v>
      </c>
      <c r="L39">
        <f t="shared" si="2"/>
        <v>394.91296973142613</v>
      </c>
      <c r="M39">
        <f t="shared" si="3"/>
        <v>1.1662358605657053</v>
      </c>
      <c r="N39">
        <f t="shared" si="4"/>
        <v>0.18854372594698987</v>
      </c>
      <c r="O39">
        <f t="shared" si="5"/>
        <v>6.9333062171936035</v>
      </c>
      <c r="P39" s="1">
        <v>6</v>
      </c>
      <c r="Q39">
        <f t="shared" si="6"/>
        <v>1.4200000166893005</v>
      </c>
      <c r="R39" s="1">
        <v>1</v>
      </c>
      <c r="S39">
        <f t="shared" si="7"/>
        <v>2.8400000333786011</v>
      </c>
      <c r="T39" s="1">
        <v>13.679300308227539</v>
      </c>
      <c r="U39" s="1">
        <v>6.9333062171936035</v>
      </c>
      <c r="V39" s="1">
        <v>13.756113052368164</v>
      </c>
      <c r="W39" s="1">
        <v>400.53961181640625</v>
      </c>
      <c r="X39" s="1">
        <v>398.7509765625</v>
      </c>
      <c r="Y39" s="1">
        <v>6.8828296661376953</v>
      </c>
      <c r="Z39" s="1">
        <v>8.2690820693969727</v>
      </c>
      <c r="AA39" s="1">
        <v>43.0489501953125</v>
      </c>
      <c r="AB39" s="1">
        <v>51.719322204589844</v>
      </c>
      <c r="AC39" s="1">
        <v>500.59808349609375</v>
      </c>
      <c r="AD39" s="1">
        <v>85.320068359375</v>
      </c>
      <c r="AE39" s="1">
        <v>230.84539794921875</v>
      </c>
      <c r="AF39" s="1">
        <v>98.271919250488281</v>
      </c>
      <c r="AG39" s="1">
        <v>14.32569694519043</v>
      </c>
      <c r="AH39" s="1">
        <v>-0.17484337091445923</v>
      </c>
      <c r="AI39" s="1">
        <v>1</v>
      </c>
      <c r="AJ39" s="1">
        <v>-0.21956524252891541</v>
      </c>
      <c r="AK39" s="1">
        <v>2.737391471862793</v>
      </c>
      <c r="AL39" s="1">
        <v>1</v>
      </c>
      <c r="AM39" s="1">
        <v>0</v>
      </c>
      <c r="AN39" s="1">
        <v>0.18999999761581421</v>
      </c>
      <c r="AO39" s="1">
        <v>112115</v>
      </c>
      <c r="AP39">
        <f t="shared" si="8"/>
        <v>0.83433013916015608</v>
      </c>
      <c r="AQ39">
        <f t="shared" si="9"/>
        <v>1.1662358605657053E-3</v>
      </c>
      <c r="AR39">
        <f t="shared" si="10"/>
        <v>280.08330621719358</v>
      </c>
      <c r="AS39">
        <f t="shared" si="11"/>
        <v>286.82930030822752</v>
      </c>
      <c r="AT39">
        <f t="shared" si="12"/>
        <v>16.210812784862355</v>
      </c>
      <c r="AU39">
        <f t="shared" si="13"/>
        <v>0.37590637679541</v>
      </c>
      <c r="AV39">
        <f t="shared" si="14"/>
        <v>1.0011622913464298</v>
      </c>
      <c r="AW39">
        <f t="shared" si="15"/>
        <v>10.187674149260653</v>
      </c>
      <c r="AX39">
        <f t="shared" si="16"/>
        <v>1.9185920798636804</v>
      </c>
      <c r="AY39">
        <f t="shared" si="17"/>
        <v>10.306303262710571</v>
      </c>
      <c r="AZ39">
        <f t="shared" si="18"/>
        <v>1.2580064814799552</v>
      </c>
      <c r="BA39">
        <f t="shared" si="19"/>
        <v>0.60225068538896764</v>
      </c>
      <c r="BB39">
        <f t="shared" si="20"/>
        <v>0.81261856539943988</v>
      </c>
      <c r="BC39">
        <f t="shared" si="21"/>
        <v>0.44538791608051531</v>
      </c>
      <c r="BD39">
        <f t="shared" si="22"/>
        <v>0.38824169817376925</v>
      </c>
      <c r="BE39">
        <f t="shared" si="23"/>
        <v>38.808855472417228</v>
      </c>
      <c r="BF39">
        <f t="shared" si="24"/>
        <v>0.99037492807124872</v>
      </c>
      <c r="BG39">
        <f t="shared" si="25"/>
        <v>85.022920437076053</v>
      </c>
      <c r="BH39">
        <f t="shared" si="26"/>
        <v>398.26265941112865</v>
      </c>
      <c r="BI39">
        <f t="shared" si="27"/>
        <v>2.1930724746294897E-3</v>
      </c>
    </row>
    <row r="40" spans="1:61">
      <c r="A40" s="1">
        <v>31</v>
      </c>
      <c r="B40" s="1" t="s">
        <v>116</v>
      </c>
      <c r="C40" s="1" t="s">
        <v>74</v>
      </c>
      <c r="D40" s="1">
        <v>0</v>
      </c>
      <c r="E40" s="1" t="s">
        <v>80</v>
      </c>
      <c r="F40" s="1" t="s">
        <v>88</v>
      </c>
      <c r="G40" s="1">
        <v>0</v>
      </c>
      <c r="H40" s="1">
        <v>5231.5</v>
      </c>
      <c r="I40" s="1">
        <v>0</v>
      </c>
      <c r="J40">
        <f t="shared" si="0"/>
        <v>10.704069045392105</v>
      </c>
      <c r="K40">
        <f t="shared" si="1"/>
        <v>-4.892404947010971</v>
      </c>
      <c r="L40">
        <f t="shared" si="2"/>
        <v>395.53135715837476</v>
      </c>
      <c r="M40">
        <f t="shared" si="3"/>
        <v>5.2026176455835857</v>
      </c>
      <c r="N40">
        <f t="shared" si="4"/>
        <v>6.6662363897103116E-3</v>
      </c>
      <c r="O40">
        <f t="shared" si="5"/>
        <v>5.2596340179443359</v>
      </c>
      <c r="P40" s="1">
        <v>2</v>
      </c>
      <c r="Q40">
        <f t="shared" si="6"/>
        <v>2.2982609868049622</v>
      </c>
      <c r="R40" s="1">
        <v>1</v>
      </c>
      <c r="S40">
        <f t="shared" si="7"/>
        <v>4.5965219736099243</v>
      </c>
      <c r="T40" s="1">
        <v>13.909981727600098</v>
      </c>
      <c r="U40" s="1">
        <v>5.2596340179443359</v>
      </c>
      <c r="V40" s="1">
        <v>13.958874702453613</v>
      </c>
      <c r="W40" s="1">
        <v>400.25909423828125</v>
      </c>
      <c r="X40" s="1">
        <v>395.16146850585938</v>
      </c>
      <c r="Y40" s="1">
        <v>6.9474763870239258</v>
      </c>
      <c r="Z40" s="1">
        <v>9.0072126388549805</v>
      </c>
      <c r="AA40" s="1">
        <v>42.807346343994141</v>
      </c>
      <c r="AB40" s="1">
        <v>55.498550415039062</v>
      </c>
      <c r="AC40" s="1">
        <v>500.62298583984375</v>
      </c>
      <c r="AD40" s="1">
        <v>734.39080810546875</v>
      </c>
      <c r="AE40" s="1">
        <v>618.3802490234375</v>
      </c>
      <c r="AF40" s="1">
        <v>98.273162841796875</v>
      </c>
      <c r="AG40" s="1">
        <v>14.29243278503418</v>
      </c>
      <c r="AH40" s="1">
        <v>-0.1435275673866272</v>
      </c>
      <c r="AI40" s="1">
        <v>1</v>
      </c>
      <c r="AJ40" s="1">
        <v>-0.21956524252891541</v>
      </c>
      <c r="AK40" s="1">
        <v>2.737391471862793</v>
      </c>
      <c r="AL40" s="1">
        <v>1</v>
      </c>
      <c r="AM40" s="1">
        <v>0</v>
      </c>
      <c r="AN40" s="1">
        <v>0.18999999761581421</v>
      </c>
      <c r="AO40" s="1">
        <v>111115</v>
      </c>
      <c r="AP40">
        <f t="shared" si="8"/>
        <v>2.5031149291992185</v>
      </c>
      <c r="AQ40">
        <f t="shared" si="9"/>
        <v>5.2026176455835854E-3</v>
      </c>
      <c r="AR40">
        <f t="shared" si="10"/>
        <v>278.40963401794431</v>
      </c>
      <c r="AS40">
        <f t="shared" si="11"/>
        <v>287.05998172760007</v>
      </c>
      <c r="AT40">
        <f t="shared" si="12"/>
        <v>139.53425178911493</v>
      </c>
      <c r="AU40">
        <f t="shared" si="13"/>
        <v>-4.4195523591329937E-2</v>
      </c>
      <c r="AV40">
        <f t="shared" si="14"/>
        <v>0.89183351079859674</v>
      </c>
      <c r="AW40">
        <f t="shared" si="15"/>
        <v>9.0750463810175468</v>
      </c>
      <c r="AX40">
        <f t="shared" si="16"/>
        <v>6.7833742162566324E-2</v>
      </c>
      <c r="AY40">
        <f t="shared" si="17"/>
        <v>9.5848078727722168</v>
      </c>
      <c r="AZ40">
        <f t="shared" si="18"/>
        <v>1.1986511073573189</v>
      </c>
      <c r="BA40">
        <f t="shared" si="19"/>
        <v>76.003179852640699</v>
      </c>
      <c r="BB40">
        <f t="shared" si="20"/>
        <v>0.88516727440888643</v>
      </c>
      <c r="BC40">
        <f t="shared" si="21"/>
        <v>0.31348383294843252</v>
      </c>
      <c r="BD40">
        <f t="shared" si="22"/>
        <v>-34.499315353767756</v>
      </c>
      <c r="BE40">
        <f t="shared" si="23"/>
        <v>38.870117471061882</v>
      </c>
      <c r="BF40">
        <f t="shared" si="24"/>
        <v>1.0009360443312298</v>
      </c>
      <c r="BG40">
        <f t="shared" si="25"/>
        <v>111.71792353312387</v>
      </c>
      <c r="BH40">
        <f t="shared" si="26"/>
        <v>392.01767994262741</v>
      </c>
      <c r="BI40">
        <f t="shared" si="27"/>
        <v>3.0504653955439109E-2</v>
      </c>
    </row>
    <row r="41" spans="1:61">
      <c r="A41" s="1">
        <v>32</v>
      </c>
      <c r="B41" s="1" t="s">
        <v>117</v>
      </c>
      <c r="C41" s="1" t="s">
        <v>74</v>
      </c>
      <c r="D41" s="1">
        <v>0</v>
      </c>
      <c r="E41" s="1" t="s">
        <v>84</v>
      </c>
      <c r="F41" s="1" t="s">
        <v>88</v>
      </c>
      <c r="G41" s="1">
        <v>0</v>
      </c>
      <c r="H41" s="1">
        <v>5317.5</v>
      </c>
      <c r="I41" s="1">
        <v>0</v>
      </c>
      <c r="J41">
        <f t="shared" si="0"/>
        <v>3.6895131993328549</v>
      </c>
      <c r="K41">
        <f t="shared" si="1"/>
        <v>-12.98077628715145</v>
      </c>
      <c r="L41">
        <f t="shared" si="2"/>
        <v>396.27765563254059</v>
      </c>
      <c r="M41">
        <f t="shared" si="3"/>
        <v>3.3406328470422362</v>
      </c>
      <c r="N41">
        <f t="shared" si="4"/>
        <v>5.3183489314172494E-2</v>
      </c>
      <c r="O41">
        <f t="shared" si="5"/>
        <v>5.8759865760803223</v>
      </c>
      <c r="P41" s="1">
        <v>3</v>
      </c>
      <c r="Q41">
        <f t="shared" si="6"/>
        <v>2.0786957442760468</v>
      </c>
      <c r="R41" s="1">
        <v>1</v>
      </c>
      <c r="S41">
        <f t="shared" si="7"/>
        <v>4.1573914885520935</v>
      </c>
      <c r="T41" s="1">
        <v>14.032953262329102</v>
      </c>
      <c r="U41" s="1">
        <v>5.8759865760803223</v>
      </c>
      <c r="V41" s="1">
        <v>14.077065467834473</v>
      </c>
      <c r="W41" s="1">
        <v>400.31869506835938</v>
      </c>
      <c r="X41" s="1">
        <v>397.3121337890625</v>
      </c>
      <c r="Y41" s="1">
        <v>6.9459543228149414</v>
      </c>
      <c r="Z41" s="1">
        <v>8.9301176071166992</v>
      </c>
      <c r="AA41" s="1">
        <v>42.459171295166016</v>
      </c>
      <c r="AB41" s="1">
        <v>54.587944030761719</v>
      </c>
      <c r="AC41" s="1">
        <v>500.58389282226562</v>
      </c>
      <c r="AD41" s="1">
        <v>127.17127227783203</v>
      </c>
      <c r="AE41" s="1">
        <v>301.31015014648438</v>
      </c>
      <c r="AF41" s="1">
        <v>98.276290893554688</v>
      </c>
      <c r="AG41" s="1">
        <v>14.29243278503418</v>
      </c>
      <c r="AH41" s="1">
        <v>-0.1435275673866272</v>
      </c>
      <c r="AI41" s="1">
        <v>1</v>
      </c>
      <c r="AJ41" s="1">
        <v>-0.21956524252891541</v>
      </c>
      <c r="AK41" s="1">
        <v>2.737391471862793</v>
      </c>
      <c r="AL41" s="1">
        <v>1</v>
      </c>
      <c r="AM41" s="1">
        <v>0</v>
      </c>
      <c r="AN41" s="1">
        <v>0.18999999761581421</v>
      </c>
      <c r="AO41" s="1">
        <v>111115</v>
      </c>
      <c r="AP41">
        <f t="shared" si="8"/>
        <v>1.6686129760742185</v>
      </c>
      <c r="AQ41">
        <f t="shared" si="9"/>
        <v>3.3406328470422363E-3</v>
      </c>
      <c r="AR41">
        <f t="shared" si="10"/>
        <v>279.0259865760803</v>
      </c>
      <c r="AS41">
        <f t="shared" si="11"/>
        <v>287.18295326232908</v>
      </c>
      <c r="AT41">
        <f t="shared" si="12"/>
        <v>24.162541429588146</v>
      </c>
      <c r="AU41">
        <f t="shared" si="13"/>
        <v>-0.3733573645106712</v>
      </c>
      <c r="AV41">
        <f t="shared" si="14"/>
        <v>0.93080232498482773</v>
      </c>
      <c r="AW41">
        <f t="shared" si="15"/>
        <v>9.4712805756273521</v>
      </c>
      <c r="AX41">
        <f t="shared" si="16"/>
        <v>0.54116296851065293</v>
      </c>
      <c r="AY41">
        <f t="shared" si="17"/>
        <v>9.9544699192047119</v>
      </c>
      <c r="AZ41">
        <f t="shared" si="18"/>
        <v>1.2287463891759371</v>
      </c>
      <c r="BA41">
        <f t="shared" si="19"/>
        <v>6.1162660456074631</v>
      </c>
      <c r="BB41">
        <f t="shared" si="20"/>
        <v>0.87761883567065524</v>
      </c>
      <c r="BC41">
        <f t="shared" si="21"/>
        <v>0.35112755350528191</v>
      </c>
      <c r="BD41">
        <f t="shared" si="22"/>
        <v>4.8479121830892531</v>
      </c>
      <c r="BE41">
        <f t="shared" si="23"/>
        <v>38.944698159559451</v>
      </c>
      <c r="BF41">
        <f t="shared" si="24"/>
        <v>0.99739630867384699</v>
      </c>
      <c r="BG41">
        <f t="shared" si="25"/>
        <v>102.71718607016618</v>
      </c>
      <c r="BH41">
        <f t="shared" si="26"/>
        <v>396.11406455915841</v>
      </c>
      <c r="BI41">
        <f t="shared" si="27"/>
        <v>9.5673556612026842E-3</v>
      </c>
    </row>
    <row r="42" spans="1:61">
      <c r="A42" s="1">
        <v>33</v>
      </c>
      <c r="B42" s="1" t="s">
        <v>118</v>
      </c>
      <c r="C42" s="1" t="s">
        <v>74</v>
      </c>
      <c r="D42" s="1">
        <v>0</v>
      </c>
      <c r="E42" s="1" t="s">
        <v>86</v>
      </c>
      <c r="F42" s="1" t="s">
        <v>88</v>
      </c>
      <c r="G42" s="1">
        <v>0</v>
      </c>
      <c r="H42" s="1">
        <v>5436.5</v>
      </c>
      <c r="I42" s="1">
        <v>0</v>
      </c>
      <c r="J42">
        <f t="shared" si="0"/>
        <v>4.8759517922820743</v>
      </c>
      <c r="K42">
        <f t="shared" si="1"/>
        <v>7.6549397258025076</v>
      </c>
      <c r="L42">
        <f t="shared" si="2"/>
        <v>393.56415008911574</v>
      </c>
      <c r="M42">
        <f t="shared" si="3"/>
        <v>2.7453713992619546</v>
      </c>
      <c r="N42">
        <f t="shared" si="4"/>
        <v>9.9233796326585688E-2</v>
      </c>
      <c r="O42">
        <f t="shared" si="5"/>
        <v>6.0593576431274414</v>
      </c>
      <c r="P42" s="1">
        <v>3</v>
      </c>
      <c r="Q42">
        <f t="shared" si="6"/>
        <v>2.0786957442760468</v>
      </c>
      <c r="R42" s="1">
        <v>1</v>
      </c>
      <c r="S42">
        <f t="shared" si="7"/>
        <v>4.1573914885520935</v>
      </c>
      <c r="T42" s="1">
        <v>14.196951866149902</v>
      </c>
      <c r="U42" s="1">
        <v>6.0593576431274414</v>
      </c>
      <c r="V42" s="1">
        <v>14.243130683898926</v>
      </c>
      <c r="W42" s="1">
        <v>400.34912109375</v>
      </c>
      <c r="X42" s="1">
        <v>396.77435302734375</v>
      </c>
      <c r="Y42" s="1">
        <v>6.9513068199157715</v>
      </c>
      <c r="Z42" s="1">
        <v>8.5823945999145508</v>
      </c>
      <c r="AA42" s="1">
        <v>42.042739868164062</v>
      </c>
      <c r="AB42" s="1">
        <v>51.907852172851562</v>
      </c>
      <c r="AC42" s="1">
        <v>500.61245727539062</v>
      </c>
      <c r="AD42" s="1">
        <v>100.58009338378906</v>
      </c>
      <c r="AE42" s="1">
        <v>422.49288940429688</v>
      </c>
      <c r="AF42" s="1">
        <v>98.276611328125</v>
      </c>
      <c r="AG42" s="1">
        <v>14.29243278503418</v>
      </c>
      <c r="AH42" s="1">
        <v>-0.1435275673866272</v>
      </c>
      <c r="AI42" s="1">
        <v>1</v>
      </c>
      <c r="AJ42" s="1">
        <v>-0.21956524252891541</v>
      </c>
      <c r="AK42" s="1">
        <v>2.737391471862793</v>
      </c>
      <c r="AL42" s="1">
        <v>1</v>
      </c>
      <c r="AM42" s="1">
        <v>0</v>
      </c>
      <c r="AN42" s="1">
        <v>0.18999999761581421</v>
      </c>
      <c r="AO42" s="1">
        <v>111115</v>
      </c>
      <c r="AP42">
        <f t="shared" si="8"/>
        <v>1.6687081909179686</v>
      </c>
      <c r="AQ42">
        <f t="shared" si="9"/>
        <v>2.7453713992619546E-3</v>
      </c>
      <c r="AR42">
        <f t="shared" si="10"/>
        <v>279.20935764312742</v>
      </c>
      <c r="AS42">
        <f t="shared" si="11"/>
        <v>287.34695186614988</v>
      </c>
      <c r="AT42">
        <f t="shared" si="12"/>
        <v>19.110217503118292</v>
      </c>
      <c r="AU42">
        <f t="shared" si="13"/>
        <v>-0.19127365152813766</v>
      </c>
      <c r="AV42">
        <f t="shared" si="14"/>
        <v>0.94268245468698686</v>
      </c>
      <c r="AW42">
        <f t="shared" si="15"/>
        <v>9.59213430283598</v>
      </c>
      <c r="AX42">
        <f t="shared" si="16"/>
        <v>1.0097397029214292</v>
      </c>
      <c r="AY42">
        <f t="shared" si="17"/>
        <v>10.128154754638672</v>
      </c>
      <c r="AZ42">
        <f t="shared" si="18"/>
        <v>1.2431150155278337</v>
      </c>
      <c r="BA42">
        <f t="shared" si="19"/>
        <v>2.6941829418698249</v>
      </c>
      <c r="BB42">
        <f t="shared" si="20"/>
        <v>0.84344865836040117</v>
      </c>
      <c r="BC42">
        <f t="shared" si="21"/>
        <v>0.39966635716743248</v>
      </c>
      <c r="BD42">
        <f t="shared" si="22"/>
        <v>1.856841535590914</v>
      </c>
      <c r="BE42">
        <f t="shared" si="23"/>
        <v>38.678151010991883</v>
      </c>
      <c r="BF42">
        <f t="shared" si="24"/>
        <v>0.99190924787921775</v>
      </c>
      <c r="BG42">
        <f t="shared" si="25"/>
        <v>96.261098029083854</v>
      </c>
      <c r="BH42">
        <f t="shared" si="26"/>
        <v>395.19102007981962</v>
      </c>
      <c r="BI42">
        <f t="shared" si="27"/>
        <v>1.1876901286045186E-2</v>
      </c>
    </row>
    <row r="43" spans="1:61">
      <c r="A43" s="1">
        <v>34</v>
      </c>
      <c r="B43" s="1" t="s">
        <v>119</v>
      </c>
      <c r="C43" s="1" t="s">
        <v>74</v>
      </c>
      <c r="D43" s="1">
        <v>0</v>
      </c>
      <c r="E43" s="1" t="s">
        <v>84</v>
      </c>
      <c r="F43" s="1" t="s">
        <v>88</v>
      </c>
      <c r="G43" s="1">
        <v>0</v>
      </c>
      <c r="H43" s="1">
        <v>5527</v>
      </c>
      <c r="I43" s="1">
        <v>0</v>
      </c>
      <c r="J43">
        <f t="shared" si="0"/>
        <v>15.626307565974971</v>
      </c>
      <c r="K43">
        <f t="shared" si="1"/>
        <v>-7.9706392827673147</v>
      </c>
      <c r="L43">
        <f t="shared" si="2"/>
        <v>393.53150161259776</v>
      </c>
      <c r="M43">
        <f t="shared" si="3"/>
        <v>6.3611018575363465</v>
      </c>
      <c r="N43">
        <f t="shared" si="4"/>
        <v>5.0905310248103075E-2</v>
      </c>
      <c r="O43">
        <f t="shared" si="5"/>
        <v>5.7092537879943848</v>
      </c>
      <c r="P43" s="1">
        <v>1.5</v>
      </c>
      <c r="Q43">
        <f t="shared" si="6"/>
        <v>2.4080436080694199</v>
      </c>
      <c r="R43" s="1">
        <v>1</v>
      </c>
      <c r="S43">
        <f t="shared" si="7"/>
        <v>4.8160872161388397</v>
      </c>
      <c r="T43" s="1">
        <v>14.379391670227051</v>
      </c>
      <c r="U43" s="1">
        <v>5.7092537879943848</v>
      </c>
      <c r="V43" s="1">
        <v>14.382815361022949</v>
      </c>
      <c r="W43" s="1">
        <v>400.4844970703125</v>
      </c>
      <c r="X43" s="1">
        <v>395.04983520507812</v>
      </c>
      <c r="Y43" s="1">
        <v>6.9555025100708008</v>
      </c>
      <c r="Z43" s="1">
        <v>8.8444814682006836</v>
      </c>
      <c r="AA43" s="1">
        <v>41.574455261230469</v>
      </c>
      <c r="AB43" s="1">
        <v>52.865268707275391</v>
      </c>
      <c r="AC43" s="1">
        <v>500.65469360351562</v>
      </c>
      <c r="AD43" s="1">
        <v>652.2452392578125</v>
      </c>
      <c r="AE43" s="1">
        <v>736.0064697265625</v>
      </c>
      <c r="AF43" s="1">
        <v>98.277076721191406</v>
      </c>
      <c r="AG43" s="1">
        <v>14.29243278503418</v>
      </c>
      <c r="AH43" s="1">
        <v>-0.1435275673866272</v>
      </c>
      <c r="AI43" s="1">
        <v>1</v>
      </c>
      <c r="AJ43" s="1">
        <v>-0.21956524252891541</v>
      </c>
      <c r="AK43" s="1">
        <v>2.737391471862793</v>
      </c>
      <c r="AL43" s="1">
        <v>1</v>
      </c>
      <c r="AM43" s="1">
        <v>0</v>
      </c>
      <c r="AN43" s="1">
        <v>0.18999999761581421</v>
      </c>
      <c r="AO43" s="1">
        <v>111115</v>
      </c>
      <c r="AP43">
        <f t="shared" si="8"/>
        <v>3.3376979573567702</v>
      </c>
      <c r="AQ43">
        <f t="shared" si="9"/>
        <v>6.3611018575363467E-3</v>
      </c>
      <c r="AR43">
        <f t="shared" si="10"/>
        <v>278.85925378799436</v>
      </c>
      <c r="AS43">
        <f t="shared" si="11"/>
        <v>287.52939167022703</v>
      </c>
      <c r="AT43">
        <f t="shared" si="12"/>
        <v>123.92659390391054</v>
      </c>
      <c r="AU43">
        <f t="shared" si="13"/>
        <v>-0.53879580827744322</v>
      </c>
      <c r="AV43">
        <f t="shared" si="14"/>
        <v>0.92011509405761727</v>
      </c>
      <c r="AW43">
        <f t="shared" si="15"/>
        <v>9.3624589248615049</v>
      </c>
      <c r="AX43">
        <f t="shared" si="16"/>
        <v>0.51797745666082129</v>
      </c>
      <c r="AY43">
        <f t="shared" si="17"/>
        <v>10.044322729110718</v>
      </c>
      <c r="AZ43">
        <f t="shared" si="18"/>
        <v>1.2361613723299114</v>
      </c>
      <c r="BA43">
        <f t="shared" si="19"/>
        <v>12.168857303159784</v>
      </c>
      <c r="BB43">
        <f t="shared" si="20"/>
        <v>0.86920978380951419</v>
      </c>
      <c r="BC43">
        <f t="shared" si="21"/>
        <v>0.36695158852039722</v>
      </c>
      <c r="BD43">
        <f t="shared" si="22"/>
        <v>11.943640553704524</v>
      </c>
      <c r="BE43">
        <f t="shared" si="23"/>
        <v>38.675125576186936</v>
      </c>
      <c r="BF43">
        <f t="shared" si="24"/>
        <v>0.99615660238994364</v>
      </c>
      <c r="BG43">
        <f t="shared" si="25"/>
        <v>108.5241143909661</v>
      </c>
      <c r="BH43">
        <f t="shared" si="26"/>
        <v>390.66961651979881</v>
      </c>
      <c r="BI43">
        <f t="shared" si="27"/>
        <v>4.3408320434674595E-2</v>
      </c>
    </row>
    <row r="44" spans="1:61">
      <c r="A44" s="1">
        <v>35</v>
      </c>
      <c r="B44" s="1" t="s">
        <v>120</v>
      </c>
      <c r="C44" s="1" t="s">
        <v>74</v>
      </c>
      <c r="D44" s="1">
        <v>0</v>
      </c>
      <c r="E44" s="1" t="s">
        <v>86</v>
      </c>
      <c r="F44" s="1" t="s">
        <v>88</v>
      </c>
      <c r="G44" s="1">
        <v>0</v>
      </c>
      <c r="H44" s="1">
        <v>5617</v>
      </c>
      <c r="I44" s="1">
        <v>0</v>
      </c>
      <c r="J44">
        <f t="shared" si="0"/>
        <v>6.0122250014022542</v>
      </c>
      <c r="K44">
        <f t="shared" si="1"/>
        <v>13.390816694459676</v>
      </c>
      <c r="L44">
        <f t="shared" si="2"/>
        <v>392.98896595202865</v>
      </c>
      <c r="M44">
        <f t="shared" si="3"/>
        <v>3.0062154690846365</v>
      </c>
      <c r="N44">
        <f t="shared" si="4"/>
        <v>9.2269982136384709E-2</v>
      </c>
      <c r="O44">
        <f t="shared" si="5"/>
        <v>6.2039642333984375</v>
      </c>
      <c r="P44" s="1">
        <v>3</v>
      </c>
      <c r="Q44">
        <f t="shared" si="6"/>
        <v>2.0786957442760468</v>
      </c>
      <c r="R44" s="1">
        <v>1</v>
      </c>
      <c r="S44">
        <f t="shared" si="7"/>
        <v>4.1573914885520935</v>
      </c>
      <c r="T44" s="1">
        <v>14.606071472167969</v>
      </c>
      <c r="U44" s="1">
        <v>6.2039642333984375</v>
      </c>
      <c r="V44" s="1">
        <v>14.630504608154297</v>
      </c>
      <c r="W44" s="1">
        <v>400.53814697265625</v>
      </c>
      <c r="X44" s="1">
        <v>396.22122192382812</v>
      </c>
      <c r="Y44" s="1">
        <v>6.9635448455810547</v>
      </c>
      <c r="Z44" s="1">
        <v>8.7493886947631836</v>
      </c>
      <c r="AA44" s="1">
        <v>41.017768859863281</v>
      </c>
      <c r="AB44" s="1">
        <v>51.537029266357422</v>
      </c>
      <c r="AC44" s="1">
        <v>500.58905029296875</v>
      </c>
      <c r="AD44" s="1">
        <v>95.146873474121094</v>
      </c>
      <c r="AE44" s="1">
        <v>386.96298217773438</v>
      </c>
      <c r="AF44" s="1">
        <v>98.278335571289062</v>
      </c>
      <c r="AG44" s="1">
        <v>14.29243278503418</v>
      </c>
      <c r="AH44" s="1">
        <v>-0.1435275673866272</v>
      </c>
      <c r="AI44" s="1">
        <v>1</v>
      </c>
      <c r="AJ44" s="1">
        <v>-0.21956524252891541</v>
      </c>
      <c r="AK44" s="1">
        <v>2.737391471862793</v>
      </c>
      <c r="AL44" s="1">
        <v>1</v>
      </c>
      <c r="AM44" s="1">
        <v>0</v>
      </c>
      <c r="AN44" s="1">
        <v>0.18999999761581421</v>
      </c>
      <c r="AO44" s="1">
        <v>111115</v>
      </c>
      <c r="AP44">
        <f t="shared" si="8"/>
        <v>1.6686301676432289</v>
      </c>
      <c r="AQ44">
        <f t="shared" si="9"/>
        <v>3.0062154690846366E-3</v>
      </c>
      <c r="AR44">
        <f t="shared" si="10"/>
        <v>279.35396423339841</v>
      </c>
      <c r="AS44">
        <f t="shared" si="11"/>
        <v>287.75607147216795</v>
      </c>
      <c r="AT44">
        <f t="shared" si="12"/>
        <v>18.077905733235184</v>
      </c>
      <c r="AU44">
        <f t="shared" si="13"/>
        <v>-0.27470868980543989</v>
      </c>
      <c r="AV44">
        <f t="shared" si="14"/>
        <v>0.9521453403239637</v>
      </c>
      <c r="AW44">
        <f t="shared" si="15"/>
        <v>9.6882526020528434</v>
      </c>
      <c r="AX44">
        <f t="shared" si="16"/>
        <v>0.93886390728965985</v>
      </c>
      <c r="AY44">
        <f t="shared" si="17"/>
        <v>10.405017852783203</v>
      </c>
      <c r="AZ44">
        <f t="shared" si="18"/>
        <v>1.2663255223977337</v>
      </c>
      <c r="BA44">
        <f t="shared" si="19"/>
        <v>3.1724530943394154</v>
      </c>
      <c r="BB44">
        <f t="shared" si="20"/>
        <v>0.85987535818757899</v>
      </c>
      <c r="BC44">
        <f t="shared" si="21"/>
        <v>0.40645016421015467</v>
      </c>
      <c r="BD44">
        <f t="shared" si="22"/>
        <v>2.2270800956925179</v>
      </c>
      <c r="BE44">
        <f t="shared" si="23"/>
        <v>38.622301471647361</v>
      </c>
      <c r="BF44">
        <f t="shared" si="24"/>
        <v>0.99184229467542029</v>
      </c>
      <c r="BG44">
        <f t="shared" si="25"/>
        <v>97.682778301973826</v>
      </c>
      <c r="BH44">
        <f t="shared" si="26"/>
        <v>394.26891510493874</v>
      </c>
      <c r="BI44">
        <f t="shared" si="27"/>
        <v>1.4895692239831972E-2</v>
      </c>
    </row>
    <row r="45" spans="1:61">
      <c r="A45" s="1">
        <v>36</v>
      </c>
      <c r="B45" s="1" t="s">
        <v>121</v>
      </c>
      <c r="C45" s="1" t="s">
        <v>74</v>
      </c>
      <c r="D45" s="1">
        <v>0</v>
      </c>
      <c r="E45" s="1" t="s">
        <v>112</v>
      </c>
      <c r="F45" s="1" t="s">
        <v>88</v>
      </c>
      <c r="G45" s="1">
        <v>0</v>
      </c>
      <c r="H45" s="1">
        <v>5689.5</v>
      </c>
      <c r="I45" s="1">
        <v>0</v>
      </c>
      <c r="J45">
        <f t="shared" si="0"/>
        <v>2.3451120992250543</v>
      </c>
      <c r="K45">
        <f t="shared" si="1"/>
        <v>-2.3732552653123853</v>
      </c>
      <c r="L45">
        <f t="shared" si="2"/>
        <v>399.50361756851885</v>
      </c>
      <c r="M45">
        <f t="shared" si="3"/>
        <v>6.6237497208701903</v>
      </c>
      <c r="N45">
        <f t="shared" si="4"/>
        <v>-0.11650377280405966</v>
      </c>
      <c r="O45">
        <f t="shared" si="5"/>
        <v>6.2377676963806152</v>
      </c>
      <c r="P45" s="1">
        <v>3</v>
      </c>
      <c r="Q45">
        <f t="shared" si="6"/>
        <v>2.0786957442760468</v>
      </c>
      <c r="R45" s="1">
        <v>1</v>
      </c>
      <c r="S45">
        <f t="shared" si="7"/>
        <v>4.1573914885520935</v>
      </c>
      <c r="T45" s="1">
        <v>14.712510108947754</v>
      </c>
      <c r="U45" s="1">
        <v>6.2377676963806152</v>
      </c>
      <c r="V45" s="1">
        <v>14.740335464477539</v>
      </c>
      <c r="W45" s="1">
        <v>400.76959228515625</v>
      </c>
      <c r="X45" s="1">
        <v>397.78533935546875</v>
      </c>
      <c r="Y45" s="1">
        <v>6.9699292182922363</v>
      </c>
      <c r="Z45" s="1">
        <v>10.895991325378418</v>
      </c>
      <c r="AA45" s="1">
        <v>40.775577545166016</v>
      </c>
      <c r="AB45" s="1">
        <v>63.743881225585938</v>
      </c>
      <c r="AC45" s="1">
        <v>500.62203979492188</v>
      </c>
      <c r="AD45" s="1">
        <v>93.52484130859375</v>
      </c>
      <c r="AE45" s="1">
        <v>193.24470520019531</v>
      </c>
      <c r="AF45" s="1">
        <v>98.281394958496094</v>
      </c>
      <c r="AG45" s="1">
        <v>14.29243278503418</v>
      </c>
      <c r="AH45" s="1">
        <v>-0.1435275673866272</v>
      </c>
      <c r="AI45" s="1">
        <v>0.66666668653488159</v>
      </c>
      <c r="AJ45" s="1">
        <v>-0.21956524252891541</v>
      </c>
      <c r="AK45" s="1">
        <v>2.737391471862793</v>
      </c>
      <c r="AL45" s="1">
        <v>1</v>
      </c>
      <c r="AM45" s="1">
        <v>0</v>
      </c>
      <c r="AN45" s="1">
        <v>0.18999999761581421</v>
      </c>
      <c r="AO45" s="1">
        <v>111115</v>
      </c>
      <c r="AP45">
        <f t="shared" si="8"/>
        <v>1.6687401326497393</v>
      </c>
      <c r="AQ45">
        <f t="shared" si="9"/>
        <v>6.6237497208701899E-3</v>
      </c>
      <c r="AR45">
        <f t="shared" si="10"/>
        <v>279.38776769638059</v>
      </c>
      <c r="AS45">
        <f t="shared" si="11"/>
        <v>287.86251010894773</v>
      </c>
      <c r="AT45">
        <f t="shared" si="12"/>
        <v>17.769719625652215</v>
      </c>
      <c r="AU45">
        <f t="shared" si="13"/>
        <v>-1.6430938077628436</v>
      </c>
      <c r="AV45">
        <f t="shared" si="14"/>
        <v>0.95436945410980401</v>
      </c>
      <c r="AW45">
        <f t="shared" si="15"/>
        <v>9.7105810770475021</v>
      </c>
      <c r="AX45">
        <f t="shared" si="16"/>
        <v>-1.1854102483309159</v>
      </c>
      <c r="AY45">
        <f t="shared" si="17"/>
        <v>10.475138902664185</v>
      </c>
      <c r="AZ45">
        <f t="shared" si="18"/>
        <v>1.2722642779779885</v>
      </c>
      <c r="BA45">
        <f t="shared" si="19"/>
        <v>-5.5301557760287254</v>
      </c>
      <c r="BB45">
        <f t="shared" si="20"/>
        <v>1.0708732269138637</v>
      </c>
      <c r="BC45">
        <f t="shared" si="21"/>
        <v>0.2013910510641248</v>
      </c>
      <c r="BD45">
        <f t="shared" si="22"/>
        <v>-2.9015285850098591</v>
      </c>
      <c r="BE45">
        <f t="shared" si="23"/>
        <v>39.263772825599581</v>
      </c>
      <c r="BF45">
        <f t="shared" si="24"/>
        <v>1.004319611717803</v>
      </c>
      <c r="BG45">
        <f t="shared" si="25"/>
        <v>128.74181849384928</v>
      </c>
      <c r="BH45">
        <f t="shared" si="26"/>
        <v>397.02382787821875</v>
      </c>
      <c r="BI45">
        <f t="shared" si="27"/>
        <v>7.6044301381016722E-3</v>
      </c>
    </row>
    <row r="46" spans="1:61">
      <c r="A46" s="1">
        <v>37</v>
      </c>
      <c r="B46" s="1" t="s">
        <v>122</v>
      </c>
      <c r="C46" s="1" t="s">
        <v>74</v>
      </c>
      <c r="D46" s="1">
        <v>0</v>
      </c>
      <c r="E46" s="1" t="s">
        <v>75</v>
      </c>
      <c r="F46" s="1" t="s">
        <v>95</v>
      </c>
      <c r="G46" s="1">
        <v>0</v>
      </c>
      <c r="H46" s="1">
        <v>5867.5</v>
      </c>
      <c r="I46" s="1">
        <v>0</v>
      </c>
      <c r="J46">
        <f t="shared" si="0"/>
        <v>16.849912957385992</v>
      </c>
      <c r="K46">
        <f t="shared" si="1"/>
        <v>63.852458316977973</v>
      </c>
      <c r="L46">
        <f t="shared" si="2"/>
        <v>389.22163302160175</v>
      </c>
      <c r="M46">
        <f t="shared" si="3"/>
        <v>4.9596505767785262</v>
      </c>
      <c r="N46">
        <f t="shared" si="4"/>
        <v>0.10787040328283914</v>
      </c>
      <c r="O46">
        <f t="shared" si="5"/>
        <v>5.991145133972168</v>
      </c>
      <c r="P46" s="1">
        <v>1.5</v>
      </c>
      <c r="Q46">
        <f t="shared" si="6"/>
        <v>2.4080436080694199</v>
      </c>
      <c r="R46" s="1">
        <v>1</v>
      </c>
      <c r="S46">
        <f t="shared" si="7"/>
        <v>4.8160872161388397</v>
      </c>
      <c r="T46" s="1">
        <v>14.948234558105469</v>
      </c>
      <c r="U46" s="1">
        <v>5.991145133972168</v>
      </c>
      <c r="V46" s="1">
        <v>14.935432434082031</v>
      </c>
      <c r="W46" s="1">
        <v>400.67486572265625</v>
      </c>
      <c r="X46" s="1">
        <v>395.03900146484375</v>
      </c>
      <c r="Y46" s="1">
        <v>6.9750785827636719</v>
      </c>
      <c r="Z46" s="1">
        <v>8.4486026763916016</v>
      </c>
      <c r="AA46" s="1">
        <v>40.192192077636719</v>
      </c>
      <c r="AB46" s="1">
        <v>48.683013916015625</v>
      </c>
      <c r="AC46" s="1">
        <v>500.61093139648438</v>
      </c>
      <c r="AD46" s="1">
        <v>815.1273193359375</v>
      </c>
      <c r="AE46" s="1">
        <v>914.3099365234375</v>
      </c>
      <c r="AF46" s="1">
        <v>98.285743713378906</v>
      </c>
      <c r="AG46" s="1">
        <v>14.29243278503418</v>
      </c>
      <c r="AH46" s="1">
        <v>-0.1435275673866272</v>
      </c>
      <c r="AI46" s="1">
        <v>1</v>
      </c>
      <c r="AJ46" s="1">
        <v>-0.21956524252891541</v>
      </c>
      <c r="AK46" s="1">
        <v>2.737391471862793</v>
      </c>
      <c r="AL46" s="1">
        <v>1</v>
      </c>
      <c r="AM46" s="1">
        <v>0</v>
      </c>
      <c r="AN46" s="1">
        <v>0.18999999761581421</v>
      </c>
      <c r="AO46" s="1">
        <v>111115</v>
      </c>
      <c r="AP46">
        <f t="shared" si="8"/>
        <v>3.3374062093098953</v>
      </c>
      <c r="AQ46">
        <f t="shared" si="9"/>
        <v>4.9596505767785263E-3</v>
      </c>
      <c r="AR46">
        <f t="shared" si="10"/>
        <v>279.14114513397215</v>
      </c>
      <c r="AS46">
        <f t="shared" si="11"/>
        <v>288.09823455810545</v>
      </c>
      <c r="AT46">
        <f t="shared" si="12"/>
        <v>154.87418873041315</v>
      </c>
      <c r="AU46">
        <f t="shared" si="13"/>
        <v>0.1820129929652308</v>
      </c>
      <c r="AV46">
        <f t="shared" si="14"/>
        <v>0.93824760067083124</v>
      </c>
      <c r="AW46">
        <f t="shared" si="15"/>
        <v>9.5461209858364704</v>
      </c>
      <c r="AX46">
        <f t="shared" si="16"/>
        <v>1.0975183094448688</v>
      </c>
      <c r="AY46">
        <f t="shared" si="17"/>
        <v>10.469689846038818</v>
      </c>
      <c r="AZ46">
        <f t="shared" si="18"/>
        <v>1.2718019040829844</v>
      </c>
      <c r="BA46">
        <f t="shared" si="19"/>
        <v>4.4783096224330015</v>
      </c>
      <c r="BB46">
        <f t="shared" si="20"/>
        <v>0.83037719738799209</v>
      </c>
      <c r="BC46">
        <f t="shared" si="21"/>
        <v>0.44142470669499234</v>
      </c>
      <c r="BD46">
        <f t="shared" si="22"/>
        <v>3.2307979965249669</v>
      </c>
      <c r="BE46">
        <f t="shared" si="23"/>
        <v>38.254937670863967</v>
      </c>
      <c r="BF46">
        <f t="shared" si="24"/>
        <v>0.98527393897394777</v>
      </c>
      <c r="BG46">
        <f t="shared" si="25"/>
        <v>99.186333335280665</v>
      </c>
      <c r="BH46">
        <f t="shared" si="26"/>
        <v>390.31579329364536</v>
      </c>
      <c r="BI46">
        <f t="shared" si="27"/>
        <v>4.2818689686081983E-2</v>
      </c>
    </row>
    <row r="47" spans="1:61">
      <c r="A47" s="1">
        <v>38</v>
      </c>
      <c r="B47" s="1" t="s">
        <v>123</v>
      </c>
      <c r="C47" s="1" t="s">
        <v>74</v>
      </c>
      <c r="D47" s="1">
        <v>0</v>
      </c>
      <c r="E47" s="1" t="s">
        <v>78</v>
      </c>
      <c r="F47" s="1" t="s">
        <v>95</v>
      </c>
      <c r="G47" s="1">
        <v>0</v>
      </c>
      <c r="H47" s="1">
        <v>5982.5</v>
      </c>
      <c r="I47" s="1">
        <v>0</v>
      </c>
      <c r="J47">
        <f t="shared" si="0"/>
        <v>9.9086196243663629</v>
      </c>
      <c r="K47">
        <f t="shared" si="1"/>
        <v>-54.260815209491888</v>
      </c>
      <c r="L47">
        <f t="shared" si="2"/>
        <v>390.88927016368388</v>
      </c>
      <c r="M47">
        <f t="shared" si="3"/>
        <v>3.406581339449553</v>
      </c>
      <c r="N47">
        <f t="shared" si="4"/>
        <v>7.3662180783403808E-2</v>
      </c>
      <c r="O47">
        <f t="shared" si="5"/>
        <v>6.4599366188049316</v>
      </c>
      <c r="P47" s="1">
        <v>3</v>
      </c>
      <c r="Q47">
        <f t="shared" si="6"/>
        <v>2.0786957442760468</v>
      </c>
      <c r="R47" s="1">
        <v>1</v>
      </c>
      <c r="S47">
        <f t="shared" si="7"/>
        <v>4.1573914885520935</v>
      </c>
      <c r="T47" s="1">
        <v>15.264762878417969</v>
      </c>
      <c r="U47" s="1">
        <v>6.4599366188049316</v>
      </c>
      <c r="V47" s="1">
        <v>15.236258506774902</v>
      </c>
      <c r="W47" s="1">
        <v>401.00601196289062</v>
      </c>
      <c r="X47" s="1">
        <v>394.26358032226562</v>
      </c>
      <c r="Y47" s="1">
        <v>7.0875287055969238</v>
      </c>
      <c r="Z47" s="1">
        <v>9.1102781295776367</v>
      </c>
      <c r="AA47" s="1">
        <v>40.018459320068359</v>
      </c>
      <c r="AB47" s="1">
        <v>51.439548492431641</v>
      </c>
      <c r="AC47" s="1">
        <v>500.63735961914062</v>
      </c>
      <c r="AD47" s="1">
        <v>667.2464599609375</v>
      </c>
      <c r="AE47" s="1">
        <v>920.23577880859375</v>
      </c>
      <c r="AF47" s="1">
        <v>98.288925170898438</v>
      </c>
      <c r="AG47" s="1">
        <v>14.29243278503418</v>
      </c>
      <c r="AH47" s="1">
        <v>-0.1435275673866272</v>
      </c>
      <c r="AI47" s="1">
        <v>1</v>
      </c>
      <c r="AJ47" s="1">
        <v>-0.21956524252891541</v>
      </c>
      <c r="AK47" s="1">
        <v>2.737391471862793</v>
      </c>
      <c r="AL47" s="1">
        <v>1</v>
      </c>
      <c r="AM47" s="1">
        <v>0</v>
      </c>
      <c r="AN47" s="1">
        <v>0.18999999761581421</v>
      </c>
      <c r="AO47" s="1">
        <v>111115</v>
      </c>
      <c r="AP47">
        <f t="shared" si="8"/>
        <v>1.6687911987304687</v>
      </c>
      <c r="AQ47">
        <f t="shared" si="9"/>
        <v>3.4065813394495532E-3</v>
      </c>
      <c r="AR47">
        <f t="shared" si="10"/>
        <v>279.60993661880491</v>
      </c>
      <c r="AS47">
        <f t="shared" si="11"/>
        <v>288.41476287841795</v>
      </c>
      <c r="AT47">
        <f t="shared" si="12"/>
        <v>126.7768258017386</v>
      </c>
      <c r="AU47">
        <f t="shared" si="13"/>
        <v>0.54607434796059307</v>
      </c>
      <c r="AV47">
        <f t="shared" si="14"/>
        <v>0.9691016261475327</v>
      </c>
      <c r="AW47">
        <f t="shared" si="15"/>
        <v>9.8597235086508608</v>
      </c>
      <c r="AX47">
        <f t="shared" si="16"/>
        <v>0.74944537907322406</v>
      </c>
      <c r="AY47">
        <f t="shared" si="17"/>
        <v>10.86234974861145</v>
      </c>
      <c r="AZ47">
        <f t="shared" si="18"/>
        <v>1.3055021263926805</v>
      </c>
      <c r="BA47">
        <f t="shared" si="19"/>
        <v>4.5023560180291859</v>
      </c>
      <c r="BB47">
        <f t="shared" si="20"/>
        <v>0.89543944536412889</v>
      </c>
      <c r="BC47">
        <f t="shared" si="21"/>
        <v>0.41006268102855159</v>
      </c>
      <c r="BD47">
        <f t="shared" si="22"/>
        <v>3.3328184489221968</v>
      </c>
      <c r="BE47">
        <f t="shared" si="23"/>
        <v>38.420086225225432</v>
      </c>
      <c r="BF47">
        <f t="shared" si="24"/>
        <v>0.99144148654099973</v>
      </c>
      <c r="BG47">
        <f t="shared" si="25"/>
        <v>100.63674818018519</v>
      </c>
      <c r="BH47">
        <f t="shared" si="26"/>
        <v>391.04602514861193</v>
      </c>
      <c r="BI47">
        <f t="shared" si="27"/>
        <v>2.5500099574510108E-2</v>
      </c>
    </row>
    <row r="48" spans="1:61">
      <c r="A48" s="1">
        <v>39</v>
      </c>
      <c r="B48" s="1" t="s">
        <v>124</v>
      </c>
      <c r="C48" s="1" t="s">
        <v>74</v>
      </c>
      <c r="D48" s="1">
        <v>0</v>
      </c>
      <c r="E48" s="1" t="s">
        <v>80</v>
      </c>
      <c r="F48" s="1" t="s">
        <v>95</v>
      </c>
      <c r="G48" s="1">
        <v>0</v>
      </c>
      <c r="H48" s="1">
        <v>6086</v>
      </c>
      <c r="I48" s="1">
        <v>0</v>
      </c>
      <c r="J48">
        <f t="shared" si="0"/>
        <v>1.8115843248976964</v>
      </c>
      <c r="K48">
        <f t="shared" si="1"/>
        <v>1.5899196684221666</v>
      </c>
      <c r="L48">
        <f t="shared" si="2"/>
        <v>395.35924152217228</v>
      </c>
      <c r="M48">
        <f t="shared" si="3"/>
        <v>2.0018624379560954</v>
      </c>
      <c r="N48">
        <f t="shared" si="4"/>
        <v>0.17496852688912157</v>
      </c>
      <c r="O48">
        <f t="shared" si="5"/>
        <v>7.4588413238525391</v>
      </c>
      <c r="P48" s="1">
        <v>4</v>
      </c>
      <c r="Q48">
        <f t="shared" si="6"/>
        <v>1.8591305017471313</v>
      </c>
      <c r="R48" s="1">
        <v>1</v>
      </c>
      <c r="S48">
        <f t="shared" si="7"/>
        <v>3.7182610034942627</v>
      </c>
      <c r="T48" s="1">
        <v>15.595608711242676</v>
      </c>
      <c r="U48" s="1">
        <v>7.4588413238525391</v>
      </c>
      <c r="V48" s="1">
        <v>15.597428321838379</v>
      </c>
      <c r="W48" s="1">
        <v>401.02838134765625</v>
      </c>
      <c r="X48" s="1">
        <v>398.94281005859375</v>
      </c>
      <c r="Y48" s="1">
        <v>7.193364143371582</v>
      </c>
      <c r="Z48" s="1">
        <v>8.7788190841674805</v>
      </c>
      <c r="AA48" s="1">
        <v>39.763980865478516</v>
      </c>
      <c r="AB48" s="1">
        <v>48.528171539306641</v>
      </c>
      <c r="AC48" s="1">
        <v>500.62310791015625</v>
      </c>
      <c r="AD48" s="1">
        <v>132.87042236328125</v>
      </c>
      <c r="AE48" s="1">
        <v>336.41513061523438</v>
      </c>
      <c r="AF48" s="1">
        <v>98.29119873046875</v>
      </c>
      <c r="AG48" s="1">
        <v>14.29243278503418</v>
      </c>
      <c r="AH48" s="1">
        <v>-0.1435275673866272</v>
      </c>
      <c r="AI48" s="1">
        <v>1</v>
      </c>
      <c r="AJ48" s="1">
        <v>-0.21956524252891541</v>
      </c>
      <c r="AK48" s="1">
        <v>2.737391471862793</v>
      </c>
      <c r="AL48" s="1">
        <v>1</v>
      </c>
      <c r="AM48" s="1">
        <v>0</v>
      </c>
      <c r="AN48" s="1">
        <v>0.18999999761581421</v>
      </c>
      <c r="AO48" s="1">
        <v>111115</v>
      </c>
      <c r="AP48">
        <f t="shared" si="8"/>
        <v>1.2515577697753906</v>
      </c>
      <c r="AQ48">
        <f t="shared" si="9"/>
        <v>2.0018624379560955E-3</v>
      </c>
      <c r="AR48">
        <f t="shared" si="10"/>
        <v>280.60884132385252</v>
      </c>
      <c r="AS48">
        <f t="shared" si="11"/>
        <v>288.74560871124265</v>
      </c>
      <c r="AT48">
        <f t="shared" si="12"/>
        <v>25.245379932235664</v>
      </c>
      <c r="AU48">
        <f t="shared" si="13"/>
        <v>0.17007862533101167</v>
      </c>
      <c r="AV48">
        <f t="shared" si="14"/>
        <v>1.0378491781098591</v>
      </c>
      <c r="AW48">
        <f t="shared" si="15"/>
        <v>10.558922787744393</v>
      </c>
      <c r="AX48">
        <f t="shared" si="16"/>
        <v>1.7801037035769127</v>
      </c>
      <c r="AY48">
        <f t="shared" si="17"/>
        <v>11.527225017547607</v>
      </c>
      <c r="AZ48">
        <f t="shared" si="18"/>
        <v>1.364360915743237</v>
      </c>
      <c r="BA48">
        <f t="shared" si="19"/>
        <v>1.1137029176605509</v>
      </c>
      <c r="BB48">
        <f t="shared" si="20"/>
        <v>0.86288065122073754</v>
      </c>
      <c r="BC48">
        <f t="shared" si="21"/>
        <v>0.5014802645224995</v>
      </c>
      <c r="BD48">
        <f t="shared" si="22"/>
        <v>0.7273827803572912</v>
      </c>
      <c r="BE48">
        <f t="shared" si="23"/>
        <v>38.860333778383229</v>
      </c>
      <c r="BF48">
        <f t="shared" si="24"/>
        <v>0.99101733770839195</v>
      </c>
      <c r="BG48">
        <f t="shared" si="25"/>
        <v>88.075520405818295</v>
      </c>
      <c r="BH48">
        <f t="shared" si="26"/>
        <v>398.28507278939355</v>
      </c>
      <c r="BI48">
        <f t="shared" si="27"/>
        <v>4.0060811482824079E-3</v>
      </c>
    </row>
    <row r="49" spans="1:61">
      <c r="A49" s="1">
        <v>40</v>
      </c>
      <c r="B49" s="1" t="s">
        <v>125</v>
      </c>
      <c r="C49" s="1" t="s">
        <v>74</v>
      </c>
      <c r="D49" s="1">
        <v>0</v>
      </c>
      <c r="E49" s="1" t="s">
        <v>78</v>
      </c>
      <c r="F49" s="1" t="s">
        <v>95</v>
      </c>
      <c r="G49" s="1">
        <v>0</v>
      </c>
      <c r="H49" s="1">
        <v>6238</v>
      </c>
      <c r="I49" s="1">
        <v>0</v>
      </c>
      <c r="J49">
        <f t="shared" si="0"/>
        <v>4.6235189098183849</v>
      </c>
      <c r="K49">
        <f t="shared" si="1"/>
        <v>1.4778845376307665</v>
      </c>
      <c r="L49">
        <f t="shared" si="2"/>
        <v>391.59832203939771</v>
      </c>
      <c r="M49">
        <f t="shared" si="3"/>
        <v>3.0961309729999416</v>
      </c>
      <c r="N49">
        <f t="shared" si="4"/>
        <v>0.26387393220193667</v>
      </c>
      <c r="O49">
        <f t="shared" si="5"/>
        <v>7.5710787773132324</v>
      </c>
      <c r="P49" s="1">
        <v>1</v>
      </c>
      <c r="Q49">
        <f t="shared" si="6"/>
        <v>2.5178262293338776</v>
      </c>
      <c r="R49" s="1">
        <v>1</v>
      </c>
      <c r="S49">
        <f t="shared" si="7"/>
        <v>5.0356524586677551</v>
      </c>
      <c r="T49" s="1">
        <v>16.196165084838867</v>
      </c>
      <c r="U49" s="1">
        <v>7.5710787773132324</v>
      </c>
      <c r="V49" s="1">
        <v>16.165781021118164</v>
      </c>
      <c r="W49" s="1">
        <v>400.69155883789062</v>
      </c>
      <c r="X49" s="1">
        <v>399.52084350585938</v>
      </c>
      <c r="Y49" s="1">
        <v>7.3420143127441406</v>
      </c>
      <c r="Z49" s="1">
        <v>7.955589771270752</v>
      </c>
      <c r="AA49" s="1">
        <v>39.05712890625</v>
      </c>
      <c r="AB49" s="1">
        <v>42.321147918701172</v>
      </c>
      <c r="AC49" s="1">
        <v>500.59033203125</v>
      </c>
      <c r="AD49" s="1">
        <v>967.77947998046875</v>
      </c>
      <c r="AE49" s="1">
        <v>1117.1993408203125</v>
      </c>
      <c r="AF49" s="1">
        <v>98.290931701660156</v>
      </c>
      <c r="AG49" s="1">
        <v>14.29243278503418</v>
      </c>
      <c r="AH49" s="1">
        <v>-0.1435275673866272</v>
      </c>
      <c r="AI49" s="1">
        <v>1</v>
      </c>
      <c r="AJ49" s="1">
        <v>-0.21956524252891541</v>
      </c>
      <c r="AK49" s="1">
        <v>2.737391471862793</v>
      </c>
      <c r="AL49" s="1">
        <v>1</v>
      </c>
      <c r="AM49" s="1">
        <v>0</v>
      </c>
      <c r="AN49" s="1">
        <v>0.18999999761581421</v>
      </c>
      <c r="AO49" s="1">
        <v>111115</v>
      </c>
      <c r="AP49">
        <f t="shared" si="8"/>
        <v>5.0059033203125001</v>
      </c>
      <c r="AQ49">
        <f t="shared" si="9"/>
        <v>3.0961309729999414E-3</v>
      </c>
      <c r="AR49">
        <f t="shared" si="10"/>
        <v>280.72107877731321</v>
      </c>
      <c r="AS49">
        <f t="shared" si="11"/>
        <v>289.34616508483884</v>
      </c>
      <c r="AT49">
        <f t="shared" si="12"/>
        <v>183.87809888892298</v>
      </c>
      <c r="AU49">
        <f t="shared" si="13"/>
        <v>0.96026351070261928</v>
      </c>
      <c r="AV49">
        <f t="shared" si="14"/>
        <v>1.0458362630563363</v>
      </c>
      <c r="AW49">
        <f t="shared" si="15"/>
        <v>10.640211105442923</v>
      </c>
      <c r="AX49">
        <f t="shared" si="16"/>
        <v>2.6846213341721707</v>
      </c>
      <c r="AY49">
        <f t="shared" si="17"/>
        <v>11.88362193107605</v>
      </c>
      <c r="AZ49">
        <f t="shared" si="18"/>
        <v>1.3968629366079943</v>
      </c>
      <c r="BA49">
        <f t="shared" si="19"/>
        <v>1.1425609326816739</v>
      </c>
      <c r="BB49">
        <f t="shared" si="20"/>
        <v>0.78196233085439959</v>
      </c>
      <c r="BC49">
        <f t="shared" si="21"/>
        <v>0.61490060575359473</v>
      </c>
      <c r="BD49">
        <f t="shared" si="22"/>
        <v>0.73817700721479751</v>
      </c>
      <c r="BE49">
        <f t="shared" si="23"/>
        <v>38.490563926059167</v>
      </c>
      <c r="BF49">
        <f t="shared" si="24"/>
        <v>0.98016994208126851</v>
      </c>
      <c r="BG49">
        <f t="shared" si="25"/>
        <v>80.31077717131177</v>
      </c>
      <c r="BH49">
        <f t="shared" si="26"/>
        <v>398.28133172868917</v>
      </c>
      <c r="BI49">
        <f t="shared" si="27"/>
        <v>9.323017860317747E-3</v>
      </c>
    </row>
    <row r="50" spans="1:61">
      <c r="A50" s="1">
        <v>41</v>
      </c>
      <c r="B50" s="1" t="s">
        <v>126</v>
      </c>
      <c r="C50" s="1" t="s">
        <v>74</v>
      </c>
      <c r="D50" s="1">
        <v>0</v>
      </c>
      <c r="E50" s="1" t="s">
        <v>80</v>
      </c>
      <c r="F50" s="1" t="s">
        <v>95</v>
      </c>
      <c r="G50" s="1">
        <v>0</v>
      </c>
      <c r="H50" s="1">
        <v>6327</v>
      </c>
      <c r="I50" s="1">
        <v>0</v>
      </c>
      <c r="J50">
        <f t="shared" si="0"/>
        <v>6.9221020464975052</v>
      </c>
      <c r="K50">
        <f t="shared" si="1"/>
        <v>0.8840181859264501</v>
      </c>
      <c r="L50">
        <f t="shared" si="2"/>
        <v>380.5761037848971</v>
      </c>
      <c r="M50">
        <f t="shared" si="3"/>
        <v>1.9459526833825596</v>
      </c>
      <c r="N50">
        <f t="shared" si="4"/>
        <v>0.25754247574010247</v>
      </c>
      <c r="O50">
        <f t="shared" si="5"/>
        <v>8.072596549987793</v>
      </c>
      <c r="P50" s="1">
        <v>2.5</v>
      </c>
      <c r="Q50">
        <f t="shared" si="6"/>
        <v>2.1884783655405045</v>
      </c>
      <c r="R50" s="1">
        <v>1</v>
      </c>
      <c r="S50">
        <f t="shared" si="7"/>
        <v>4.3769567310810089</v>
      </c>
      <c r="T50" s="1">
        <v>16.522666931152344</v>
      </c>
      <c r="U50" s="1">
        <v>8.072596549987793</v>
      </c>
      <c r="V50" s="1">
        <v>16.468250274658203</v>
      </c>
      <c r="W50" s="1">
        <v>400.71957397460938</v>
      </c>
      <c r="X50" s="1">
        <v>396.87704467773438</v>
      </c>
      <c r="Y50" s="1">
        <v>7.4261722564697266</v>
      </c>
      <c r="Z50" s="1">
        <v>8.3898134231567383</v>
      </c>
      <c r="AA50" s="1">
        <v>38.692119598388672</v>
      </c>
      <c r="AB50" s="1">
        <v>43.712917327880859</v>
      </c>
      <c r="AC50" s="1">
        <v>500.608154296875</v>
      </c>
      <c r="AD50" s="1">
        <v>556.17864990234375</v>
      </c>
      <c r="AE50" s="1">
        <v>718.32806396484375</v>
      </c>
      <c r="AF50" s="1">
        <v>98.291732788085938</v>
      </c>
      <c r="AG50" s="1">
        <v>14.29243278503418</v>
      </c>
      <c r="AH50" s="1">
        <v>-0.1435275673866272</v>
      </c>
      <c r="AI50" s="1">
        <v>1</v>
      </c>
      <c r="AJ50" s="1">
        <v>-0.21956524252891541</v>
      </c>
      <c r="AK50" s="1">
        <v>2.737391471862793</v>
      </c>
      <c r="AL50" s="1">
        <v>1</v>
      </c>
      <c r="AM50" s="1">
        <v>0</v>
      </c>
      <c r="AN50" s="1">
        <v>0.18999999761581421</v>
      </c>
      <c r="AO50" s="1">
        <v>111115</v>
      </c>
      <c r="AP50">
        <f t="shared" si="8"/>
        <v>2.0024326171875</v>
      </c>
      <c r="AQ50">
        <f t="shared" si="9"/>
        <v>1.9459526833825597E-3</v>
      </c>
      <c r="AR50">
        <f t="shared" si="10"/>
        <v>281.22259654998777</v>
      </c>
      <c r="AS50">
        <f t="shared" si="11"/>
        <v>289.67266693115232</v>
      </c>
      <c r="AT50">
        <f t="shared" si="12"/>
        <v>105.67394215541208</v>
      </c>
      <c r="AU50">
        <f t="shared" si="13"/>
        <v>0.85660077693615255</v>
      </c>
      <c r="AV50">
        <f t="shared" si="14"/>
        <v>1.0821917748709211</v>
      </c>
      <c r="AW50">
        <f t="shared" si="15"/>
        <v>11.009997933438559</v>
      </c>
      <c r="AX50">
        <f t="shared" si="16"/>
        <v>2.6201845102818204</v>
      </c>
      <c r="AY50">
        <f t="shared" si="17"/>
        <v>12.297631740570068</v>
      </c>
      <c r="AZ50">
        <f t="shared" si="18"/>
        <v>1.43547297918425</v>
      </c>
      <c r="BA50">
        <f t="shared" si="19"/>
        <v>0.7354738257314738</v>
      </c>
      <c r="BB50">
        <f t="shared" si="20"/>
        <v>0.82464929913081864</v>
      </c>
      <c r="BC50">
        <f t="shared" si="21"/>
        <v>0.61082368005343135</v>
      </c>
      <c r="BD50">
        <f t="shared" si="22"/>
        <v>0.47104922453274084</v>
      </c>
      <c r="BE50">
        <f t="shared" si="23"/>
        <v>37.407484698755965</v>
      </c>
      <c r="BF50">
        <f t="shared" si="24"/>
        <v>0.95892697471058397</v>
      </c>
      <c r="BG50">
        <f t="shared" si="25"/>
        <v>80.006729621573186</v>
      </c>
      <c r="BH50">
        <f t="shared" si="26"/>
        <v>394.7420366488879</v>
      </c>
      <c r="BI50">
        <f t="shared" si="27"/>
        <v>1.4029788961636917E-2</v>
      </c>
    </row>
    <row r="51" spans="1:61">
      <c r="A51" s="1">
        <v>42</v>
      </c>
      <c r="B51" s="1" t="s">
        <v>127</v>
      </c>
      <c r="C51" s="1" t="s">
        <v>74</v>
      </c>
      <c r="D51" s="1">
        <v>0</v>
      </c>
      <c r="E51" s="1" t="s">
        <v>84</v>
      </c>
      <c r="F51" s="1" t="s">
        <v>95</v>
      </c>
      <c r="G51" s="1">
        <v>0</v>
      </c>
      <c r="H51" s="1">
        <v>6411.5</v>
      </c>
      <c r="I51" s="1">
        <v>0</v>
      </c>
      <c r="J51">
        <f t="shared" si="0"/>
        <v>5.2238331253299366</v>
      </c>
      <c r="K51">
        <f t="shared" si="1"/>
        <v>1.1935227690677415</v>
      </c>
      <c r="L51">
        <f t="shared" si="2"/>
        <v>386.83541490180357</v>
      </c>
      <c r="M51">
        <f t="shared" si="3"/>
        <v>2.1699480636263448</v>
      </c>
      <c r="N51">
        <f t="shared" si="4"/>
        <v>0.22771990874095238</v>
      </c>
      <c r="O51">
        <f t="shared" si="5"/>
        <v>8.2088804244995117</v>
      </c>
      <c r="P51" s="1">
        <v>3</v>
      </c>
      <c r="Q51">
        <f t="shared" si="6"/>
        <v>2.0786957442760468</v>
      </c>
      <c r="R51" s="1">
        <v>1</v>
      </c>
      <c r="S51">
        <f t="shared" si="7"/>
        <v>4.1573914885520935</v>
      </c>
      <c r="T51" s="1">
        <v>16.764377593994141</v>
      </c>
      <c r="U51" s="1">
        <v>8.2088804244995117</v>
      </c>
      <c r="V51" s="1">
        <v>16.701539993286133</v>
      </c>
      <c r="W51" s="1">
        <v>400.626953125</v>
      </c>
      <c r="X51" s="1">
        <v>396.98004150390625</v>
      </c>
      <c r="Y51" s="1">
        <v>7.5065951347351074</v>
      </c>
      <c r="Z51" s="1">
        <v>8.7956123352050781</v>
      </c>
      <c r="AA51" s="1">
        <v>38.515216827392578</v>
      </c>
      <c r="AB51" s="1">
        <v>45.128974914550781</v>
      </c>
      <c r="AC51" s="1">
        <v>500.58184814453125</v>
      </c>
      <c r="AD51" s="1">
        <v>416.05413818359375</v>
      </c>
      <c r="AE51" s="1">
        <v>636.65203857421875</v>
      </c>
      <c r="AF51" s="1">
        <v>98.292396545410156</v>
      </c>
      <c r="AG51" s="1">
        <v>14.29243278503418</v>
      </c>
      <c r="AH51" s="1">
        <v>-0.1435275673866272</v>
      </c>
      <c r="AI51" s="1">
        <v>1</v>
      </c>
      <c r="AJ51" s="1">
        <v>-0.21956524252891541</v>
      </c>
      <c r="AK51" s="1">
        <v>2.737391471862793</v>
      </c>
      <c r="AL51" s="1">
        <v>1</v>
      </c>
      <c r="AM51" s="1">
        <v>0</v>
      </c>
      <c r="AN51" s="1">
        <v>0.18999999761581421</v>
      </c>
      <c r="AO51" s="1">
        <v>111115</v>
      </c>
      <c r="AP51">
        <f t="shared" si="8"/>
        <v>1.6686061604817706</v>
      </c>
      <c r="AQ51">
        <f t="shared" si="9"/>
        <v>2.1699480636263447E-3</v>
      </c>
      <c r="AR51">
        <f t="shared" si="10"/>
        <v>281.35888042449949</v>
      </c>
      <c r="AS51">
        <f t="shared" si="11"/>
        <v>289.91437759399412</v>
      </c>
      <c r="AT51">
        <f t="shared" si="12"/>
        <v>79.050285262932448</v>
      </c>
      <c r="AU51">
        <f t="shared" si="13"/>
        <v>0.59507902991276329</v>
      </c>
      <c r="AV51">
        <f t="shared" si="14"/>
        <v>1.0922617242526309</v>
      </c>
      <c r="AW51">
        <f t="shared" si="15"/>
        <v>11.112372499209707</v>
      </c>
      <c r="AX51">
        <f t="shared" si="16"/>
        <v>2.3167601640046289</v>
      </c>
      <c r="AY51">
        <f t="shared" si="17"/>
        <v>12.486629009246826</v>
      </c>
      <c r="AZ51">
        <f t="shared" si="18"/>
        <v>1.4534086245761542</v>
      </c>
      <c r="BA51">
        <f t="shared" si="19"/>
        <v>0.9273072156686919</v>
      </c>
      <c r="BB51">
        <f t="shared" si="20"/>
        <v>0.86454181551167852</v>
      </c>
      <c r="BC51">
        <f t="shared" si="21"/>
        <v>0.58886680906447564</v>
      </c>
      <c r="BD51">
        <f t="shared" si="22"/>
        <v>0.5987655119809876</v>
      </c>
      <c r="BE51">
        <f t="shared" si="23"/>
        <v>38.022979999336343</v>
      </c>
      <c r="BF51">
        <f t="shared" si="24"/>
        <v>0.97444549966877148</v>
      </c>
      <c r="BG51">
        <f t="shared" si="25"/>
        <v>83.638924835292514</v>
      </c>
      <c r="BH51">
        <f t="shared" si="26"/>
        <v>395.28374353951813</v>
      </c>
      <c r="BI51">
        <f t="shared" si="27"/>
        <v>1.1053219194123056E-2</v>
      </c>
    </row>
    <row r="52" spans="1:61">
      <c r="A52" s="1">
        <v>43</v>
      </c>
      <c r="B52" s="1" t="s">
        <v>128</v>
      </c>
      <c r="C52" s="1" t="s">
        <v>74</v>
      </c>
      <c r="D52" s="1">
        <v>0</v>
      </c>
      <c r="E52" s="1" t="s">
        <v>105</v>
      </c>
      <c r="F52" s="1" t="s">
        <v>106</v>
      </c>
      <c r="G52" s="1">
        <v>0</v>
      </c>
      <c r="H52" s="1">
        <v>6494.5</v>
      </c>
      <c r="I52" s="1">
        <v>0</v>
      </c>
      <c r="J52">
        <f t="shared" si="0"/>
        <v>1.6498979961245694</v>
      </c>
      <c r="K52">
        <f t="shared" si="1"/>
        <v>18.129204483955597</v>
      </c>
      <c r="L52">
        <f t="shared" si="2"/>
        <v>395.77765024583431</v>
      </c>
      <c r="M52">
        <f t="shared" si="3"/>
        <v>2.1819860396069237</v>
      </c>
      <c r="N52">
        <f t="shared" si="4"/>
        <v>8.6423434245378017E-2</v>
      </c>
      <c r="O52">
        <f t="shared" si="5"/>
        <v>8.1255655288696289</v>
      </c>
      <c r="P52" s="1">
        <v>6</v>
      </c>
      <c r="Q52">
        <f t="shared" si="6"/>
        <v>1.4200000166893005</v>
      </c>
      <c r="R52" s="1">
        <v>1</v>
      </c>
      <c r="S52">
        <f t="shared" si="7"/>
        <v>2.8400000333786011</v>
      </c>
      <c r="T52" s="1">
        <v>16.740646362304688</v>
      </c>
      <c r="U52" s="1">
        <v>8.1255655288696289</v>
      </c>
      <c r="V52" s="1">
        <v>16.755083084106445</v>
      </c>
      <c r="W52" s="1">
        <v>400.22918701171875</v>
      </c>
      <c r="X52" s="1">
        <v>397.21286010742188</v>
      </c>
      <c r="Y52" s="1">
        <v>7.5815672874450684</v>
      </c>
      <c r="Z52" s="1">
        <v>10.170226097106934</v>
      </c>
      <c r="AA52" s="1">
        <v>38.959194183349609</v>
      </c>
      <c r="AB52" s="1">
        <v>52.261463165283203</v>
      </c>
      <c r="AC52" s="1">
        <v>500.5977783203125</v>
      </c>
      <c r="AD52" s="1">
        <v>75.574386596679688</v>
      </c>
      <c r="AE52" s="1">
        <v>137.66302490234375</v>
      </c>
      <c r="AF52" s="1">
        <v>98.294021606445312</v>
      </c>
      <c r="AG52" s="1">
        <v>14.29243278503418</v>
      </c>
      <c r="AH52" s="1">
        <v>-0.1435275673866272</v>
      </c>
      <c r="AI52" s="1">
        <v>1</v>
      </c>
      <c r="AJ52" s="1">
        <v>-0.21956524252891541</v>
      </c>
      <c r="AK52" s="1">
        <v>2.737391471862793</v>
      </c>
      <c r="AL52" s="1">
        <v>1</v>
      </c>
      <c r="AM52" s="1">
        <v>0</v>
      </c>
      <c r="AN52" s="1">
        <v>0.18999999761581421</v>
      </c>
      <c r="AO52" s="1">
        <v>111115</v>
      </c>
      <c r="AP52">
        <f t="shared" si="8"/>
        <v>0.83432963053385401</v>
      </c>
      <c r="AQ52">
        <f t="shared" si="9"/>
        <v>2.1819860396069236E-3</v>
      </c>
      <c r="AR52">
        <f t="shared" si="10"/>
        <v>281.27556552886961</v>
      </c>
      <c r="AS52">
        <f t="shared" si="11"/>
        <v>289.89064636230466</v>
      </c>
      <c r="AT52">
        <f t="shared" si="12"/>
        <v>14.359133273185762</v>
      </c>
      <c r="AU52">
        <f t="shared" si="13"/>
        <v>5.5957772038947237E-2</v>
      </c>
      <c r="AV52">
        <f t="shared" si="14"/>
        <v>1.0860958579768409</v>
      </c>
      <c r="AW52">
        <f t="shared" si="15"/>
        <v>11.04945997962529</v>
      </c>
      <c r="AX52">
        <f t="shared" si="16"/>
        <v>0.87923388251835632</v>
      </c>
      <c r="AY52">
        <f t="shared" si="17"/>
        <v>12.433105945587158</v>
      </c>
      <c r="AZ52">
        <f t="shared" si="18"/>
        <v>1.4483094391591307</v>
      </c>
      <c r="BA52">
        <f t="shared" si="19"/>
        <v>2.4553597775728537</v>
      </c>
      <c r="BB52">
        <f t="shared" si="20"/>
        <v>0.99967242373146292</v>
      </c>
      <c r="BC52">
        <f t="shared" si="21"/>
        <v>0.44863701542766776</v>
      </c>
      <c r="BD52">
        <f t="shared" si="22"/>
        <v>1.7523883962923199</v>
      </c>
      <c r="BE52">
        <f t="shared" si="23"/>
        <v>38.902576904612197</v>
      </c>
      <c r="BF52">
        <f t="shared" si="24"/>
        <v>0.99638679910514627</v>
      </c>
      <c r="BG52">
        <f t="shared" si="25"/>
        <v>98.910738467104537</v>
      </c>
      <c r="BH52">
        <f t="shared" si="26"/>
        <v>396.42857761848177</v>
      </c>
      <c r="BI52">
        <f t="shared" si="27"/>
        <v>4.1165707621898997E-3</v>
      </c>
    </row>
    <row r="53" spans="1:61">
      <c r="A53" s="1">
        <v>45</v>
      </c>
      <c r="B53" s="1" t="s">
        <v>129</v>
      </c>
      <c r="C53" s="1" t="s">
        <v>74</v>
      </c>
      <c r="D53" s="1">
        <v>0</v>
      </c>
      <c r="E53" s="1" t="s">
        <v>105</v>
      </c>
      <c r="F53" s="1" t="s">
        <v>106</v>
      </c>
      <c r="G53" s="1">
        <v>0</v>
      </c>
      <c r="H53" s="1">
        <v>6632</v>
      </c>
      <c r="I53" s="1">
        <v>0</v>
      </c>
      <c r="J53">
        <f t="shared" ref="J53:J64" si="28">(W53-X53*(1000-Y53)/(1000-Z53))*AP53</f>
        <v>1.4586851785790684</v>
      </c>
      <c r="K53">
        <f t="shared" ref="K53:K64" si="29">IF(BA53&lt;&gt;0,1/(1/BA53-1/S53),0)</f>
        <v>26.379782939589116</v>
      </c>
      <c r="L53">
        <f t="shared" ref="L53:L64" si="30">((BD53-AQ53/2)*X53-J53)/(BD53+AQ53/2)</f>
        <v>395.75047745675573</v>
      </c>
      <c r="M53">
        <f t="shared" ref="M53:M64" si="31">AQ53*1000</f>
        <v>2.2527172797481834</v>
      </c>
      <c r="N53">
        <f t="shared" ref="N53:N64" si="32">(AV53-BB53)</f>
        <v>8.5427254452185242E-2</v>
      </c>
      <c r="O53">
        <f t="shared" ref="O53:O64" si="33">(U53+AU53*I53)</f>
        <v>8.4298343658447266</v>
      </c>
      <c r="P53" s="1">
        <v>6</v>
      </c>
      <c r="Q53">
        <f t="shared" ref="Q53:Q64" si="34">(P53*AJ53+AK53)</f>
        <v>1.4200000166893005</v>
      </c>
      <c r="R53" s="1">
        <v>1</v>
      </c>
      <c r="S53">
        <f t="shared" ref="S53:S64" si="35">Q53*(R53+1)*(R53+1)/(R53*R53+1)</f>
        <v>2.8400000333786011</v>
      </c>
      <c r="T53" s="1">
        <v>16.456985473632812</v>
      </c>
      <c r="U53" s="1">
        <v>8.4298343658447266</v>
      </c>
      <c r="V53" s="1">
        <v>16.475156784057617</v>
      </c>
      <c r="W53" s="1">
        <v>399.84793090820312</v>
      </c>
      <c r="X53" s="1">
        <v>397.02752685546875</v>
      </c>
      <c r="Y53" s="1">
        <v>7.7387046813964844</v>
      </c>
      <c r="Z53" s="1">
        <v>10.410708427429199</v>
      </c>
      <c r="AA53" s="1">
        <v>40.491306304931641</v>
      </c>
      <c r="AB53" s="1">
        <v>54.472061157226562</v>
      </c>
      <c r="AC53" s="1">
        <v>500.58273315429688</v>
      </c>
      <c r="AD53" s="1">
        <v>61.2884521484375</v>
      </c>
      <c r="AE53" s="1">
        <v>87.072280883789062</v>
      </c>
      <c r="AF53" s="1">
        <v>98.2965087890625</v>
      </c>
      <c r="AG53" s="1">
        <v>14.29243278503418</v>
      </c>
      <c r="AH53" s="1">
        <v>-0.1435275673866272</v>
      </c>
      <c r="AI53" s="1">
        <v>1</v>
      </c>
      <c r="AJ53" s="1">
        <v>-0.21956524252891541</v>
      </c>
      <c r="AK53" s="1">
        <v>2.737391471862793</v>
      </c>
      <c r="AL53" s="1">
        <v>1</v>
      </c>
      <c r="AM53" s="1">
        <v>0</v>
      </c>
      <c r="AN53" s="1">
        <v>0.18999999761581421</v>
      </c>
      <c r="AO53" s="1">
        <v>111115</v>
      </c>
      <c r="AP53">
        <f t="shared" ref="AP53:AP64" si="36">AC53*0.000001/(P53*0.0001)</f>
        <v>0.83430455525716141</v>
      </c>
      <c r="AQ53">
        <f t="shared" ref="AQ53:AQ64" si="37">(Z53-Y53)/(1000-Z53)*AP53</f>
        <v>2.2527172797481834E-3</v>
      </c>
      <c r="AR53">
        <f t="shared" ref="AR53:AR64" si="38">(U53+273.15)</f>
        <v>281.5798343658447</v>
      </c>
      <c r="AS53">
        <f t="shared" ref="AS53:AS64" si="39">(T53+273.15)</f>
        <v>289.60698547363279</v>
      </c>
      <c r="AT53">
        <f t="shared" ref="AT53:AT64" si="40">(AD53*AL53+AE53*AM53)*AN53</f>
        <v>11.644805762080068</v>
      </c>
      <c r="AU53">
        <f t="shared" ref="AU53:AU64" si="41">((AT53+0.00000010773*(AS53^4-AR53^4))-AQ53*44100)/(Q53*51.4+0.00000043092*AR53^3)</f>
        <v>-8.6052585211293831E-2</v>
      </c>
      <c r="AV53">
        <f t="shared" ref="AV53:AV64" si="42">0.61365*EXP(17.502*O53/(240.97+O53))</f>
        <v>1.1087635468893466</v>
      </c>
      <c r="AW53">
        <f t="shared" ref="AW53:AW64" si="43">AV53*1000/AF53</f>
        <v>11.279785625638814</v>
      </c>
      <c r="AX53">
        <f t="shared" ref="AX53:AX64" si="44">(AW53-Z53)</f>
        <v>0.86907719820961482</v>
      </c>
      <c r="AY53">
        <f t="shared" ref="AY53:AY64" si="45">IF(I53,U53,(T53+U53)/2)</f>
        <v>12.44340991973877</v>
      </c>
      <c r="AZ53">
        <f t="shared" ref="AZ53:AZ64" si="46">0.61365*EXP(17.502*AY53/(240.97+AY53))</f>
        <v>1.4492898818431246</v>
      </c>
      <c r="BA53">
        <f t="shared" ref="BA53:BA64" si="47">IF(AX53&lt;&gt;0,(1000-(AW53+Z53)/2)/AX53*AQ53,0)</f>
        <v>2.5639678603452749</v>
      </c>
      <c r="BB53">
        <f t="shared" ref="BB53:BB64" si="48">Z53*AF53/1000</f>
        <v>1.0233362924371614</v>
      </c>
      <c r="BC53">
        <f t="shared" ref="BC53:BC64" si="49">(AZ53-BB53)</f>
        <v>0.42595358940596317</v>
      </c>
      <c r="BD53">
        <f t="shared" ref="BD53:BD64" si="50">1/(1.6/K53+1.37/S53)</f>
        <v>1.841461681598362</v>
      </c>
      <c r="BE53">
        <f t="shared" ref="BE53:BE64" si="51">L53*AF53*0.001</f>
        <v>38.900890285603673</v>
      </c>
      <c r="BF53">
        <f t="shared" ref="BF53:BF64" si="52">L53/X53</f>
        <v>0.99678347390966193</v>
      </c>
      <c r="BG53">
        <f t="shared" ref="BG53:BG64" si="53">(1-AQ53*AF53/AV53/K53)*100</f>
        <v>99.242932458301098</v>
      </c>
      <c r="BH53">
        <f t="shared" ref="BH53:BH64" si="54">(X53-J53/(S53/1.35))</f>
        <v>396.33413778225139</v>
      </c>
      <c r="BI53">
        <f t="shared" ref="BI53:BI64" si="55">J53*BG53/100/BH53</f>
        <v>3.6525794993511711E-3</v>
      </c>
    </row>
    <row r="54" spans="1:61">
      <c r="A54" s="1">
        <v>46</v>
      </c>
      <c r="B54" s="1" t="s">
        <v>130</v>
      </c>
      <c r="C54" s="1" t="s">
        <v>74</v>
      </c>
      <c r="D54" s="1">
        <v>0</v>
      </c>
      <c r="E54" s="1" t="s">
        <v>105</v>
      </c>
      <c r="F54" s="1" t="s">
        <v>106</v>
      </c>
      <c r="G54" s="1">
        <v>0</v>
      </c>
      <c r="H54" s="1">
        <v>6724</v>
      </c>
      <c r="I54" s="1">
        <v>0</v>
      </c>
      <c r="J54">
        <f t="shared" si="28"/>
        <v>1.64056221925701</v>
      </c>
      <c r="K54">
        <f t="shared" si="29"/>
        <v>-8.5764720315156193</v>
      </c>
      <c r="L54">
        <f t="shared" si="30"/>
        <v>396.07602523970257</v>
      </c>
      <c r="M54">
        <f t="shared" si="31"/>
        <v>2.3769347788561417</v>
      </c>
      <c r="N54">
        <f t="shared" si="32"/>
        <v>5.4425043250563077E-2</v>
      </c>
      <c r="O54">
        <f t="shared" si="33"/>
        <v>8.3592653274536133</v>
      </c>
      <c r="P54" s="1">
        <v>6</v>
      </c>
      <c r="Q54">
        <f t="shared" si="34"/>
        <v>1.4200000166893005</v>
      </c>
      <c r="R54" s="1">
        <v>1</v>
      </c>
      <c r="S54">
        <f t="shared" si="35"/>
        <v>2.8400000333786011</v>
      </c>
      <c r="T54" s="1">
        <v>16.287517547607422</v>
      </c>
      <c r="U54" s="1">
        <v>8.3592653274536133</v>
      </c>
      <c r="V54" s="1">
        <v>16.316823959350586</v>
      </c>
      <c r="W54" s="1">
        <v>399.93716430664062</v>
      </c>
      <c r="X54" s="1">
        <v>396.84014892578125</v>
      </c>
      <c r="Y54" s="1">
        <v>7.8534483909606934</v>
      </c>
      <c r="Z54" s="1">
        <v>10.672076225280762</v>
      </c>
      <c r="AA54" s="1">
        <v>41.538211822509766</v>
      </c>
      <c r="AB54" s="1">
        <v>56.4464111328125</v>
      </c>
      <c r="AC54" s="1">
        <v>500.57717895507812</v>
      </c>
      <c r="AD54" s="1">
        <v>68.419448852539062</v>
      </c>
      <c r="AE54" s="1">
        <v>101.35369110107422</v>
      </c>
      <c r="AF54" s="1">
        <v>98.298057556152344</v>
      </c>
      <c r="AG54" s="1">
        <v>14.29243278503418</v>
      </c>
      <c r="AH54" s="1">
        <v>-0.1435275673866272</v>
      </c>
      <c r="AI54" s="1">
        <v>1</v>
      </c>
      <c r="AJ54" s="1">
        <v>-0.21956524252891541</v>
      </c>
      <c r="AK54" s="1">
        <v>2.737391471862793</v>
      </c>
      <c r="AL54" s="1">
        <v>1</v>
      </c>
      <c r="AM54" s="1">
        <v>0</v>
      </c>
      <c r="AN54" s="1">
        <v>0.18999999761581421</v>
      </c>
      <c r="AO54" s="1">
        <v>111115</v>
      </c>
      <c r="AP54">
        <f t="shared" si="36"/>
        <v>0.83429529825846338</v>
      </c>
      <c r="AQ54">
        <f t="shared" si="37"/>
        <v>2.3769347788561417E-3</v>
      </c>
      <c r="AR54">
        <f t="shared" si="38"/>
        <v>281.50926532745359</v>
      </c>
      <c r="AS54">
        <f t="shared" si="39"/>
        <v>289.4375175476074</v>
      </c>
      <c r="AT54">
        <f t="shared" si="40"/>
        <v>12.999695118857744</v>
      </c>
      <c r="AU54">
        <f t="shared" si="41"/>
        <v>-0.14921541852061496</v>
      </c>
      <c r="AV54">
        <f t="shared" si="42"/>
        <v>1.1034694062868564</v>
      </c>
      <c r="AW54">
        <f t="shared" si="43"/>
        <v>11.22574986445184</v>
      </c>
      <c r="AX54">
        <f t="shared" si="44"/>
        <v>0.55367363917107859</v>
      </c>
      <c r="AY54">
        <f t="shared" si="45"/>
        <v>12.323391437530518</v>
      </c>
      <c r="AZ54">
        <f t="shared" si="46"/>
        <v>1.4379060271643422</v>
      </c>
      <c r="BA54">
        <f t="shared" si="47"/>
        <v>4.2460210498169006</v>
      </c>
      <c r="BB54">
        <f t="shared" si="48"/>
        <v>1.0490443630362933</v>
      </c>
      <c r="BC54">
        <f t="shared" si="49"/>
        <v>0.3888616641280489</v>
      </c>
      <c r="BD54">
        <f t="shared" si="50"/>
        <v>3.3802344854110684</v>
      </c>
      <c r="BE54">
        <f t="shared" si="51"/>
        <v>38.933503925624336</v>
      </c>
      <c r="BF54">
        <f t="shared" si="52"/>
        <v>0.9980744798928558</v>
      </c>
      <c r="BG54">
        <f t="shared" si="53"/>
        <v>102.46884161115106</v>
      </c>
      <c r="BH54">
        <f t="shared" si="54"/>
        <v>396.06030421804644</v>
      </c>
      <c r="BI54">
        <f t="shared" si="55"/>
        <v>4.2444675320386545E-3</v>
      </c>
    </row>
    <row r="55" spans="1:61">
      <c r="A55" s="1">
        <v>47</v>
      </c>
      <c r="B55" s="1" t="s">
        <v>131</v>
      </c>
      <c r="C55" s="1" t="s">
        <v>74</v>
      </c>
      <c r="D55" s="1">
        <v>0</v>
      </c>
      <c r="E55" s="1" t="s">
        <v>80</v>
      </c>
      <c r="F55" s="1" t="s">
        <v>76</v>
      </c>
      <c r="G55" s="1">
        <v>0</v>
      </c>
      <c r="H55" s="1">
        <v>7734</v>
      </c>
      <c r="I55" s="1">
        <v>0</v>
      </c>
      <c r="J55">
        <f t="shared" si="28"/>
        <v>10.330859846406566</v>
      </c>
      <c r="K55">
        <f t="shared" si="29"/>
        <v>-4.24962709904944</v>
      </c>
      <c r="L55">
        <f t="shared" si="30"/>
        <v>386.06294370647663</v>
      </c>
      <c r="M55">
        <f t="shared" si="31"/>
        <v>2.2449473920752716</v>
      </c>
      <c r="N55">
        <f t="shared" si="32"/>
        <v>1.9965745846589167E-2</v>
      </c>
      <c r="O55">
        <f t="shared" si="33"/>
        <v>9.1114206314086914</v>
      </c>
      <c r="P55" s="1">
        <v>5.5</v>
      </c>
      <c r="Q55">
        <f t="shared" si="34"/>
        <v>1.5297826379537582</v>
      </c>
      <c r="R55" s="1">
        <v>1</v>
      </c>
      <c r="S55">
        <f t="shared" si="35"/>
        <v>3.0595652759075165</v>
      </c>
      <c r="T55" s="1">
        <v>16.518808364868164</v>
      </c>
      <c r="U55" s="1">
        <v>9.1114206314086914</v>
      </c>
      <c r="V55" s="1">
        <v>16.542716979980469</v>
      </c>
      <c r="W55" s="1">
        <v>399.16604614257812</v>
      </c>
      <c r="X55" s="1">
        <v>386.861083984375</v>
      </c>
      <c r="Y55" s="1">
        <v>9.1681699752807617</v>
      </c>
      <c r="Z55" s="1">
        <v>11.606115341186523</v>
      </c>
      <c r="AA55" s="1">
        <v>47.793048858642578</v>
      </c>
      <c r="AB55" s="1">
        <v>60.501888275146484</v>
      </c>
      <c r="AC55" s="1">
        <v>500.5816650390625</v>
      </c>
      <c r="AD55" s="1">
        <v>264.322998046875</v>
      </c>
      <c r="AE55" s="1">
        <v>784.45050048828125</v>
      </c>
      <c r="AF55" s="1">
        <v>98.318435668945312</v>
      </c>
      <c r="AG55" s="1">
        <v>14.29243278503418</v>
      </c>
      <c r="AH55" s="1">
        <v>-0.1435275673866272</v>
      </c>
      <c r="AI55" s="1">
        <v>1</v>
      </c>
      <c r="AJ55" s="1">
        <v>-0.21956524252891541</v>
      </c>
      <c r="AK55" s="1">
        <v>2.737391471862793</v>
      </c>
      <c r="AL55" s="1">
        <v>1</v>
      </c>
      <c r="AM55" s="1">
        <v>0</v>
      </c>
      <c r="AN55" s="1">
        <v>0.18999999761581421</v>
      </c>
      <c r="AO55" s="1">
        <v>111115</v>
      </c>
      <c r="AP55">
        <f t="shared" si="36"/>
        <v>0.9101484818892045</v>
      </c>
      <c r="AQ55">
        <f t="shared" si="37"/>
        <v>2.2449473920752717E-3</v>
      </c>
      <c r="AR55">
        <f t="shared" si="38"/>
        <v>282.26142063140867</v>
      </c>
      <c r="AS55">
        <f t="shared" si="39"/>
        <v>289.66880836486814</v>
      </c>
      <c r="AT55">
        <f t="shared" si="40"/>
        <v>50.221368998711114</v>
      </c>
      <c r="AU55">
        <f t="shared" si="41"/>
        <v>0.29298367606530101</v>
      </c>
      <c r="AV55">
        <f t="shared" si="42"/>
        <v>1.1610608503853956</v>
      </c>
      <c r="AW55">
        <f t="shared" si="43"/>
        <v>11.80918759015738</v>
      </c>
      <c r="AX55">
        <f t="shared" si="44"/>
        <v>0.20307224897085696</v>
      </c>
      <c r="AY55">
        <f t="shared" si="45"/>
        <v>12.815114498138428</v>
      </c>
      <c r="AZ55">
        <f t="shared" si="46"/>
        <v>1.4850510671693709</v>
      </c>
      <c r="BA55">
        <f t="shared" si="47"/>
        <v>10.925492487003909</v>
      </c>
      <c r="BB55">
        <f t="shared" si="48"/>
        <v>1.1410951045388065</v>
      </c>
      <c r="BC55">
        <f t="shared" si="49"/>
        <v>0.34395596263056438</v>
      </c>
      <c r="BD55">
        <f t="shared" si="50"/>
        <v>14.030674865842315</v>
      </c>
      <c r="BE55">
        <f t="shared" si="51"/>
        <v>37.957104694968876</v>
      </c>
      <c r="BF55">
        <f t="shared" si="52"/>
        <v>0.99793688145192039</v>
      </c>
      <c r="BG55">
        <f t="shared" si="53"/>
        <v>104.47337518211528</v>
      </c>
      <c r="BH55">
        <f t="shared" si="54"/>
        <v>382.30270410522303</v>
      </c>
      <c r="BI55">
        <f t="shared" si="55"/>
        <v>2.8231550159018022E-2</v>
      </c>
    </row>
    <row r="56" spans="1:61">
      <c r="A56" s="1">
        <v>48</v>
      </c>
      <c r="B56" s="1" t="s">
        <v>132</v>
      </c>
      <c r="C56" s="1" t="s">
        <v>74</v>
      </c>
      <c r="D56" s="1">
        <v>0</v>
      </c>
      <c r="E56" s="1" t="s">
        <v>84</v>
      </c>
      <c r="F56" s="1" t="s">
        <v>76</v>
      </c>
      <c r="G56" s="1">
        <v>0</v>
      </c>
      <c r="H56" s="1">
        <v>7817</v>
      </c>
      <c r="I56" s="1">
        <v>0</v>
      </c>
      <c r="J56">
        <f t="shared" si="28"/>
        <v>12.498798207789202</v>
      </c>
      <c r="K56">
        <f t="shared" si="29"/>
        <v>-3.5333569823065831</v>
      </c>
      <c r="L56">
        <f t="shared" si="30"/>
        <v>383.00004401902493</v>
      </c>
      <c r="M56">
        <f t="shared" si="31"/>
        <v>1.9635588018486732</v>
      </c>
      <c r="N56">
        <f t="shared" si="32"/>
        <v>1.3183841124350781E-2</v>
      </c>
      <c r="O56">
        <f t="shared" si="33"/>
        <v>9.0150766372680664</v>
      </c>
      <c r="P56" s="1">
        <v>6</v>
      </c>
      <c r="Q56">
        <f t="shared" si="34"/>
        <v>1.4200000166893005</v>
      </c>
      <c r="R56" s="1">
        <v>1</v>
      </c>
      <c r="S56">
        <f t="shared" si="35"/>
        <v>2.8400000333786011</v>
      </c>
      <c r="T56" s="1">
        <v>16.716888427734375</v>
      </c>
      <c r="U56" s="1">
        <v>9.0150766372680664</v>
      </c>
      <c r="V56" s="1">
        <v>16.716764450073242</v>
      </c>
      <c r="W56" s="1">
        <v>399.27719116210938</v>
      </c>
      <c r="X56" s="1">
        <v>383.391845703125</v>
      </c>
      <c r="Y56" s="1">
        <v>9.2718610763549805</v>
      </c>
      <c r="Z56" s="1">
        <v>11.598373413085938</v>
      </c>
      <c r="AA56" s="1">
        <v>47.729743957519531</v>
      </c>
      <c r="AB56" s="1">
        <v>59.706180572509766</v>
      </c>
      <c r="AC56" s="1">
        <v>500.5220947265625</v>
      </c>
      <c r="AD56" s="1">
        <v>355.8927001953125</v>
      </c>
      <c r="AE56" s="1">
        <v>776.13153076171875</v>
      </c>
      <c r="AF56" s="1">
        <v>98.320266723632812</v>
      </c>
      <c r="AG56" s="1">
        <v>14.29243278503418</v>
      </c>
      <c r="AH56" s="1">
        <v>-0.1435275673866272</v>
      </c>
      <c r="AI56" s="1">
        <v>1</v>
      </c>
      <c r="AJ56" s="1">
        <v>-0.21956524252891541</v>
      </c>
      <c r="AK56" s="1">
        <v>2.737391471862793</v>
      </c>
      <c r="AL56" s="1">
        <v>1</v>
      </c>
      <c r="AM56" s="1">
        <v>0</v>
      </c>
      <c r="AN56" s="1">
        <v>0.18999999761581421</v>
      </c>
      <c r="AO56" s="1">
        <v>111115</v>
      </c>
      <c r="AP56">
        <f t="shared" si="36"/>
        <v>0.83420349121093751</v>
      </c>
      <c r="AQ56">
        <f t="shared" si="37"/>
        <v>1.9635588018486732E-3</v>
      </c>
      <c r="AR56">
        <f t="shared" si="38"/>
        <v>282.16507663726804</v>
      </c>
      <c r="AS56">
        <f t="shared" si="39"/>
        <v>289.86688842773435</v>
      </c>
      <c r="AT56">
        <f t="shared" si="40"/>
        <v>67.619612188595056</v>
      </c>
      <c r="AU56">
        <f t="shared" si="41"/>
        <v>0.70999238529432807</v>
      </c>
      <c r="AV56">
        <f t="shared" si="42"/>
        <v>1.1535390086592516</v>
      </c>
      <c r="AW56">
        <f t="shared" si="43"/>
        <v>11.732464191759362</v>
      </c>
      <c r="AX56">
        <f t="shared" si="44"/>
        <v>0.13409077867342489</v>
      </c>
      <c r="AY56">
        <f t="shared" si="45"/>
        <v>12.865982532501221</v>
      </c>
      <c r="AZ56">
        <f t="shared" si="46"/>
        <v>1.4900048963238992</v>
      </c>
      <c r="BA56">
        <f t="shared" si="47"/>
        <v>14.472681009693758</v>
      </c>
      <c r="BB56">
        <f t="shared" si="48"/>
        <v>1.1403551675349008</v>
      </c>
      <c r="BC56">
        <f t="shared" si="49"/>
        <v>0.34964972878899836</v>
      </c>
      <c r="BD56">
        <f t="shared" si="50"/>
        <v>33.821258345504006</v>
      </c>
      <c r="BE56">
        <f t="shared" si="51"/>
        <v>37.656666483113639</v>
      </c>
      <c r="BF56">
        <f t="shared" si="52"/>
        <v>0.998978064639373</v>
      </c>
      <c r="BG56">
        <f t="shared" si="53"/>
        <v>104.73660486513117</v>
      </c>
      <c r="BH56">
        <f t="shared" si="54"/>
        <v>377.45051563896931</v>
      </c>
      <c r="BI56">
        <f t="shared" si="55"/>
        <v>3.4682206936772639E-2</v>
      </c>
    </row>
    <row r="57" spans="1:61">
      <c r="A57" s="1">
        <v>49</v>
      </c>
      <c r="B57" s="1" t="s">
        <v>133</v>
      </c>
      <c r="C57" s="1" t="s">
        <v>74</v>
      </c>
      <c r="D57" s="1">
        <v>0</v>
      </c>
      <c r="E57" s="1" t="s">
        <v>86</v>
      </c>
      <c r="F57" s="1" t="s">
        <v>76</v>
      </c>
      <c r="G57" s="1">
        <v>0</v>
      </c>
      <c r="H57" s="1">
        <v>7874</v>
      </c>
      <c r="I57" s="1">
        <v>0</v>
      </c>
      <c r="J57">
        <f t="shared" si="28"/>
        <v>4.9171112965845172</v>
      </c>
      <c r="K57">
        <f t="shared" si="29"/>
        <v>4.1397703031767126</v>
      </c>
      <c r="L57">
        <f t="shared" si="30"/>
        <v>387.79673852877613</v>
      </c>
      <c r="M57">
        <f t="shared" si="31"/>
        <v>1.40137448797153</v>
      </c>
      <c r="N57">
        <f t="shared" si="32"/>
        <v>8.0865517182737268E-2</v>
      </c>
      <c r="O57">
        <f t="shared" si="33"/>
        <v>9.1291065216064453</v>
      </c>
      <c r="P57" s="1">
        <v>6</v>
      </c>
      <c r="Q57">
        <f t="shared" si="34"/>
        <v>1.4200000166893005</v>
      </c>
      <c r="R57" s="1">
        <v>1</v>
      </c>
      <c r="S57">
        <f t="shared" si="35"/>
        <v>2.8400000333786011</v>
      </c>
      <c r="T57" s="1">
        <v>16.809106826782227</v>
      </c>
      <c r="U57" s="1">
        <v>9.1291065216064453</v>
      </c>
      <c r="V57" s="1">
        <v>16.840909957885742</v>
      </c>
      <c r="W57" s="1">
        <v>399.0977783203125</v>
      </c>
      <c r="X57" s="1">
        <v>392.54425048828125</v>
      </c>
      <c r="Y57" s="1">
        <v>9.3391408920288086</v>
      </c>
      <c r="Z57" s="1">
        <v>11.000484466552734</v>
      </c>
      <c r="AA57" s="1">
        <v>47.795875549316406</v>
      </c>
      <c r="AB57" s="1">
        <v>56.298305511474609</v>
      </c>
      <c r="AC57" s="1">
        <v>500.54379272460938</v>
      </c>
      <c r="AD57" s="1">
        <v>241.05291748046875</v>
      </c>
      <c r="AE57" s="1">
        <v>524.08941650390625</v>
      </c>
      <c r="AF57" s="1">
        <v>98.321197509765625</v>
      </c>
      <c r="AG57" s="1">
        <v>14.29243278503418</v>
      </c>
      <c r="AH57" s="1">
        <v>-0.1435275673866272</v>
      </c>
      <c r="AI57" s="1">
        <v>1</v>
      </c>
      <c r="AJ57" s="1">
        <v>-0.21956524252891541</v>
      </c>
      <c r="AK57" s="1">
        <v>2.737391471862793</v>
      </c>
      <c r="AL57" s="1">
        <v>1</v>
      </c>
      <c r="AM57" s="1">
        <v>0</v>
      </c>
      <c r="AN57" s="1">
        <v>0.18999999761581421</v>
      </c>
      <c r="AO57" s="1">
        <v>111115</v>
      </c>
      <c r="AP57">
        <f t="shared" si="36"/>
        <v>0.83423965454101556</v>
      </c>
      <c r="AQ57">
        <f t="shared" si="37"/>
        <v>1.4013744879715299E-3</v>
      </c>
      <c r="AR57">
        <f t="shared" si="38"/>
        <v>282.27910652160642</v>
      </c>
      <c r="AS57">
        <f t="shared" si="39"/>
        <v>289.9591068267822</v>
      </c>
      <c r="AT57">
        <f t="shared" si="40"/>
        <v>45.800053746574122</v>
      </c>
      <c r="AU57">
        <f t="shared" si="41"/>
        <v>0.7441986923161229</v>
      </c>
      <c r="AV57">
        <f t="shared" si="42"/>
        <v>1.1624463231217774</v>
      </c>
      <c r="AW57">
        <f t="shared" si="43"/>
        <v>11.822947162602642</v>
      </c>
      <c r="AX57">
        <f t="shared" si="44"/>
        <v>0.82246269604990729</v>
      </c>
      <c r="AY57">
        <f t="shared" si="45"/>
        <v>12.969106674194336</v>
      </c>
      <c r="AZ57">
        <f t="shared" si="46"/>
        <v>1.5000923580974197</v>
      </c>
      <c r="BA57">
        <f t="shared" si="47"/>
        <v>1.684431898514865</v>
      </c>
      <c r="BB57">
        <f t="shared" si="48"/>
        <v>1.0815808059390402</v>
      </c>
      <c r="BC57">
        <f t="shared" si="49"/>
        <v>0.41851155215837954</v>
      </c>
      <c r="BD57">
        <f t="shared" si="50"/>
        <v>1.1508946833948799</v>
      </c>
      <c r="BE57">
        <f t="shared" si="51"/>
        <v>38.128639722530735</v>
      </c>
      <c r="BF57">
        <f t="shared" si="52"/>
        <v>0.98790579163088044</v>
      </c>
      <c r="BG57">
        <f t="shared" si="53"/>
        <v>97.136796518849579</v>
      </c>
      <c r="BH57">
        <f t="shared" si="54"/>
        <v>390.20689127265757</v>
      </c>
      <c r="BI57">
        <f t="shared" si="55"/>
        <v>1.2240492163505142E-2</v>
      </c>
    </row>
    <row r="58" spans="1:61">
      <c r="A58" s="1">
        <v>50</v>
      </c>
      <c r="B58" s="1" t="s">
        <v>134</v>
      </c>
      <c r="C58" s="1" t="s">
        <v>74</v>
      </c>
      <c r="D58" s="1">
        <v>0</v>
      </c>
      <c r="E58" s="1" t="s">
        <v>112</v>
      </c>
      <c r="F58" s="1" t="s">
        <v>76</v>
      </c>
      <c r="G58" s="1">
        <v>0</v>
      </c>
      <c r="H58" s="1">
        <v>8000.5</v>
      </c>
      <c r="I58" s="1">
        <v>0</v>
      </c>
      <c r="J58">
        <f t="shared" si="28"/>
        <v>-6.0460110469976769</v>
      </c>
      <c r="K58">
        <f t="shared" si="29"/>
        <v>1.5337000447732734</v>
      </c>
      <c r="L58">
        <f t="shared" si="30"/>
        <v>414.10730080372639</v>
      </c>
      <c r="M58">
        <f t="shared" si="31"/>
        <v>1.1165057166965611</v>
      </c>
      <c r="N58">
        <f t="shared" si="32"/>
        <v>0.1089798212697024</v>
      </c>
      <c r="O58">
        <f t="shared" si="33"/>
        <v>9.2297449111938477</v>
      </c>
      <c r="P58" s="1">
        <v>6</v>
      </c>
      <c r="Q58">
        <f t="shared" si="34"/>
        <v>1.4200000166893005</v>
      </c>
      <c r="R58" s="1">
        <v>1</v>
      </c>
      <c r="S58">
        <f t="shared" si="35"/>
        <v>2.8400000333786011</v>
      </c>
      <c r="T58" s="1">
        <v>16.899322509765625</v>
      </c>
      <c r="U58" s="1">
        <v>9.2297449111938477</v>
      </c>
      <c r="V58" s="1">
        <v>16.951118469238281</v>
      </c>
      <c r="W58" s="1">
        <v>398.87643432617188</v>
      </c>
      <c r="X58" s="1">
        <v>405.58148193359375</v>
      </c>
      <c r="Y58" s="1">
        <v>9.4708805084228516</v>
      </c>
      <c r="Z58" s="1">
        <v>10.794888496398926</v>
      </c>
      <c r="AA58" s="1">
        <v>48.193981170654297</v>
      </c>
      <c r="AB58" s="1">
        <v>54.931388854980469</v>
      </c>
      <c r="AC58" s="1">
        <v>500.50445556640625</v>
      </c>
      <c r="AD58" s="1">
        <v>117.9691162109375</v>
      </c>
      <c r="AE58" s="1">
        <v>166.31098937988281</v>
      </c>
      <c r="AF58" s="1">
        <v>98.322280883789062</v>
      </c>
      <c r="AG58" s="1">
        <v>14.29243278503418</v>
      </c>
      <c r="AH58" s="1">
        <v>-0.1435275673866272</v>
      </c>
      <c r="AI58" s="1">
        <v>1</v>
      </c>
      <c r="AJ58" s="1">
        <v>-0.21956524252891541</v>
      </c>
      <c r="AK58" s="1">
        <v>2.737391471862793</v>
      </c>
      <c r="AL58" s="1">
        <v>1</v>
      </c>
      <c r="AM58" s="1">
        <v>0</v>
      </c>
      <c r="AN58" s="1">
        <v>0.18999999761581421</v>
      </c>
      <c r="AO58" s="1">
        <v>111115</v>
      </c>
      <c r="AP58">
        <f t="shared" si="36"/>
        <v>0.83417409261067699</v>
      </c>
      <c r="AQ58">
        <f t="shared" si="37"/>
        <v>1.1165057166965611E-3</v>
      </c>
      <c r="AR58">
        <f t="shared" si="38"/>
        <v>282.37974491119382</v>
      </c>
      <c r="AS58">
        <f t="shared" si="39"/>
        <v>290.0493225097656</v>
      </c>
      <c r="AT58">
        <f t="shared" si="40"/>
        <v>22.414131798817834</v>
      </c>
      <c r="AU58">
        <f t="shared" si="41"/>
        <v>0.61288182350000187</v>
      </c>
      <c r="AV58">
        <f t="shared" si="42"/>
        <v>1.1703578801218211</v>
      </c>
      <c r="AW58">
        <f t="shared" si="43"/>
        <v>11.903282446275965</v>
      </c>
      <c r="AX58">
        <f t="shared" si="44"/>
        <v>1.1083939498770388</v>
      </c>
      <c r="AY58">
        <f t="shared" si="45"/>
        <v>13.064533710479736</v>
      </c>
      <c r="AZ58">
        <f t="shared" si="46"/>
        <v>1.5094803603186737</v>
      </c>
      <c r="BA58">
        <f t="shared" si="47"/>
        <v>0.99588634348914506</v>
      </c>
      <c r="BB58">
        <f t="shared" si="48"/>
        <v>1.0613780588521187</v>
      </c>
      <c r="BC58">
        <f t="shared" si="49"/>
        <v>0.44810230146655505</v>
      </c>
      <c r="BD58">
        <f t="shared" si="50"/>
        <v>0.65546987640748811</v>
      </c>
      <c r="BE58">
        <f t="shared" si="51"/>
        <v>40.715974345651716</v>
      </c>
      <c r="BF58">
        <f t="shared" si="52"/>
        <v>1.0210212232311153</v>
      </c>
      <c r="BG58">
        <f t="shared" si="53"/>
        <v>93.884192855054238</v>
      </c>
      <c r="BH58">
        <f t="shared" si="54"/>
        <v>408.45546602426884</v>
      </c>
      <c r="BI58">
        <f t="shared" si="55"/>
        <v>-1.3896860596949199E-2</v>
      </c>
    </row>
    <row r="59" spans="1:61">
      <c r="A59" s="1">
        <v>51</v>
      </c>
      <c r="B59" s="1" t="s">
        <v>135</v>
      </c>
      <c r="C59" s="1" t="s">
        <v>74</v>
      </c>
      <c r="D59" s="1">
        <v>0</v>
      </c>
      <c r="E59" s="1" t="s">
        <v>78</v>
      </c>
      <c r="F59" s="1" t="s">
        <v>88</v>
      </c>
      <c r="G59" s="1">
        <v>0</v>
      </c>
      <c r="H59" s="1">
        <v>8237.5</v>
      </c>
      <c r="I59" s="1">
        <v>0</v>
      </c>
      <c r="J59">
        <f t="shared" si="28"/>
        <v>-10.850372864656331</v>
      </c>
      <c r="K59">
        <f t="shared" si="29"/>
        <v>-11.380515942223106</v>
      </c>
      <c r="L59">
        <f t="shared" si="30"/>
        <v>407.54966065494898</v>
      </c>
      <c r="M59">
        <f t="shared" si="31"/>
        <v>3.4706883924118763</v>
      </c>
      <c r="N59">
        <f t="shared" si="32"/>
        <v>5.1481182547388427E-2</v>
      </c>
      <c r="O59">
        <f t="shared" si="33"/>
        <v>9.5070390701293945</v>
      </c>
      <c r="P59" s="1">
        <v>3</v>
      </c>
      <c r="Q59">
        <f t="shared" si="34"/>
        <v>2.0786957442760468</v>
      </c>
      <c r="R59" s="1">
        <v>1</v>
      </c>
      <c r="S59">
        <f t="shared" si="35"/>
        <v>4.1573914885520935</v>
      </c>
      <c r="T59" s="1">
        <v>17.082090377807617</v>
      </c>
      <c r="U59" s="1">
        <v>9.5070390701293945</v>
      </c>
      <c r="V59" s="1">
        <v>17.095386505126953</v>
      </c>
      <c r="W59" s="1">
        <v>400.10714721679688</v>
      </c>
      <c r="X59" s="1">
        <v>405.7662353515625</v>
      </c>
      <c r="Y59" s="1">
        <v>9.5472879409790039</v>
      </c>
      <c r="Z59" s="1">
        <v>11.603299140930176</v>
      </c>
      <c r="AA59" s="1">
        <v>48.025760650634766</v>
      </c>
      <c r="AB59" s="1">
        <v>58.368118286132812</v>
      </c>
      <c r="AC59" s="1">
        <v>500.54449462890625</v>
      </c>
      <c r="AD59" s="1">
        <v>161.70550537109375</v>
      </c>
      <c r="AE59" s="1">
        <v>221.99586486816406</v>
      </c>
      <c r="AF59" s="1">
        <v>98.327369689941406</v>
      </c>
      <c r="AG59" s="1">
        <v>14.29243278503418</v>
      </c>
      <c r="AH59" s="1">
        <v>-0.1435275673866272</v>
      </c>
      <c r="AI59" s="1">
        <v>1</v>
      </c>
      <c r="AJ59" s="1">
        <v>-0.21956524252891541</v>
      </c>
      <c r="AK59" s="1">
        <v>2.737391471862793</v>
      </c>
      <c r="AL59" s="1">
        <v>1</v>
      </c>
      <c r="AM59" s="1">
        <v>0</v>
      </c>
      <c r="AN59" s="1">
        <v>0.18999999761581421</v>
      </c>
      <c r="AO59" s="1">
        <v>111115</v>
      </c>
      <c r="AP59">
        <f t="shared" si="36"/>
        <v>1.6684816487630205</v>
      </c>
      <c r="AQ59">
        <f t="shared" si="37"/>
        <v>3.4706883924118764E-3</v>
      </c>
      <c r="AR59">
        <f t="shared" si="38"/>
        <v>282.65703907012937</v>
      </c>
      <c r="AS59">
        <f t="shared" si="39"/>
        <v>290.23209037780759</v>
      </c>
      <c r="AT59">
        <f t="shared" si="40"/>
        <v>30.724045634971844</v>
      </c>
      <c r="AU59">
        <f t="shared" si="41"/>
        <v>-0.39116597872945319</v>
      </c>
      <c r="AV59">
        <f t="shared" si="42"/>
        <v>1.1924030668006094</v>
      </c>
      <c r="AW59">
        <f t="shared" si="43"/>
        <v>12.126868343581743</v>
      </c>
      <c r="AX59">
        <f t="shared" si="44"/>
        <v>0.52356920265156681</v>
      </c>
      <c r="AY59">
        <f t="shared" si="45"/>
        <v>13.294564723968506</v>
      </c>
      <c r="AZ59">
        <f t="shared" si="46"/>
        <v>1.5323232722742948</v>
      </c>
      <c r="BA59">
        <f t="shared" si="47"/>
        <v>6.5502484993850141</v>
      </c>
      <c r="BB59">
        <f t="shared" si="48"/>
        <v>1.1409218842532209</v>
      </c>
      <c r="BC59">
        <f t="shared" si="49"/>
        <v>0.39140138802107383</v>
      </c>
      <c r="BD59">
        <f t="shared" si="50"/>
        <v>5.2926185508954449</v>
      </c>
      <c r="BE59">
        <f t="shared" si="51"/>
        <v>40.073286150229336</v>
      </c>
      <c r="BF59">
        <f t="shared" si="52"/>
        <v>1.004395203809507</v>
      </c>
      <c r="BG59">
        <f t="shared" si="53"/>
        <v>102.51480901879277</v>
      </c>
      <c r="BH59">
        <f t="shared" si="54"/>
        <v>409.28959931851659</v>
      </c>
      <c r="BI59">
        <f t="shared" si="55"/>
        <v>-2.7176940334056831E-2</v>
      </c>
    </row>
    <row r="60" spans="1:61">
      <c r="A60" s="1">
        <v>52</v>
      </c>
      <c r="B60" s="1" t="s">
        <v>136</v>
      </c>
      <c r="C60" s="1" t="s">
        <v>74</v>
      </c>
      <c r="D60" s="1">
        <v>0</v>
      </c>
      <c r="E60" s="1" t="s">
        <v>80</v>
      </c>
      <c r="F60" s="1" t="s">
        <v>88</v>
      </c>
      <c r="G60" s="1">
        <v>0</v>
      </c>
      <c r="H60" s="1">
        <v>8301</v>
      </c>
      <c r="I60" s="1">
        <v>0</v>
      </c>
      <c r="J60">
        <f t="shared" si="28"/>
        <v>-15.211563287131169</v>
      </c>
      <c r="K60">
        <f t="shared" si="29"/>
        <v>18.217911889834934</v>
      </c>
      <c r="L60">
        <f t="shared" si="30"/>
        <v>418.19358219993893</v>
      </c>
      <c r="M60">
        <f t="shared" si="31"/>
        <v>2.196948554739822</v>
      </c>
      <c r="N60">
        <f t="shared" si="32"/>
        <v>6.9137094681128941E-2</v>
      </c>
      <c r="O60">
        <f t="shared" si="33"/>
        <v>9.3938121795654297</v>
      </c>
      <c r="P60" s="1">
        <v>4</v>
      </c>
      <c r="Q60">
        <f t="shared" si="34"/>
        <v>1.8591305017471313</v>
      </c>
      <c r="R60" s="1">
        <v>1</v>
      </c>
      <c r="S60">
        <f t="shared" si="35"/>
        <v>3.7182610034942627</v>
      </c>
      <c r="T60" s="1">
        <v>17.108470916748047</v>
      </c>
      <c r="U60" s="1">
        <v>9.3938121795654297</v>
      </c>
      <c r="V60" s="1">
        <v>17.143730163574219</v>
      </c>
      <c r="W60" s="1">
        <v>400.23541259765625</v>
      </c>
      <c r="X60" s="1">
        <v>411.6688232421875</v>
      </c>
      <c r="Y60" s="1">
        <v>9.596013069152832</v>
      </c>
      <c r="Z60" s="1">
        <v>11.331787109375</v>
      </c>
      <c r="AA60" s="1">
        <v>48.190101623535156</v>
      </c>
      <c r="AB60" s="1">
        <v>56.906963348388672</v>
      </c>
      <c r="AC60" s="1">
        <v>500.53823852539062</v>
      </c>
      <c r="AD60" s="1">
        <v>366.97720336914062</v>
      </c>
      <c r="AE60" s="1">
        <v>483.65927124023438</v>
      </c>
      <c r="AF60" s="1">
        <v>98.326988220214844</v>
      </c>
      <c r="AG60" s="1">
        <v>14.29243278503418</v>
      </c>
      <c r="AH60" s="1">
        <v>-0.1435275673866272</v>
      </c>
      <c r="AI60" s="1">
        <v>1</v>
      </c>
      <c r="AJ60" s="1">
        <v>-0.21956524252891541</v>
      </c>
      <c r="AK60" s="1">
        <v>2.737391471862793</v>
      </c>
      <c r="AL60" s="1">
        <v>1</v>
      </c>
      <c r="AM60" s="1">
        <v>0</v>
      </c>
      <c r="AN60" s="1">
        <v>0.18999999761581421</v>
      </c>
      <c r="AO60" s="1">
        <v>111115</v>
      </c>
      <c r="AP60">
        <f t="shared" si="36"/>
        <v>1.2513455963134765</v>
      </c>
      <c r="AQ60">
        <f t="shared" si="37"/>
        <v>2.196948554739822E-3</v>
      </c>
      <c r="AR60">
        <f t="shared" si="38"/>
        <v>282.54381217956541</v>
      </c>
      <c r="AS60">
        <f t="shared" si="39"/>
        <v>290.25847091674802</v>
      </c>
      <c r="AT60">
        <f t="shared" si="40"/>
        <v>69.725667765194885</v>
      </c>
      <c r="AU60">
        <f t="shared" si="41"/>
        <v>0.48397089000924087</v>
      </c>
      <c r="AV60">
        <f t="shared" si="42"/>
        <v>1.183357592298627</v>
      </c>
      <c r="AW60">
        <f t="shared" si="43"/>
        <v>12.034921578685585</v>
      </c>
      <c r="AX60">
        <f t="shared" si="44"/>
        <v>0.70313446931058543</v>
      </c>
      <c r="AY60">
        <f t="shared" si="45"/>
        <v>13.251141548156738</v>
      </c>
      <c r="AZ60">
        <f t="shared" si="46"/>
        <v>1.52798806306191</v>
      </c>
      <c r="BA60">
        <f t="shared" si="47"/>
        <v>3.0880022542887211</v>
      </c>
      <c r="BB60">
        <f t="shared" si="48"/>
        <v>1.1142204976174981</v>
      </c>
      <c r="BC60">
        <f t="shared" si="49"/>
        <v>0.41376756544441196</v>
      </c>
      <c r="BD60">
        <f t="shared" si="50"/>
        <v>2.1916488982337263</v>
      </c>
      <c r="BE60">
        <f t="shared" si="51"/>
        <v>41.119715430742843</v>
      </c>
      <c r="BF60">
        <f t="shared" si="52"/>
        <v>1.0158495338713394</v>
      </c>
      <c r="BG60">
        <f t="shared" si="53"/>
        <v>98.997976226939798</v>
      </c>
      <c r="BH60">
        <f t="shared" si="54"/>
        <v>417.19173043410558</v>
      </c>
      <c r="BI60">
        <f t="shared" si="55"/>
        <v>-3.6096448486815272E-2</v>
      </c>
    </row>
    <row r="61" spans="1:61">
      <c r="A61" s="1">
        <v>53</v>
      </c>
      <c r="B61" s="1" t="s">
        <v>137</v>
      </c>
      <c r="C61" s="1" t="s">
        <v>74</v>
      </c>
      <c r="D61" s="1">
        <v>0</v>
      </c>
      <c r="E61" s="1" t="s">
        <v>84</v>
      </c>
      <c r="F61" s="1" t="s">
        <v>88</v>
      </c>
      <c r="G61" s="1">
        <v>0</v>
      </c>
      <c r="H61" s="1">
        <v>8387</v>
      </c>
      <c r="I61" s="1">
        <v>0</v>
      </c>
      <c r="J61">
        <f t="shared" si="28"/>
        <v>-2.5806831075031447</v>
      </c>
      <c r="K61">
        <f t="shared" si="29"/>
        <v>-9.4674615605382684</v>
      </c>
      <c r="L61">
        <f t="shared" si="30"/>
        <v>401.96796775002218</v>
      </c>
      <c r="M61">
        <f t="shared" si="31"/>
        <v>2.563889516005613</v>
      </c>
      <c r="N61">
        <f t="shared" si="32"/>
        <v>4.0683322973558811E-2</v>
      </c>
      <c r="O61">
        <f t="shared" si="33"/>
        <v>9.4954204559326172</v>
      </c>
      <c r="P61" s="1">
        <v>4</v>
      </c>
      <c r="Q61">
        <f t="shared" si="34"/>
        <v>1.8591305017471313</v>
      </c>
      <c r="R61" s="1">
        <v>1</v>
      </c>
      <c r="S61">
        <f t="shared" si="35"/>
        <v>3.7182610034942627</v>
      </c>
      <c r="T61" s="1">
        <v>17.191808700561523</v>
      </c>
      <c r="U61" s="1">
        <v>9.4954204559326172</v>
      </c>
      <c r="V61" s="1">
        <v>17.209579467773438</v>
      </c>
      <c r="W61" s="1">
        <v>400.41940307617188</v>
      </c>
      <c r="X61" s="1">
        <v>401.65872192382812</v>
      </c>
      <c r="Y61" s="1">
        <v>9.6784658432006836</v>
      </c>
      <c r="Z61" s="1">
        <v>11.703316688537598</v>
      </c>
      <c r="AA61" s="1">
        <v>48.349994659423828</v>
      </c>
      <c r="AB61" s="1">
        <v>58.46539306640625</v>
      </c>
      <c r="AC61" s="1">
        <v>500.55706787109375</v>
      </c>
      <c r="AD61" s="1">
        <v>309.49075317382812</v>
      </c>
      <c r="AE61" s="1">
        <v>382.67282104492188</v>
      </c>
      <c r="AF61" s="1">
        <v>98.33013916015625</v>
      </c>
      <c r="AG61" s="1">
        <v>14.29243278503418</v>
      </c>
      <c r="AH61" s="1">
        <v>-0.1435275673866272</v>
      </c>
      <c r="AI61" s="1">
        <v>1</v>
      </c>
      <c r="AJ61" s="1">
        <v>-0.21956524252891541</v>
      </c>
      <c r="AK61" s="1">
        <v>2.737391471862793</v>
      </c>
      <c r="AL61" s="1">
        <v>1</v>
      </c>
      <c r="AM61" s="1">
        <v>0</v>
      </c>
      <c r="AN61" s="1">
        <v>0.18999999761581421</v>
      </c>
      <c r="AO61" s="1">
        <v>111115</v>
      </c>
      <c r="AP61">
        <f t="shared" si="36"/>
        <v>1.2513926696777342</v>
      </c>
      <c r="AQ61">
        <f t="shared" si="37"/>
        <v>2.563889516005613E-3</v>
      </c>
      <c r="AR61">
        <f t="shared" si="38"/>
        <v>282.64542045593259</v>
      </c>
      <c r="AS61">
        <f t="shared" si="39"/>
        <v>290.3418087005615</v>
      </c>
      <c r="AT61">
        <f t="shared" si="40"/>
        <v>58.803242365143888</v>
      </c>
      <c r="AU61">
        <f t="shared" si="41"/>
        <v>0.22545364161095369</v>
      </c>
      <c r="AV61">
        <f t="shared" si="42"/>
        <v>1.1914720815928399</v>
      </c>
      <c r="AW61">
        <f t="shared" si="43"/>
        <v>12.1170588363779</v>
      </c>
      <c r="AX61">
        <f t="shared" si="44"/>
        <v>0.41374214784030272</v>
      </c>
      <c r="AY61">
        <f t="shared" si="45"/>
        <v>13.34361457824707</v>
      </c>
      <c r="AZ61">
        <f t="shared" si="46"/>
        <v>1.5372332350007187</v>
      </c>
      <c r="BA61">
        <f t="shared" si="47"/>
        <v>6.1230240227921362</v>
      </c>
      <c r="BB61">
        <f t="shared" si="48"/>
        <v>1.1507887586192811</v>
      </c>
      <c r="BC61">
        <f t="shared" si="49"/>
        <v>0.38644447638143764</v>
      </c>
      <c r="BD61">
        <f t="shared" si="50"/>
        <v>5.013739730512758</v>
      </c>
      <c r="BE61">
        <f t="shared" si="51"/>
        <v>39.52556620678488</v>
      </c>
      <c r="BF61">
        <f t="shared" si="52"/>
        <v>1.0007699218498551</v>
      </c>
      <c r="BG61">
        <f t="shared" si="53"/>
        <v>102.23495374493777</v>
      </c>
      <c r="BH61">
        <f t="shared" si="54"/>
        <v>402.59569815864734</v>
      </c>
      <c r="BI61">
        <f t="shared" si="55"/>
        <v>-6.5533740010793344E-3</v>
      </c>
    </row>
    <row r="62" spans="1:61">
      <c r="A62" s="1">
        <v>54</v>
      </c>
      <c r="B62" s="1" t="s">
        <v>138</v>
      </c>
      <c r="C62" s="1" t="s">
        <v>74</v>
      </c>
      <c r="D62" s="1">
        <v>0</v>
      </c>
      <c r="E62" s="1" t="s">
        <v>80</v>
      </c>
      <c r="F62" s="1" t="s">
        <v>95</v>
      </c>
      <c r="G62" s="1">
        <v>0</v>
      </c>
      <c r="H62" s="1">
        <v>8497.5</v>
      </c>
      <c r="I62" s="1">
        <v>0</v>
      </c>
      <c r="J62">
        <f t="shared" si="28"/>
        <v>3.0298871129168541</v>
      </c>
      <c r="K62">
        <f t="shared" si="29"/>
        <v>3.5013782068821655</v>
      </c>
      <c r="L62">
        <f t="shared" si="30"/>
        <v>396.24488502060626</v>
      </c>
      <c r="M62">
        <f t="shared" si="31"/>
        <v>3.0330080738969896</v>
      </c>
      <c r="N62">
        <f t="shared" si="32"/>
        <v>0.14830248631273024</v>
      </c>
      <c r="O62">
        <f t="shared" si="33"/>
        <v>9.9375314712524414</v>
      </c>
      <c r="P62" s="1">
        <v>2</v>
      </c>
      <c r="Q62">
        <f t="shared" si="34"/>
        <v>2.2982609868049622</v>
      </c>
      <c r="R62" s="1">
        <v>1</v>
      </c>
      <c r="S62">
        <f t="shared" si="35"/>
        <v>4.5965219736099243</v>
      </c>
      <c r="T62" s="1">
        <v>17.308282852172852</v>
      </c>
      <c r="U62" s="1">
        <v>9.9375314712524414</v>
      </c>
      <c r="V62" s="1">
        <v>17.310997009277344</v>
      </c>
      <c r="W62" s="1">
        <v>401.13827514648438</v>
      </c>
      <c r="X62" s="1">
        <v>399.44354248046875</v>
      </c>
      <c r="Y62" s="1">
        <v>9.7749643325805664</v>
      </c>
      <c r="Z62" s="1">
        <v>10.97356128692627</v>
      </c>
      <c r="AA62" s="1">
        <v>48.474468231201172</v>
      </c>
      <c r="AB62" s="1">
        <v>54.418361663818359</v>
      </c>
      <c r="AC62" s="1">
        <v>500.5394287109375</v>
      </c>
      <c r="AD62" s="1">
        <v>287.37179565429688</v>
      </c>
      <c r="AE62" s="1">
        <v>393.7137451171875</v>
      </c>
      <c r="AF62" s="1">
        <v>98.331840515136719</v>
      </c>
      <c r="AG62" s="1">
        <v>14.29243278503418</v>
      </c>
      <c r="AH62" s="1">
        <v>-0.1435275673866272</v>
      </c>
      <c r="AI62" s="1">
        <v>1</v>
      </c>
      <c r="AJ62" s="1">
        <v>-0.21956524252891541</v>
      </c>
      <c r="AK62" s="1">
        <v>2.737391471862793</v>
      </c>
      <c r="AL62" s="1">
        <v>1</v>
      </c>
      <c r="AM62" s="1">
        <v>0</v>
      </c>
      <c r="AN62" s="1">
        <v>0.18999999761581421</v>
      </c>
      <c r="AO62" s="1">
        <v>112115</v>
      </c>
      <c r="AP62">
        <f t="shared" si="36"/>
        <v>2.5026971435546872</v>
      </c>
      <c r="AQ62">
        <f t="shared" si="37"/>
        <v>3.0330080738969895E-3</v>
      </c>
      <c r="AR62">
        <f t="shared" si="38"/>
        <v>283.08753147125242</v>
      </c>
      <c r="AS62">
        <f t="shared" si="39"/>
        <v>290.45828285217283</v>
      </c>
      <c r="AT62">
        <f t="shared" si="40"/>
        <v>54.600640489168654</v>
      </c>
      <c r="AU62">
        <f t="shared" si="41"/>
        <v>-3.3114651052028439E-2</v>
      </c>
      <c r="AV62">
        <f t="shared" si="42"/>
        <v>1.2273529646618426</v>
      </c>
      <c r="AW62">
        <f t="shared" si="43"/>
        <v>12.481745060725371</v>
      </c>
      <c r="AX62">
        <f t="shared" si="44"/>
        <v>1.508183773799102</v>
      </c>
      <c r="AY62">
        <f t="shared" si="45"/>
        <v>13.622907161712646</v>
      </c>
      <c r="AZ62">
        <f t="shared" si="46"/>
        <v>1.565455402903718</v>
      </c>
      <c r="BA62">
        <f t="shared" si="47"/>
        <v>1.9874487838987893</v>
      </c>
      <c r="BB62">
        <f t="shared" si="48"/>
        <v>1.0790504783491124</v>
      </c>
      <c r="BC62">
        <f t="shared" si="49"/>
        <v>0.4864049245546056</v>
      </c>
      <c r="BD62">
        <f t="shared" si="50"/>
        <v>1.3244781220048296</v>
      </c>
      <c r="BE62">
        <f t="shared" si="51"/>
        <v>38.96348883878494</v>
      </c>
      <c r="BF62">
        <f t="shared" si="52"/>
        <v>0.99199221637180701</v>
      </c>
      <c r="BG62">
        <f t="shared" si="53"/>
        <v>93.060003774961487</v>
      </c>
      <c r="BH62">
        <f t="shared" si="54"/>
        <v>398.55366364905626</v>
      </c>
      <c r="BI62">
        <f t="shared" si="55"/>
        <v>7.0746133302146417E-3</v>
      </c>
    </row>
    <row r="63" spans="1:61">
      <c r="A63" s="1">
        <v>55</v>
      </c>
      <c r="B63" s="1" t="s">
        <v>139</v>
      </c>
      <c r="C63" s="1" t="s">
        <v>74</v>
      </c>
      <c r="D63" s="1">
        <v>0</v>
      </c>
      <c r="E63" s="1" t="s">
        <v>84</v>
      </c>
      <c r="F63" s="1" t="s">
        <v>95</v>
      </c>
      <c r="G63" s="1">
        <v>0</v>
      </c>
      <c r="H63" s="1">
        <v>8587</v>
      </c>
      <c r="I63" s="1">
        <v>0</v>
      </c>
      <c r="J63">
        <f t="shared" si="28"/>
        <v>-1.6062343255320639</v>
      </c>
      <c r="K63">
        <f t="shared" si="29"/>
        <v>1.6180459181302691</v>
      </c>
      <c r="L63">
        <f t="shared" si="30"/>
        <v>401.40237698983566</v>
      </c>
      <c r="M63">
        <f t="shared" si="31"/>
        <v>1.9946050800343333</v>
      </c>
      <c r="N63">
        <f t="shared" si="32"/>
        <v>0.16639208037965791</v>
      </c>
      <c r="O63">
        <f t="shared" si="33"/>
        <v>10.220166206359863</v>
      </c>
      <c r="P63" s="1">
        <v>3</v>
      </c>
      <c r="Q63">
        <f t="shared" si="34"/>
        <v>2.0786957442760468</v>
      </c>
      <c r="R63" s="1">
        <v>1</v>
      </c>
      <c r="S63">
        <f t="shared" si="35"/>
        <v>4.1573914885520935</v>
      </c>
      <c r="T63" s="1">
        <v>17.41337776184082</v>
      </c>
      <c r="U63" s="1">
        <v>10.220166206359863</v>
      </c>
      <c r="V63" s="1">
        <v>17.437286376953125</v>
      </c>
      <c r="W63" s="1">
        <v>399.85482788085938</v>
      </c>
      <c r="X63" s="1">
        <v>400.33889770507812</v>
      </c>
      <c r="Y63" s="1">
        <v>9.8458099365234375</v>
      </c>
      <c r="Z63" s="1">
        <v>11.028007507324219</v>
      </c>
      <c r="AA63" s="1">
        <v>48.502155303955078</v>
      </c>
      <c r="AB63" s="1">
        <v>54.32586669921875</v>
      </c>
      <c r="AC63" s="1">
        <v>500.57839965820312</v>
      </c>
      <c r="AD63" s="1">
        <v>131.15919494628906</v>
      </c>
      <c r="AE63" s="1">
        <v>253.29512023925781</v>
      </c>
      <c r="AF63" s="1">
        <v>98.330970764160156</v>
      </c>
      <c r="AG63" s="1">
        <v>14.29243278503418</v>
      </c>
      <c r="AH63" s="1">
        <v>-0.1435275673866272</v>
      </c>
      <c r="AI63" s="1">
        <v>1</v>
      </c>
      <c r="AJ63" s="1">
        <v>-0.21956524252891541</v>
      </c>
      <c r="AK63" s="1">
        <v>2.737391471862793</v>
      </c>
      <c r="AL63" s="1">
        <v>1</v>
      </c>
      <c r="AM63" s="1">
        <v>0</v>
      </c>
      <c r="AN63" s="1">
        <v>0.18999999761581421</v>
      </c>
      <c r="AO63" s="1">
        <v>112115</v>
      </c>
      <c r="AP63">
        <f t="shared" si="36"/>
        <v>1.6685946655273436</v>
      </c>
      <c r="AQ63">
        <f t="shared" si="37"/>
        <v>1.9946050800343333E-3</v>
      </c>
      <c r="AR63">
        <f t="shared" si="38"/>
        <v>283.37016620635984</v>
      </c>
      <c r="AS63">
        <f t="shared" si="39"/>
        <v>290.5633777618408</v>
      </c>
      <c r="AT63">
        <f t="shared" si="40"/>
        <v>24.920246727087033</v>
      </c>
      <c r="AU63">
        <f t="shared" si="41"/>
        <v>8.7619191372864863E-2</v>
      </c>
      <c r="AV63">
        <f t="shared" si="42"/>
        <v>1.2507867641692945</v>
      </c>
      <c r="AW63">
        <f t="shared" si="43"/>
        <v>12.720171014778423</v>
      </c>
      <c r="AX63">
        <f t="shared" si="44"/>
        <v>1.6921635074542039</v>
      </c>
      <c r="AY63">
        <f t="shared" si="45"/>
        <v>13.816771984100342</v>
      </c>
      <c r="AZ63">
        <f t="shared" si="46"/>
        <v>1.5853121042834322</v>
      </c>
      <c r="BA63">
        <f t="shared" si="47"/>
        <v>1.1647343490101825</v>
      </c>
      <c r="BB63">
        <f t="shared" si="48"/>
        <v>1.0843946837896365</v>
      </c>
      <c r="BC63">
        <f t="shared" si="49"/>
        <v>0.50091742049379562</v>
      </c>
      <c r="BD63">
        <f t="shared" si="50"/>
        <v>0.75850627972142004</v>
      </c>
      <c r="BE63">
        <f t="shared" si="51"/>
        <v>39.470285396451928</v>
      </c>
      <c r="BF63">
        <f t="shared" si="52"/>
        <v>1.0026564475519464</v>
      </c>
      <c r="BG63">
        <f t="shared" si="53"/>
        <v>90.30889880665795</v>
      </c>
      <c r="BH63">
        <f t="shared" si="54"/>
        <v>400.86047868811505</v>
      </c>
      <c r="BI63">
        <f t="shared" si="55"/>
        <v>-3.6186469077465681E-3</v>
      </c>
    </row>
    <row r="64" spans="1:61">
      <c r="A64" s="1">
        <v>56</v>
      </c>
      <c r="B64" s="1" t="s">
        <v>140</v>
      </c>
      <c r="C64" s="1" t="s">
        <v>74</v>
      </c>
      <c r="D64" s="1">
        <v>0</v>
      </c>
      <c r="E64" s="1" t="s">
        <v>86</v>
      </c>
      <c r="F64" s="1" t="s">
        <v>95</v>
      </c>
      <c r="G64" s="1">
        <v>0</v>
      </c>
      <c r="H64" s="1">
        <v>8641.5</v>
      </c>
      <c r="I64" s="1">
        <v>0</v>
      </c>
      <c r="J64">
        <f t="shared" si="28"/>
        <v>-20.813757823297991</v>
      </c>
      <c r="K64">
        <f t="shared" si="29"/>
        <v>1.0617596591473339</v>
      </c>
      <c r="L64">
        <f t="shared" si="30"/>
        <v>449.31726449009733</v>
      </c>
      <c r="M64">
        <f t="shared" si="31"/>
        <v>1.6962460287513297</v>
      </c>
      <c r="N64">
        <f t="shared" si="32"/>
        <v>0.19487168398375743</v>
      </c>
      <c r="O64">
        <f t="shared" si="33"/>
        <v>10.395207405090332</v>
      </c>
      <c r="P64" s="1">
        <v>3</v>
      </c>
      <c r="Q64">
        <f t="shared" si="34"/>
        <v>2.0786957442760468</v>
      </c>
      <c r="R64" s="1">
        <v>1</v>
      </c>
      <c r="S64">
        <f t="shared" si="35"/>
        <v>4.1573914885520935</v>
      </c>
      <c r="T64" s="1">
        <v>17.409090042114258</v>
      </c>
      <c r="U64" s="1">
        <v>10.395207405090332</v>
      </c>
      <c r="V64" s="1">
        <v>17.469123840332031</v>
      </c>
      <c r="W64" s="1">
        <v>400.38156127929688</v>
      </c>
      <c r="X64" s="1">
        <v>412.43572998046875</v>
      </c>
      <c r="Y64" s="1">
        <v>9.8823366165161133</v>
      </c>
      <c r="Z64" s="1">
        <v>10.887807846069336</v>
      </c>
      <c r="AA64" s="1">
        <v>48.696018218994141</v>
      </c>
      <c r="AB64" s="1">
        <v>53.650562286376953</v>
      </c>
      <c r="AC64" s="1">
        <v>500.59442138671875</v>
      </c>
      <c r="AD64" s="1">
        <v>116.75436401367188</v>
      </c>
      <c r="AE64" s="1">
        <v>226.50288391113281</v>
      </c>
      <c r="AF64" s="1">
        <v>98.33245849609375</v>
      </c>
      <c r="AG64" s="1">
        <v>14.29243278503418</v>
      </c>
      <c r="AH64" s="1">
        <v>-0.1435275673866272</v>
      </c>
      <c r="AI64" s="1">
        <v>1</v>
      </c>
      <c r="AJ64" s="1">
        <v>-0.21956524252891541</v>
      </c>
      <c r="AK64" s="1">
        <v>2.737391471862793</v>
      </c>
      <c r="AL64" s="1">
        <v>1</v>
      </c>
      <c r="AM64" s="1">
        <v>0</v>
      </c>
      <c r="AN64" s="1">
        <v>0.18999999761581421</v>
      </c>
      <c r="AO64" s="1">
        <v>112115</v>
      </c>
      <c r="AP64">
        <f t="shared" si="36"/>
        <v>1.6686480712890623</v>
      </c>
      <c r="AQ64">
        <f t="shared" si="37"/>
        <v>1.6962460287513297E-3</v>
      </c>
      <c r="AR64">
        <f t="shared" si="38"/>
        <v>283.54520740509031</v>
      </c>
      <c r="AS64">
        <f t="shared" si="39"/>
        <v>290.55909004211424</v>
      </c>
      <c r="AT64">
        <f t="shared" si="40"/>
        <v>22.183328884233561</v>
      </c>
      <c r="AU64">
        <f t="shared" si="41"/>
        <v>0.16181137453001793</v>
      </c>
      <c r="AV64">
        <f t="shared" si="42"/>
        <v>1.2654965971208143</v>
      </c>
      <c r="AW64">
        <f t="shared" si="43"/>
        <v>12.869571415943863</v>
      </c>
      <c r="AX64">
        <f t="shared" si="44"/>
        <v>1.9817635698745271</v>
      </c>
      <c r="AY64">
        <f t="shared" si="45"/>
        <v>13.902148723602295</v>
      </c>
      <c r="AZ64">
        <f t="shared" si="46"/>
        <v>1.5941268613887871</v>
      </c>
      <c r="BA64">
        <f t="shared" si="47"/>
        <v>0.84576024815315631</v>
      </c>
      <c r="BB64">
        <f t="shared" si="48"/>
        <v>1.0706249131370569</v>
      </c>
      <c r="BC64">
        <f t="shared" si="49"/>
        <v>0.52350194825173024</v>
      </c>
      <c r="BD64">
        <f t="shared" si="50"/>
        <v>0.54452412414503504</v>
      </c>
      <c r="BE64">
        <f t="shared" si="51"/>
        <v>44.182471262050875</v>
      </c>
      <c r="BF64">
        <f t="shared" si="52"/>
        <v>1.0894237133901448</v>
      </c>
      <c r="BG64">
        <f t="shared" si="53"/>
        <v>87.58637736279529</v>
      </c>
      <c r="BH64">
        <f t="shared" si="54"/>
        <v>419.19443267633591</v>
      </c>
      <c r="BI64">
        <f t="shared" si="55"/>
        <v>-4.3488212269669334E-2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 2017 boardwalk_.xls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Daniel Childers</cp:lastModifiedBy>
  <dcterms:created xsi:type="dcterms:W3CDTF">2017-04-12T17:23:38Z</dcterms:created>
  <dcterms:modified xsi:type="dcterms:W3CDTF">2017-04-12T17:23:46Z</dcterms:modified>
</cp:coreProperties>
</file>