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tr boardwwalk july 2014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  <c r="AQ55" i="1"/>
  <c r="K55" i="1"/>
  <c r="AU55" i="1"/>
  <c r="AT55" i="1"/>
  <c r="AS55" i="1"/>
  <c r="AR55" i="1"/>
  <c r="R55" i="1"/>
  <c r="AV55" i="1"/>
  <c r="P55" i="1"/>
  <c r="AW55" i="1"/>
  <c r="AX55" i="1"/>
  <c r="AY55" i="1"/>
  <c r="BB55" i="1"/>
  <c r="T55" i="1"/>
  <c r="L55" i="1"/>
  <c r="BE55" i="1"/>
  <c r="M55" i="1"/>
  <c r="N55" i="1"/>
  <c r="BC55" i="1"/>
  <c r="O55" i="1"/>
  <c r="AZ55" i="1"/>
  <c r="BA55" i="1"/>
  <c r="BD55" i="1"/>
  <c r="BF55" i="1"/>
  <c r="BG55" i="1"/>
  <c r="BH55" i="1"/>
  <c r="BI55" i="1"/>
  <c r="BJ55" i="1"/>
  <c r="AQ56" i="1"/>
  <c r="K56" i="1"/>
  <c r="AU56" i="1"/>
  <c r="AT56" i="1"/>
  <c r="AS56" i="1"/>
  <c r="AR56" i="1"/>
  <c r="R56" i="1"/>
  <c r="AV56" i="1"/>
  <c r="P56" i="1"/>
  <c r="AW56" i="1"/>
  <c r="AX56" i="1"/>
  <c r="AY56" i="1"/>
  <c r="BB56" i="1"/>
  <c r="T56" i="1"/>
  <c r="L56" i="1"/>
  <c r="BE56" i="1"/>
  <c r="M56" i="1"/>
  <c r="N56" i="1"/>
  <c r="BC56" i="1"/>
  <c r="O56" i="1"/>
  <c r="AZ56" i="1"/>
  <c r="BA56" i="1"/>
  <c r="BD56" i="1"/>
  <c r="BF56" i="1"/>
  <c r="BG56" i="1"/>
  <c r="BH56" i="1"/>
  <c r="BI56" i="1"/>
  <c r="BJ56" i="1"/>
  <c r="AQ57" i="1"/>
  <c r="K57" i="1"/>
  <c r="AU57" i="1"/>
  <c r="AT57" i="1"/>
  <c r="AS57" i="1"/>
  <c r="AR57" i="1"/>
  <c r="R57" i="1"/>
  <c r="AV57" i="1"/>
  <c r="P57" i="1"/>
  <c r="AW57" i="1"/>
  <c r="AX57" i="1"/>
  <c r="AY57" i="1"/>
  <c r="BB57" i="1"/>
  <c r="T57" i="1"/>
  <c r="L57" i="1"/>
  <c r="BE57" i="1"/>
  <c r="M57" i="1"/>
  <c r="N57" i="1"/>
  <c r="BC57" i="1"/>
  <c r="O57" i="1"/>
  <c r="AZ57" i="1"/>
  <c r="BA57" i="1"/>
  <c r="BD57" i="1"/>
  <c r="BF57" i="1"/>
  <c r="BG57" i="1"/>
  <c r="BH57" i="1"/>
  <c r="BI57" i="1"/>
  <c r="BJ57" i="1"/>
  <c r="AQ58" i="1"/>
  <c r="K58" i="1"/>
  <c r="AU58" i="1"/>
  <c r="AT58" i="1"/>
  <c r="AS58" i="1"/>
  <c r="AR58" i="1"/>
  <c r="R58" i="1"/>
  <c r="AV58" i="1"/>
  <c r="P58" i="1"/>
  <c r="AW58" i="1"/>
  <c r="AX58" i="1"/>
  <c r="AY58" i="1"/>
  <c r="BB58" i="1"/>
  <c r="T58" i="1"/>
  <c r="L58" i="1"/>
  <c r="BE58" i="1"/>
  <c r="M58" i="1"/>
  <c r="N58" i="1"/>
  <c r="BC58" i="1"/>
  <c r="O58" i="1"/>
  <c r="AZ58" i="1"/>
  <c r="BA58" i="1"/>
  <c r="BD58" i="1"/>
  <c r="BF58" i="1"/>
  <c r="BG58" i="1"/>
  <c r="BH58" i="1"/>
  <c r="BI58" i="1"/>
  <c r="BJ58" i="1"/>
  <c r="AQ59" i="1"/>
  <c r="K59" i="1"/>
  <c r="AU59" i="1"/>
  <c r="AT59" i="1"/>
  <c r="AS59" i="1"/>
  <c r="AR59" i="1"/>
  <c r="R59" i="1"/>
  <c r="AV59" i="1"/>
  <c r="P59" i="1"/>
  <c r="AW59" i="1"/>
  <c r="AX59" i="1"/>
  <c r="AY59" i="1"/>
  <c r="BB59" i="1"/>
  <c r="T59" i="1"/>
  <c r="L59" i="1"/>
  <c r="BE59" i="1"/>
  <c r="M59" i="1"/>
  <c r="N59" i="1"/>
  <c r="BC59" i="1"/>
  <c r="O59" i="1"/>
  <c r="AZ59" i="1"/>
  <c r="BA59" i="1"/>
  <c r="BD59" i="1"/>
  <c r="BF59" i="1"/>
  <c r="BG59" i="1"/>
  <c r="BH59" i="1"/>
  <c r="BI59" i="1"/>
  <c r="BJ59" i="1"/>
  <c r="AQ60" i="1"/>
  <c r="K60" i="1"/>
  <c r="AU60" i="1"/>
  <c r="AT60" i="1"/>
  <c r="AS60" i="1"/>
  <c r="AR60" i="1"/>
  <c r="R60" i="1"/>
  <c r="AV60" i="1"/>
  <c r="P60" i="1"/>
  <c r="AW60" i="1"/>
  <c r="AX60" i="1"/>
  <c r="AY60" i="1"/>
  <c r="BB60" i="1"/>
  <c r="T60" i="1"/>
  <c r="L60" i="1"/>
  <c r="BE60" i="1"/>
  <c r="M60" i="1"/>
  <c r="N60" i="1"/>
  <c r="BC60" i="1"/>
  <c r="O60" i="1"/>
  <c r="AZ60" i="1"/>
  <c r="BA60" i="1"/>
  <c r="BD60" i="1"/>
  <c r="BF60" i="1"/>
  <c r="BG60" i="1"/>
  <c r="BH60" i="1"/>
  <c r="BI60" i="1"/>
  <c r="BJ60" i="1"/>
  <c r="AQ61" i="1"/>
  <c r="K61" i="1"/>
  <c r="AU61" i="1"/>
  <c r="AT61" i="1"/>
  <c r="AS61" i="1"/>
  <c r="AR61" i="1"/>
  <c r="R61" i="1"/>
  <c r="AV61" i="1"/>
  <c r="P61" i="1"/>
  <c r="AW61" i="1"/>
  <c r="AX61" i="1"/>
  <c r="AY61" i="1"/>
  <c r="BB61" i="1"/>
  <c r="T61" i="1"/>
  <c r="L61" i="1"/>
  <c r="BE61" i="1"/>
  <c r="M61" i="1"/>
  <c r="N61" i="1"/>
  <c r="BC61" i="1"/>
  <c r="O61" i="1"/>
  <c r="AZ61" i="1"/>
  <c r="BA61" i="1"/>
  <c r="BD61" i="1"/>
  <c r="BF61" i="1"/>
  <c r="BG61" i="1"/>
  <c r="BH61" i="1"/>
  <c r="BI61" i="1"/>
  <c r="BJ61" i="1"/>
  <c r="AQ62" i="1"/>
  <c r="K62" i="1"/>
  <c r="AU62" i="1"/>
  <c r="AT62" i="1"/>
  <c r="AS62" i="1"/>
  <c r="AR62" i="1"/>
  <c r="R62" i="1"/>
  <c r="AV62" i="1"/>
  <c r="P62" i="1"/>
  <c r="AW62" i="1"/>
  <c r="AX62" i="1"/>
  <c r="AY62" i="1"/>
  <c r="BB62" i="1"/>
  <c r="T62" i="1"/>
  <c r="L62" i="1"/>
  <c r="BE62" i="1"/>
  <c r="M62" i="1"/>
  <c r="N62" i="1"/>
  <c r="BC62" i="1"/>
  <c r="O62" i="1"/>
  <c r="AZ62" i="1"/>
  <c r="BA62" i="1"/>
  <c r="BD62" i="1"/>
  <c r="BF62" i="1"/>
  <c r="BG62" i="1"/>
  <c r="BH62" i="1"/>
  <c r="BI62" i="1"/>
  <c r="BJ62" i="1"/>
  <c r="AQ63" i="1"/>
  <c r="K63" i="1"/>
  <c r="AU63" i="1"/>
  <c r="AT63" i="1"/>
  <c r="AS63" i="1"/>
  <c r="AR63" i="1"/>
  <c r="R63" i="1"/>
  <c r="AV63" i="1"/>
  <c r="P63" i="1"/>
  <c r="AW63" i="1"/>
  <c r="AX63" i="1"/>
  <c r="AY63" i="1"/>
  <c r="BB63" i="1"/>
  <c r="T63" i="1"/>
  <c r="L63" i="1"/>
  <c r="BE63" i="1"/>
  <c r="M63" i="1"/>
  <c r="N63" i="1"/>
  <c r="BC63" i="1"/>
  <c r="O63" i="1"/>
  <c r="AZ63" i="1"/>
  <c r="BA63" i="1"/>
  <c r="BD63" i="1"/>
  <c r="BF63" i="1"/>
  <c r="BG63" i="1"/>
  <c r="BH63" i="1"/>
  <c r="BI63" i="1"/>
  <c r="BJ63" i="1"/>
  <c r="AQ64" i="1"/>
  <c r="K64" i="1"/>
  <c r="AU64" i="1"/>
  <c r="AT64" i="1"/>
  <c r="AS64" i="1"/>
  <c r="AR64" i="1"/>
  <c r="R64" i="1"/>
  <c r="AV64" i="1"/>
  <c r="P64" i="1"/>
  <c r="AW64" i="1"/>
  <c r="AX64" i="1"/>
  <c r="AY64" i="1"/>
  <c r="BB64" i="1"/>
  <c r="T64" i="1"/>
  <c r="L64" i="1"/>
  <c r="BE64" i="1"/>
  <c r="M64" i="1"/>
  <c r="N64" i="1"/>
  <c r="BC64" i="1"/>
  <c r="O64" i="1"/>
  <c r="AZ64" i="1"/>
  <c r="BA64" i="1"/>
  <c r="BD64" i="1"/>
  <c r="BF64" i="1"/>
  <c r="BG64" i="1"/>
  <c r="BH64" i="1"/>
  <c r="BI64" i="1"/>
  <c r="BJ64" i="1"/>
  <c r="AQ65" i="1"/>
  <c r="K65" i="1"/>
  <c r="AU65" i="1"/>
  <c r="AT65" i="1"/>
  <c r="AS65" i="1"/>
  <c r="AR65" i="1"/>
  <c r="R65" i="1"/>
  <c r="AV65" i="1"/>
  <c r="P65" i="1"/>
  <c r="AW65" i="1"/>
  <c r="AX65" i="1"/>
  <c r="AY65" i="1"/>
  <c r="BB65" i="1"/>
  <c r="T65" i="1"/>
  <c r="L65" i="1"/>
  <c r="BE65" i="1"/>
  <c r="M65" i="1"/>
  <c r="N65" i="1"/>
  <c r="BC65" i="1"/>
  <c r="O65" i="1"/>
  <c r="AZ65" i="1"/>
  <c r="BA65" i="1"/>
  <c r="BD65" i="1"/>
  <c r="BF65" i="1"/>
  <c r="BG65" i="1"/>
  <c r="BH65" i="1"/>
  <c r="BI65" i="1"/>
  <c r="BJ65" i="1"/>
  <c r="AQ66" i="1"/>
  <c r="K66" i="1"/>
  <c r="AU66" i="1"/>
  <c r="AT66" i="1"/>
  <c r="AS66" i="1"/>
  <c r="AR66" i="1"/>
  <c r="R66" i="1"/>
  <c r="AV66" i="1"/>
  <c r="P66" i="1"/>
  <c r="AW66" i="1"/>
  <c r="AX66" i="1"/>
  <c r="AY66" i="1"/>
  <c r="BB66" i="1"/>
  <c r="T66" i="1"/>
  <c r="L66" i="1"/>
  <c r="BE66" i="1"/>
  <c r="M66" i="1"/>
  <c r="N66" i="1"/>
  <c r="BC66" i="1"/>
  <c r="O66" i="1"/>
  <c r="AZ66" i="1"/>
  <c r="BA66" i="1"/>
  <c r="BD66" i="1"/>
  <c r="BF66" i="1"/>
  <c r="BG66" i="1"/>
  <c r="BH66" i="1"/>
  <c r="BI66" i="1"/>
  <c r="BJ66" i="1"/>
  <c r="AQ67" i="1"/>
  <c r="K67" i="1"/>
  <c r="AU67" i="1"/>
  <c r="AT67" i="1"/>
  <c r="AS67" i="1"/>
  <c r="AR67" i="1"/>
  <c r="R67" i="1"/>
  <c r="AV67" i="1"/>
  <c r="P67" i="1"/>
  <c r="AW67" i="1"/>
  <c r="AX67" i="1"/>
  <c r="AY67" i="1"/>
  <c r="BB67" i="1"/>
  <c r="T67" i="1"/>
  <c r="L67" i="1"/>
  <c r="BE67" i="1"/>
  <c r="M67" i="1"/>
  <c r="N67" i="1"/>
  <c r="BC67" i="1"/>
  <c r="O67" i="1"/>
  <c r="AZ67" i="1"/>
  <c r="BA67" i="1"/>
  <c r="BD67" i="1"/>
  <c r="BF67" i="1"/>
  <c r="BG67" i="1"/>
  <c r="BH67" i="1"/>
  <c r="BI67" i="1"/>
  <c r="BJ67" i="1"/>
  <c r="AQ68" i="1"/>
  <c r="K68" i="1"/>
  <c r="AU68" i="1"/>
  <c r="AT68" i="1"/>
  <c r="AS68" i="1"/>
  <c r="AR68" i="1"/>
  <c r="R68" i="1"/>
  <c r="AV68" i="1"/>
  <c r="P68" i="1"/>
  <c r="AW68" i="1"/>
  <c r="AX68" i="1"/>
  <c r="AY68" i="1"/>
  <c r="BB68" i="1"/>
  <c r="T68" i="1"/>
  <c r="L68" i="1"/>
  <c r="BE68" i="1"/>
  <c r="M68" i="1"/>
  <c r="N68" i="1"/>
  <c r="BC68" i="1"/>
  <c r="O68" i="1"/>
  <c r="AZ68" i="1"/>
  <c r="BA68" i="1"/>
  <c r="BD68" i="1"/>
  <c r="BF68" i="1"/>
  <c r="BG68" i="1"/>
  <c r="BH68" i="1"/>
  <c r="BI68" i="1"/>
  <c r="BJ68" i="1"/>
  <c r="AQ69" i="1"/>
  <c r="K69" i="1"/>
  <c r="AU69" i="1"/>
  <c r="AT69" i="1"/>
  <c r="AS69" i="1"/>
  <c r="AR69" i="1"/>
  <c r="R69" i="1"/>
  <c r="AV69" i="1"/>
  <c r="P69" i="1"/>
  <c r="AW69" i="1"/>
  <c r="AX69" i="1"/>
  <c r="AY69" i="1"/>
  <c r="BB69" i="1"/>
  <c r="T69" i="1"/>
  <c r="L69" i="1"/>
  <c r="BE69" i="1"/>
  <c r="M69" i="1"/>
  <c r="N69" i="1"/>
  <c r="BC69" i="1"/>
  <c r="O69" i="1"/>
  <c r="AZ69" i="1"/>
  <c r="BA69" i="1"/>
  <c r="BD69" i="1"/>
  <c r="BF69" i="1"/>
  <c r="BG69" i="1"/>
  <c r="BH69" i="1"/>
  <c r="BI69" i="1"/>
  <c r="BJ69" i="1"/>
  <c r="AQ70" i="1"/>
  <c r="K70" i="1"/>
  <c r="AU70" i="1"/>
  <c r="AT70" i="1"/>
  <c r="AS70" i="1"/>
  <c r="AR70" i="1"/>
  <c r="R70" i="1"/>
  <c r="AV70" i="1"/>
  <c r="P70" i="1"/>
  <c r="AW70" i="1"/>
  <c r="AX70" i="1"/>
  <c r="AY70" i="1"/>
  <c r="BB70" i="1"/>
  <c r="T70" i="1"/>
  <c r="L70" i="1"/>
  <c r="BE70" i="1"/>
  <c r="M70" i="1"/>
  <c r="N70" i="1"/>
  <c r="BC70" i="1"/>
  <c r="O70" i="1"/>
  <c r="AZ70" i="1"/>
  <c r="BA70" i="1"/>
  <c r="BD70" i="1"/>
  <c r="BF70" i="1"/>
  <c r="BG70" i="1"/>
  <c r="BH70" i="1"/>
  <c r="BI70" i="1"/>
  <c r="BJ70" i="1"/>
  <c r="AQ71" i="1"/>
  <c r="K71" i="1"/>
  <c r="AU71" i="1"/>
  <c r="AT71" i="1"/>
  <c r="AS71" i="1"/>
  <c r="AR71" i="1"/>
  <c r="R71" i="1"/>
  <c r="AV71" i="1"/>
  <c r="P71" i="1"/>
  <c r="AW71" i="1"/>
  <c r="AX71" i="1"/>
  <c r="AY71" i="1"/>
  <c r="BB71" i="1"/>
  <c r="T71" i="1"/>
  <c r="L71" i="1"/>
  <c r="BE71" i="1"/>
  <c r="M71" i="1"/>
  <c r="N71" i="1"/>
  <c r="BC71" i="1"/>
  <c r="O71" i="1"/>
  <c r="AZ71" i="1"/>
  <c r="BA71" i="1"/>
  <c r="BD71" i="1"/>
  <c r="BF71" i="1"/>
  <c r="BG71" i="1"/>
  <c r="BH71" i="1"/>
  <c r="BI71" i="1"/>
  <c r="BJ71" i="1"/>
  <c r="AQ72" i="1"/>
  <c r="K72" i="1"/>
  <c r="AU72" i="1"/>
  <c r="AT72" i="1"/>
  <c r="AS72" i="1"/>
  <c r="AR72" i="1"/>
  <c r="R72" i="1"/>
  <c r="AV72" i="1"/>
  <c r="P72" i="1"/>
  <c r="AW72" i="1"/>
  <c r="AX72" i="1"/>
  <c r="AY72" i="1"/>
  <c r="BB72" i="1"/>
  <c r="T72" i="1"/>
  <c r="L72" i="1"/>
  <c r="BE72" i="1"/>
  <c r="M72" i="1"/>
  <c r="N72" i="1"/>
  <c r="BC72" i="1"/>
  <c r="O72" i="1"/>
  <c r="AZ72" i="1"/>
  <c r="BA72" i="1"/>
  <c r="BD72" i="1"/>
  <c r="BF72" i="1"/>
  <c r="BG72" i="1"/>
  <c r="BH72" i="1"/>
  <c r="BI72" i="1"/>
  <c r="BJ72" i="1"/>
  <c r="AQ73" i="1"/>
  <c r="K73" i="1"/>
  <c r="AU73" i="1"/>
  <c r="AT73" i="1"/>
  <c r="AS73" i="1"/>
  <c r="AR73" i="1"/>
  <c r="R73" i="1"/>
  <c r="AV73" i="1"/>
  <c r="P73" i="1"/>
  <c r="AW73" i="1"/>
  <c r="AX73" i="1"/>
  <c r="AY73" i="1"/>
  <c r="BB73" i="1"/>
  <c r="T73" i="1"/>
  <c r="L73" i="1"/>
  <c r="BE73" i="1"/>
  <c r="M73" i="1"/>
  <c r="N73" i="1"/>
  <c r="BC73" i="1"/>
  <c r="O73" i="1"/>
  <c r="AZ73" i="1"/>
  <c r="BA73" i="1"/>
  <c r="BD73" i="1"/>
  <c r="BF73" i="1"/>
  <c r="BG73" i="1"/>
  <c r="BH73" i="1"/>
  <c r="BI73" i="1"/>
  <c r="BJ73" i="1"/>
  <c r="AQ74" i="1"/>
  <c r="K74" i="1"/>
  <c r="AU74" i="1"/>
  <c r="AT74" i="1"/>
  <c r="AS74" i="1"/>
  <c r="AR74" i="1"/>
  <c r="R74" i="1"/>
  <c r="AV74" i="1"/>
  <c r="P74" i="1"/>
  <c r="AW74" i="1"/>
  <c r="AX74" i="1"/>
  <c r="AY74" i="1"/>
  <c r="BB74" i="1"/>
  <c r="T74" i="1"/>
  <c r="L74" i="1"/>
  <c r="BE74" i="1"/>
  <c r="M74" i="1"/>
  <c r="N74" i="1"/>
  <c r="BC74" i="1"/>
  <c r="O74" i="1"/>
  <c r="AZ74" i="1"/>
  <c r="BA74" i="1"/>
  <c r="BD74" i="1"/>
  <c r="BF74" i="1"/>
  <c r="BG74" i="1"/>
  <c r="BH74" i="1"/>
  <c r="BI74" i="1"/>
  <c r="BJ74" i="1"/>
  <c r="AQ75" i="1"/>
  <c r="K75" i="1"/>
  <c r="AU75" i="1"/>
  <c r="AT75" i="1"/>
  <c r="AS75" i="1"/>
  <c r="AR75" i="1"/>
  <c r="R75" i="1"/>
  <c r="AV75" i="1"/>
  <c r="P75" i="1"/>
  <c r="AW75" i="1"/>
  <c r="AX75" i="1"/>
  <c r="AY75" i="1"/>
  <c r="BB75" i="1"/>
  <c r="T75" i="1"/>
  <c r="L75" i="1"/>
  <c r="BE75" i="1"/>
  <c r="M75" i="1"/>
  <c r="N75" i="1"/>
  <c r="BC75" i="1"/>
  <c r="O75" i="1"/>
  <c r="AZ75" i="1"/>
  <c r="BA75" i="1"/>
  <c r="BD75" i="1"/>
  <c r="BF75" i="1"/>
  <c r="BG75" i="1"/>
  <c r="BH75" i="1"/>
  <c r="BI75" i="1"/>
  <c r="BJ75" i="1"/>
</calcChain>
</file>

<file path=xl/sharedStrings.xml><?xml version="1.0" encoding="utf-8"?>
<sst xmlns="http://schemas.openxmlformats.org/spreadsheetml/2006/main" count="397" uniqueCount="153">
  <si>
    <t>OPEN 6.1.4</t>
  </si>
  <si>
    <t>Wed Jul 23 2014 07:31:40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</si>
  <si>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</si>
  <si>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</si>
  <si>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</si>
  <si>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</si>
  <si>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</si>
  <si>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</si>
  <si>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</si>
  <si>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damn its hot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</si>
  <si>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</si>
  <si>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</si>
  <si>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</si>
  <si>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</si>
  <si>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</si>
  <si>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</si>
  <si>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</si>
  <si>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</si>
  <si>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</si>
  <si>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</si>
  <si>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</si>
  <si>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</si>
  <si>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</si>
  <si>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</si>
  <si>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</si>
  <si>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</si>
  <si>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</si>
  <si>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</si>
  <si>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</si>
  <si>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</si>
  <si>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</si>
  <si>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</si>
  <si>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</si>
  <si>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</si>
  <si>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</si>
  <si>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</si>
  <si>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</si>
  <si>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</si>
  <si>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</si>
  <si>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</si>
  <si>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</si>
  <si>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</si>
  <si>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</si>
  <si>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</si>
  <si>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</si>
  <si>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</si>
  <si>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</si>
  <si>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</si>
  <si>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</si>
  <si>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</si>
  <si>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</si>
  <si>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</si>
  <si>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</si>
  <si>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</si>
  <si>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</si>
  <si>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</si>
  <si>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</si>
  <si>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</si>
  <si>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</si>
  <si>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</si>
  <si>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</si>
  <si>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</si>
  <si>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</si>
  <si>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</si>
  <si>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</si>
  <si>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</si>
  <si>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</si>
  <si>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</si>
  <si>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</si>
  <si>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</si>
  <si>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</si>
  <si>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</si>
  <si>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</si>
  <si>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07:37:43</t>
  </si>
  <si>
    <t>bw</t>
  </si>
  <si>
    <t>250</t>
  </si>
  <si>
    <t>typha</t>
  </si>
  <si>
    <t>07:39:11</t>
  </si>
  <si>
    <t>200</t>
  </si>
  <si>
    <t>07:40:49</t>
  </si>
  <si>
    <t>150</t>
  </si>
  <si>
    <t>07:42:20</t>
  </si>
  <si>
    <t>100</t>
  </si>
  <si>
    <t>07:43:57</t>
  </si>
  <si>
    <t>07:45:46</t>
  </si>
  <si>
    <t>07:47:35</t>
  </si>
  <si>
    <t>07:50:39</t>
  </si>
  <si>
    <t>scal</t>
  </si>
  <si>
    <t>07:51:59</t>
  </si>
  <si>
    <t>07:54:06</t>
  </si>
  <si>
    <t>07:55:27</t>
  </si>
  <si>
    <t>07:59:31</t>
  </si>
  <si>
    <t>sac/tab</t>
  </si>
  <si>
    <t>08:01:18</t>
  </si>
  <si>
    <t>08:04:02</t>
  </si>
  <si>
    <t>08:06:17</t>
  </si>
  <si>
    <t>08:07:57</t>
  </si>
  <si>
    <t>08:08:57</t>
  </si>
  <si>
    <t>50</t>
  </si>
  <si>
    <t>08:24:10</t>
  </si>
  <si>
    <t>08:25:30</t>
  </si>
  <si>
    <t>08:27:01</t>
  </si>
  <si>
    <t>08:28:58</t>
  </si>
  <si>
    <t>08:31:35</t>
  </si>
  <si>
    <t>08:33:35</t>
  </si>
  <si>
    <t>08:35:29</t>
  </si>
  <si>
    <t>08:39:03</t>
  </si>
  <si>
    <t>300</t>
  </si>
  <si>
    <t>08:40:52</t>
  </si>
  <si>
    <t>08:42:31</t>
  </si>
  <si>
    <t>08:44:24</t>
  </si>
  <si>
    <t>08:46:09</t>
  </si>
  <si>
    <t>08:48:00</t>
  </si>
  <si>
    <t>08:50:12</t>
  </si>
  <si>
    <t>08:52:50</t>
  </si>
  <si>
    <t>twp</t>
  </si>
  <si>
    <t>08:54:49</t>
  </si>
  <si>
    <t>09:01:46</t>
  </si>
  <si>
    <t>09:03:34</t>
  </si>
  <si>
    <t>09:05:09</t>
  </si>
  <si>
    <t>09:06:35</t>
  </si>
  <si>
    <t>09:21:39</t>
  </si>
  <si>
    <t>09:23:18</t>
  </si>
  <si>
    <t>typ</t>
  </si>
  <si>
    <t>09:26:11</t>
  </si>
  <si>
    <t>09:28:00</t>
  </si>
  <si>
    <t>09:29:16</t>
  </si>
  <si>
    <t>09:30:44</t>
  </si>
  <si>
    <t>09:34:21</t>
  </si>
  <si>
    <t>09:36:02</t>
  </si>
  <si>
    <t>09:37:39</t>
  </si>
  <si>
    <t>09:42:51</t>
  </si>
  <si>
    <t>09:44:58</t>
  </si>
  <si>
    <t>09:46:42</t>
  </si>
  <si>
    <t>09:48:24</t>
  </si>
  <si>
    <t>09:53:51</t>
  </si>
  <si>
    <t>sac/stab</t>
  </si>
  <si>
    <t>09:55:38</t>
  </si>
  <si>
    <t>09:58:01</t>
  </si>
  <si>
    <t>09:59:58</t>
  </si>
  <si>
    <t>10:01:46</t>
  </si>
  <si>
    <t>10:09:58</t>
  </si>
  <si>
    <t>10:11:58</t>
  </si>
  <si>
    <t>10:14:16</t>
  </si>
  <si>
    <t>10:16:37</t>
  </si>
  <si>
    <t>10:21:13</t>
  </si>
  <si>
    <t>10:22:48</t>
  </si>
  <si>
    <t>10:24:51</t>
  </si>
  <si>
    <t>10:27:09</t>
  </si>
  <si>
    <t>10:29:05</t>
  </si>
  <si>
    <t>10:30:10</t>
  </si>
  <si>
    <t>10:32:06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</si>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</sst>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5"/>
  <sheetViews>
    <sheetView tabSelected="1" workbookViewId="0">
      <selection activeCell="A10" sqref="A10:XFD75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152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41843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392</v>
      </c>
      <c r="J10" s="1">
        <v>0</v>
      </c>
      <c r="K10">
        <f t="shared" ref="K10:K42" si="0">(X10-Y10*(1000-Z10)/(1000-AA10))*AQ10</f>
        <v>3.9019052576514981</v>
      </c>
      <c r="L10">
        <f t="shared" ref="L10:L42" si="1">IF(BB10&lt;&gt;0,1/(1/BB10-1/T10),0)</f>
        <v>0.3334231003778878</v>
      </c>
      <c r="M10">
        <f t="shared" ref="M10:M42" si="2">((BE10-AR10/2)*Y10-K10)/(BE10+AR10/2)</f>
        <v>359.26578356430633</v>
      </c>
      <c r="N10">
        <f t="shared" ref="N10:N42" si="3">AR10*1000</f>
        <v>7.4051417977270919</v>
      </c>
      <c r="O10">
        <f t="shared" ref="O10:O42" si="4">(AW10-BC10)</f>
        <v>2.2976316657482343</v>
      </c>
      <c r="P10">
        <f t="shared" ref="P10:P42" si="5">(V10+AV10*J10)</f>
        <v>32.8123779296875</v>
      </c>
      <c r="Q10" s="1">
        <v>5</v>
      </c>
      <c r="R10">
        <f t="shared" ref="R10:R42" si="6">(Q10*AK10+AL10)</f>
        <v>1.6395652592182159</v>
      </c>
      <c r="S10" s="1">
        <v>1</v>
      </c>
      <c r="T10">
        <f t="shared" ref="T10:T42" si="7">R10*(S10+1)*(S10+1)/(S10*S10+1)</f>
        <v>3.2791305184364319</v>
      </c>
      <c r="U10" s="1">
        <v>33.169910430908203</v>
      </c>
      <c r="V10" s="1">
        <v>32.8123779296875</v>
      </c>
      <c r="W10" s="1">
        <v>33.196258544921875</v>
      </c>
      <c r="X10" s="1">
        <v>400.98907470703125</v>
      </c>
      <c r="Y10" s="1">
        <v>394.17233276367188</v>
      </c>
      <c r="Z10" s="1">
        <v>20.438806533813477</v>
      </c>
      <c r="AA10" s="1">
        <v>27.635015487670898</v>
      </c>
      <c r="AB10" s="1">
        <v>39.172206878662109</v>
      </c>
      <c r="AC10" s="1">
        <v>52.96417236328125</v>
      </c>
      <c r="AD10" s="1">
        <v>500.29818725585938</v>
      </c>
      <c r="AE10" s="1">
        <v>209.54727172851562</v>
      </c>
      <c r="AF10" s="1">
        <v>201.39393615722656</v>
      </c>
      <c r="AG10" s="1">
        <v>97.754928588867188</v>
      </c>
      <c r="AH10" s="1">
        <v>23.377370834350586</v>
      </c>
      <c r="AI10" s="1">
        <v>-0.80318933725357056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42" si="8">AD10*0.000001/(Q10*0.0001)</f>
        <v>1.0005963745117188</v>
      </c>
      <c r="AR10">
        <f t="shared" ref="AR10:AR42" si="9">(AA10-Z10)/(1000-AA10)*AQ10</f>
        <v>7.4051417977270923E-3</v>
      </c>
      <c r="AS10">
        <f t="shared" ref="AS10:AS42" si="10">(V10+273.15)</f>
        <v>305.96237792968748</v>
      </c>
      <c r="AT10">
        <f t="shared" ref="AT10:AT42" si="11">(U10+273.15)</f>
        <v>306.31991043090818</v>
      </c>
      <c r="AU10">
        <f t="shared" ref="AU10:AU42" si="12">(AE10*AM10+AF10*AN10)*AO10</f>
        <v>39.813981128818341</v>
      </c>
      <c r="AV10">
        <f t="shared" ref="AV10:AV42" si="13">((AU10+0.00000010773*(AT10^4-AS10^4))-AR10*44100)/(R10*51.4+0.00000043092*AS10^3)</f>
        <v>-2.9222070799780901</v>
      </c>
      <c r="AW10">
        <f t="shared" ref="AW10:AW42" si="14">0.61365*EXP(17.502*P10/(240.97+P10))</f>
        <v>4.9990906312977419</v>
      </c>
      <c r="AX10">
        <f t="shared" ref="AX10:AX42" si="15">AW10*1000/AG10</f>
        <v>51.139013689250071</v>
      </c>
      <c r="AY10">
        <f t="shared" ref="AY10:AY42" si="16">(AX10-AA10)</f>
        <v>23.503998201579172</v>
      </c>
      <c r="AZ10">
        <f t="shared" ref="AZ10:AZ42" si="17">IF(J10,V10,(U10+V10)/2)</f>
        <v>32.991144180297852</v>
      </c>
      <c r="BA10">
        <f t="shared" ref="BA10:BA42" si="18">0.61365*EXP(17.502*AZ10/(240.97+AZ10))</f>
        <v>5.0495936426695289</v>
      </c>
      <c r="BB10">
        <f t="shared" ref="BB10:BB42" si="19">IF(AY10&lt;&gt;0,(1000-(AX10+AA10)/2)/AY10*AR10,0)</f>
        <v>0.30264958790000507</v>
      </c>
      <c r="BC10">
        <f t="shared" ref="BC10:BC42" si="20">AA10*AG10/1000</f>
        <v>2.7014589655495076</v>
      </c>
      <c r="BD10">
        <f t="shared" ref="BD10:BD42" si="21">(BA10-BC10)</f>
        <v>2.3481346771200213</v>
      </c>
      <c r="BE10">
        <f t="shared" ref="BE10:BE42" si="22">1/(1.6/L10+1.37/T10)</f>
        <v>0.19169936458180928</v>
      </c>
      <c r="BF10">
        <f t="shared" ref="BF10:BF42" si="23">M10*AG10*0.001</f>
        <v>35.120001016752184</v>
      </c>
      <c r="BG10">
        <f t="shared" ref="BG10:BG42" si="24">M10/Y10</f>
        <v>0.91144343146911344</v>
      </c>
      <c r="BH10">
        <f t="shared" ref="BH10:BH42" si="25">(1-AR10*AG10/AW10/L10)*100</f>
        <v>56.570448347726945</v>
      </c>
      <c r="BI10">
        <f t="shared" ref="BI10:BI42" si="26">(Y10-K10/(T10/1.35))</f>
        <v>392.56593982865041</v>
      </c>
      <c r="BJ10">
        <f t="shared" ref="BJ10:BJ42" si="27">K10*BH10/100/BI10</f>
        <v>5.6228140916159191E-3</v>
      </c>
    </row>
    <row r="11" spans="1:62">
      <c r="A11" s="1">
        <v>2</v>
      </c>
      <c r="B11" s="1" t="s">
        <v>77</v>
      </c>
      <c r="C11" s="2">
        <v>41843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498.5</v>
      </c>
      <c r="J11" s="1">
        <v>0</v>
      </c>
      <c r="K11">
        <f t="shared" si="0"/>
        <v>2.6641275835897913</v>
      </c>
      <c r="L11">
        <f t="shared" si="1"/>
        <v>0.29775904056730634</v>
      </c>
      <c r="M11">
        <f t="shared" si="2"/>
        <v>364.38810671915496</v>
      </c>
      <c r="N11">
        <f t="shared" si="3"/>
        <v>6.9400980882414753</v>
      </c>
      <c r="O11">
        <f t="shared" si="4"/>
        <v>2.3991924131549291</v>
      </c>
      <c r="P11">
        <f t="shared" si="5"/>
        <v>33.343776702880859</v>
      </c>
      <c r="Q11" s="1">
        <v>5.5</v>
      </c>
      <c r="R11">
        <f t="shared" si="6"/>
        <v>1.5297826379537582</v>
      </c>
      <c r="S11" s="1">
        <v>1</v>
      </c>
      <c r="T11">
        <f t="shared" si="7"/>
        <v>3.0595652759075165</v>
      </c>
      <c r="U11" s="1">
        <v>33.354717254638672</v>
      </c>
      <c r="V11" s="1">
        <v>33.343776702880859</v>
      </c>
      <c r="W11" s="1">
        <v>33.394020080566406</v>
      </c>
      <c r="X11" s="1">
        <v>401.1859130859375</v>
      </c>
      <c r="Y11" s="1">
        <v>395.24118041992188</v>
      </c>
      <c r="Z11" s="1">
        <v>20.729192733764648</v>
      </c>
      <c r="AA11" s="1">
        <v>28.144548416137695</v>
      </c>
      <c r="AB11" s="1">
        <v>39.3199462890625</v>
      </c>
      <c r="AC11" s="1">
        <v>53.38568115234375</v>
      </c>
      <c r="AD11" s="1">
        <v>500.26254272460938</v>
      </c>
      <c r="AE11" s="1">
        <v>175.169677734375</v>
      </c>
      <c r="AF11" s="1">
        <v>180.65586853027344</v>
      </c>
      <c r="AG11" s="1">
        <v>97.756973266601562</v>
      </c>
      <c r="AH11" s="1">
        <v>23.377370834350586</v>
      </c>
      <c r="AI11" s="1">
        <v>-0.80318933725357056</v>
      </c>
      <c r="AJ11" s="1">
        <v>0.66666668653488159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0.90956825949928954</v>
      </c>
      <c r="AR11">
        <f t="shared" si="9"/>
        <v>6.9400980882414753E-3</v>
      </c>
      <c r="AS11">
        <f t="shared" si="10"/>
        <v>306.49377670288084</v>
      </c>
      <c r="AT11">
        <f t="shared" si="11"/>
        <v>306.50471725463865</v>
      </c>
      <c r="AU11">
        <f t="shared" si="12"/>
        <v>33.282238351894193</v>
      </c>
      <c r="AV11">
        <f t="shared" si="13"/>
        <v>-2.9948076530166738</v>
      </c>
      <c r="AW11">
        <f t="shared" si="14"/>
        <v>5.150518280271875</v>
      </c>
      <c r="AX11">
        <f t="shared" si="15"/>
        <v>52.686965524448546</v>
      </c>
      <c r="AY11">
        <f t="shared" si="16"/>
        <v>24.54241710831085</v>
      </c>
      <c r="AZ11">
        <f t="shared" si="17"/>
        <v>33.349246978759766</v>
      </c>
      <c r="BA11">
        <f t="shared" si="18"/>
        <v>5.152097612495818</v>
      </c>
      <c r="BB11">
        <f t="shared" si="19"/>
        <v>0.27135097334410285</v>
      </c>
      <c r="BC11">
        <f t="shared" si="20"/>
        <v>2.7513258671169458</v>
      </c>
      <c r="BD11">
        <f t="shared" si="21"/>
        <v>2.4007717453788722</v>
      </c>
      <c r="BE11">
        <f t="shared" si="22"/>
        <v>0.17178445547164781</v>
      </c>
      <c r="BF11">
        <f t="shared" si="23"/>
        <v>35.621478407211988</v>
      </c>
      <c r="BG11">
        <f t="shared" si="24"/>
        <v>0.92193861563719848</v>
      </c>
      <c r="BH11">
        <f t="shared" si="25"/>
        <v>55.761798153421985</v>
      </c>
      <c r="BI11">
        <f t="shared" si="26"/>
        <v>394.06566301352188</v>
      </c>
      <c r="BJ11">
        <f t="shared" si="27"/>
        <v>3.769842402280055E-3</v>
      </c>
    </row>
    <row r="12" spans="1:62">
      <c r="A12" s="1">
        <v>3</v>
      </c>
      <c r="B12" s="1" t="s">
        <v>79</v>
      </c>
      <c r="C12" s="2">
        <v>41843</v>
      </c>
      <c r="D12" s="1" t="s">
        <v>74</v>
      </c>
      <c r="E12" s="1">
        <v>0</v>
      </c>
      <c r="F12" s="1" t="s">
        <v>80</v>
      </c>
      <c r="G12" s="1" t="s">
        <v>76</v>
      </c>
      <c r="H12" s="1">
        <v>0</v>
      </c>
      <c r="I12" s="1">
        <v>600</v>
      </c>
      <c r="J12" s="1">
        <v>0</v>
      </c>
      <c r="K12">
        <f t="shared" si="0"/>
        <v>-3.1355092468716856</v>
      </c>
      <c r="L12">
        <f t="shared" si="1"/>
        <v>0.20382264443432363</v>
      </c>
      <c r="M12">
        <f t="shared" si="2"/>
        <v>410.87457298591477</v>
      </c>
      <c r="N12">
        <f t="shared" si="3"/>
        <v>5.2095924416195913</v>
      </c>
      <c r="O12">
        <f t="shared" si="4"/>
        <v>2.5591258965157633</v>
      </c>
      <c r="P12">
        <f t="shared" si="5"/>
        <v>33.397197723388672</v>
      </c>
      <c r="Q12" s="1">
        <v>5.5</v>
      </c>
      <c r="R12">
        <f t="shared" si="6"/>
        <v>1.5297826379537582</v>
      </c>
      <c r="S12" s="1">
        <v>1</v>
      </c>
      <c r="T12">
        <f t="shared" si="7"/>
        <v>3.0595652759075165</v>
      </c>
      <c r="U12" s="1">
        <v>33.466136932373047</v>
      </c>
      <c r="V12" s="1">
        <v>33.397197723388672</v>
      </c>
      <c r="W12" s="1">
        <v>33.533798217773438</v>
      </c>
      <c r="X12" s="1">
        <v>401.29348754882812</v>
      </c>
      <c r="Y12" s="1">
        <v>402.43576049804688</v>
      </c>
      <c r="Z12" s="1">
        <v>21.091592788696289</v>
      </c>
      <c r="AA12" s="1">
        <v>26.666362762451172</v>
      </c>
      <c r="AB12" s="1">
        <v>39.758586883544922</v>
      </c>
      <c r="AC12" s="1">
        <v>50.26727294921875</v>
      </c>
      <c r="AD12" s="1">
        <v>500.26626586914062</v>
      </c>
      <c r="AE12" s="1">
        <v>55.831146240234375</v>
      </c>
      <c r="AF12" s="1">
        <v>83.93634033203125</v>
      </c>
      <c r="AG12" s="1">
        <v>97.757377624511719</v>
      </c>
      <c r="AH12" s="1">
        <v>23.377370834350586</v>
      </c>
      <c r="AI12" s="1">
        <v>-0.80318933725357056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0.9095750288529828</v>
      </c>
      <c r="AR12">
        <f t="shared" si="9"/>
        <v>5.2095924416195915E-3</v>
      </c>
      <c r="AS12">
        <f t="shared" si="10"/>
        <v>306.54719772338865</v>
      </c>
      <c r="AT12">
        <f t="shared" si="11"/>
        <v>306.61613693237302</v>
      </c>
      <c r="AU12">
        <f t="shared" si="12"/>
        <v>10.607917652532706</v>
      </c>
      <c r="AV12">
        <f t="shared" si="13"/>
        <v>-2.3975072385159368</v>
      </c>
      <c r="AW12">
        <f t="shared" si="14"/>
        <v>5.1659595909569198</v>
      </c>
      <c r="AX12">
        <f t="shared" si="15"/>
        <v>52.844703044301028</v>
      </c>
      <c r="AY12">
        <f t="shared" si="16"/>
        <v>26.178340281849856</v>
      </c>
      <c r="AZ12">
        <f t="shared" si="17"/>
        <v>33.431667327880859</v>
      </c>
      <c r="BA12">
        <f t="shared" si="18"/>
        <v>5.1759443685073094</v>
      </c>
      <c r="BB12">
        <f t="shared" si="19"/>
        <v>0.19109241701476237</v>
      </c>
      <c r="BC12">
        <f t="shared" si="20"/>
        <v>2.6068336944411565</v>
      </c>
      <c r="BD12">
        <f t="shared" si="21"/>
        <v>2.5691106740661529</v>
      </c>
      <c r="BE12">
        <f t="shared" si="22"/>
        <v>0.12051477211150367</v>
      </c>
      <c r="BF12">
        <f t="shared" si="23"/>
        <v>40.166020787694073</v>
      </c>
      <c r="BG12">
        <f t="shared" si="24"/>
        <v>1.0209693404915712</v>
      </c>
      <c r="BH12">
        <f t="shared" si="25"/>
        <v>51.632921560730949</v>
      </c>
      <c r="BI12">
        <f t="shared" si="26"/>
        <v>403.8192699516967</v>
      </c>
      <c r="BJ12">
        <f t="shared" si="27"/>
        <v>-4.009107911468357E-3</v>
      </c>
    </row>
    <row r="13" spans="1:62">
      <c r="A13" s="1">
        <v>4</v>
      </c>
      <c r="B13" s="1" t="s">
        <v>81</v>
      </c>
      <c r="C13" s="2">
        <v>41843</v>
      </c>
      <c r="D13" s="1" t="s">
        <v>74</v>
      </c>
      <c r="E13" s="1">
        <v>0</v>
      </c>
      <c r="F13" s="1" t="s">
        <v>82</v>
      </c>
      <c r="G13" s="1" t="s">
        <v>76</v>
      </c>
      <c r="H13" s="1">
        <v>0</v>
      </c>
      <c r="I13" s="1">
        <v>692</v>
      </c>
      <c r="J13" s="1">
        <v>0</v>
      </c>
      <c r="K13">
        <f t="shared" si="0"/>
        <v>-3.5368644512680651</v>
      </c>
      <c r="L13">
        <f t="shared" si="1"/>
        <v>0.19035062529979815</v>
      </c>
      <c r="M13">
        <f t="shared" si="2"/>
        <v>416.65546975709987</v>
      </c>
      <c r="N13">
        <f t="shared" si="3"/>
        <v>4.9385060815733484</v>
      </c>
      <c r="O13">
        <f t="shared" si="4"/>
        <v>2.596707583643509</v>
      </c>
      <c r="P13">
        <f t="shared" si="5"/>
        <v>33.6998291015625</v>
      </c>
      <c r="Q13" s="1">
        <v>6</v>
      </c>
      <c r="R13">
        <f t="shared" si="6"/>
        <v>1.4200000166893005</v>
      </c>
      <c r="S13" s="1">
        <v>1</v>
      </c>
      <c r="T13">
        <f t="shared" si="7"/>
        <v>2.8400000333786011</v>
      </c>
      <c r="U13" s="1">
        <v>33.514171600341797</v>
      </c>
      <c r="V13" s="1">
        <v>33.6998291015625</v>
      </c>
      <c r="W13" s="1">
        <v>33.609909057617188</v>
      </c>
      <c r="X13" s="1">
        <v>401.35964965820312</v>
      </c>
      <c r="Y13" s="1">
        <v>403.21334838867188</v>
      </c>
      <c r="Z13" s="1">
        <v>21.422752380371094</v>
      </c>
      <c r="AA13" s="1">
        <v>27.184709548950195</v>
      </c>
      <c r="AB13" s="1">
        <v>40.274135589599609</v>
      </c>
      <c r="AC13" s="1">
        <v>51.106441497802734</v>
      </c>
      <c r="AD13" s="1">
        <v>500.27316284179688</v>
      </c>
      <c r="AE13" s="1">
        <v>80.318878173828125</v>
      </c>
      <c r="AF13" s="1">
        <v>84.042274475097656</v>
      </c>
      <c r="AG13" s="1">
        <v>97.756790161132812</v>
      </c>
      <c r="AH13" s="1">
        <v>23.377370834350586</v>
      </c>
      <c r="AI13" s="1">
        <v>-0.80318933725357056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0.8337886047363281</v>
      </c>
      <c r="AR13">
        <f t="shared" si="9"/>
        <v>4.9385060815733484E-3</v>
      </c>
      <c r="AS13">
        <f t="shared" si="10"/>
        <v>306.84982910156248</v>
      </c>
      <c r="AT13">
        <f t="shared" si="11"/>
        <v>306.66417160034177</v>
      </c>
      <c r="AU13">
        <f t="shared" si="12"/>
        <v>15.260586661532216</v>
      </c>
      <c r="AV13">
        <f t="shared" si="13"/>
        <v>-2.3974876999061121</v>
      </c>
      <c r="AW13">
        <f t="shared" si="14"/>
        <v>5.2541975306115765</v>
      </c>
      <c r="AX13">
        <f t="shared" si="15"/>
        <v>53.747647830407146</v>
      </c>
      <c r="AY13">
        <f t="shared" si="16"/>
        <v>26.562938281456951</v>
      </c>
      <c r="AZ13">
        <f t="shared" si="17"/>
        <v>33.607000350952148</v>
      </c>
      <c r="BA13">
        <f t="shared" si="18"/>
        <v>5.226993221369078</v>
      </c>
      <c r="BB13">
        <f t="shared" si="19"/>
        <v>0.17839380424733742</v>
      </c>
      <c r="BC13">
        <f t="shared" si="20"/>
        <v>2.6574899469680675</v>
      </c>
      <c r="BD13">
        <f t="shared" si="21"/>
        <v>2.5695032744010105</v>
      </c>
      <c r="BE13">
        <f t="shared" si="22"/>
        <v>0.1125120684126299</v>
      </c>
      <c r="BF13">
        <f t="shared" si="23"/>
        <v>40.730901326533029</v>
      </c>
      <c r="BG13">
        <f t="shared" si="24"/>
        <v>1.0333374909886928</v>
      </c>
      <c r="BH13">
        <f t="shared" si="25"/>
        <v>51.729497238979704</v>
      </c>
      <c r="BI13">
        <f t="shared" si="26"/>
        <v>404.89460435807115</v>
      </c>
      <c r="BJ13">
        <f t="shared" si="27"/>
        <v>-4.5187122252860349E-3</v>
      </c>
    </row>
    <row r="14" spans="1:62">
      <c r="A14" s="1">
        <v>5</v>
      </c>
      <c r="B14" s="1" t="s">
        <v>83</v>
      </c>
      <c r="C14" s="2">
        <v>41843</v>
      </c>
      <c r="D14" s="1" t="s">
        <v>74</v>
      </c>
      <c r="E14" s="1">
        <v>0</v>
      </c>
      <c r="F14" s="1" t="s">
        <v>75</v>
      </c>
      <c r="G14" s="1" t="s">
        <v>76</v>
      </c>
      <c r="H14" s="1">
        <v>0</v>
      </c>
      <c r="I14" s="1">
        <v>788.5</v>
      </c>
      <c r="J14" s="1">
        <v>0</v>
      </c>
      <c r="K14">
        <f t="shared" si="0"/>
        <v>5.1657035921655883</v>
      </c>
      <c r="L14">
        <f t="shared" si="1"/>
        <v>0.2912497715526442</v>
      </c>
      <c r="M14">
        <f t="shared" si="2"/>
        <v>348.08370235673738</v>
      </c>
      <c r="N14">
        <f t="shared" si="3"/>
        <v>7.5171634764529376</v>
      </c>
      <c r="O14">
        <f t="shared" si="4"/>
        <v>2.6093342472108891</v>
      </c>
      <c r="P14">
        <f t="shared" si="5"/>
        <v>33.884872436523438</v>
      </c>
      <c r="Q14" s="1">
        <v>4</v>
      </c>
      <c r="R14">
        <f t="shared" si="6"/>
        <v>1.8591305017471313</v>
      </c>
      <c r="S14" s="1">
        <v>1</v>
      </c>
      <c r="T14">
        <f t="shared" si="7"/>
        <v>3.7182610034942627</v>
      </c>
      <c r="U14" s="1">
        <v>33.6395263671875</v>
      </c>
      <c r="V14" s="1">
        <v>33.884872436523438</v>
      </c>
      <c r="W14" s="1">
        <v>33.704933166503906</v>
      </c>
      <c r="X14" s="1">
        <v>401.23419189453125</v>
      </c>
      <c r="Y14" s="1">
        <v>394.73150634765625</v>
      </c>
      <c r="Z14" s="1">
        <v>21.769302368164062</v>
      </c>
      <c r="AA14" s="1">
        <v>27.613658905029297</v>
      </c>
      <c r="AB14" s="1">
        <v>40.640151977539062</v>
      </c>
      <c r="AC14" s="1">
        <v>51.55072021484375</v>
      </c>
      <c r="AD14" s="1">
        <v>500.283447265625</v>
      </c>
      <c r="AE14" s="1">
        <v>233.68013000488281</v>
      </c>
      <c r="AF14" s="1">
        <v>215.42514038085938</v>
      </c>
      <c r="AG14" s="1">
        <v>97.758125305175781</v>
      </c>
      <c r="AH14" s="1">
        <v>23.377370834350586</v>
      </c>
      <c r="AI14" s="1">
        <v>-0.80318933725357056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1.2507086181640623</v>
      </c>
      <c r="AR14">
        <f t="shared" si="9"/>
        <v>7.5171634764529373E-3</v>
      </c>
      <c r="AS14">
        <f t="shared" si="10"/>
        <v>307.03487243652341</v>
      </c>
      <c r="AT14">
        <f t="shared" si="11"/>
        <v>306.78952636718748</v>
      </c>
      <c r="AU14">
        <f t="shared" si="12"/>
        <v>44.399224143790889</v>
      </c>
      <c r="AV14">
        <f t="shared" si="13"/>
        <v>-2.685909508827423</v>
      </c>
      <c r="AW14">
        <f t="shared" si="14"/>
        <v>5.3087937745831262</v>
      </c>
      <c r="AX14">
        <f t="shared" si="15"/>
        <v>54.305396692197547</v>
      </c>
      <c r="AY14">
        <f t="shared" si="16"/>
        <v>26.69173778716825</v>
      </c>
      <c r="AZ14">
        <f t="shared" si="17"/>
        <v>33.762199401855469</v>
      </c>
      <c r="BA14">
        <f t="shared" si="18"/>
        <v>5.2725448038703755</v>
      </c>
      <c r="BB14">
        <f t="shared" si="19"/>
        <v>0.27009346740766405</v>
      </c>
      <c r="BC14">
        <f t="shared" si="20"/>
        <v>2.699459527372237</v>
      </c>
      <c r="BD14">
        <f t="shared" si="21"/>
        <v>2.5730852764981385</v>
      </c>
      <c r="BE14">
        <f t="shared" si="22"/>
        <v>0.17058970818922034</v>
      </c>
      <c r="BF14">
        <f t="shared" si="23"/>
        <v>34.028010191679442</v>
      </c>
      <c r="BG14">
        <f t="shared" si="24"/>
        <v>0.88182396580769962</v>
      </c>
      <c r="BH14">
        <f t="shared" si="25"/>
        <v>52.472451783215512</v>
      </c>
      <c r="BI14">
        <f t="shared" si="26"/>
        <v>392.85597909368727</v>
      </c>
      <c r="BJ14">
        <f t="shared" si="27"/>
        <v>6.8996565431336089E-3</v>
      </c>
    </row>
    <row r="15" spans="1:62">
      <c r="A15" s="1">
        <v>6</v>
      </c>
      <c r="B15" s="1" t="s">
        <v>84</v>
      </c>
      <c r="C15" s="2">
        <v>41843</v>
      </c>
      <c r="D15" s="1" t="s">
        <v>74</v>
      </c>
      <c r="E15" s="1">
        <v>0</v>
      </c>
      <c r="F15" s="1" t="s">
        <v>78</v>
      </c>
      <c r="G15" s="1" t="s">
        <v>76</v>
      </c>
      <c r="H15" s="1">
        <v>0</v>
      </c>
      <c r="I15" s="1">
        <v>900.5</v>
      </c>
      <c r="J15" s="1">
        <v>0</v>
      </c>
      <c r="K15">
        <f t="shared" si="0"/>
        <v>2.3672916678603282</v>
      </c>
      <c r="L15">
        <f t="shared" si="1"/>
        <v>0.35714976793422265</v>
      </c>
      <c r="M15">
        <f t="shared" si="2"/>
        <v>368.83469656377582</v>
      </c>
      <c r="N15">
        <f t="shared" si="3"/>
        <v>8.203343850146176</v>
      </c>
      <c r="O15">
        <f t="shared" si="4"/>
        <v>2.3845940943646715</v>
      </c>
      <c r="P15">
        <f t="shared" si="5"/>
        <v>33.954399108886719</v>
      </c>
      <c r="Q15" s="1">
        <v>5</v>
      </c>
      <c r="R15">
        <f t="shared" si="6"/>
        <v>1.6395652592182159</v>
      </c>
      <c r="S15" s="1">
        <v>1</v>
      </c>
      <c r="T15">
        <f t="shared" si="7"/>
        <v>3.2791305184364319</v>
      </c>
      <c r="U15" s="1">
        <v>33.805606842041016</v>
      </c>
      <c r="V15" s="1">
        <v>33.954399108886719</v>
      </c>
      <c r="W15" s="1">
        <v>33.871475219726562</v>
      </c>
      <c r="X15" s="1">
        <v>401.40032958984375</v>
      </c>
      <c r="Y15" s="1">
        <v>395.78936767578125</v>
      </c>
      <c r="Z15" s="1">
        <v>22.171804428100586</v>
      </c>
      <c r="AA15" s="1">
        <v>30.123603820800781</v>
      </c>
      <c r="AB15" s="1">
        <v>41.009304046630859</v>
      </c>
      <c r="AC15" s="1">
        <v>55.717075347900391</v>
      </c>
      <c r="AD15" s="1">
        <v>500.278564453125</v>
      </c>
      <c r="AE15" s="1">
        <v>169.82308959960938</v>
      </c>
      <c r="AF15" s="1">
        <v>197.7840576171875</v>
      </c>
      <c r="AG15" s="1">
        <v>97.758567810058594</v>
      </c>
      <c r="AH15" s="1">
        <v>23.377370834350586</v>
      </c>
      <c r="AI15" s="1">
        <v>-0.80318933725357056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1.00055712890625</v>
      </c>
      <c r="AR15">
        <f t="shared" si="9"/>
        <v>8.2033438501461758E-3</v>
      </c>
      <c r="AS15">
        <f t="shared" si="10"/>
        <v>307.1043991088867</v>
      </c>
      <c r="AT15">
        <f t="shared" si="11"/>
        <v>306.95560684204099</v>
      </c>
      <c r="AU15">
        <f t="shared" si="12"/>
        <v>32.266386619035984</v>
      </c>
      <c r="AV15">
        <f t="shared" si="13"/>
        <v>-3.4247065425529759</v>
      </c>
      <c r="AW15">
        <f t="shared" si="14"/>
        <v>5.329434461163765</v>
      </c>
      <c r="AX15">
        <f t="shared" si="15"/>
        <v>54.516290290981615</v>
      </c>
      <c r="AY15">
        <f t="shared" si="16"/>
        <v>24.392686470180834</v>
      </c>
      <c r="AZ15">
        <f t="shared" si="17"/>
        <v>33.880002975463867</v>
      </c>
      <c r="BA15">
        <f t="shared" si="18"/>
        <v>5.3073507650753076</v>
      </c>
      <c r="BB15">
        <f t="shared" si="19"/>
        <v>0.32207107578456395</v>
      </c>
      <c r="BC15">
        <f t="shared" si="20"/>
        <v>2.9448403667990934</v>
      </c>
      <c r="BD15">
        <f t="shared" si="21"/>
        <v>2.3625103982762141</v>
      </c>
      <c r="BE15">
        <f t="shared" si="22"/>
        <v>0.20417717962567733</v>
      </c>
      <c r="BF15">
        <f t="shared" si="23"/>
        <v>36.056751694732263</v>
      </c>
      <c r="BG15">
        <f t="shared" si="24"/>
        <v>0.93189642442824316</v>
      </c>
      <c r="BH15">
        <f t="shared" si="25"/>
        <v>57.86778923458391</v>
      </c>
      <c r="BI15">
        <f t="shared" si="26"/>
        <v>394.814766715666</v>
      </c>
      <c r="BJ15">
        <f t="shared" si="27"/>
        <v>3.4697267387464314E-3</v>
      </c>
    </row>
    <row r="16" spans="1:62">
      <c r="A16" s="1">
        <v>7</v>
      </c>
      <c r="B16" s="1" t="s">
        <v>85</v>
      </c>
      <c r="C16" s="2">
        <v>41843</v>
      </c>
      <c r="D16" s="1" t="s">
        <v>74</v>
      </c>
      <c r="E16" s="1">
        <v>0</v>
      </c>
      <c r="F16" s="1" t="s">
        <v>80</v>
      </c>
      <c r="G16" s="1" t="s">
        <v>76</v>
      </c>
      <c r="H16" s="1">
        <v>0</v>
      </c>
      <c r="I16" s="1">
        <v>1011</v>
      </c>
      <c r="J16" s="1">
        <v>0</v>
      </c>
      <c r="K16">
        <f t="shared" si="0"/>
        <v>-1.7039140901094125</v>
      </c>
      <c r="L16">
        <f t="shared" si="1"/>
        <v>0.27350556455979153</v>
      </c>
      <c r="M16">
        <f t="shared" si="2"/>
        <v>394.09129596219401</v>
      </c>
      <c r="N16">
        <f t="shared" si="3"/>
        <v>6.7396807993358427</v>
      </c>
      <c r="O16">
        <f t="shared" si="4"/>
        <v>2.5125004207056372</v>
      </c>
      <c r="P16">
        <f t="shared" si="5"/>
        <v>34.266223907470703</v>
      </c>
      <c r="Q16" s="1">
        <v>5.5</v>
      </c>
      <c r="R16">
        <f t="shared" si="6"/>
        <v>1.5297826379537582</v>
      </c>
      <c r="S16" s="1">
        <v>1</v>
      </c>
      <c r="T16">
        <f t="shared" si="7"/>
        <v>3.0595652759075165</v>
      </c>
      <c r="U16" s="1">
        <v>33.950111389160156</v>
      </c>
      <c r="V16" s="1">
        <v>34.266223907470703</v>
      </c>
      <c r="W16" s="1">
        <v>34.021934509277344</v>
      </c>
      <c r="X16" s="1">
        <v>401.30972290039062</v>
      </c>
      <c r="Y16" s="1">
        <v>400.21762084960938</v>
      </c>
      <c r="Z16" s="1">
        <v>22.581775665283203</v>
      </c>
      <c r="AA16" s="1">
        <v>29.77033805847168</v>
      </c>
      <c r="AB16" s="1">
        <v>41.432861328125</v>
      </c>
      <c r="AC16" s="1">
        <v>54.622379302978516</v>
      </c>
      <c r="AD16" s="1">
        <v>500.30462646484375</v>
      </c>
      <c r="AE16" s="1">
        <v>117.50703430175781</v>
      </c>
      <c r="AF16" s="1">
        <v>141.94352722167969</v>
      </c>
      <c r="AG16" s="1">
        <v>97.760650634765625</v>
      </c>
      <c r="AH16" s="1">
        <v>23.377370834350586</v>
      </c>
      <c r="AI16" s="1">
        <v>-0.80318933725357056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0.90964477539062483</v>
      </c>
      <c r="AR16">
        <f t="shared" si="9"/>
        <v>6.7396807993358428E-3</v>
      </c>
      <c r="AS16">
        <f t="shared" si="10"/>
        <v>307.41622390747068</v>
      </c>
      <c r="AT16">
        <f t="shared" si="11"/>
        <v>307.10011138916013</v>
      </c>
      <c r="AU16">
        <f t="shared" si="12"/>
        <v>22.326336237175383</v>
      </c>
      <c r="AV16">
        <f t="shared" si="13"/>
        <v>-3.0591864498575925</v>
      </c>
      <c r="AW16">
        <f t="shared" si="14"/>
        <v>5.4228680389187538</v>
      </c>
      <c r="AX16">
        <f t="shared" si="15"/>
        <v>55.470866894888225</v>
      </c>
      <c r="AY16">
        <f t="shared" si="16"/>
        <v>25.700528836416545</v>
      </c>
      <c r="AZ16">
        <f t="shared" si="17"/>
        <v>34.10816764831543</v>
      </c>
      <c r="BA16">
        <f t="shared" si="18"/>
        <v>5.3753324119416499</v>
      </c>
      <c r="BB16">
        <f t="shared" si="19"/>
        <v>0.25106220904002635</v>
      </c>
      <c r="BC16">
        <f t="shared" si="20"/>
        <v>2.9103676182131166</v>
      </c>
      <c r="BD16">
        <f t="shared" si="21"/>
        <v>2.4649647937285333</v>
      </c>
      <c r="BE16">
        <f t="shared" si="22"/>
        <v>0.1587869082127438</v>
      </c>
      <c r="BF16">
        <f t="shared" si="23"/>
        <v>38.526621502762069</v>
      </c>
      <c r="BG16">
        <f t="shared" si="24"/>
        <v>0.98469251585072648</v>
      </c>
      <c r="BH16">
        <f t="shared" si="25"/>
        <v>55.576966825882209</v>
      </c>
      <c r="BI16">
        <f t="shared" si="26"/>
        <v>400.96945446458773</v>
      </c>
      <c r="BJ16">
        <f t="shared" si="27"/>
        <v>-2.3617354341021889E-3</v>
      </c>
    </row>
    <row r="17" spans="1:62">
      <c r="A17" s="1">
        <v>8</v>
      </c>
      <c r="B17" s="1" t="s">
        <v>86</v>
      </c>
      <c r="C17" s="2">
        <v>41843</v>
      </c>
      <c r="D17" s="1" t="s">
        <v>74</v>
      </c>
      <c r="E17" s="1">
        <v>0</v>
      </c>
      <c r="F17" s="1" t="s">
        <v>75</v>
      </c>
      <c r="G17" s="1" t="s">
        <v>87</v>
      </c>
      <c r="H17" s="1">
        <v>0</v>
      </c>
      <c r="I17" s="1">
        <v>1178</v>
      </c>
      <c r="J17" s="1">
        <v>0</v>
      </c>
      <c r="K17">
        <f t="shared" si="0"/>
        <v>5.7507492773072277</v>
      </c>
      <c r="L17">
        <f t="shared" si="1"/>
        <v>0.18847162692942268</v>
      </c>
      <c r="M17">
        <f t="shared" si="2"/>
        <v>327.19843040968556</v>
      </c>
      <c r="N17">
        <f t="shared" si="3"/>
        <v>6.097775088546995</v>
      </c>
      <c r="O17">
        <f t="shared" si="4"/>
        <v>3.1516360388870561</v>
      </c>
      <c r="P17">
        <f t="shared" si="5"/>
        <v>34.834514617919922</v>
      </c>
      <c r="Q17" s="1">
        <v>1.5</v>
      </c>
      <c r="R17">
        <f t="shared" si="6"/>
        <v>2.4080436080694199</v>
      </c>
      <c r="S17" s="1">
        <v>1</v>
      </c>
      <c r="T17">
        <f t="shared" si="7"/>
        <v>4.8160872161388397</v>
      </c>
      <c r="U17" s="1">
        <v>34.180789947509766</v>
      </c>
      <c r="V17" s="1">
        <v>34.834514617919922</v>
      </c>
      <c r="W17" s="1">
        <v>34.219635009765625</v>
      </c>
      <c r="X17" s="1">
        <v>399.47784423828125</v>
      </c>
      <c r="Y17" s="1">
        <v>397.02767944335938</v>
      </c>
      <c r="Z17" s="1">
        <v>23.228427886962891</v>
      </c>
      <c r="AA17" s="1">
        <v>25.011020660400391</v>
      </c>
      <c r="AB17" s="1">
        <v>42.076179504394531</v>
      </c>
      <c r="AC17" s="1">
        <v>45.305187225341797</v>
      </c>
      <c r="AD17" s="1">
        <v>500.27664184570312</v>
      </c>
      <c r="AE17" s="1">
        <v>224.22067260742188</v>
      </c>
      <c r="AF17" s="1">
        <v>236.21195983886719</v>
      </c>
      <c r="AG17" s="1">
        <v>97.764068603515625</v>
      </c>
      <c r="AH17" s="1">
        <v>23.377370834350586</v>
      </c>
      <c r="AI17" s="1">
        <v>-0.80318933725357056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3.3351776123046872</v>
      </c>
      <c r="AR17">
        <f t="shared" si="9"/>
        <v>6.097775088546995E-3</v>
      </c>
      <c r="AS17">
        <f t="shared" si="10"/>
        <v>307.9845146179199</v>
      </c>
      <c r="AT17">
        <f t="shared" si="11"/>
        <v>307.33078994750974</v>
      </c>
      <c r="AU17">
        <f t="shared" si="12"/>
        <v>42.601927260826415</v>
      </c>
      <c r="AV17">
        <f t="shared" si="13"/>
        <v>-1.7197827486288269</v>
      </c>
      <c r="AW17">
        <f t="shared" si="14"/>
        <v>5.5968151785743867</v>
      </c>
      <c r="AX17">
        <f t="shared" si="15"/>
        <v>57.248181857819318</v>
      </c>
      <c r="AY17">
        <f t="shared" si="16"/>
        <v>32.237161197418928</v>
      </c>
      <c r="AZ17">
        <f t="shared" si="17"/>
        <v>34.507652282714844</v>
      </c>
      <c r="BA17">
        <f t="shared" si="18"/>
        <v>5.4961834707959589</v>
      </c>
      <c r="BB17">
        <f t="shared" si="19"/>
        <v>0.1813737876849858</v>
      </c>
      <c r="BC17">
        <f t="shared" si="20"/>
        <v>2.4451791396873306</v>
      </c>
      <c r="BD17">
        <f t="shared" si="21"/>
        <v>3.0510043311086283</v>
      </c>
      <c r="BE17">
        <f t="shared" si="22"/>
        <v>0.11397563847547373</v>
      </c>
      <c r="BF17">
        <f t="shared" si="23"/>
        <v>31.988249797535133</v>
      </c>
      <c r="BG17">
        <f t="shared" si="24"/>
        <v>0.82411994767826813</v>
      </c>
      <c r="BH17">
        <f t="shared" si="25"/>
        <v>43.485001067443619</v>
      </c>
      <c r="BI17">
        <f t="shared" si="26"/>
        <v>395.41568381787545</v>
      </c>
      <c r="BJ17">
        <f t="shared" si="27"/>
        <v>6.3242645321445008E-3</v>
      </c>
    </row>
    <row r="18" spans="1:62">
      <c r="A18" s="1">
        <v>9</v>
      </c>
      <c r="B18" s="1" t="s">
        <v>88</v>
      </c>
      <c r="C18" s="2">
        <v>41843</v>
      </c>
      <c r="D18" s="1" t="s">
        <v>74</v>
      </c>
      <c r="E18" s="1">
        <v>0</v>
      </c>
      <c r="F18" s="1" t="s">
        <v>78</v>
      </c>
      <c r="G18" s="1" t="s">
        <v>87</v>
      </c>
      <c r="H18" s="1">
        <v>0</v>
      </c>
      <c r="I18" s="1">
        <v>1274.5</v>
      </c>
      <c r="J18" s="1">
        <v>0</v>
      </c>
      <c r="K18">
        <f t="shared" si="0"/>
        <v>4.5526764486731892</v>
      </c>
      <c r="L18">
        <f t="shared" si="1"/>
        <v>0.15322410313765034</v>
      </c>
      <c r="M18">
        <f t="shared" si="2"/>
        <v>327.74011685649032</v>
      </c>
      <c r="N18">
        <f t="shared" si="3"/>
        <v>5.0488407950517242</v>
      </c>
      <c r="O18">
        <f t="shared" si="4"/>
        <v>3.1932703844098214</v>
      </c>
      <c r="P18">
        <f t="shared" si="5"/>
        <v>35.260566711425781</v>
      </c>
      <c r="Q18" s="1">
        <v>2.5</v>
      </c>
      <c r="R18">
        <f t="shared" si="6"/>
        <v>2.1884783655405045</v>
      </c>
      <c r="S18" s="1">
        <v>1</v>
      </c>
      <c r="T18">
        <f t="shared" si="7"/>
        <v>4.3769567310810089</v>
      </c>
      <c r="U18" s="1">
        <v>34.372310638427734</v>
      </c>
      <c r="V18" s="1">
        <v>35.260566711425781</v>
      </c>
      <c r="W18" s="1">
        <v>34.403011322021484</v>
      </c>
      <c r="X18" s="1">
        <v>399.64010620117188</v>
      </c>
      <c r="Y18" s="1">
        <v>396.36514282226562</v>
      </c>
      <c r="Z18" s="1">
        <v>23.49333381652832</v>
      </c>
      <c r="AA18" s="1">
        <v>25.950767517089844</v>
      </c>
      <c r="AB18" s="1">
        <v>42.105777740478516</v>
      </c>
      <c r="AC18" s="1">
        <v>46.510101318359375</v>
      </c>
      <c r="AD18" s="1">
        <v>500.30032348632812</v>
      </c>
      <c r="AE18" s="1">
        <v>203.72564697265625</v>
      </c>
      <c r="AF18" s="1">
        <v>256.02255249023438</v>
      </c>
      <c r="AG18" s="1">
        <v>97.766510009765625</v>
      </c>
      <c r="AH18" s="1">
        <v>23.377370834350586</v>
      </c>
      <c r="AI18" s="1">
        <v>-0.80318933725357056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2.0012012939453121</v>
      </c>
      <c r="AR18">
        <f t="shared" si="9"/>
        <v>5.0488407950517239E-3</v>
      </c>
      <c r="AS18">
        <f t="shared" si="10"/>
        <v>308.41056671142576</v>
      </c>
      <c r="AT18">
        <f t="shared" si="11"/>
        <v>307.52231063842771</v>
      </c>
      <c r="AU18">
        <f t="shared" si="12"/>
        <v>38.707872439084895</v>
      </c>
      <c r="AV18">
        <f t="shared" si="13"/>
        <v>-1.5594011643672505</v>
      </c>
      <c r="AW18">
        <f t="shared" si="14"/>
        <v>5.7303863566304862</v>
      </c>
      <c r="AX18">
        <f t="shared" si="15"/>
        <v>58.612978575772971</v>
      </c>
      <c r="AY18">
        <f t="shared" si="16"/>
        <v>32.662211058683127</v>
      </c>
      <c r="AZ18">
        <f t="shared" si="17"/>
        <v>34.816438674926758</v>
      </c>
      <c r="BA18">
        <f t="shared" si="18"/>
        <v>5.5912085641503362</v>
      </c>
      <c r="BB18">
        <f t="shared" si="19"/>
        <v>0.1480416111706632</v>
      </c>
      <c r="BC18">
        <f t="shared" si="20"/>
        <v>2.5371159722206649</v>
      </c>
      <c r="BD18">
        <f t="shared" si="21"/>
        <v>3.0540925919296713</v>
      </c>
      <c r="BE18">
        <f t="shared" si="22"/>
        <v>9.2978070993286713E-2</v>
      </c>
      <c r="BF18">
        <f t="shared" si="23"/>
        <v>32.042007415251817</v>
      </c>
      <c r="BG18">
        <f t="shared" si="24"/>
        <v>0.8268641246373486</v>
      </c>
      <c r="BH18">
        <f t="shared" si="25"/>
        <v>43.782594756481572</v>
      </c>
      <c r="BI18">
        <f t="shared" si="26"/>
        <v>394.96094497811862</v>
      </c>
      <c r="BJ18">
        <f t="shared" si="27"/>
        <v>5.0467771698459703E-3</v>
      </c>
    </row>
    <row r="19" spans="1:62">
      <c r="A19" s="1">
        <v>10</v>
      </c>
      <c r="B19" s="1" t="s">
        <v>89</v>
      </c>
      <c r="C19" s="2">
        <v>41843</v>
      </c>
      <c r="D19" s="1" t="s">
        <v>74</v>
      </c>
      <c r="E19" s="1">
        <v>0</v>
      </c>
      <c r="F19" s="1" t="s">
        <v>80</v>
      </c>
      <c r="G19" s="1" t="s">
        <v>87</v>
      </c>
      <c r="H19" s="1">
        <v>0</v>
      </c>
      <c r="I19" s="1">
        <v>1401</v>
      </c>
      <c r="J19" s="1">
        <v>0</v>
      </c>
      <c r="K19">
        <f t="shared" si="0"/>
        <v>2.5505329633562273</v>
      </c>
      <c r="L19">
        <f t="shared" si="1"/>
        <v>0.15255405218185705</v>
      </c>
      <c r="M19">
        <f t="shared" si="2"/>
        <v>348.34017873641227</v>
      </c>
      <c r="N19">
        <f t="shared" si="3"/>
        <v>5.1869765304620765</v>
      </c>
      <c r="O19">
        <f t="shared" si="4"/>
        <v>3.2959156658955613</v>
      </c>
      <c r="P19">
        <f t="shared" si="5"/>
        <v>35.816867828369141</v>
      </c>
      <c r="Q19" s="1">
        <v>3</v>
      </c>
      <c r="R19">
        <f t="shared" si="6"/>
        <v>2.0786957442760468</v>
      </c>
      <c r="S19" s="1">
        <v>1</v>
      </c>
      <c r="T19">
        <f t="shared" si="7"/>
        <v>4.1573914885520935</v>
      </c>
      <c r="U19" s="1">
        <v>34.568740844726562</v>
      </c>
      <c r="V19" s="1">
        <v>35.816867828369141</v>
      </c>
      <c r="W19" s="1">
        <v>34.600982666015625</v>
      </c>
      <c r="X19" s="1">
        <v>399.60089111328125</v>
      </c>
      <c r="Y19" s="1">
        <v>396.83709716796875</v>
      </c>
      <c r="Z19" s="1">
        <v>23.700204849243164</v>
      </c>
      <c r="AA19" s="1">
        <v>26.727504730224609</v>
      </c>
      <c r="AB19" s="1">
        <v>42.015007019042969</v>
      </c>
      <c r="AC19" s="1">
        <v>47.381717681884766</v>
      </c>
      <c r="AD19" s="1">
        <v>500.2816162109375</v>
      </c>
      <c r="AE19" s="1">
        <v>128.15763854980469</v>
      </c>
      <c r="AF19" s="1">
        <v>182.6229248046875</v>
      </c>
      <c r="AG19" s="1">
        <v>97.765968322753906</v>
      </c>
      <c r="AH19" s="1">
        <v>23.377370834350586</v>
      </c>
      <c r="AI19" s="1">
        <v>-0.80318933725357056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1.6676053873697916</v>
      </c>
      <c r="AR19">
        <f t="shared" si="9"/>
        <v>5.1869765304620764E-3</v>
      </c>
      <c r="AS19">
        <f t="shared" si="10"/>
        <v>308.96686782836912</v>
      </c>
      <c r="AT19">
        <f t="shared" si="11"/>
        <v>307.71874084472654</v>
      </c>
      <c r="AU19">
        <f t="shared" si="12"/>
        <v>24.34995101891127</v>
      </c>
      <c r="AV19">
        <f t="shared" si="13"/>
        <v>-1.8415276914610164</v>
      </c>
      <c r="AW19">
        <f t="shared" si="14"/>
        <v>5.9089560466969555</v>
      </c>
      <c r="AX19">
        <f t="shared" si="15"/>
        <v>60.439804853052465</v>
      </c>
      <c r="AY19">
        <f t="shared" si="16"/>
        <v>33.712300122827855</v>
      </c>
      <c r="AZ19">
        <f t="shared" si="17"/>
        <v>35.192804336547852</v>
      </c>
      <c r="BA19">
        <f t="shared" si="18"/>
        <v>5.7089587819834211</v>
      </c>
      <c r="BB19">
        <f t="shared" si="19"/>
        <v>0.14715427656586594</v>
      </c>
      <c r="BC19">
        <f t="shared" si="20"/>
        <v>2.6130403808013942</v>
      </c>
      <c r="BD19">
        <f t="shared" si="21"/>
        <v>3.0959184011820269</v>
      </c>
      <c r="BE19">
        <f t="shared" si="22"/>
        <v>9.2441780404214927E-2</v>
      </c>
      <c r="BF19">
        <f t="shared" si="23"/>
        <v>34.055814879886519</v>
      </c>
      <c r="BG19">
        <f t="shared" si="24"/>
        <v>0.87779136885725872</v>
      </c>
      <c r="BH19">
        <f t="shared" si="25"/>
        <v>43.7441771403426</v>
      </c>
      <c r="BI19">
        <f t="shared" si="26"/>
        <v>396.00888084289755</v>
      </c>
      <c r="BJ19">
        <f t="shared" si="27"/>
        <v>2.817385446353148E-3</v>
      </c>
    </row>
    <row r="20" spans="1:62">
      <c r="A20" s="1">
        <v>11</v>
      </c>
      <c r="B20" s="1" t="s">
        <v>90</v>
      </c>
      <c r="C20" s="2">
        <v>41843</v>
      </c>
      <c r="D20" s="1" t="s">
        <v>74</v>
      </c>
      <c r="E20" s="1">
        <v>0</v>
      </c>
      <c r="F20" s="1" t="s">
        <v>82</v>
      </c>
      <c r="G20" s="1" t="s">
        <v>87</v>
      </c>
      <c r="H20" s="1">
        <v>0</v>
      </c>
      <c r="I20" s="1">
        <v>1483</v>
      </c>
      <c r="J20" s="1">
        <v>0</v>
      </c>
      <c r="K20">
        <f t="shared" si="0"/>
        <v>2.7591792769848751</v>
      </c>
      <c r="L20">
        <f t="shared" si="1"/>
        <v>0.11387160844561343</v>
      </c>
      <c r="M20">
        <f t="shared" si="2"/>
        <v>335.88795503697247</v>
      </c>
      <c r="N20">
        <f t="shared" si="3"/>
        <v>4.075267103151714</v>
      </c>
      <c r="O20">
        <f t="shared" si="4"/>
        <v>3.4373014851212509</v>
      </c>
      <c r="P20">
        <f t="shared" si="5"/>
        <v>36.088958740234375</v>
      </c>
      <c r="Q20" s="1">
        <v>3</v>
      </c>
      <c r="R20">
        <f t="shared" si="6"/>
        <v>2.0786957442760468</v>
      </c>
      <c r="S20" s="1">
        <v>1</v>
      </c>
      <c r="T20">
        <f t="shared" si="7"/>
        <v>4.1573914885520935</v>
      </c>
      <c r="U20" s="1">
        <v>34.675270080566406</v>
      </c>
      <c r="V20" s="1">
        <v>36.088958740234375</v>
      </c>
      <c r="W20" s="1">
        <v>34.714488983154297</v>
      </c>
      <c r="X20" s="1">
        <v>399.66754150390625</v>
      </c>
      <c r="Y20" s="1">
        <v>397.04257202148438</v>
      </c>
      <c r="Z20" s="1">
        <v>23.813129425048828</v>
      </c>
      <c r="AA20" s="1">
        <v>26.193000793457031</v>
      </c>
      <c r="AB20" s="1">
        <v>41.965511322021484</v>
      </c>
      <c r="AC20" s="1">
        <v>46.159523010253906</v>
      </c>
      <c r="AD20" s="1">
        <v>500.2611083984375</v>
      </c>
      <c r="AE20" s="1">
        <v>86.342987060546875</v>
      </c>
      <c r="AF20" s="1">
        <v>134.8671875</v>
      </c>
      <c r="AG20" s="1">
        <v>97.764320373535156</v>
      </c>
      <c r="AH20" s="1">
        <v>23.377370834350586</v>
      </c>
      <c r="AI20" s="1">
        <v>-0.80318933725357056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1.6675370279947914</v>
      </c>
      <c r="AR20">
        <f t="shared" si="9"/>
        <v>4.0752671031517142E-3</v>
      </c>
      <c r="AS20">
        <f t="shared" si="10"/>
        <v>309.23895874023435</v>
      </c>
      <c r="AT20">
        <f t="shared" si="11"/>
        <v>307.82527008056638</v>
      </c>
      <c r="AU20">
        <f t="shared" si="12"/>
        <v>16.405167335646183</v>
      </c>
      <c r="AV20">
        <f t="shared" si="13"/>
        <v>-1.5152492344332744</v>
      </c>
      <c r="AW20">
        <f t="shared" si="14"/>
        <v>5.9980424062370448</v>
      </c>
      <c r="AX20">
        <f t="shared" si="15"/>
        <v>61.35205955833267</v>
      </c>
      <c r="AY20">
        <f t="shared" si="16"/>
        <v>35.159058764875638</v>
      </c>
      <c r="AZ20">
        <f t="shared" si="17"/>
        <v>35.382114410400391</v>
      </c>
      <c r="BA20">
        <f t="shared" si="18"/>
        <v>5.7689968892890739</v>
      </c>
      <c r="BB20">
        <f t="shared" si="19"/>
        <v>0.11083579844854125</v>
      </c>
      <c r="BC20">
        <f t="shared" si="20"/>
        <v>2.5607409211157939</v>
      </c>
      <c r="BD20">
        <f t="shared" si="21"/>
        <v>3.2082559681732801</v>
      </c>
      <c r="BE20">
        <f t="shared" si="22"/>
        <v>6.9538872444747449E-2</v>
      </c>
      <c r="BF20">
        <f t="shared" si="23"/>
        <v>32.83785764584615</v>
      </c>
      <c r="BG20">
        <f t="shared" si="24"/>
        <v>0.84597466041701253</v>
      </c>
      <c r="BH20">
        <f t="shared" si="25"/>
        <v>41.667380789679939</v>
      </c>
      <c r="BI20">
        <f t="shared" si="26"/>
        <v>396.14660347144849</v>
      </c>
      <c r="BJ20">
        <f t="shared" si="27"/>
        <v>2.9021521980412148E-3</v>
      </c>
    </row>
    <row r="21" spans="1:62">
      <c r="A21" s="1">
        <v>12</v>
      </c>
      <c r="B21" s="1" t="s">
        <v>91</v>
      </c>
      <c r="C21" s="2">
        <v>41843</v>
      </c>
      <c r="D21" s="1" t="s">
        <v>74</v>
      </c>
      <c r="E21" s="1">
        <v>0</v>
      </c>
      <c r="F21" s="1" t="s">
        <v>75</v>
      </c>
      <c r="G21" s="1" t="s">
        <v>92</v>
      </c>
      <c r="H21" s="1">
        <v>0</v>
      </c>
      <c r="I21" s="1">
        <v>1716</v>
      </c>
      <c r="J21" s="1">
        <v>0</v>
      </c>
      <c r="K21">
        <f t="shared" si="0"/>
        <v>13.289154001647823</v>
      </c>
      <c r="L21">
        <f t="shared" si="1"/>
        <v>0.47484418215835589</v>
      </c>
      <c r="M21">
        <f t="shared" si="2"/>
        <v>324.75738163768813</v>
      </c>
      <c r="N21">
        <f t="shared" si="3"/>
        <v>15.527367141272691</v>
      </c>
      <c r="O21">
        <f t="shared" si="4"/>
        <v>3.3508025244852191</v>
      </c>
      <c r="P21">
        <f t="shared" si="5"/>
        <v>36.589210510253906</v>
      </c>
      <c r="Q21" s="1">
        <v>1.5</v>
      </c>
      <c r="R21">
        <f t="shared" si="6"/>
        <v>2.4080436080694199</v>
      </c>
      <c r="S21" s="1">
        <v>1</v>
      </c>
      <c r="T21">
        <f t="shared" si="7"/>
        <v>4.8160872161388397</v>
      </c>
      <c r="U21" s="1">
        <v>35.027294158935547</v>
      </c>
      <c r="V21" s="1">
        <v>36.589210510253906</v>
      </c>
      <c r="W21" s="1">
        <v>35.055553436279297</v>
      </c>
      <c r="X21" s="1">
        <v>399.51513671875</v>
      </c>
      <c r="Y21" s="1">
        <v>393.69723510742188</v>
      </c>
      <c r="Z21" s="1">
        <v>24.2623291015625</v>
      </c>
      <c r="AA21" s="1">
        <v>28.784303665161133</v>
      </c>
      <c r="AB21" s="1">
        <v>41.930797576904297</v>
      </c>
      <c r="AC21" s="1">
        <v>49.745792388916016</v>
      </c>
      <c r="AD21" s="1">
        <v>500.23797607421875</v>
      </c>
      <c r="AE21" s="1">
        <v>435.14254760742188</v>
      </c>
      <c r="AF21" s="1">
        <v>433.829345703125</v>
      </c>
      <c r="AG21" s="1">
        <v>97.7642822265625</v>
      </c>
      <c r="AH21" s="1">
        <v>23.377370834350586</v>
      </c>
      <c r="AI21" s="1">
        <v>-0.80318933725357056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3.3349198404947908</v>
      </c>
      <c r="AR21">
        <f t="shared" si="9"/>
        <v>1.5527367141272692E-2</v>
      </c>
      <c r="AS21">
        <f t="shared" si="10"/>
        <v>309.73921051025388</v>
      </c>
      <c r="AT21">
        <f t="shared" si="11"/>
        <v>308.17729415893552</v>
      </c>
      <c r="AU21">
        <f t="shared" si="12"/>
        <v>82.677083007949477</v>
      </c>
      <c r="AV21">
        <f t="shared" si="13"/>
        <v>-4.5536386750086919</v>
      </c>
      <c r="AW21">
        <f t="shared" si="14"/>
        <v>6.1648793117011094</v>
      </c>
      <c r="AX21">
        <f t="shared" si="15"/>
        <v>63.058605569408201</v>
      </c>
      <c r="AY21">
        <f t="shared" si="16"/>
        <v>34.274301904247068</v>
      </c>
      <c r="AZ21">
        <f t="shared" si="17"/>
        <v>35.808252334594727</v>
      </c>
      <c r="BA21">
        <f t="shared" si="18"/>
        <v>5.9061540916924864</v>
      </c>
      <c r="BB21">
        <f t="shared" si="19"/>
        <v>0.43222843450337695</v>
      </c>
      <c r="BC21">
        <f t="shared" si="20"/>
        <v>2.8140767872158903</v>
      </c>
      <c r="BD21">
        <f t="shared" si="21"/>
        <v>3.0920773044765961</v>
      </c>
      <c r="BE21">
        <f t="shared" si="22"/>
        <v>0.27367346108739149</v>
      </c>
      <c r="BF21">
        <f t="shared" si="23"/>
        <v>31.749672313586409</v>
      </c>
      <c r="BG21">
        <f t="shared" si="24"/>
        <v>0.82489119221037144</v>
      </c>
      <c r="BH21">
        <f t="shared" si="25"/>
        <v>48.143603099652097</v>
      </c>
      <c r="BI21">
        <f t="shared" si="26"/>
        <v>389.97214519582189</v>
      </c>
      <c r="BJ21">
        <f t="shared" si="27"/>
        <v>1.6405986008673032E-2</v>
      </c>
    </row>
    <row r="22" spans="1:62">
      <c r="A22" s="1">
        <v>13</v>
      </c>
      <c r="B22" s="1" t="s">
        <v>93</v>
      </c>
      <c r="C22" s="2">
        <v>41843</v>
      </c>
      <c r="D22" s="1" t="s">
        <v>74</v>
      </c>
      <c r="E22" s="1">
        <v>0</v>
      </c>
      <c r="F22" s="1" t="s">
        <v>78</v>
      </c>
      <c r="G22" s="1" t="s">
        <v>92</v>
      </c>
      <c r="H22" s="1">
        <v>0</v>
      </c>
      <c r="I22" s="1">
        <v>1834.5</v>
      </c>
      <c r="J22" s="1">
        <v>0</v>
      </c>
      <c r="K22">
        <f t="shared" si="0"/>
        <v>3.7884776117590842</v>
      </c>
      <c r="L22">
        <f t="shared" si="1"/>
        <v>0.29297015696592754</v>
      </c>
      <c r="M22">
        <f t="shared" si="2"/>
        <v>351.26761644850922</v>
      </c>
      <c r="N22">
        <f t="shared" si="3"/>
        <v>10.26809107248941</v>
      </c>
      <c r="O22">
        <f t="shared" si="4"/>
        <v>3.4833876558338774</v>
      </c>
      <c r="P22">
        <f t="shared" si="5"/>
        <v>37.145694732666016</v>
      </c>
      <c r="Q22" s="1">
        <v>2.5</v>
      </c>
      <c r="R22">
        <f t="shared" si="6"/>
        <v>2.1884783655405045</v>
      </c>
      <c r="S22" s="1">
        <v>1</v>
      </c>
      <c r="T22">
        <f t="shared" si="7"/>
        <v>4.3769567310810089</v>
      </c>
      <c r="U22" s="1">
        <v>35.162147521972656</v>
      </c>
      <c r="V22" s="1">
        <v>37.145694732666016</v>
      </c>
      <c r="W22" s="1">
        <v>35.207809448242188</v>
      </c>
      <c r="X22" s="1">
        <v>399.19668579101562</v>
      </c>
      <c r="Y22" s="1">
        <v>395.275146484375</v>
      </c>
      <c r="Z22" s="1">
        <v>24.3934326171875</v>
      </c>
      <c r="AA22" s="1">
        <v>29.374053955078125</v>
      </c>
      <c r="AB22" s="1">
        <v>41.844959259033203</v>
      </c>
      <c r="AC22" s="1">
        <v>50.388813018798828</v>
      </c>
      <c r="AD22" s="1">
        <v>500.26266479492188</v>
      </c>
      <c r="AE22" s="1">
        <v>139.99703979492188</v>
      </c>
      <c r="AF22" s="1">
        <v>150.87057495117188</v>
      </c>
      <c r="AG22" s="1">
        <v>97.766670227050781</v>
      </c>
      <c r="AH22" s="1">
        <v>23.377370834350586</v>
      </c>
      <c r="AI22" s="1">
        <v>-0.80318933725357056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2.0010506591796871</v>
      </c>
      <c r="AR22">
        <f t="shared" si="9"/>
        <v>1.026809107248941E-2</v>
      </c>
      <c r="AS22">
        <f t="shared" si="10"/>
        <v>310.29569473266599</v>
      </c>
      <c r="AT22">
        <f t="shared" si="11"/>
        <v>308.31214752197263</v>
      </c>
      <c r="AU22">
        <f t="shared" si="12"/>
        <v>26.599437227256203</v>
      </c>
      <c r="AV22">
        <f t="shared" si="13"/>
        <v>-3.6016975549209409</v>
      </c>
      <c r="AW22">
        <f t="shared" si="14"/>
        <v>6.355191102091597</v>
      </c>
      <c r="AX22">
        <f t="shared" si="15"/>
        <v>65.003657047258187</v>
      </c>
      <c r="AY22">
        <f t="shared" si="16"/>
        <v>35.629603092180062</v>
      </c>
      <c r="AZ22">
        <f t="shared" si="17"/>
        <v>36.153921127319336</v>
      </c>
      <c r="BA22">
        <f t="shared" si="18"/>
        <v>6.019483702460998</v>
      </c>
      <c r="BB22">
        <f t="shared" si="19"/>
        <v>0.27459053027576819</v>
      </c>
      <c r="BC22">
        <f t="shared" si="20"/>
        <v>2.8718034462577195</v>
      </c>
      <c r="BD22">
        <f t="shared" si="21"/>
        <v>3.1476802562032784</v>
      </c>
      <c r="BE22">
        <f t="shared" si="22"/>
        <v>0.17318086575636427</v>
      </c>
      <c r="BF22">
        <f t="shared" si="23"/>
        <v>34.342265218763565</v>
      </c>
      <c r="BG22">
        <f t="shared" si="24"/>
        <v>0.88866608379688405</v>
      </c>
      <c r="BH22">
        <f t="shared" si="25"/>
        <v>46.082650111967446</v>
      </c>
      <c r="BI22">
        <f t="shared" si="26"/>
        <v>394.10665314754192</v>
      </c>
      <c r="BJ22">
        <f t="shared" si="27"/>
        <v>4.4298437198510617E-3</v>
      </c>
    </row>
    <row r="23" spans="1:62">
      <c r="A23" s="1">
        <v>14</v>
      </c>
      <c r="B23" s="1" t="s">
        <v>94</v>
      </c>
      <c r="C23" s="2">
        <v>41843</v>
      </c>
      <c r="D23" s="1" t="s">
        <v>74</v>
      </c>
      <c r="E23" s="1">
        <v>0</v>
      </c>
      <c r="F23" s="1" t="s">
        <v>80</v>
      </c>
      <c r="G23" s="1" t="s">
        <v>92</v>
      </c>
      <c r="H23" s="1">
        <v>0</v>
      </c>
      <c r="I23" s="1">
        <v>1999.5</v>
      </c>
      <c r="J23" s="1">
        <v>0</v>
      </c>
      <c r="K23">
        <f t="shared" si="0"/>
        <v>3.8099279116710818</v>
      </c>
      <c r="L23">
        <f t="shared" si="1"/>
        <v>0.32908790386630132</v>
      </c>
      <c r="M23">
        <f t="shared" si="2"/>
        <v>352.92946374573984</v>
      </c>
      <c r="N23">
        <f t="shared" si="3"/>
        <v>11.17368157894396</v>
      </c>
      <c r="O23">
        <f t="shared" si="4"/>
        <v>3.4086514160285799</v>
      </c>
      <c r="P23">
        <f t="shared" si="5"/>
        <v>37.400497436523438</v>
      </c>
      <c r="Q23" s="1">
        <v>3</v>
      </c>
      <c r="R23">
        <f t="shared" si="6"/>
        <v>2.0786957442760468</v>
      </c>
      <c r="S23" s="1">
        <v>1</v>
      </c>
      <c r="T23">
        <f t="shared" si="7"/>
        <v>4.1573914885520935</v>
      </c>
      <c r="U23" s="1">
        <v>35.288795471191406</v>
      </c>
      <c r="V23" s="1">
        <v>37.400497436523438</v>
      </c>
      <c r="W23" s="1">
        <v>35.363983154296875</v>
      </c>
      <c r="X23" s="1">
        <v>399.31106567382812</v>
      </c>
      <c r="Y23" s="1">
        <v>394.38348388671875</v>
      </c>
      <c r="Z23" s="1">
        <v>24.553857803344727</v>
      </c>
      <c r="AA23" s="1">
        <v>31.046754837036133</v>
      </c>
      <c r="AB23" s="1">
        <v>41.826683044433594</v>
      </c>
      <c r="AC23" s="1">
        <v>52.887119293212891</v>
      </c>
      <c r="AD23" s="1">
        <v>500.24395751953125</v>
      </c>
      <c r="AE23" s="1">
        <v>135.75874328613281</v>
      </c>
      <c r="AF23" s="1">
        <v>163.05381774902344</v>
      </c>
      <c r="AG23" s="1">
        <v>97.767646789550781</v>
      </c>
      <c r="AH23" s="1">
        <v>23.377370834350586</v>
      </c>
      <c r="AI23" s="1">
        <v>-0.80318933725357056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1.6674798583984374</v>
      </c>
      <c r="AR23">
        <f t="shared" si="9"/>
        <v>1.117368157894396E-2</v>
      </c>
      <c r="AS23">
        <f t="shared" si="10"/>
        <v>310.55049743652341</v>
      </c>
      <c r="AT23">
        <f t="shared" si="11"/>
        <v>308.43879547119138</v>
      </c>
      <c r="AU23">
        <f t="shared" si="12"/>
        <v>25.794160900691168</v>
      </c>
      <c r="AV23">
        <f t="shared" si="13"/>
        <v>-4.1247434855357872</v>
      </c>
      <c r="AW23">
        <f t="shared" si="14"/>
        <v>6.4440195768977055</v>
      </c>
      <c r="AX23">
        <f t="shared" si="15"/>
        <v>65.911574927938531</v>
      </c>
      <c r="AY23">
        <f t="shared" si="16"/>
        <v>34.864820090902398</v>
      </c>
      <c r="AZ23">
        <f t="shared" si="17"/>
        <v>36.344646453857422</v>
      </c>
      <c r="BA23">
        <f t="shared" si="18"/>
        <v>6.082819064064811</v>
      </c>
      <c r="BB23">
        <f t="shared" si="19"/>
        <v>0.30494896573719105</v>
      </c>
      <c r="BC23">
        <f t="shared" si="20"/>
        <v>3.0353681608691256</v>
      </c>
      <c r="BD23">
        <f t="shared" si="21"/>
        <v>3.0474509031956853</v>
      </c>
      <c r="BE23">
        <f t="shared" si="22"/>
        <v>0.19262417355056705</v>
      </c>
      <c r="BF23">
        <f t="shared" si="23"/>
        <v>34.505083153119067</v>
      </c>
      <c r="BG23">
        <f t="shared" si="24"/>
        <v>0.89488905637618943</v>
      </c>
      <c r="BH23">
        <f t="shared" si="25"/>
        <v>48.486307351163838</v>
      </c>
      <c r="BI23">
        <f t="shared" si="26"/>
        <v>393.14631324861097</v>
      </c>
      <c r="BJ23">
        <f t="shared" si="27"/>
        <v>4.6987426687185021E-3</v>
      </c>
    </row>
    <row r="24" spans="1:62">
      <c r="A24" s="1">
        <v>15</v>
      </c>
      <c r="B24" s="1" t="s">
        <v>95</v>
      </c>
      <c r="C24" s="2">
        <v>41843</v>
      </c>
      <c r="D24" s="1" t="s">
        <v>74</v>
      </c>
      <c r="E24" s="1">
        <v>0</v>
      </c>
      <c r="F24" s="1" t="s">
        <v>80</v>
      </c>
      <c r="G24" s="1" t="s">
        <v>92</v>
      </c>
      <c r="H24" s="1">
        <v>0</v>
      </c>
      <c r="I24" s="1">
        <v>2132</v>
      </c>
      <c r="J24" s="1">
        <v>0</v>
      </c>
      <c r="K24">
        <f t="shared" si="0"/>
        <v>11.749544558618439</v>
      </c>
      <c r="L24">
        <f t="shared" si="1"/>
        <v>0.22262988220986285</v>
      </c>
      <c r="M24">
        <f t="shared" si="2"/>
        <v>285.83614324822668</v>
      </c>
      <c r="N24">
        <f t="shared" si="3"/>
        <v>8.8841617544650333</v>
      </c>
      <c r="O24">
        <f t="shared" si="4"/>
        <v>3.8847978444735869</v>
      </c>
      <c r="P24">
        <f t="shared" si="5"/>
        <v>37.498481750488281</v>
      </c>
      <c r="Q24" s="1">
        <v>1</v>
      </c>
      <c r="R24">
        <f t="shared" si="6"/>
        <v>2.5178262293338776</v>
      </c>
      <c r="S24" s="1">
        <v>1</v>
      </c>
      <c r="T24">
        <f t="shared" si="7"/>
        <v>5.0356524586677551</v>
      </c>
      <c r="U24" s="1">
        <v>35.464717864990234</v>
      </c>
      <c r="V24" s="1">
        <v>37.498481750488281</v>
      </c>
      <c r="W24" s="1">
        <v>35.488105773925781</v>
      </c>
      <c r="X24" s="1">
        <v>399.12030029296875</v>
      </c>
      <c r="Y24" s="1">
        <v>396.06802368164062</v>
      </c>
      <c r="Z24" s="1">
        <v>24.80088996887207</v>
      </c>
      <c r="AA24" s="1">
        <v>26.529802322387695</v>
      </c>
      <c r="AB24" s="1">
        <v>41.837581634521484</v>
      </c>
      <c r="AC24" s="1">
        <v>44.754150390625</v>
      </c>
      <c r="AD24" s="1">
        <v>500.22586059570312</v>
      </c>
      <c r="AE24" s="1">
        <v>151.39923095703125</v>
      </c>
      <c r="AF24" s="1">
        <v>172.57241821289062</v>
      </c>
      <c r="AG24" s="1">
        <v>97.764259338378906</v>
      </c>
      <c r="AH24" s="1">
        <v>23.377370834350586</v>
      </c>
      <c r="AI24" s="1">
        <v>-0.80318933725357056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5.0022586059570306</v>
      </c>
      <c r="AR24">
        <f t="shared" si="9"/>
        <v>8.8841617544650336E-3</v>
      </c>
      <c r="AS24">
        <f t="shared" si="10"/>
        <v>310.64848175048826</v>
      </c>
      <c r="AT24">
        <f t="shared" si="11"/>
        <v>308.61471786499021</v>
      </c>
      <c r="AU24">
        <f t="shared" si="12"/>
        <v>28.765853520872042</v>
      </c>
      <c r="AV24">
        <f t="shared" si="13"/>
        <v>-2.7332895826151873</v>
      </c>
      <c r="AW24">
        <f t="shared" si="14"/>
        <v>6.4784643189154245</v>
      </c>
      <c r="AX24">
        <f t="shared" si="15"/>
        <v>66.266183191674841</v>
      </c>
      <c r="AY24">
        <f t="shared" si="16"/>
        <v>39.736380869287146</v>
      </c>
      <c r="AZ24">
        <f t="shared" si="17"/>
        <v>36.481599807739258</v>
      </c>
      <c r="BA24">
        <f t="shared" si="18"/>
        <v>6.12865428396388</v>
      </c>
      <c r="BB24">
        <f t="shared" si="19"/>
        <v>0.21320397822835377</v>
      </c>
      <c r="BC24">
        <f t="shared" si="20"/>
        <v>2.5936664744418376</v>
      </c>
      <c r="BD24">
        <f t="shared" si="21"/>
        <v>3.5349878095220424</v>
      </c>
      <c r="BE24">
        <f t="shared" si="22"/>
        <v>0.1340684560631247</v>
      </c>
      <c r="BF24">
        <f t="shared" si="23"/>
        <v>27.944558836801654</v>
      </c>
      <c r="BG24">
        <f t="shared" si="24"/>
        <v>0.72168447377105527</v>
      </c>
      <c r="BH24">
        <f t="shared" si="25"/>
        <v>39.779959412807408</v>
      </c>
      <c r="BI24">
        <f t="shared" si="26"/>
        <v>392.9181071049253</v>
      </c>
      <c r="BJ24">
        <f t="shared" si="27"/>
        <v>1.189551708636323E-2</v>
      </c>
    </row>
    <row r="25" spans="1:62">
      <c r="A25" s="1">
        <v>16</v>
      </c>
      <c r="B25" s="1" t="s">
        <v>96</v>
      </c>
      <c r="C25" s="2">
        <v>41843</v>
      </c>
      <c r="D25" s="1" t="s">
        <v>74</v>
      </c>
      <c r="E25" s="1">
        <v>0</v>
      </c>
      <c r="F25" s="1" t="s">
        <v>82</v>
      </c>
      <c r="G25" s="1" t="s">
        <v>92</v>
      </c>
      <c r="H25" s="1">
        <v>0</v>
      </c>
      <c r="I25" s="1">
        <v>2234.5</v>
      </c>
      <c r="J25" s="1">
        <v>0</v>
      </c>
      <c r="K25">
        <f t="shared" si="0"/>
        <v>6.5971466707086117</v>
      </c>
      <c r="L25">
        <f t="shared" si="1"/>
        <v>0.28083006467246352</v>
      </c>
      <c r="M25">
        <f t="shared" si="2"/>
        <v>332.62454679101859</v>
      </c>
      <c r="N25">
        <f t="shared" si="3"/>
        <v>10.930415570569931</v>
      </c>
      <c r="O25">
        <f t="shared" si="4"/>
        <v>3.8348167459660072</v>
      </c>
      <c r="P25">
        <f t="shared" si="5"/>
        <v>37.792514801025391</v>
      </c>
      <c r="Q25" s="1">
        <v>1.5</v>
      </c>
      <c r="R25">
        <f t="shared" si="6"/>
        <v>2.4080436080694199</v>
      </c>
      <c r="S25" s="1">
        <v>1</v>
      </c>
      <c r="T25">
        <f t="shared" si="7"/>
        <v>4.8160872161388397</v>
      </c>
      <c r="U25" s="1">
        <v>35.554317474365234</v>
      </c>
      <c r="V25" s="1">
        <v>37.792514801025391</v>
      </c>
      <c r="W25" s="1">
        <v>35.580821990966797</v>
      </c>
      <c r="X25" s="1">
        <v>399.1805419921875</v>
      </c>
      <c r="Y25" s="1">
        <v>395.9049072265625</v>
      </c>
      <c r="Z25" s="1">
        <v>24.923244476318359</v>
      </c>
      <c r="AA25" s="1">
        <v>28.108514785766602</v>
      </c>
      <c r="AB25" s="1">
        <v>41.836093902587891</v>
      </c>
      <c r="AC25" s="1">
        <v>47.182876586914062</v>
      </c>
      <c r="AD25" s="1">
        <v>500.26419067382812</v>
      </c>
      <c r="AE25" s="1">
        <v>80.595870971679688</v>
      </c>
      <c r="AF25" s="1">
        <v>95.882286071777344</v>
      </c>
      <c r="AG25" s="1">
        <v>97.762939453125</v>
      </c>
      <c r="AH25" s="1">
        <v>23.377370834350586</v>
      </c>
      <c r="AI25" s="1">
        <v>-0.80318933725357056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3.3350946044921872</v>
      </c>
      <c r="AR25">
        <f t="shared" si="9"/>
        <v>1.093041557056993E-2</v>
      </c>
      <c r="AS25">
        <f t="shared" si="10"/>
        <v>310.94251480102537</v>
      </c>
      <c r="AT25">
        <f t="shared" si="11"/>
        <v>308.70431747436521</v>
      </c>
      <c r="AU25">
        <f t="shared" si="12"/>
        <v>15.31321529246361</v>
      </c>
      <c r="AV25">
        <f t="shared" si="13"/>
        <v>-3.6232578831798792</v>
      </c>
      <c r="AW25">
        <f t="shared" si="14"/>
        <v>6.5827877750841761</v>
      </c>
      <c r="AX25">
        <f t="shared" si="15"/>
        <v>67.33418422060096</v>
      </c>
      <c r="AY25">
        <f t="shared" si="16"/>
        <v>39.225669434834359</v>
      </c>
      <c r="AZ25">
        <f t="shared" si="17"/>
        <v>36.673416137695312</v>
      </c>
      <c r="BA25">
        <f t="shared" si="18"/>
        <v>6.1933550118992651</v>
      </c>
      <c r="BB25">
        <f t="shared" si="19"/>
        <v>0.26535688335934898</v>
      </c>
      <c r="BC25">
        <f t="shared" si="20"/>
        <v>2.7479710291181689</v>
      </c>
      <c r="BD25">
        <f t="shared" si="21"/>
        <v>3.4453839827810961</v>
      </c>
      <c r="BE25">
        <f t="shared" si="22"/>
        <v>0.16717211219727751</v>
      </c>
      <c r="BF25">
        <f t="shared" si="23"/>
        <v>32.518353428553496</v>
      </c>
      <c r="BG25">
        <f t="shared" si="24"/>
        <v>0.84016272776500145</v>
      </c>
      <c r="BH25">
        <f t="shared" si="25"/>
        <v>42.196056060609322</v>
      </c>
      <c r="BI25">
        <f t="shared" si="26"/>
        <v>394.05565749212832</v>
      </c>
      <c r="BJ25">
        <f t="shared" si="27"/>
        <v>7.0643211298861636E-3</v>
      </c>
    </row>
    <row r="26" spans="1:62">
      <c r="A26" s="1">
        <v>17</v>
      </c>
      <c r="B26" s="1" t="s">
        <v>97</v>
      </c>
      <c r="C26" s="2">
        <v>41843</v>
      </c>
      <c r="D26" s="1" t="s">
        <v>74</v>
      </c>
      <c r="E26" s="1">
        <v>0</v>
      </c>
      <c r="F26" s="1" t="s">
        <v>98</v>
      </c>
      <c r="G26" s="1" t="s">
        <v>92</v>
      </c>
      <c r="H26" s="1">
        <v>0</v>
      </c>
      <c r="I26" s="1">
        <v>2290</v>
      </c>
      <c r="J26" s="1">
        <v>0</v>
      </c>
      <c r="K26">
        <f t="shared" si="0"/>
        <v>3.5646455751768071</v>
      </c>
      <c r="L26">
        <f t="shared" si="1"/>
        <v>7.0178955393273873E-2</v>
      </c>
      <c r="M26">
        <f t="shared" si="2"/>
        <v>290.11768405102163</v>
      </c>
      <c r="N26">
        <f t="shared" si="3"/>
        <v>2.9949357340294145</v>
      </c>
      <c r="O26">
        <f t="shared" si="4"/>
        <v>4.0414665087590844</v>
      </c>
      <c r="P26">
        <f t="shared" si="5"/>
        <v>37.984893798828125</v>
      </c>
      <c r="Q26" s="1">
        <v>3</v>
      </c>
      <c r="R26">
        <f t="shared" si="6"/>
        <v>2.0786957442760468</v>
      </c>
      <c r="S26" s="1">
        <v>1</v>
      </c>
      <c r="T26">
        <f t="shared" si="7"/>
        <v>4.1573914885520935</v>
      </c>
      <c r="U26" s="1">
        <v>35.589244842529297</v>
      </c>
      <c r="V26" s="1">
        <v>37.984893798828125</v>
      </c>
      <c r="W26" s="1">
        <v>35.622657775878906</v>
      </c>
      <c r="X26" s="1">
        <v>399.18637084960938</v>
      </c>
      <c r="Y26" s="1">
        <v>396.33688354492188</v>
      </c>
      <c r="Z26" s="1">
        <v>24.953468322753906</v>
      </c>
      <c r="AA26" s="1">
        <v>26.701526641845703</v>
      </c>
      <c r="AB26" s="1">
        <v>41.805328369140625</v>
      </c>
      <c r="AC26" s="1">
        <v>44.733905792236328</v>
      </c>
      <c r="AD26" s="1">
        <v>500.26358032226562</v>
      </c>
      <c r="AE26" s="1">
        <v>69.265945434570312</v>
      </c>
      <c r="AF26" s="1">
        <v>88.259201049804688</v>
      </c>
      <c r="AG26" s="1">
        <v>97.760848999023438</v>
      </c>
      <c r="AH26" s="1">
        <v>23.377370834350586</v>
      </c>
      <c r="AI26" s="1">
        <v>-0.80318933725357056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1.6675452677408853</v>
      </c>
      <c r="AR26">
        <f t="shared" si="9"/>
        <v>2.9949357340294143E-3</v>
      </c>
      <c r="AS26">
        <f t="shared" si="10"/>
        <v>311.1348937988281</v>
      </c>
      <c r="AT26">
        <f t="shared" si="11"/>
        <v>308.73924484252927</v>
      </c>
      <c r="AU26">
        <f t="shared" si="12"/>
        <v>13.160529467425476</v>
      </c>
      <c r="AV26">
        <f t="shared" si="13"/>
        <v>-1.2489325431397258</v>
      </c>
      <c r="AW26">
        <f t="shared" si="14"/>
        <v>6.651830422835963</v>
      </c>
      <c r="AX26">
        <f t="shared" si="15"/>
        <v>68.041864314234942</v>
      </c>
      <c r="AY26">
        <f t="shared" si="16"/>
        <v>41.340337672389239</v>
      </c>
      <c r="AZ26">
        <f t="shared" si="17"/>
        <v>36.787069320678711</v>
      </c>
      <c r="BA26">
        <f t="shared" si="18"/>
        <v>6.2319700194502126</v>
      </c>
      <c r="BB26">
        <f t="shared" si="19"/>
        <v>6.9013963385359561E-2</v>
      </c>
      <c r="BC26">
        <f t="shared" si="20"/>
        <v>2.6103639140768791</v>
      </c>
      <c r="BD26">
        <f t="shared" si="21"/>
        <v>3.6216061053733335</v>
      </c>
      <c r="BE26">
        <f t="shared" si="22"/>
        <v>4.3236903066483215E-2</v>
      </c>
      <c r="BF26">
        <f t="shared" si="23"/>
        <v>28.362151102458316</v>
      </c>
      <c r="BG26">
        <f t="shared" si="24"/>
        <v>0.73199769210512777</v>
      </c>
      <c r="BH26">
        <f t="shared" si="25"/>
        <v>37.280237725539834</v>
      </c>
      <c r="BI26">
        <f t="shared" si="26"/>
        <v>395.17936168542417</v>
      </c>
      <c r="BJ26">
        <f t="shared" si="27"/>
        <v>3.3627979427647975E-3</v>
      </c>
    </row>
    <row r="27" spans="1:62">
      <c r="A27" s="1">
        <v>18</v>
      </c>
      <c r="B27" s="1" t="s">
        <v>99</v>
      </c>
      <c r="C27" s="2">
        <v>41843</v>
      </c>
      <c r="D27" s="1" t="s">
        <v>74</v>
      </c>
      <c r="E27" s="1">
        <v>0</v>
      </c>
      <c r="F27" s="1" t="s">
        <v>80</v>
      </c>
      <c r="G27" s="1" t="s">
        <v>92</v>
      </c>
      <c r="H27" s="1">
        <v>0</v>
      </c>
      <c r="I27" s="1">
        <v>3204</v>
      </c>
      <c r="J27" s="1">
        <v>0</v>
      </c>
      <c r="K27">
        <f t="shared" si="0"/>
        <v>31.745552222933053</v>
      </c>
      <c r="L27">
        <f t="shared" si="1"/>
        <v>0.44972421615992486</v>
      </c>
      <c r="M27">
        <f t="shared" si="2"/>
        <v>244.72422957639043</v>
      </c>
      <c r="N27">
        <f t="shared" si="3"/>
        <v>24.314579576079801</v>
      </c>
      <c r="O27">
        <f t="shared" si="4"/>
        <v>5.4178521691717023</v>
      </c>
      <c r="P27">
        <f t="shared" si="5"/>
        <v>41.812885284423828</v>
      </c>
      <c r="Q27" s="1">
        <v>0.5</v>
      </c>
      <c r="R27">
        <f t="shared" si="6"/>
        <v>2.6276088505983353</v>
      </c>
      <c r="S27" s="1">
        <v>1</v>
      </c>
      <c r="T27">
        <f t="shared" si="7"/>
        <v>5.2552177011966705</v>
      </c>
      <c r="U27" s="1">
        <v>37.071067810058594</v>
      </c>
      <c r="V27" s="1">
        <v>41.812885284423828</v>
      </c>
      <c r="W27" s="1">
        <v>37.045089721679688</v>
      </c>
      <c r="X27" s="1">
        <v>399.80514526367188</v>
      </c>
      <c r="Y27" s="1">
        <v>395.67062377929688</v>
      </c>
      <c r="Z27" s="1">
        <v>25.712684631347656</v>
      </c>
      <c r="AA27" s="1">
        <v>28.074686050415039</v>
      </c>
      <c r="AB27" s="1">
        <v>39.715599060058594</v>
      </c>
      <c r="AC27" s="1">
        <v>43.363929748535156</v>
      </c>
      <c r="AD27" s="1">
        <v>500.25277709960938</v>
      </c>
      <c r="AE27" s="1">
        <v>169.72494506835938</v>
      </c>
      <c r="AF27" s="1">
        <v>186.35850524902344</v>
      </c>
      <c r="AG27" s="1">
        <v>97.763038635253906</v>
      </c>
      <c r="AH27" s="1">
        <v>23.377370834350586</v>
      </c>
      <c r="AI27" s="1">
        <v>-0.80318933725357056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10.005055541992187</v>
      </c>
      <c r="AR27">
        <f t="shared" si="9"/>
        <v>2.4314579576079801E-2</v>
      </c>
      <c r="AS27">
        <f t="shared" si="10"/>
        <v>314.96288528442381</v>
      </c>
      <c r="AT27">
        <f t="shared" si="11"/>
        <v>310.22106781005857</v>
      </c>
      <c r="AU27">
        <f t="shared" si="12"/>
        <v>32.247739158332479</v>
      </c>
      <c r="AV27">
        <f t="shared" si="13"/>
        <v>-7.422695029687139</v>
      </c>
      <c r="AW27">
        <f t="shared" si="14"/>
        <v>8.1625187861910522</v>
      </c>
      <c r="AX27">
        <f t="shared" si="15"/>
        <v>83.492891589067298</v>
      </c>
      <c r="AY27">
        <f t="shared" si="16"/>
        <v>55.418205538652259</v>
      </c>
      <c r="AZ27">
        <f t="shared" si="17"/>
        <v>39.441976547241211</v>
      </c>
      <c r="BA27">
        <f t="shared" si="18"/>
        <v>7.1954766449062388</v>
      </c>
      <c r="BB27">
        <f t="shared" si="19"/>
        <v>0.41427216887696622</v>
      </c>
      <c r="BC27">
        <f t="shared" si="20"/>
        <v>2.7446666170193494</v>
      </c>
      <c r="BD27">
        <f t="shared" si="21"/>
        <v>4.4508100278868898</v>
      </c>
      <c r="BE27">
        <f t="shared" si="22"/>
        <v>0.26188779296581766</v>
      </c>
      <c r="BF27">
        <f t="shared" si="23"/>
        <v>23.924984311059404</v>
      </c>
      <c r="BG27">
        <f t="shared" si="24"/>
        <v>0.61850492523017431</v>
      </c>
      <c r="BH27">
        <f t="shared" si="25"/>
        <v>35.245345738977861</v>
      </c>
      <c r="BI27">
        <f t="shared" si="26"/>
        <v>387.5155866452119</v>
      </c>
      <c r="BJ27">
        <f t="shared" si="27"/>
        <v>2.8873237679506312E-2</v>
      </c>
    </row>
    <row r="28" spans="1:62">
      <c r="A28" s="1">
        <v>19</v>
      </c>
      <c r="B28" s="1" t="s">
        <v>100</v>
      </c>
      <c r="C28" s="2">
        <v>41843</v>
      </c>
      <c r="D28" s="1" t="s">
        <v>74</v>
      </c>
      <c r="E28" s="1">
        <v>0</v>
      </c>
      <c r="F28" s="1" t="s">
        <v>82</v>
      </c>
      <c r="G28" s="1" t="s">
        <v>92</v>
      </c>
      <c r="H28" s="1">
        <v>0</v>
      </c>
      <c r="I28" s="1">
        <v>3287.5</v>
      </c>
      <c r="J28" s="1">
        <v>0</v>
      </c>
      <c r="K28">
        <f t="shared" si="0"/>
        <v>11.921750773325172</v>
      </c>
      <c r="L28">
        <f t="shared" si="1"/>
        <v>0.33062887988289114</v>
      </c>
      <c r="M28">
        <f t="shared" si="2"/>
        <v>302.47096197069095</v>
      </c>
      <c r="N28">
        <f t="shared" si="3"/>
        <v>18.22837372227141</v>
      </c>
      <c r="O28">
        <f t="shared" si="4"/>
        <v>5.4160854811961094</v>
      </c>
      <c r="P28">
        <f t="shared" si="5"/>
        <v>42.101600646972656</v>
      </c>
      <c r="Q28" s="1">
        <v>1</v>
      </c>
      <c r="R28">
        <f t="shared" si="6"/>
        <v>2.5178262293338776</v>
      </c>
      <c r="S28" s="1">
        <v>1</v>
      </c>
      <c r="T28">
        <f t="shared" si="7"/>
        <v>5.0356524586677551</v>
      </c>
      <c r="U28" s="1">
        <v>37.095733642578125</v>
      </c>
      <c r="V28" s="1">
        <v>42.101600646972656</v>
      </c>
      <c r="W28" s="1">
        <v>37.088111877441406</v>
      </c>
      <c r="X28" s="1">
        <v>399.76876831054688</v>
      </c>
      <c r="Y28" s="1">
        <v>395.94287109375</v>
      </c>
      <c r="Z28" s="1">
        <v>25.835214614868164</v>
      </c>
      <c r="AA28" s="1">
        <v>29.37202262878418</v>
      </c>
      <c r="AB28" s="1">
        <v>39.851871490478516</v>
      </c>
      <c r="AC28" s="1">
        <v>45.307540893554688</v>
      </c>
      <c r="AD28" s="1">
        <v>500.25247192382812</v>
      </c>
      <c r="AE28" s="1">
        <v>107.64317321777344</v>
      </c>
      <c r="AF28" s="1">
        <v>127.10133361816406</v>
      </c>
      <c r="AG28" s="1">
        <v>97.764678955078125</v>
      </c>
      <c r="AH28" s="1">
        <v>23.377370834350586</v>
      </c>
      <c r="AI28" s="1">
        <v>-0.80318933725357056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5.0025247192382807</v>
      </c>
      <c r="AR28">
        <f t="shared" si="9"/>
        <v>1.8228373722271408E-2</v>
      </c>
      <c r="AS28">
        <f t="shared" si="10"/>
        <v>315.25160064697263</v>
      </c>
      <c r="AT28">
        <f t="shared" si="11"/>
        <v>310.2457336425781</v>
      </c>
      <c r="AU28">
        <f t="shared" si="12"/>
        <v>20.452202654735629</v>
      </c>
      <c r="AV28">
        <f t="shared" si="13"/>
        <v>-5.943371551501162</v>
      </c>
      <c r="AW28">
        <f t="shared" si="14"/>
        <v>8.2876318437604848</v>
      </c>
      <c r="AX28">
        <f t="shared" si="15"/>
        <v>84.771227526544294</v>
      </c>
      <c r="AY28">
        <f t="shared" si="16"/>
        <v>55.399204897760114</v>
      </c>
      <c r="AZ28">
        <f t="shared" si="17"/>
        <v>39.598667144775391</v>
      </c>
      <c r="BA28">
        <f t="shared" si="18"/>
        <v>7.2561702113006774</v>
      </c>
      <c r="BB28">
        <f t="shared" si="19"/>
        <v>0.31025807758683788</v>
      </c>
      <c r="BC28">
        <f t="shared" si="20"/>
        <v>2.8715463625643753</v>
      </c>
      <c r="BD28">
        <f t="shared" si="21"/>
        <v>4.3846238487363021</v>
      </c>
      <c r="BE28">
        <f t="shared" si="22"/>
        <v>0.19564407238329498</v>
      </c>
      <c r="BF28">
        <f t="shared" si="23"/>
        <v>29.570976490298246</v>
      </c>
      <c r="BG28">
        <f t="shared" si="24"/>
        <v>0.76392576821789249</v>
      </c>
      <c r="BH28">
        <f t="shared" si="25"/>
        <v>34.963274626675243</v>
      </c>
      <c r="BI28">
        <f t="shared" si="26"/>
        <v>392.74678802882636</v>
      </c>
      <c r="BJ28">
        <f t="shared" si="27"/>
        <v>1.061303259564665E-2</v>
      </c>
    </row>
    <row r="29" spans="1:62">
      <c r="A29" s="1">
        <v>20</v>
      </c>
      <c r="B29" s="1" t="s">
        <v>101</v>
      </c>
      <c r="C29" s="2">
        <v>41843</v>
      </c>
      <c r="D29" s="1" t="s">
        <v>74</v>
      </c>
      <c r="E29" s="1">
        <v>0</v>
      </c>
      <c r="F29" s="1" t="s">
        <v>82</v>
      </c>
      <c r="G29" s="1" t="s">
        <v>92</v>
      </c>
      <c r="H29" s="1">
        <v>0</v>
      </c>
      <c r="I29" s="1">
        <v>3373.5</v>
      </c>
      <c r="J29" s="1">
        <v>0</v>
      </c>
      <c r="K29">
        <f t="shared" si="0"/>
        <v>9.2460437242353564</v>
      </c>
      <c r="L29">
        <f t="shared" si="1"/>
        <v>0.11074175849338912</v>
      </c>
      <c r="M29">
        <f t="shared" si="2"/>
        <v>229.38151034444985</v>
      </c>
      <c r="N29">
        <f t="shared" si="3"/>
        <v>6.6357378506811449</v>
      </c>
      <c r="O29">
        <f t="shared" si="4"/>
        <v>5.6524029770689364</v>
      </c>
      <c r="P29">
        <f t="shared" si="5"/>
        <v>42.3121337890625</v>
      </c>
      <c r="Q29" s="1">
        <v>1.5</v>
      </c>
      <c r="R29">
        <f t="shared" si="6"/>
        <v>2.4080436080694199</v>
      </c>
      <c r="S29" s="1">
        <v>1</v>
      </c>
      <c r="T29">
        <f t="shared" si="7"/>
        <v>4.8160872161388397</v>
      </c>
      <c r="U29" s="1">
        <v>37.120906829833984</v>
      </c>
      <c r="V29" s="1">
        <v>42.3121337890625</v>
      </c>
      <c r="W29" s="1">
        <v>37.120815277099609</v>
      </c>
      <c r="X29" s="1">
        <v>399.73715209960938</v>
      </c>
      <c r="Y29" s="1">
        <v>396.17633056640625</v>
      </c>
      <c r="Z29" s="1">
        <v>25.964431762695312</v>
      </c>
      <c r="AA29" s="1">
        <v>27.898708343505859</v>
      </c>
      <c r="AB29" s="1">
        <v>39.996208190917969</v>
      </c>
      <c r="AC29" s="1">
        <v>42.975811004638672</v>
      </c>
      <c r="AD29" s="1">
        <v>500.2342529296875</v>
      </c>
      <c r="AE29" s="1">
        <v>38.727043151855469</v>
      </c>
      <c r="AF29" s="1">
        <v>50.392120361328125</v>
      </c>
      <c r="AG29" s="1">
        <v>97.76458740234375</v>
      </c>
      <c r="AH29" s="1">
        <v>23.377370834350586</v>
      </c>
      <c r="AI29" s="1">
        <v>-0.80318933725357056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3.3348950195312499</v>
      </c>
      <c r="AR29">
        <f t="shared" si="9"/>
        <v>6.6357378506811445E-3</v>
      </c>
      <c r="AS29">
        <f t="shared" si="10"/>
        <v>315.46213378906248</v>
      </c>
      <c r="AT29">
        <f t="shared" si="11"/>
        <v>310.27090682983396</v>
      </c>
      <c r="AU29">
        <f t="shared" si="12"/>
        <v>7.3581381065200731</v>
      </c>
      <c r="AV29">
        <f t="shared" si="13"/>
        <v>-2.5767439061126249</v>
      </c>
      <c r="AW29">
        <f t="shared" si="14"/>
        <v>8.3799086873301114</v>
      </c>
      <c r="AX29">
        <f t="shared" si="15"/>
        <v>85.715174686342678</v>
      </c>
      <c r="AY29">
        <f t="shared" si="16"/>
        <v>57.816466342836819</v>
      </c>
      <c r="AZ29">
        <f t="shared" si="17"/>
        <v>39.716520309448242</v>
      </c>
      <c r="BA29">
        <f t="shared" si="18"/>
        <v>7.3021122098085822</v>
      </c>
      <c r="BB29">
        <f t="shared" si="19"/>
        <v>0.1082525839883773</v>
      </c>
      <c r="BC29">
        <f t="shared" si="20"/>
        <v>2.7275057102611755</v>
      </c>
      <c r="BD29">
        <f t="shared" si="21"/>
        <v>4.5746064995474072</v>
      </c>
      <c r="BE29">
        <f t="shared" si="22"/>
        <v>6.7877183659125928E-2</v>
      </c>
      <c r="BF29">
        <f t="shared" si="23"/>
        <v>22.425388716551584</v>
      </c>
      <c r="BG29">
        <f t="shared" si="24"/>
        <v>0.5789884267354064</v>
      </c>
      <c r="BH29">
        <f t="shared" si="25"/>
        <v>30.093092492517837</v>
      </c>
      <c r="BI29">
        <f t="shared" si="26"/>
        <v>393.5845670730273</v>
      </c>
      <c r="BJ29">
        <f t="shared" si="27"/>
        <v>7.0694349387854039E-3</v>
      </c>
    </row>
    <row r="30" spans="1:62">
      <c r="A30" s="1">
        <v>21</v>
      </c>
      <c r="B30" s="1" t="s">
        <v>102</v>
      </c>
      <c r="C30" s="2">
        <v>41843</v>
      </c>
      <c r="D30" s="1" t="s">
        <v>74</v>
      </c>
      <c r="E30" s="1">
        <v>0</v>
      </c>
      <c r="F30" s="1" t="s">
        <v>75</v>
      </c>
      <c r="G30" s="1" t="s">
        <v>92</v>
      </c>
      <c r="H30" s="1">
        <v>0</v>
      </c>
      <c r="I30" s="1">
        <v>3494.5</v>
      </c>
      <c r="J30" s="1">
        <v>0</v>
      </c>
      <c r="K30">
        <f t="shared" si="0"/>
        <v>13.021026852311563</v>
      </c>
      <c r="L30">
        <f t="shared" si="1"/>
        <v>0.3321287788962769</v>
      </c>
      <c r="M30">
        <f t="shared" si="2"/>
        <v>296.71990902786587</v>
      </c>
      <c r="N30">
        <f t="shared" si="3"/>
        <v>18.506600462433322</v>
      </c>
      <c r="O30">
        <f t="shared" si="4"/>
        <v>5.4720053479164275</v>
      </c>
      <c r="P30">
        <f t="shared" si="5"/>
        <v>42.303714752197266</v>
      </c>
      <c r="Q30" s="1">
        <v>1</v>
      </c>
      <c r="R30">
        <f t="shared" si="6"/>
        <v>2.5178262293338776</v>
      </c>
      <c r="S30" s="1">
        <v>1</v>
      </c>
      <c r="T30">
        <f t="shared" si="7"/>
        <v>5.0356524586677551</v>
      </c>
      <c r="U30" s="1">
        <v>37.176166534423828</v>
      </c>
      <c r="V30" s="1">
        <v>42.303714752197266</v>
      </c>
      <c r="W30" s="1">
        <v>37.195266723632812</v>
      </c>
      <c r="X30" s="1">
        <v>399.66067504882812</v>
      </c>
      <c r="Y30" s="1">
        <v>395.5941162109375</v>
      </c>
      <c r="Z30" s="1">
        <v>26.115472793579102</v>
      </c>
      <c r="AA30" s="1">
        <v>29.705196380615234</v>
      </c>
      <c r="AB30" s="1">
        <v>40.10894775390625</v>
      </c>
      <c r="AC30" s="1">
        <v>45.622158050537109</v>
      </c>
      <c r="AD30" s="1">
        <v>500.22955322265625</v>
      </c>
      <c r="AE30" s="1">
        <v>64.851753234863281</v>
      </c>
      <c r="AF30" s="1">
        <v>107.41781616210938</v>
      </c>
      <c r="AG30" s="1">
        <v>97.767280578613281</v>
      </c>
      <c r="AH30" s="1">
        <v>23.377370834350586</v>
      </c>
      <c r="AI30" s="1">
        <v>-0.80318933725357056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5.0022955322265616</v>
      </c>
      <c r="AR30">
        <f t="shared" si="9"/>
        <v>1.8506600462433322E-2</v>
      </c>
      <c r="AS30">
        <f t="shared" si="10"/>
        <v>315.45371475219724</v>
      </c>
      <c r="AT30">
        <f t="shared" si="11"/>
        <v>310.32616653442381</v>
      </c>
      <c r="AU30">
        <f t="shared" si="12"/>
        <v>12.321832960005395</v>
      </c>
      <c r="AV30">
        <f t="shared" si="13"/>
        <v>-6.0968708386599255</v>
      </c>
      <c r="AW30">
        <f t="shared" si="14"/>
        <v>8.3762016171028453</v>
      </c>
      <c r="AX30">
        <f t="shared" si="15"/>
        <v>85.674896218143857</v>
      </c>
      <c r="AY30">
        <f t="shared" si="16"/>
        <v>55.969699837528623</v>
      </c>
      <c r="AZ30">
        <f t="shared" si="17"/>
        <v>39.739940643310547</v>
      </c>
      <c r="BA30">
        <f t="shared" si="18"/>
        <v>7.3112719918555804</v>
      </c>
      <c r="BB30">
        <f t="shared" si="19"/>
        <v>0.31157847684611512</v>
      </c>
      <c r="BC30">
        <f t="shared" si="20"/>
        <v>2.9041962691864174</v>
      </c>
      <c r="BD30">
        <f t="shared" si="21"/>
        <v>4.4070757226691626</v>
      </c>
      <c r="BE30">
        <f t="shared" si="22"/>
        <v>0.19648416847639183</v>
      </c>
      <c r="BF30">
        <f t="shared" si="23"/>
        <v>29.009498599187971</v>
      </c>
      <c r="BG30">
        <f t="shared" si="24"/>
        <v>0.75006148187919397</v>
      </c>
      <c r="BH30">
        <f t="shared" si="25"/>
        <v>34.962093501720815</v>
      </c>
      <c r="BI30">
        <f t="shared" si="26"/>
        <v>392.1033299831542</v>
      </c>
      <c r="BJ30">
        <f t="shared" si="27"/>
        <v>1.1610265036986367E-2</v>
      </c>
    </row>
    <row r="31" spans="1:62">
      <c r="A31" s="1">
        <v>22</v>
      </c>
      <c r="B31" s="1" t="s">
        <v>103</v>
      </c>
      <c r="C31" s="2">
        <v>41843</v>
      </c>
      <c r="D31" s="1" t="s">
        <v>74</v>
      </c>
      <c r="E31" s="1">
        <v>0</v>
      </c>
      <c r="F31" s="1" t="s">
        <v>78</v>
      </c>
      <c r="G31" s="1" t="s">
        <v>92</v>
      </c>
      <c r="H31" s="1">
        <v>0</v>
      </c>
      <c r="I31" s="1">
        <v>3652</v>
      </c>
      <c r="J31" s="1">
        <v>0</v>
      </c>
      <c r="K31">
        <f t="shared" si="0"/>
        <v>14.596361449262421</v>
      </c>
      <c r="L31">
        <f t="shared" si="1"/>
        <v>0.15784600881740024</v>
      </c>
      <c r="M31">
        <f t="shared" si="2"/>
        <v>210.41212896966286</v>
      </c>
      <c r="N31">
        <f t="shared" si="3"/>
        <v>9.3682749018801523</v>
      </c>
      <c r="O31">
        <f t="shared" si="4"/>
        <v>5.6482859157652721</v>
      </c>
      <c r="P31">
        <f t="shared" si="5"/>
        <v>42.771465301513672</v>
      </c>
      <c r="Q31" s="1">
        <v>2</v>
      </c>
      <c r="R31">
        <f t="shared" si="6"/>
        <v>2.2982609868049622</v>
      </c>
      <c r="S31" s="1">
        <v>1</v>
      </c>
      <c r="T31">
        <f t="shared" si="7"/>
        <v>4.5965219736099243</v>
      </c>
      <c r="U31" s="1">
        <v>37.238964080810547</v>
      </c>
      <c r="V31" s="1">
        <v>42.771465301513672</v>
      </c>
      <c r="W31" s="1">
        <v>37.269664764404297</v>
      </c>
      <c r="X31" s="1">
        <v>399.47525024414062</v>
      </c>
      <c r="Y31" s="1">
        <v>392.1702880859375</v>
      </c>
      <c r="Z31" s="1">
        <v>26.39732551574707</v>
      </c>
      <c r="AA31" s="1">
        <v>30.030527114868164</v>
      </c>
      <c r="AB31" s="1">
        <v>40.403823852539062</v>
      </c>
      <c r="AC31" s="1">
        <v>45.964813232421875</v>
      </c>
      <c r="AD31" s="1">
        <v>500.21670532226562</v>
      </c>
      <c r="AE31" s="1">
        <v>163.40159606933594</v>
      </c>
      <c r="AF31" s="1">
        <v>174.68559265136719</v>
      </c>
      <c r="AG31" s="1">
        <v>97.768524169921875</v>
      </c>
      <c r="AH31" s="1">
        <v>23.377370834350586</v>
      </c>
      <c r="AI31" s="1">
        <v>-0.80318933725357056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2.5010835266113278</v>
      </c>
      <c r="AR31">
        <f t="shared" si="9"/>
        <v>9.3682749018801515E-3</v>
      </c>
      <c r="AS31">
        <f t="shared" si="10"/>
        <v>315.92146530151365</v>
      </c>
      <c r="AT31">
        <f t="shared" si="11"/>
        <v>310.38896408081052</v>
      </c>
      <c r="AU31">
        <f t="shared" si="12"/>
        <v>31.046302863594065</v>
      </c>
      <c r="AV31">
        <f t="shared" si="13"/>
        <v>-3.4567411724575399</v>
      </c>
      <c r="AW31">
        <f t="shared" si="14"/>
        <v>8.5843262318307545</v>
      </c>
      <c r="AX31">
        <f t="shared" si="15"/>
        <v>87.802555113864457</v>
      </c>
      <c r="AY31">
        <f t="shared" si="16"/>
        <v>57.772027998996293</v>
      </c>
      <c r="AZ31">
        <f t="shared" si="17"/>
        <v>40.005214691162109</v>
      </c>
      <c r="BA31">
        <f t="shared" si="18"/>
        <v>7.4157190864587745</v>
      </c>
      <c r="BB31">
        <f t="shared" si="19"/>
        <v>0.15260548839666865</v>
      </c>
      <c r="BC31">
        <f t="shared" si="20"/>
        <v>2.9360403160654824</v>
      </c>
      <c r="BD31">
        <f t="shared" si="21"/>
        <v>4.4796787703932921</v>
      </c>
      <c r="BE31">
        <f t="shared" si="22"/>
        <v>9.5835809522736612E-2</v>
      </c>
      <c r="BF31">
        <f t="shared" si="23"/>
        <v>20.5716833168152</v>
      </c>
      <c r="BG31">
        <f t="shared" si="24"/>
        <v>0.53653256088476187</v>
      </c>
      <c r="BH31">
        <f t="shared" si="25"/>
        <v>32.404331615721773</v>
      </c>
      <c r="BI31">
        <f t="shared" si="26"/>
        <v>387.88333197659279</v>
      </c>
      <c r="BJ31">
        <f t="shared" si="27"/>
        <v>1.2194010358077967E-2</v>
      </c>
    </row>
    <row r="32" spans="1:62">
      <c r="A32" s="1">
        <v>23</v>
      </c>
      <c r="B32" s="1" t="s">
        <v>104</v>
      </c>
      <c r="C32" s="2">
        <v>41843</v>
      </c>
      <c r="D32" s="1" t="s">
        <v>74</v>
      </c>
      <c r="E32" s="1">
        <v>0</v>
      </c>
      <c r="F32" s="1" t="s">
        <v>80</v>
      </c>
      <c r="G32" s="1" t="s">
        <v>92</v>
      </c>
      <c r="H32" s="1">
        <v>0</v>
      </c>
      <c r="I32" s="1">
        <v>3770.5</v>
      </c>
      <c r="J32" s="1">
        <v>0</v>
      </c>
      <c r="K32">
        <f t="shared" si="0"/>
        <v>20.423897499853879</v>
      </c>
      <c r="L32">
        <f t="shared" si="1"/>
        <v>0.2577817940571529</v>
      </c>
      <c r="M32">
        <f t="shared" si="2"/>
        <v>226.06226442524331</v>
      </c>
      <c r="N32">
        <f t="shared" si="3"/>
        <v>13.754426307168284</v>
      </c>
      <c r="O32">
        <f t="shared" si="4"/>
        <v>5.1933837737857491</v>
      </c>
      <c r="P32">
        <f t="shared" si="5"/>
        <v>42.455989837646484</v>
      </c>
      <c r="Q32" s="1">
        <v>2.5</v>
      </c>
      <c r="R32">
        <f t="shared" si="6"/>
        <v>2.1884783655405045</v>
      </c>
      <c r="S32" s="1">
        <v>1</v>
      </c>
      <c r="T32">
        <f t="shared" si="7"/>
        <v>4.3769567310810089</v>
      </c>
      <c r="U32" s="1">
        <v>37.316551208496094</v>
      </c>
      <c r="V32" s="1">
        <v>42.455989837646484</v>
      </c>
      <c r="W32" s="1">
        <v>37.298320770263672</v>
      </c>
      <c r="X32" s="1">
        <v>399.56256103515625</v>
      </c>
      <c r="Y32" s="1">
        <v>386.69699096679688</v>
      </c>
      <c r="Z32" s="1">
        <v>26.597866058349609</v>
      </c>
      <c r="AA32" s="1">
        <v>33.243473052978516</v>
      </c>
      <c r="AB32" s="1">
        <v>40.538105010986328</v>
      </c>
      <c r="AC32" s="1">
        <v>50.666748046875</v>
      </c>
      <c r="AD32" s="1">
        <v>500.2244873046875</v>
      </c>
      <c r="AE32" s="1">
        <v>853.99560546875</v>
      </c>
      <c r="AF32" s="1">
        <v>846.01678466796875</v>
      </c>
      <c r="AG32" s="1">
        <v>97.766181945800781</v>
      </c>
      <c r="AH32" s="1">
        <v>23.377370834350586</v>
      </c>
      <c r="AI32" s="1">
        <v>-0.80318933725357056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8"/>
        <v>2.0008979492187495</v>
      </c>
      <c r="AR32">
        <f t="shared" si="9"/>
        <v>1.3754426307168284E-2</v>
      </c>
      <c r="AS32">
        <f t="shared" si="10"/>
        <v>315.60598983764646</v>
      </c>
      <c r="AT32">
        <f t="shared" si="11"/>
        <v>310.46655120849607</v>
      </c>
      <c r="AU32">
        <f t="shared" si="12"/>
        <v>162.25916300297831</v>
      </c>
      <c r="AV32">
        <f t="shared" si="13"/>
        <v>-4.064373153688293</v>
      </c>
      <c r="AW32">
        <f t="shared" si="14"/>
        <v>8.4434712087935715</v>
      </c>
      <c r="AX32">
        <f t="shared" si="15"/>
        <v>86.363925037743911</v>
      </c>
      <c r="AY32">
        <f t="shared" si="16"/>
        <v>53.120451984765396</v>
      </c>
      <c r="AZ32">
        <f t="shared" si="17"/>
        <v>39.886270523071289</v>
      </c>
      <c r="BA32">
        <f t="shared" si="18"/>
        <v>7.3687280197476994</v>
      </c>
      <c r="BB32">
        <f t="shared" si="19"/>
        <v>0.24344410208447714</v>
      </c>
      <c r="BC32">
        <f t="shared" si="20"/>
        <v>3.2500874350078228</v>
      </c>
      <c r="BD32">
        <f t="shared" si="21"/>
        <v>4.118640584739877</v>
      </c>
      <c r="BE32">
        <f t="shared" si="22"/>
        <v>0.15337887417913337</v>
      </c>
      <c r="BF32">
        <f t="shared" si="23"/>
        <v>22.101244474878065</v>
      </c>
      <c r="BG32">
        <f t="shared" si="24"/>
        <v>0.58459794026339806</v>
      </c>
      <c r="BH32">
        <f t="shared" si="25"/>
        <v>38.218582682077773</v>
      </c>
      <c r="BI32">
        <f t="shared" si="26"/>
        <v>380.39757716884668</v>
      </c>
      <c r="BJ32">
        <f t="shared" si="27"/>
        <v>2.0519910276452027E-2</v>
      </c>
    </row>
    <row r="33" spans="1:62">
      <c r="A33" s="1">
        <v>24</v>
      </c>
      <c r="B33" s="1" t="s">
        <v>105</v>
      </c>
      <c r="C33" s="2">
        <v>41843</v>
      </c>
      <c r="D33" s="1" t="s">
        <v>74</v>
      </c>
      <c r="E33" s="1">
        <v>0</v>
      </c>
      <c r="F33" s="1" t="s">
        <v>82</v>
      </c>
      <c r="G33" s="1" t="s">
        <v>92</v>
      </c>
      <c r="H33" s="1">
        <v>0</v>
      </c>
      <c r="I33" s="1">
        <v>3888.5</v>
      </c>
      <c r="J33" s="1">
        <v>0</v>
      </c>
      <c r="K33">
        <f t="shared" si="0"/>
        <v>20.362667403746887</v>
      </c>
      <c r="L33">
        <f t="shared" si="1"/>
        <v>0.27519531919063239</v>
      </c>
      <c r="M33">
        <f t="shared" si="2"/>
        <v>233.48995649824107</v>
      </c>
      <c r="N33">
        <f t="shared" si="3"/>
        <v>14.88327434613557</v>
      </c>
      <c r="O33">
        <f t="shared" si="4"/>
        <v>5.2777281626041654</v>
      </c>
      <c r="P33">
        <f t="shared" si="5"/>
        <v>42.791103363037109</v>
      </c>
      <c r="Q33" s="1">
        <v>2.5</v>
      </c>
      <c r="R33">
        <f t="shared" si="6"/>
        <v>2.1884783655405045</v>
      </c>
      <c r="S33" s="1">
        <v>1</v>
      </c>
      <c r="T33">
        <f t="shared" si="7"/>
        <v>4.3769567310810089</v>
      </c>
      <c r="U33" s="1">
        <v>37.445777893066406</v>
      </c>
      <c r="V33" s="1">
        <v>42.791103363037109</v>
      </c>
      <c r="W33" s="1">
        <v>37.416866302490234</v>
      </c>
      <c r="X33" s="1">
        <v>399.574462890625</v>
      </c>
      <c r="Y33" s="1">
        <v>386.5228271484375</v>
      </c>
      <c r="Z33" s="1">
        <v>26.725252151489258</v>
      </c>
      <c r="AA33" s="1">
        <v>33.911197662353516</v>
      </c>
      <c r="AB33" s="1">
        <v>40.447528839111328</v>
      </c>
      <c r="AC33" s="1">
        <v>51.323146820068359</v>
      </c>
      <c r="AD33" s="1">
        <v>500.232177734375</v>
      </c>
      <c r="AE33" s="1">
        <v>799.46942138671875</v>
      </c>
      <c r="AF33" s="1">
        <v>776.60101318359375</v>
      </c>
      <c r="AG33" s="1">
        <v>97.768089294433594</v>
      </c>
      <c r="AH33" s="1">
        <v>23.377370834350586</v>
      </c>
      <c r="AI33" s="1">
        <v>-0.80318933725357056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8"/>
        <v>2.0009287109374996</v>
      </c>
      <c r="AR33">
        <f t="shared" si="9"/>
        <v>1.488327434613557E-2</v>
      </c>
      <c r="AS33">
        <f t="shared" si="10"/>
        <v>315.94110336303709</v>
      </c>
      <c r="AT33">
        <f t="shared" si="11"/>
        <v>310.59577789306638</v>
      </c>
      <c r="AU33">
        <f t="shared" si="12"/>
        <v>151.89918815739293</v>
      </c>
      <c r="AV33">
        <f t="shared" si="13"/>
        <v>-4.5628438404835876</v>
      </c>
      <c r="AW33">
        <f t="shared" si="14"/>
        <v>8.5931611637383316</v>
      </c>
      <c r="AX33">
        <f t="shared" si="15"/>
        <v>87.893311874589145</v>
      </c>
      <c r="AY33">
        <f t="shared" si="16"/>
        <v>53.982114212235629</v>
      </c>
      <c r="AZ33">
        <f t="shared" si="17"/>
        <v>40.118440628051758</v>
      </c>
      <c r="BA33">
        <f t="shared" si="18"/>
        <v>7.4606921464949725</v>
      </c>
      <c r="BB33">
        <f t="shared" si="19"/>
        <v>0.25891630189152842</v>
      </c>
      <c r="BC33">
        <f t="shared" si="20"/>
        <v>3.3154330011341662</v>
      </c>
      <c r="BD33">
        <f t="shared" si="21"/>
        <v>4.1452591453608063</v>
      </c>
      <c r="BE33">
        <f t="shared" si="22"/>
        <v>0.16321054082165701</v>
      </c>
      <c r="BF33">
        <f t="shared" si="23"/>
        <v>22.827866916273447</v>
      </c>
      <c r="BG33">
        <f t="shared" si="24"/>
        <v>0.60407805205402065</v>
      </c>
      <c r="BH33">
        <f t="shared" si="25"/>
        <v>38.467917267064799</v>
      </c>
      <c r="BI33">
        <f t="shared" si="26"/>
        <v>380.242298762161</v>
      </c>
      <c r="BJ33">
        <f t="shared" si="27"/>
        <v>2.0600270079737949E-2</v>
      </c>
    </row>
    <row r="34" spans="1:62">
      <c r="A34" s="1">
        <v>25</v>
      </c>
      <c r="B34" s="1" t="s">
        <v>106</v>
      </c>
      <c r="C34" s="2">
        <v>41843</v>
      </c>
      <c r="D34" s="1" t="s">
        <v>74</v>
      </c>
      <c r="E34" s="1">
        <v>0</v>
      </c>
      <c r="F34" s="1" t="s">
        <v>107</v>
      </c>
      <c r="G34" s="1" t="s">
        <v>87</v>
      </c>
      <c r="H34" s="1">
        <v>0</v>
      </c>
      <c r="I34" s="1">
        <v>4096</v>
      </c>
      <c r="J34" s="1">
        <v>0</v>
      </c>
      <c r="K34">
        <f t="shared" si="0"/>
        <v>13.169942987171519</v>
      </c>
      <c r="L34">
        <f t="shared" si="1"/>
        <v>0.13446542373810205</v>
      </c>
      <c r="M34">
        <f t="shared" si="2"/>
        <v>203.00173586551784</v>
      </c>
      <c r="N34">
        <f t="shared" si="3"/>
        <v>8.5266491058034202</v>
      </c>
      <c r="O34">
        <f t="shared" si="4"/>
        <v>5.9888363894825938</v>
      </c>
      <c r="P34">
        <f t="shared" si="5"/>
        <v>43.429859161376953</v>
      </c>
      <c r="Q34" s="1">
        <v>1.5</v>
      </c>
      <c r="R34">
        <f t="shared" si="6"/>
        <v>2.4080436080694199</v>
      </c>
      <c r="S34" s="1">
        <v>1</v>
      </c>
      <c r="T34">
        <f t="shared" si="7"/>
        <v>4.8160872161388397</v>
      </c>
      <c r="U34" s="1">
        <v>37.727142333984375</v>
      </c>
      <c r="V34" s="1">
        <v>43.429859161376953</v>
      </c>
      <c r="W34" s="1">
        <v>37.710514068603516</v>
      </c>
      <c r="X34" s="1">
        <v>399.44992065429688</v>
      </c>
      <c r="Y34" s="1">
        <v>394.4918212890625</v>
      </c>
      <c r="Z34" s="1">
        <v>27.139715194702148</v>
      </c>
      <c r="AA34" s="1">
        <v>29.620943069458008</v>
      </c>
      <c r="AB34" s="1">
        <v>40.451896667480469</v>
      </c>
      <c r="AC34" s="1">
        <v>44.150180816650391</v>
      </c>
      <c r="AD34" s="1">
        <v>500.20083618164062</v>
      </c>
      <c r="AE34" s="1">
        <v>580.50140380859375</v>
      </c>
      <c r="AF34" s="1">
        <v>561.4443359375</v>
      </c>
      <c r="AG34" s="1">
        <v>97.769241333007812</v>
      </c>
      <c r="AH34" s="1">
        <v>23.377370834350586</v>
      </c>
      <c r="AI34" s="1">
        <v>-0.80318933725357056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8"/>
        <v>3.3346722412109373</v>
      </c>
      <c r="AR34">
        <f t="shared" si="9"/>
        <v>8.5266491058034206E-3</v>
      </c>
      <c r="AS34">
        <f t="shared" si="10"/>
        <v>316.57985916137693</v>
      </c>
      <c r="AT34">
        <f t="shared" si="11"/>
        <v>310.87714233398435</v>
      </c>
      <c r="AU34">
        <f t="shared" si="12"/>
        <v>110.29526533960961</v>
      </c>
      <c r="AV34">
        <f t="shared" si="13"/>
        <v>-2.485476243568252</v>
      </c>
      <c r="AW34">
        <f t="shared" si="14"/>
        <v>8.8848535209517188</v>
      </c>
      <c r="AX34">
        <f t="shared" si="15"/>
        <v>90.875753967338085</v>
      </c>
      <c r="AY34">
        <f t="shared" si="16"/>
        <v>61.254810897880077</v>
      </c>
      <c r="AZ34">
        <f t="shared" si="17"/>
        <v>40.578500747680664</v>
      </c>
      <c r="BA34">
        <f t="shared" si="18"/>
        <v>7.6458673611277055</v>
      </c>
      <c r="BB34">
        <f t="shared" si="19"/>
        <v>0.13081311428977413</v>
      </c>
      <c r="BC34">
        <f t="shared" si="20"/>
        <v>2.896017131469125</v>
      </c>
      <c r="BD34">
        <f t="shared" si="21"/>
        <v>4.7498502296585805</v>
      </c>
      <c r="BE34">
        <f t="shared" si="22"/>
        <v>8.2078672140258546E-2</v>
      </c>
      <c r="BF34">
        <f t="shared" si="23"/>
        <v>19.847325704855322</v>
      </c>
      <c r="BG34">
        <f t="shared" si="24"/>
        <v>0.51459048048747513</v>
      </c>
      <c r="BH34">
        <f t="shared" si="25"/>
        <v>30.221803707052551</v>
      </c>
      <c r="BI34">
        <f t="shared" si="26"/>
        <v>390.80014748110028</v>
      </c>
      <c r="BJ34">
        <f t="shared" si="27"/>
        <v>1.0184730849177067E-2</v>
      </c>
    </row>
    <row r="35" spans="1:62">
      <c r="A35" s="1">
        <v>26</v>
      </c>
      <c r="B35" s="1" t="s">
        <v>108</v>
      </c>
      <c r="C35" s="2">
        <v>41843</v>
      </c>
      <c r="D35" s="1" t="s">
        <v>74</v>
      </c>
      <c r="E35" s="1">
        <v>0</v>
      </c>
      <c r="F35" s="1" t="s">
        <v>75</v>
      </c>
      <c r="G35" s="1" t="s">
        <v>87</v>
      </c>
      <c r="H35" s="1">
        <v>0</v>
      </c>
      <c r="I35" s="1">
        <v>4210</v>
      </c>
      <c r="J35" s="1">
        <v>0</v>
      </c>
      <c r="K35">
        <f t="shared" si="0"/>
        <v>7.8481737569534848</v>
      </c>
      <c r="L35">
        <f t="shared" si="1"/>
        <v>0.12324816805072576</v>
      </c>
      <c r="M35">
        <f t="shared" si="2"/>
        <v>255.52274349638887</v>
      </c>
      <c r="N35">
        <f t="shared" si="3"/>
        <v>7.8873247433661611</v>
      </c>
      <c r="O35">
        <f t="shared" si="4"/>
        <v>6.0340998220132089</v>
      </c>
      <c r="P35">
        <f t="shared" si="5"/>
        <v>43.841922760009766</v>
      </c>
      <c r="Q35" s="1">
        <v>2.5</v>
      </c>
      <c r="R35">
        <f t="shared" si="6"/>
        <v>2.1884783655405045</v>
      </c>
      <c r="S35" s="1">
        <v>1</v>
      </c>
      <c r="T35">
        <f t="shared" si="7"/>
        <v>4.3769567310810089</v>
      </c>
      <c r="U35" s="1">
        <v>37.815258026123047</v>
      </c>
      <c r="V35" s="1">
        <v>43.841922760009766</v>
      </c>
      <c r="W35" s="1">
        <v>37.826057434082031</v>
      </c>
      <c r="X35" s="1">
        <v>399.38949584960938</v>
      </c>
      <c r="Y35" s="1">
        <v>393.91421508789062</v>
      </c>
      <c r="Z35" s="1">
        <v>27.309976577758789</v>
      </c>
      <c r="AA35" s="1">
        <v>31.129291534423828</v>
      </c>
      <c r="AB35" s="1">
        <v>40.510776519775391</v>
      </c>
      <c r="AC35" s="1">
        <v>46.176231384277344</v>
      </c>
      <c r="AD35" s="1">
        <v>500.20736694335938</v>
      </c>
      <c r="AE35" s="1">
        <v>210.53326416015625</v>
      </c>
      <c r="AF35" s="1">
        <v>260.19747924804688</v>
      </c>
      <c r="AG35" s="1">
        <v>97.76763916015625</v>
      </c>
      <c r="AH35" s="1">
        <v>23.377370834350586</v>
      </c>
      <c r="AI35" s="1">
        <v>-0.80318933725357056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8"/>
        <v>2.0008294677734377</v>
      </c>
      <c r="AR35">
        <f t="shared" si="9"/>
        <v>7.8873247433661614E-3</v>
      </c>
      <c r="AS35">
        <f t="shared" si="10"/>
        <v>316.99192276000974</v>
      </c>
      <c r="AT35">
        <f t="shared" si="11"/>
        <v>310.96525802612302</v>
      </c>
      <c r="AU35">
        <f t="shared" si="12"/>
        <v>40.001319688479271</v>
      </c>
      <c r="AV35">
        <f t="shared" si="13"/>
        <v>-3.0759091575650714</v>
      </c>
      <c r="AW35">
        <f t="shared" si="14"/>
        <v>9.0775371640620648</v>
      </c>
      <c r="AX35">
        <f t="shared" si="15"/>
        <v>92.848075723623296</v>
      </c>
      <c r="AY35">
        <f t="shared" si="16"/>
        <v>61.718784189199468</v>
      </c>
      <c r="AZ35">
        <f t="shared" si="17"/>
        <v>40.828590393066406</v>
      </c>
      <c r="BA35">
        <f t="shared" si="18"/>
        <v>7.748189836197537</v>
      </c>
      <c r="BB35">
        <f t="shared" si="19"/>
        <v>0.11987274153830393</v>
      </c>
      <c r="BC35">
        <f t="shared" si="20"/>
        <v>3.0434373420488554</v>
      </c>
      <c r="BD35">
        <f t="shared" si="21"/>
        <v>4.704752494148682</v>
      </c>
      <c r="BE35">
        <f t="shared" si="22"/>
        <v>7.5216584762018118E-2</v>
      </c>
      <c r="BF35">
        <f t="shared" si="23"/>
        <v>24.98185538336811</v>
      </c>
      <c r="BG35">
        <f t="shared" si="24"/>
        <v>0.64867611705603545</v>
      </c>
      <c r="BH35">
        <f t="shared" si="25"/>
        <v>31.0750686493089</v>
      </c>
      <c r="BI35">
        <f t="shared" si="26"/>
        <v>391.49357553789201</v>
      </c>
      <c r="BJ35">
        <f t="shared" si="27"/>
        <v>6.2295412621765764E-3</v>
      </c>
    </row>
    <row r="36" spans="1:62">
      <c r="A36" s="1">
        <v>27</v>
      </c>
      <c r="B36" s="1" t="s">
        <v>109</v>
      </c>
      <c r="C36" s="2">
        <v>41843</v>
      </c>
      <c r="D36" s="1" t="s">
        <v>74</v>
      </c>
      <c r="E36" s="1">
        <v>0</v>
      </c>
      <c r="F36" s="1" t="s">
        <v>78</v>
      </c>
      <c r="G36" s="1" t="s">
        <v>87</v>
      </c>
      <c r="H36" s="1">
        <v>0</v>
      </c>
      <c r="I36" s="1">
        <v>4310</v>
      </c>
      <c r="J36" s="1">
        <v>0</v>
      </c>
      <c r="K36">
        <f t="shared" si="0"/>
        <v>6.7144512090069561</v>
      </c>
      <c r="L36">
        <f t="shared" si="1"/>
        <v>0.10446042621701279</v>
      </c>
      <c r="M36">
        <f t="shared" si="2"/>
        <v>254.17256600814417</v>
      </c>
      <c r="N36">
        <f t="shared" si="3"/>
        <v>6.7821134545061836</v>
      </c>
      <c r="O36">
        <f t="shared" si="4"/>
        <v>6.0990414942015434</v>
      </c>
      <c r="P36">
        <f t="shared" si="5"/>
        <v>44.060981750488281</v>
      </c>
      <c r="Q36" s="1">
        <v>3</v>
      </c>
      <c r="R36">
        <f t="shared" si="6"/>
        <v>2.0786957442760468</v>
      </c>
      <c r="S36" s="1">
        <v>1</v>
      </c>
      <c r="T36">
        <f t="shared" si="7"/>
        <v>4.1573914885520935</v>
      </c>
      <c r="U36" s="1">
        <v>37.934860229492188</v>
      </c>
      <c r="V36" s="1">
        <v>44.060981750488281</v>
      </c>
      <c r="W36" s="1">
        <v>37.943496704101562</v>
      </c>
      <c r="X36" s="1">
        <v>399.22613525390625</v>
      </c>
      <c r="Y36" s="1">
        <v>393.59832763671875</v>
      </c>
      <c r="Z36" s="1">
        <v>27.588115692138672</v>
      </c>
      <c r="AA36" s="1">
        <v>31.527326583862305</v>
      </c>
      <c r="AB36" s="1">
        <v>40.659267425537109</v>
      </c>
      <c r="AC36" s="1">
        <v>46.464866638183594</v>
      </c>
      <c r="AD36" s="1">
        <v>500.22390747070312</v>
      </c>
      <c r="AE36" s="1">
        <v>209.27444458007812</v>
      </c>
      <c r="AF36" s="1">
        <v>396.33251953125</v>
      </c>
      <c r="AG36" s="1">
        <v>97.7689208984375</v>
      </c>
      <c r="AH36" s="1">
        <v>23.377370834350586</v>
      </c>
      <c r="AI36" s="1">
        <v>-0.80318933725357056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8"/>
        <v>1.6674130249023436</v>
      </c>
      <c r="AR36">
        <f t="shared" si="9"/>
        <v>6.7821134545061838E-3</v>
      </c>
      <c r="AS36">
        <f t="shared" si="10"/>
        <v>317.21098175048826</v>
      </c>
      <c r="AT36">
        <f t="shared" si="11"/>
        <v>311.08486022949216</v>
      </c>
      <c r="AU36">
        <f t="shared" si="12"/>
        <v>39.762143971265687</v>
      </c>
      <c r="AV36">
        <f t="shared" si="13"/>
        <v>-2.8290406209638115</v>
      </c>
      <c r="AW36">
        <f t="shared" si="14"/>
        <v>9.1814341931183829</v>
      </c>
      <c r="AX36">
        <f t="shared" si="15"/>
        <v>93.909538008055449</v>
      </c>
      <c r="AY36">
        <f t="shared" si="16"/>
        <v>62.382211424193144</v>
      </c>
      <c r="AZ36">
        <f t="shared" si="17"/>
        <v>40.997920989990234</v>
      </c>
      <c r="BA36">
        <f t="shared" si="18"/>
        <v>7.8181419660654505</v>
      </c>
      <c r="BB36">
        <f t="shared" si="19"/>
        <v>0.10190004146792628</v>
      </c>
      <c r="BC36">
        <f t="shared" si="20"/>
        <v>3.0823926989168395</v>
      </c>
      <c r="BD36">
        <f t="shared" si="21"/>
        <v>4.735749267148611</v>
      </c>
      <c r="BE36">
        <f t="shared" si="22"/>
        <v>6.391271563829734E-2</v>
      </c>
      <c r="BF36">
        <f t="shared" si="23"/>
        <v>24.850177500603131</v>
      </c>
      <c r="BG36">
        <f t="shared" si="24"/>
        <v>0.64576637694136496</v>
      </c>
      <c r="BH36">
        <f t="shared" si="25"/>
        <v>30.864110781172716</v>
      </c>
      <c r="BI36">
        <f t="shared" si="26"/>
        <v>391.41799192450122</v>
      </c>
      <c r="BJ36">
        <f t="shared" si="27"/>
        <v>5.2944823749834797E-3</v>
      </c>
    </row>
    <row r="37" spans="1:62">
      <c r="A37" s="1">
        <v>28</v>
      </c>
      <c r="B37" s="1" t="s">
        <v>110</v>
      </c>
      <c r="C37" s="2">
        <v>41843</v>
      </c>
      <c r="D37" s="1" t="s">
        <v>74</v>
      </c>
      <c r="E37" s="1">
        <v>0</v>
      </c>
      <c r="F37" s="1" t="s">
        <v>107</v>
      </c>
      <c r="G37" s="1" t="s">
        <v>87</v>
      </c>
      <c r="H37" s="1">
        <v>0</v>
      </c>
      <c r="I37" s="1">
        <v>4422</v>
      </c>
      <c r="J37" s="1">
        <v>0</v>
      </c>
      <c r="K37">
        <f t="shared" si="0"/>
        <v>10.505696686276789</v>
      </c>
      <c r="L37">
        <f t="shared" si="1"/>
        <v>9.4108491322995411E-2</v>
      </c>
      <c r="M37">
        <f t="shared" si="2"/>
        <v>180.85372028740514</v>
      </c>
      <c r="N37">
        <f t="shared" si="3"/>
        <v>6.3814176340864455</v>
      </c>
      <c r="O37">
        <f t="shared" si="4"/>
        <v>6.3405225274320181</v>
      </c>
      <c r="P37">
        <f t="shared" si="5"/>
        <v>44.328586578369141</v>
      </c>
      <c r="Q37" s="1">
        <v>2</v>
      </c>
      <c r="R37">
        <f t="shared" si="6"/>
        <v>2.2982609868049622</v>
      </c>
      <c r="S37" s="1">
        <v>1</v>
      </c>
      <c r="T37">
        <f t="shared" si="7"/>
        <v>4.5965219736099243</v>
      </c>
      <c r="U37" s="1">
        <v>38.166839599609375</v>
      </c>
      <c r="V37" s="1">
        <v>44.328586578369141</v>
      </c>
      <c r="W37" s="1">
        <v>38.145923614501953</v>
      </c>
      <c r="X37" s="1">
        <v>399.55621337890625</v>
      </c>
      <c r="Y37" s="1">
        <v>394.34942626953125</v>
      </c>
      <c r="Z37" s="1">
        <v>27.89581298828125</v>
      </c>
      <c r="AA37" s="1">
        <v>30.369863510131836</v>
      </c>
      <c r="AB37" s="1">
        <v>40.599311828613281</v>
      </c>
      <c r="AC37" s="1">
        <v>44.200019836425781</v>
      </c>
      <c r="AD37" s="1">
        <v>500.201171875</v>
      </c>
      <c r="AE37" s="1">
        <v>252.318359375</v>
      </c>
      <c r="AF37" s="1">
        <v>670.351318359375</v>
      </c>
      <c r="AG37" s="1">
        <v>97.768882751464844</v>
      </c>
      <c r="AH37" s="1">
        <v>23.377370834350586</v>
      </c>
      <c r="AI37" s="1">
        <v>-0.80318933725357056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8"/>
        <v>2.5010058593749998</v>
      </c>
      <c r="AR37">
        <f t="shared" si="9"/>
        <v>6.3814176340864451E-3</v>
      </c>
      <c r="AS37">
        <f t="shared" si="10"/>
        <v>317.47858657836912</v>
      </c>
      <c r="AT37">
        <f t="shared" si="11"/>
        <v>311.31683959960935</v>
      </c>
      <c r="AU37">
        <f t="shared" si="12"/>
        <v>47.940487679676153</v>
      </c>
      <c r="AV37">
        <f t="shared" si="13"/>
        <v>-2.3954246558446415</v>
      </c>
      <c r="AW37">
        <f t="shared" si="14"/>
        <v>9.3097501521320876</v>
      </c>
      <c r="AX37">
        <f t="shared" si="15"/>
        <v>95.222016352565944</v>
      </c>
      <c r="AY37">
        <f t="shared" si="16"/>
        <v>64.852152842434108</v>
      </c>
      <c r="AZ37">
        <f t="shared" si="17"/>
        <v>41.247713088989258</v>
      </c>
      <c r="BA37">
        <f t="shared" si="18"/>
        <v>7.9223321621440332</v>
      </c>
      <c r="BB37">
        <f t="shared" si="19"/>
        <v>9.2220385191996462E-2</v>
      </c>
      <c r="BC37">
        <f t="shared" si="20"/>
        <v>2.96922762470007</v>
      </c>
      <c r="BD37">
        <f t="shared" si="21"/>
        <v>4.9531045374439628</v>
      </c>
      <c r="BE37">
        <f t="shared" si="22"/>
        <v>5.7804452697611641E-2</v>
      </c>
      <c r="BF37">
        <f t="shared" si="23"/>
        <v>17.681866173945533</v>
      </c>
      <c r="BG37">
        <f t="shared" si="24"/>
        <v>0.45861286524046985</v>
      </c>
      <c r="BH37">
        <f t="shared" si="25"/>
        <v>28.788360702986459</v>
      </c>
      <c r="BI37">
        <f t="shared" si="26"/>
        <v>391.26389973274956</v>
      </c>
      <c r="BJ37">
        <f t="shared" si="27"/>
        <v>7.729866871114017E-3</v>
      </c>
    </row>
    <row r="38" spans="1:62">
      <c r="A38" s="1">
        <v>29</v>
      </c>
      <c r="B38" s="1" t="s">
        <v>111</v>
      </c>
      <c r="C38" s="2">
        <v>41843</v>
      </c>
      <c r="D38" s="1" t="s">
        <v>74</v>
      </c>
      <c r="E38" s="1">
        <v>0</v>
      </c>
      <c r="F38" s="1" t="s">
        <v>75</v>
      </c>
      <c r="G38" s="1" t="s">
        <v>87</v>
      </c>
      <c r="H38" s="1">
        <v>0</v>
      </c>
      <c r="I38" s="1">
        <v>4526.5</v>
      </c>
      <c r="J38" s="1">
        <v>0</v>
      </c>
      <c r="K38">
        <f t="shared" si="0"/>
        <v>10.372060858784101</v>
      </c>
      <c r="L38">
        <f t="shared" si="1"/>
        <v>0.12452255415479918</v>
      </c>
      <c r="M38">
        <f t="shared" si="2"/>
        <v>221.5008500975627</v>
      </c>
      <c r="N38">
        <f t="shared" si="3"/>
        <v>8.2227539397518044</v>
      </c>
      <c r="O38">
        <f t="shared" si="4"/>
        <v>6.2193510868794259</v>
      </c>
      <c r="P38">
        <f t="shared" si="5"/>
        <v>44.584812164306641</v>
      </c>
      <c r="Q38" s="1">
        <v>3</v>
      </c>
      <c r="R38">
        <f t="shared" si="6"/>
        <v>2.0786957442760468</v>
      </c>
      <c r="S38" s="1">
        <v>1</v>
      </c>
      <c r="T38">
        <f t="shared" si="7"/>
        <v>4.1573914885520935</v>
      </c>
      <c r="U38" s="1">
        <v>38.255924224853516</v>
      </c>
      <c r="V38" s="1">
        <v>44.584812164306641</v>
      </c>
      <c r="W38" s="1">
        <v>38.259254455566406</v>
      </c>
      <c r="X38" s="1">
        <v>399.54879760742188</v>
      </c>
      <c r="Y38" s="1">
        <v>391.39846801757812</v>
      </c>
      <c r="Z38" s="1">
        <v>28.111480712890625</v>
      </c>
      <c r="AA38" s="1">
        <v>32.880611419677734</v>
      </c>
      <c r="AB38" s="1">
        <v>40.716556549072266</v>
      </c>
      <c r="AC38" s="1">
        <v>47.6241455078125</v>
      </c>
      <c r="AD38" s="1">
        <v>500.24114990234375</v>
      </c>
      <c r="AE38" s="1">
        <v>480.43807983398438</v>
      </c>
      <c r="AF38" s="1">
        <v>503.375</v>
      </c>
      <c r="AG38" s="1">
        <v>97.769134521484375</v>
      </c>
      <c r="AH38" s="1">
        <v>23.377370834350586</v>
      </c>
      <c r="AI38" s="1">
        <v>-0.80318933725357056</v>
      </c>
      <c r="AJ38" s="1">
        <v>0.66666668653488159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8"/>
        <v>1.6674704996744789</v>
      </c>
      <c r="AR38">
        <f t="shared" si="9"/>
        <v>8.2227539397518052E-3</v>
      </c>
      <c r="AS38">
        <f t="shared" si="10"/>
        <v>317.73481216430662</v>
      </c>
      <c r="AT38">
        <f t="shared" si="11"/>
        <v>311.40592422485349</v>
      </c>
      <c r="AU38">
        <f t="shared" si="12"/>
        <v>91.283234023003388</v>
      </c>
      <c r="AV38">
        <f t="shared" si="13"/>
        <v>-2.952266332914844</v>
      </c>
      <c r="AW38">
        <f t="shared" si="14"/>
        <v>9.4340600079185535</v>
      </c>
      <c r="AX38">
        <f t="shared" si="15"/>
        <v>96.493234333024162</v>
      </c>
      <c r="AY38">
        <f t="shared" si="16"/>
        <v>63.612622913346428</v>
      </c>
      <c r="AZ38">
        <f t="shared" si="17"/>
        <v>41.420368194580078</v>
      </c>
      <c r="BA38">
        <f t="shared" si="18"/>
        <v>7.9950489241032789</v>
      </c>
      <c r="BB38">
        <f t="shared" si="19"/>
        <v>0.12090130759576442</v>
      </c>
      <c r="BC38">
        <f t="shared" si="20"/>
        <v>3.2147089210391275</v>
      </c>
      <c r="BD38">
        <f t="shared" si="21"/>
        <v>4.7803400030641514</v>
      </c>
      <c r="BE38">
        <f t="shared" si="22"/>
        <v>7.5880528273236922E-2</v>
      </c>
      <c r="BF38">
        <f t="shared" si="23"/>
        <v>21.655946409811754</v>
      </c>
      <c r="BG38">
        <f t="shared" si="24"/>
        <v>0.56592160725477048</v>
      </c>
      <c r="BH38">
        <f t="shared" si="25"/>
        <v>31.565923543512874</v>
      </c>
      <c r="BI38">
        <f t="shared" si="26"/>
        <v>388.03042288689568</v>
      </c>
      <c r="BJ38">
        <f t="shared" si="27"/>
        <v>8.4375775904683131E-3</v>
      </c>
    </row>
    <row r="39" spans="1:62">
      <c r="A39" s="1">
        <v>30</v>
      </c>
      <c r="B39" s="1" t="s">
        <v>112</v>
      </c>
      <c r="C39" s="2">
        <v>41843</v>
      </c>
      <c r="D39" s="1" t="s">
        <v>74</v>
      </c>
      <c r="E39" s="1">
        <v>0</v>
      </c>
      <c r="F39" s="1" t="s">
        <v>78</v>
      </c>
      <c r="G39" s="1" t="s">
        <v>87</v>
      </c>
      <c r="H39" s="1">
        <v>0</v>
      </c>
      <c r="I39" s="1">
        <v>4637.5</v>
      </c>
      <c r="J39" s="1">
        <v>0</v>
      </c>
      <c r="K39">
        <f t="shared" si="0"/>
        <v>8.6718518111747436</v>
      </c>
      <c r="L39">
        <f t="shared" si="1"/>
        <v>0.10245641510355116</v>
      </c>
      <c r="M39">
        <f t="shared" si="2"/>
        <v>220.40387701497056</v>
      </c>
      <c r="N39">
        <f t="shared" si="3"/>
        <v>6.6802823085144265</v>
      </c>
      <c r="O39">
        <f t="shared" si="4"/>
        <v>6.1209686631393776</v>
      </c>
      <c r="P39">
        <f t="shared" si="5"/>
        <v>44.377216339111328</v>
      </c>
      <c r="Q39" s="1">
        <v>3.5</v>
      </c>
      <c r="R39">
        <f t="shared" si="6"/>
        <v>1.9689131230115891</v>
      </c>
      <c r="S39" s="1">
        <v>1</v>
      </c>
      <c r="T39">
        <f t="shared" si="7"/>
        <v>3.9378262460231781</v>
      </c>
      <c r="U39" s="1">
        <v>38.209156036376953</v>
      </c>
      <c r="V39" s="1">
        <v>44.377216339111328</v>
      </c>
      <c r="W39" s="1">
        <v>38.225292205810547</v>
      </c>
      <c r="X39" s="1">
        <v>399.36953735351562</v>
      </c>
      <c r="Y39" s="1">
        <v>391.47097778320312</v>
      </c>
      <c r="Z39" s="1">
        <v>28.334011077880859</v>
      </c>
      <c r="AA39" s="1">
        <v>32.855236053466797</v>
      </c>
      <c r="AB39" s="1">
        <v>41.143314361572266</v>
      </c>
      <c r="AC39" s="1">
        <v>47.708507537841797</v>
      </c>
      <c r="AD39" s="1">
        <v>500.14764404296875</v>
      </c>
      <c r="AE39" s="1">
        <v>377.4334716796875</v>
      </c>
      <c r="AF39" s="1">
        <v>392.3826904296875</v>
      </c>
      <c r="AG39" s="1">
        <v>97.770263671875</v>
      </c>
      <c r="AH39" s="1">
        <v>23.377370834350586</v>
      </c>
      <c r="AI39" s="1">
        <v>-0.80318933725357056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8"/>
        <v>1.4289932686941964</v>
      </c>
      <c r="AR39">
        <f t="shared" si="9"/>
        <v>6.6802823085144267E-3</v>
      </c>
      <c r="AS39">
        <f t="shared" si="10"/>
        <v>317.52721633911131</v>
      </c>
      <c r="AT39">
        <f t="shared" si="11"/>
        <v>311.35915603637693</v>
      </c>
      <c r="AU39">
        <f t="shared" si="12"/>
        <v>71.712358719269105</v>
      </c>
      <c r="AV39">
        <f t="shared" si="13"/>
        <v>-2.656857680924118</v>
      </c>
      <c r="AW39">
        <f t="shared" si="14"/>
        <v>9.3332337550885196</v>
      </c>
      <c r="AX39">
        <f t="shared" si="15"/>
        <v>95.460863094443681</v>
      </c>
      <c r="AY39">
        <f t="shared" si="16"/>
        <v>62.605627040976884</v>
      </c>
      <c r="AZ39">
        <f t="shared" si="17"/>
        <v>41.293186187744141</v>
      </c>
      <c r="BA39">
        <f t="shared" si="18"/>
        <v>7.9414281721714239</v>
      </c>
      <c r="BB39">
        <f t="shared" si="19"/>
        <v>9.9858251094663772E-2</v>
      </c>
      <c r="BC39">
        <f t="shared" si="20"/>
        <v>3.2122650919491424</v>
      </c>
      <c r="BD39">
        <f t="shared" si="21"/>
        <v>4.7291630802222819</v>
      </c>
      <c r="BE39">
        <f t="shared" si="22"/>
        <v>6.2639748653127256E-2</v>
      </c>
      <c r="BF39">
        <f t="shared" si="23"/>
        <v>21.548945170057181</v>
      </c>
      <c r="BG39">
        <f t="shared" si="24"/>
        <v>0.56301460267389314</v>
      </c>
      <c r="BH39">
        <f t="shared" si="25"/>
        <v>31.698490266783718</v>
      </c>
      <c r="BI39">
        <f t="shared" si="26"/>
        <v>388.49801777591261</v>
      </c>
      <c r="BJ39">
        <f t="shared" si="27"/>
        <v>7.0755730442379769E-3</v>
      </c>
    </row>
    <row r="40" spans="1:62">
      <c r="A40" s="1">
        <v>31</v>
      </c>
      <c r="B40" s="1" t="s">
        <v>113</v>
      </c>
      <c r="C40" s="2">
        <v>41843</v>
      </c>
      <c r="D40" s="1" t="s">
        <v>74</v>
      </c>
      <c r="E40" s="1">
        <v>0</v>
      </c>
      <c r="F40" s="1" t="s">
        <v>80</v>
      </c>
      <c r="G40" s="1" t="s">
        <v>87</v>
      </c>
      <c r="H40" s="1">
        <v>0</v>
      </c>
      <c r="I40" s="1">
        <v>4770</v>
      </c>
      <c r="J40" s="1">
        <v>0</v>
      </c>
      <c r="K40">
        <f t="shared" si="0"/>
        <v>6.2128869661588464</v>
      </c>
      <c r="L40">
        <f t="shared" si="1"/>
        <v>0.11755278538767862</v>
      </c>
      <c r="M40">
        <f t="shared" si="2"/>
        <v>269.64742500015285</v>
      </c>
      <c r="N40">
        <f t="shared" si="3"/>
        <v>7.6524642194806356</v>
      </c>
      <c r="O40">
        <f t="shared" si="4"/>
        <v>6.1335486938404884</v>
      </c>
      <c r="P40">
        <f t="shared" si="5"/>
        <v>44.727710723876953</v>
      </c>
      <c r="Q40" s="1">
        <v>4</v>
      </c>
      <c r="R40">
        <f t="shared" si="6"/>
        <v>1.8591305017471313</v>
      </c>
      <c r="S40" s="1">
        <v>1</v>
      </c>
      <c r="T40">
        <f t="shared" si="7"/>
        <v>3.7182610034942627</v>
      </c>
      <c r="U40" s="1">
        <v>38.172191619873047</v>
      </c>
      <c r="V40" s="1">
        <v>44.727710723876953</v>
      </c>
      <c r="W40" s="1">
        <v>38.189620971679688</v>
      </c>
      <c r="X40" s="1">
        <v>399.24996948242188</v>
      </c>
      <c r="Y40" s="1">
        <v>391.88375854492188</v>
      </c>
      <c r="Z40" s="1">
        <v>28.565067291259766</v>
      </c>
      <c r="AA40" s="1">
        <v>34.473426818847656</v>
      </c>
      <c r="AB40" s="1">
        <v>41.561698913574219</v>
      </c>
      <c r="AC40" s="1">
        <v>50.15826416015625</v>
      </c>
      <c r="AD40" s="1">
        <v>500.21719360351562</v>
      </c>
      <c r="AE40" s="1">
        <v>302.0728759765625</v>
      </c>
      <c r="AF40" s="1">
        <v>289.649658203125</v>
      </c>
      <c r="AG40" s="1">
        <v>97.769828796386719</v>
      </c>
      <c r="AH40" s="1">
        <v>23.377370834350586</v>
      </c>
      <c r="AI40" s="1">
        <v>-0.80318933725357056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8"/>
        <v>1.2505429840087889</v>
      </c>
      <c r="AR40">
        <f t="shared" si="9"/>
        <v>7.6524642194806354E-3</v>
      </c>
      <c r="AS40">
        <f t="shared" si="10"/>
        <v>317.87771072387693</v>
      </c>
      <c r="AT40">
        <f t="shared" si="11"/>
        <v>311.32219161987302</v>
      </c>
      <c r="AU40">
        <f t="shared" si="12"/>
        <v>57.393845715349016</v>
      </c>
      <c r="AV40">
        <f t="shared" si="13"/>
        <v>-3.3642249529801833</v>
      </c>
      <c r="AW40">
        <f t="shared" si="14"/>
        <v>9.5040097319439898</v>
      </c>
      <c r="AX40">
        <f t="shared" si="15"/>
        <v>97.208002191932138</v>
      </c>
      <c r="AY40">
        <f t="shared" si="16"/>
        <v>62.734575373084482</v>
      </c>
      <c r="AZ40">
        <f t="shared" si="17"/>
        <v>41.449951171875</v>
      </c>
      <c r="BA40">
        <f t="shared" si="18"/>
        <v>8.0075661519836441</v>
      </c>
      <c r="BB40">
        <f t="shared" si="19"/>
        <v>0.1139502493645654</v>
      </c>
      <c r="BC40">
        <f t="shared" si="20"/>
        <v>3.3704610381035018</v>
      </c>
      <c r="BD40">
        <f t="shared" si="21"/>
        <v>4.6371051138801427</v>
      </c>
      <c r="BE40">
        <f t="shared" si="22"/>
        <v>7.1534040400770119E-2</v>
      </c>
      <c r="BF40">
        <f t="shared" si="23"/>
        <v>26.363382577651471</v>
      </c>
      <c r="BG40">
        <f t="shared" si="24"/>
        <v>0.68808012355848369</v>
      </c>
      <c r="BH40">
        <f t="shared" si="25"/>
        <v>33.032148496659353</v>
      </c>
      <c r="BI40">
        <f t="shared" si="26"/>
        <v>389.62802733174658</v>
      </c>
      <c r="BJ40">
        <f t="shared" si="27"/>
        <v>5.2672033442907528E-3</v>
      </c>
    </row>
    <row r="41" spans="1:62">
      <c r="A41" s="1">
        <v>32</v>
      </c>
      <c r="B41" s="1" t="s">
        <v>114</v>
      </c>
      <c r="C41" s="2">
        <v>41843</v>
      </c>
      <c r="D41" s="1" t="s">
        <v>74</v>
      </c>
      <c r="E41" s="1">
        <v>0</v>
      </c>
      <c r="F41" s="1" t="s">
        <v>75</v>
      </c>
      <c r="G41" s="1" t="s">
        <v>115</v>
      </c>
      <c r="H41" s="1">
        <v>0</v>
      </c>
      <c r="I41" s="1">
        <v>4913</v>
      </c>
      <c r="J41" s="1">
        <v>0</v>
      </c>
      <c r="K41">
        <f t="shared" si="0"/>
        <v>8.1615512671011903</v>
      </c>
      <c r="L41">
        <f t="shared" si="1"/>
        <v>0.12692226695583034</v>
      </c>
      <c r="M41">
        <f t="shared" si="2"/>
        <v>251.12911797419423</v>
      </c>
      <c r="N41">
        <f t="shared" si="3"/>
        <v>8.2250604383756567</v>
      </c>
      <c r="O41">
        <f t="shared" si="4"/>
        <v>6.112039064956468</v>
      </c>
      <c r="P41">
        <f t="shared" si="5"/>
        <v>44.629238128662109</v>
      </c>
      <c r="Q41" s="1">
        <v>3.5</v>
      </c>
      <c r="R41">
        <f t="shared" si="6"/>
        <v>1.9689131230115891</v>
      </c>
      <c r="S41" s="1">
        <v>1</v>
      </c>
      <c r="T41">
        <f t="shared" si="7"/>
        <v>3.9378262460231781</v>
      </c>
      <c r="U41" s="1">
        <v>38.091339111328125</v>
      </c>
      <c r="V41" s="1">
        <v>44.629238128662109</v>
      </c>
      <c r="W41" s="1">
        <v>38.117008209228516</v>
      </c>
      <c r="X41" s="1">
        <v>399.02792358398438</v>
      </c>
      <c r="Y41" s="1">
        <v>391.0665283203125</v>
      </c>
      <c r="Z41" s="1">
        <v>28.641294479370117</v>
      </c>
      <c r="AA41" s="1">
        <v>34.19964599609375</v>
      </c>
      <c r="AB41" s="1">
        <v>41.855758666992188</v>
      </c>
      <c r="AC41" s="1">
        <v>49.978610992431641</v>
      </c>
      <c r="AD41" s="1">
        <v>500.20553588867188</v>
      </c>
      <c r="AE41" s="1">
        <v>251.33055114746094</v>
      </c>
      <c r="AF41" s="1">
        <v>259.43917846679688</v>
      </c>
      <c r="AG41" s="1">
        <v>97.770599365234375</v>
      </c>
      <c r="AH41" s="1">
        <v>23.377370834350586</v>
      </c>
      <c r="AI41" s="1">
        <v>-0.80318933725357056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8"/>
        <v>1.4291586739676339</v>
      </c>
      <c r="AR41">
        <f t="shared" si="9"/>
        <v>8.2250604383756563E-3</v>
      </c>
      <c r="AS41">
        <f t="shared" si="10"/>
        <v>317.77923812866209</v>
      </c>
      <c r="AT41">
        <f t="shared" si="11"/>
        <v>311.2413391113281</v>
      </c>
      <c r="AU41">
        <f t="shared" si="12"/>
        <v>47.752804118798849</v>
      </c>
      <c r="AV41">
        <f t="shared" si="13"/>
        <v>-3.5001938280495457</v>
      </c>
      <c r="AW41">
        <f t="shared" si="14"/>
        <v>9.455758952073392</v>
      </c>
      <c r="AX41">
        <f t="shared" si="15"/>
        <v>96.713725940762785</v>
      </c>
      <c r="AY41">
        <f t="shared" si="16"/>
        <v>62.514079944669035</v>
      </c>
      <c r="AZ41">
        <f t="shared" si="17"/>
        <v>41.360288619995117</v>
      </c>
      <c r="BA41">
        <f t="shared" si="18"/>
        <v>7.9696800412567459</v>
      </c>
      <c r="BB41">
        <f t="shared" si="19"/>
        <v>0.12295910372500089</v>
      </c>
      <c r="BC41">
        <f t="shared" si="20"/>
        <v>3.343719887116924</v>
      </c>
      <c r="BD41">
        <f t="shared" si="21"/>
        <v>4.6259601541398219</v>
      </c>
      <c r="BE41">
        <f t="shared" si="22"/>
        <v>7.7195942403102041E-2</v>
      </c>
      <c r="BF41">
        <f t="shared" si="23"/>
        <v>24.553044382399623</v>
      </c>
      <c r="BG41">
        <f t="shared" si="24"/>
        <v>0.64216469523185793</v>
      </c>
      <c r="BH41">
        <f t="shared" si="25"/>
        <v>32.994081859718335</v>
      </c>
      <c r="BI41">
        <f t="shared" si="26"/>
        <v>388.26851400423806</v>
      </c>
      <c r="BJ41">
        <f t="shared" si="27"/>
        <v>6.9354810111150363E-3</v>
      </c>
    </row>
    <row r="42" spans="1:62">
      <c r="A42" s="1">
        <v>33</v>
      </c>
      <c r="B42" s="1" t="s">
        <v>116</v>
      </c>
      <c r="C42" s="2">
        <v>41843</v>
      </c>
      <c r="D42" s="1" t="s">
        <v>74</v>
      </c>
      <c r="E42" s="1">
        <v>0</v>
      </c>
      <c r="F42" s="1" t="s">
        <v>78</v>
      </c>
      <c r="G42" s="1" t="s">
        <v>115</v>
      </c>
      <c r="H42" s="1">
        <v>0</v>
      </c>
      <c r="I42" s="1">
        <v>5048</v>
      </c>
      <c r="J42" s="1">
        <v>0</v>
      </c>
      <c r="K42">
        <f t="shared" si="0"/>
        <v>10.167180281737702</v>
      </c>
      <c r="L42">
        <f t="shared" si="1"/>
        <v>7.49628355733052E-2</v>
      </c>
      <c r="M42">
        <f t="shared" si="2"/>
        <v>140.11091705356441</v>
      </c>
      <c r="N42">
        <f t="shared" si="3"/>
        <v>4.9639185686865561</v>
      </c>
      <c r="O42">
        <f t="shared" si="4"/>
        <v>6.1811673251813382</v>
      </c>
      <c r="P42">
        <f t="shared" si="5"/>
        <v>44.433212280273438</v>
      </c>
      <c r="Q42" s="1">
        <v>4</v>
      </c>
      <c r="R42">
        <f t="shared" si="6"/>
        <v>1.8591305017471313</v>
      </c>
      <c r="S42" s="1">
        <v>1</v>
      </c>
      <c r="T42">
        <f t="shared" si="7"/>
        <v>3.7182610034942627</v>
      </c>
      <c r="U42" s="1">
        <v>38.089267730712891</v>
      </c>
      <c r="V42" s="1">
        <v>44.433212280273438</v>
      </c>
      <c r="W42" s="1">
        <v>38.136688232421875</v>
      </c>
      <c r="X42" s="1">
        <v>399.07525634765625</v>
      </c>
      <c r="Y42" s="1">
        <v>389.3992919921875</v>
      </c>
      <c r="Z42" s="1">
        <v>28.676397323608398</v>
      </c>
      <c r="AA42" s="1">
        <v>32.516761779785156</v>
      </c>
      <c r="AB42" s="1">
        <v>41.911590576171875</v>
      </c>
      <c r="AC42" s="1">
        <v>47.524421691894531</v>
      </c>
      <c r="AD42" s="1">
        <v>500.21377563476562</v>
      </c>
      <c r="AE42" s="1">
        <v>336.676513671875</v>
      </c>
      <c r="AF42" s="1">
        <v>385.77005004882812</v>
      </c>
      <c r="AG42" s="1">
        <v>97.770210266113281</v>
      </c>
      <c r="AH42" s="1">
        <v>23.377370834350586</v>
      </c>
      <c r="AI42" s="1">
        <v>-0.80318933725357056</v>
      </c>
      <c r="AJ42" s="1">
        <v>0.66666668653488159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8"/>
        <v>1.250534439086914</v>
      </c>
      <c r="AR42">
        <f t="shared" si="9"/>
        <v>4.9639185686865565E-3</v>
      </c>
      <c r="AS42">
        <f t="shared" si="10"/>
        <v>317.58321228027341</v>
      </c>
      <c r="AT42">
        <f t="shared" si="11"/>
        <v>311.23926773071287</v>
      </c>
      <c r="AU42">
        <f t="shared" si="12"/>
        <v>63.96853679495689</v>
      </c>
      <c r="AV42">
        <f t="shared" si="13"/>
        <v>-2.1937741328522851</v>
      </c>
      <c r="AW42">
        <f t="shared" si="14"/>
        <v>9.3603379615640492</v>
      </c>
      <c r="AX42">
        <f t="shared" si="15"/>
        <v>95.738138806154339</v>
      </c>
      <c r="AY42">
        <f t="shared" si="16"/>
        <v>63.221377026369183</v>
      </c>
      <c r="AZ42">
        <f t="shared" si="17"/>
        <v>41.261240005493164</v>
      </c>
      <c r="BA42">
        <f t="shared" si="18"/>
        <v>7.9280085060665053</v>
      </c>
      <c r="BB42">
        <f t="shared" si="19"/>
        <v>7.348139736780987E-2</v>
      </c>
      <c r="BC42">
        <f t="shared" si="20"/>
        <v>3.1791706363827106</v>
      </c>
      <c r="BD42">
        <f t="shared" si="21"/>
        <v>4.7488378696837952</v>
      </c>
      <c r="BE42">
        <f t="shared" si="22"/>
        <v>4.6056712688909672E-2</v>
      </c>
      <c r="BF42">
        <f t="shared" si="23"/>
        <v>13.698673820904949</v>
      </c>
      <c r="BG42">
        <f t="shared" si="24"/>
        <v>0.35981297330241535</v>
      </c>
      <c r="BH42">
        <f t="shared" si="25"/>
        <v>30.833840456057494</v>
      </c>
      <c r="BI42">
        <f t="shared" si="26"/>
        <v>385.70786383062295</v>
      </c>
      <c r="BJ42">
        <f t="shared" si="27"/>
        <v>8.1277371838272706E-3</v>
      </c>
    </row>
    <row r="43" spans="1:62">
      <c r="A43" s="1">
        <v>35</v>
      </c>
      <c r="B43" s="1" t="s">
        <v>117</v>
      </c>
      <c r="C43" s="2">
        <v>41843</v>
      </c>
      <c r="D43" s="1" t="s">
        <v>74</v>
      </c>
      <c r="E43" s="1">
        <v>0</v>
      </c>
      <c r="F43" s="1" t="s">
        <v>80</v>
      </c>
      <c r="G43" s="1" t="s">
        <v>115</v>
      </c>
      <c r="H43" s="1">
        <v>0</v>
      </c>
      <c r="I43" s="1">
        <v>5460</v>
      </c>
      <c r="J43" s="1">
        <v>0</v>
      </c>
      <c r="K43">
        <f t="shared" ref="K43:K53" si="28">(X43-Y43*(1000-Z43)/(1000-AA43))*AQ43</f>
        <v>0.48495885266272049</v>
      </c>
      <c r="L43">
        <f t="shared" ref="L43:L53" si="29">IF(BB43&lt;&gt;0,1/(1/BB43-1/T43),0)</f>
        <v>4.1269818471837257E-2</v>
      </c>
      <c r="M43">
        <f t="shared" ref="M43:M53" si="30">((BE43-AR43/2)*Y43-K43)/(BE43+AR43/2)</f>
        <v>337.96990059613296</v>
      </c>
      <c r="N43">
        <f t="shared" ref="N43:N53" si="31">AR43*1000</f>
        <v>2.8270980364600735</v>
      </c>
      <c r="O43">
        <f t="shared" ref="O43:O53" si="32">(AW43-BC43)</f>
        <v>6.3449869254490991</v>
      </c>
      <c r="P43">
        <f t="shared" ref="P43:P53" si="33">(V43+AV43*J43)</f>
        <v>44.512218475341797</v>
      </c>
      <c r="Q43" s="1">
        <v>4.5</v>
      </c>
      <c r="R43">
        <f t="shared" ref="R43:R53" si="34">(Q43*AK43+AL43)</f>
        <v>1.7493478804826736</v>
      </c>
      <c r="S43" s="1">
        <v>1</v>
      </c>
      <c r="T43">
        <f t="shared" ref="T43:T53" si="35">R43*(S43+1)*(S43+1)/(S43*S43+1)</f>
        <v>3.4986957609653473</v>
      </c>
      <c r="U43" s="1">
        <v>37.760238647460938</v>
      </c>
      <c r="V43" s="1">
        <v>44.512218475341797</v>
      </c>
      <c r="W43" s="1">
        <v>37.792972564697266</v>
      </c>
      <c r="X43" s="1">
        <v>399.1317138671875</v>
      </c>
      <c r="Y43" s="1">
        <v>397.6839599609375</v>
      </c>
      <c r="Z43" s="1">
        <v>28.769609451293945</v>
      </c>
      <c r="AA43" s="1">
        <v>31.233554840087891</v>
      </c>
      <c r="AB43" s="1">
        <v>42.804672241210938</v>
      </c>
      <c r="AC43" s="1">
        <v>46.470638275146484</v>
      </c>
      <c r="AD43" s="1">
        <v>500.19735717773438</v>
      </c>
      <c r="AE43" s="1">
        <v>175.67269897460938</v>
      </c>
      <c r="AF43" s="1">
        <v>202.87754821777344</v>
      </c>
      <c r="AG43" s="1">
        <v>97.770133972167969</v>
      </c>
      <c r="AH43" s="1">
        <v>27.489980697631836</v>
      </c>
      <c r="AI43" s="1">
        <v>-0.99225336313247681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ref="AQ43:AQ53" si="36">AD43*0.000001/(Q43*0.0001)</f>
        <v>1.1115496826171876</v>
      </c>
      <c r="AR43">
        <f t="shared" ref="AR43:AR53" si="37">(AA43-Z43)/(1000-AA43)*AQ43</f>
        <v>2.8270980364600734E-3</v>
      </c>
      <c r="AS43">
        <f t="shared" ref="AS43:AS53" si="38">(V43+273.15)</f>
        <v>317.66221847534177</v>
      </c>
      <c r="AT43">
        <f t="shared" ref="AT43:AT53" si="39">(U43+273.15)</f>
        <v>310.91023864746091</v>
      </c>
      <c r="AU43">
        <f t="shared" ref="AU43:AU53" si="40">(AE43*AM43+AF43*AN43)*AO43</f>
        <v>33.377812386339428</v>
      </c>
      <c r="AV43">
        <f t="shared" ref="AV43:AV53" si="41">((AU43+0.00000010773*(AT43^4-AS43^4))-AR43*44100)/(R43*51.4+0.00000043092*AS43^3)</f>
        <v>-1.7510111455602799</v>
      </c>
      <c r="AW43">
        <f t="shared" ref="AW43:AW53" si="42">0.61365*EXP(17.502*P43/(240.97+P43))</f>
        <v>9.3986957665915476</v>
      </c>
      <c r="AX43">
        <f t="shared" ref="AX43:AX53" si="43">AW43*1000/AG43</f>
        <v>96.130539917916607</v>
      </c>
      <c r="AY43">
        <f t="shared" ref="AY43:AY53" si="44">(AX43-AA43)</f>
        <v>64.896985077828717</v>
      </c>
      <c r="AZ43">
        <f t="shared" ref="AZ43:AZ53" si="45">IF(J43,V43,(U43+V43)/2)</f>
        <v>41.136228561401367</v>
      </c>
      <c r="BA43">
        <f t="shared" ref="BA43:BA53" si="46">0.61365*EXP(17.502*AZ43/(240.97+AZ43))</f>
        <v>7.8756834570549028</v>
      </c>
      <c r="BB43">
        <f t="shared" ref="BB43:BB53" si="47">IF(AY43&lt;&gt;0,(1000-(AX43+AA43)/2)/AY43*AR43,0)</f>
        <v>4.0788684438616184E-2</v>
      </c>
      <c r="BC43">
        <f t="shared" ref="BC43:BC53" si="48">AA43*AG43/1000</f>
        <v>3.0537088411424484</v>
      </c>
      <c r="BD43">
        <f t="shared" ref="BD43:BD53" si="49">(BA43-BC43)</f>
        <v>4.8219746159124544</v>
      </c>
      <c r="BE43">
        <f t="shared" ref="BE43:BE53" si="50">1/(1.6/L43+1.37/T43)</f>
        <v>2.5535722428360719E-2</v>
      </c>
      <c r="BF43">
        <f t="shared" ref="BF43:BF53" si="51">M43*AG43*0.001</f>
        <v>33.043362459844211</v>
      </c>
      <c r="BG43">
        <f t="shared" ref="BG43:BG53" si="52">M43/Y43</f>
        <v>0.84984544166511022</v>
      </c>
      <c r="BH43">
        <f t="shared" ref="BH43:BH53" si="53">(1-AR43*AG43/AW43/L43)*100</f>
        <v>28.739817736834006</v>
      </c>
      <c r="BI43">
        <f t="shared" ref="BI43:BI53" si="54">(Y43-K43/(T43/1.35))</f>
        <v>397.49683467316623</v>
      </c>
      <c r="BJ43">
        <f t="shared" ref="BJ43:BJ53" si="55">K43*BH43/100/BI43</f>
        <v>3.5063496912750655E-4</v>
      </c>
    </row>
    <row r="44" spans="1:62">
      <c r="A44" s="1">
        <v>36</v>
      </c>
      <c r="B44" s="1" t="s">
        <v>118</v>
      </c>
      <c r="C44" s="2">
        <v>41843</v>
      </c>
      <c r="D44" s="1" t="s">
        <v>74</v>
      </c>
      <c r="E44" s="1">
        <v>0</v>
      </c>
      <c r="F44" s="1" t="s">
        <v>82</v>
      </c>
      <c r="G44" s="1" t="s">
        <v>115</v>
      </c>
      <c r="H44" s="1">
        <v>0</v>
      </c>
      <c r="I44" s="1">
        <v>5570</v>
      </c>
      <c r="J44" s="1">
        <v>0</v>
      </c>
      <c r="K44">
        <f t="shared" si="28"/>
        <v>-2.6958934208220553</v>
      </c>
      <c r="L44">
        <f t="shared" si="29"/>
        <v>4.0709663744276994E-2</v>
      </c>
      <c r="M44">
        <f t="shared" si="30"/>
        <v>459.3445443281467</v>
      </c>
      <c r="N44">
        <f t="shared" si="31"/>
        <v>2.8365652198234139</v>
      </c>
      <c r="O44">
        <f t="shared" si="32"/>
        <v>6.4523053308377811</v>
      </c>
      <c r="P44">
        <f t="shared" si="33"/>
        <v>44.784423828125</v>
      </c>
      <c r="Q44" s="1">
        <v>5</v>
      </c>
      <c r="R44">
        <f t="shared" si="34"/>
        <v>1.6395652592182159</v>
      </c>
      <c r="S44" s="1">
        <v>1</v>
      </c>
      <c r="T44">
        <f t="shared" si="35"/>
        <v>3.2791305184364319</v>
      </c>
      <c r="U44" s="1">
        <v>37.702945709228516</v>
      </c>
      <c r="V44" s="1">
        <v>44.784423828125</v>
      </c>
      <c r="W44" s="1">
        <v>37.763355255126953</v>
      </c>
      <c r="X44" s="1">
        <v>399.15493774414062</v>
      </c>
      <c r="Y44" s="1">
        <v>400.71359252929688</v>
      </c>
      <c r="Z44" s="1">
        <v>28.75146484375</v>
      </c>
      <c r="AA44" s="1">
        <v>31.497648239135742</v>
      </c>
      <c r="AB44" s="1">
        <v>42.911796569824219</v>
      </c>
      <c r="AC44" s="1">
        <v>47.010501861572266</v>
      </c>
      <c r="AD44" s="1">
        <v>500.18875122070312</v>
      </c>
      <c r="AE44" s="1">
        <v>78.106101989746094</v>
      </c>
      <c r="AF44" s="1">
        <v>102.40360260009766</v>
      </c>
      <c r="AG44" s="1">
        <v>97.772056579589844</v>
      </c>
      <c r="AH44" s="1">
        <v>27.489980697631836</v>
      </c>
      <c r="AI44" s="1">
        <v>-0.99225336313247681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36"/>
        <v>1.0003775024414061</v>
      </c>
      <c r="AR44">
        <f t="shared" si="37"/>
        <v>2.8365652198234139E-3</v>
      </c>
      <c r="AS44">
        <f t="shared" si="38"/>
        <v>317.93442382812498</v>
      </c>
      <c r="AT44">
        <f t="shared" si="39"/>
        <v>310.85294570922849</v>
      </c>
      <c r="AU44">
        <f t="shared" si="40"/>
        <v>14.840159191832299</v>
      </c>
      <c r="AV44">
        <f t="shared" si="41"/>
        <v>-2.0901817855574154</v>
      </c>
      <c r="AW44">
        <f t="shared" si="42"/>
        <v>9.5318951765985798</v>
      </c>
      <c r="AX44">
        <f t="shared" si="43"/>
        <v>97.490995996788584</v>
      </c>
      <c r="AY44">
        <f t="shared" si="44"/>
        <v>65.993347757652842</v>
      </c>
      <c r="AZ44">
        <f t="shared" si="45"/>
        <v>41.243684768676758</v>
      </c>
      <c r="BA44">
        <f t="shared" si="46"/>
        <v>7.9206424254152461</v>
      </c>
      <c r="BB44">
        <f t="shared" si="47"/>
        <v>4.0210459978063322E-2</v>
      </c>
      <c r="BC44">
        <f t="shared" si="48"/>
        <v>3.0795898457607982</v>
      </c>
      <c r="BD44">
        <f t="shared" si="49"/>
        <v>4.8410525796544484</v>
      </c>
      <c r="BE44">
        <f t="shared" si="50"/>
        <v>2.5175916073616196E-2</v>
      </c>
      <c r="BF44">
        <f t="shared" si="51"/>
        <v>44.911060777577475</v>
      </c>
      <c r="BG44">
        <f t="shared" si="52"/>
        <v>1.1463163538545631</v>
      </c>
      <c r="BH44">
        <f t="shared" si="53"/>
        <v>28.528853137850074</v>
      </c>
      <c r="BI44">
        <f t="shared" si="54"/>
        <v>401.82347702387477</v>
      </c>
      <c r="BJ44">
        <f t="shared" si="55"/>
        <v>-1.9140431526692237E-3</v>
      </c>
    </row>
    <row r="45" spans="1:62">
      <c r="A45" s="1">
        <v>37</v>
      </c>
      <c r="B45" s="1" t="s">
        <v>119</v>
      </c>
      <c r="C45" s="2">
        <v>41843</v>
      </c>
      <c r="D45" s="1" t="s">
        <v>74</v>
      </c>
      <c r="E45" s="1">
        <v>0</v>
      </c>
      <c r="F45" s="1" t="s">
        <v>80</v>
      </c>
      <c r="G45" s="1" t="s">
        <v>115</v>
      </c>
      <c r="H45" s="1">
        <v>0</v>
      </c>
      <c r="I45" s="1">
        <v>5664</v>
      </c>
      <c r="J45" s="1">
        <v>0</v>
      </c>
      <c r="K45">
        <f t="shared" si="28"/>
        <v>5.6812670500496987</v>
      </c>
      <c r="L45">
        <f t="shared" si="29"/>
        <v>6.5652255487993402E-2</v>
      </c>
      <c r="M45">
        <f t="shared" si="30"/>
        <v>220.92788442614935</v>
      </c>
      <c r="N45">
        <f t="shared" si="31"/>
        <v>4.5411621775043072</v>
      </c>
      <c r="O45">
        <f t="shared" si="32"/>
        <v>6.4261199547025463</v>
      </c>
      <c r="P45">
        <f t="shared" si="33"/>
        <v>44.627910614013672</v>
      </c>
      <c r="Q45" s="1">
        <v>2.5</v>
      </c>
      <c r="R45">
        <f t="shared" si="34"/>
        <v>2.1884783655405045</v>
      </c>
      <c r="S45" s="1">
        <v>1</v>
      </c>
      <c r="T45">
        <f t="shared" si="35"/>
        <v>4.3769567310810089</v>
      </c>
      <c r="U45" s="1">
        <v>37.741226196289062</v>
      </c>
      <c r="V45" s="1">
        <v>44.627910614013672</v>
      </c>
      <c r="W45" s="1">
        <v>37.769023895263672</v>
      </c>
      <c r="X45" s="1">
        <v>399.46240234375</v>
      </c>
      <c r="Y45" s="1">
        <v>395.72463989257812</v>
      </c>
      <c r="Z45" s="1">
        <v>28.780559539794922</v>
      </c>
      <c r="AA45" s="1">
        <v>30.979976654052734</v>
      </c>
      <c r="AB45" s="1">
        <v>42.866226196289062</v>
      </c>
      <c r="AC45" s="1">
        <v>46.142074584960938</v>
      </c>
      <c r="AD45" s="1">
        <v>500.18673706054688</v>
      </c>
      <c r="AE45" s="1">
        <v>297.70553588867188</v>
      </c>
      <c r="AF45" s="1">
        <v>346.43502807617188</v>
      </c>
      <c r="AG45" s="1">
        <v>97.772506713867188</v>
      </c>
      <c r="AH45" s="1">
        <v>27.489980697631836</v>
      </c>
      <c r="AI45" s="1">
        <v>-0.99225336313247681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36"/>
        <v>2.0007469482421874</v>
      </c>
      <c r="AR45">
        <f t="shared" si="37"/>
        <v>4.5411621775043069E-3</v>
      </c>
      <c r="AS45">
        <f t="shared" si="38"/>
        <v>317.77791061401365</v>
      </c>
      <c r="AT45">
        <f t="shared" si="39"/>
        <v>310.89122619628904</v>
      </c>
      <c r="AU45">
        <f t="shared" si="40"/>
        <v>56.564051109062348</v>
      </c>
      <c r="AV45">
        <f t="shared" si="41"/>
        <v>-1.8673866826456431</v>
      </c>
      <c r="AW45">
        <f t="shared" si="42"/>
        <v>9.4551099301063655</v>
      </c>
      <c r="AX45">
        <f t="shared" si="43"/>
        <v>96.705201164340579</v>
      </c>
      <c r="AY45">
        <f t="shared" si="44"/>
        <v>65.725224510287845</v>
      </c>
      <c r="AZ45">
        <f t="shared" si="45"/>
        <v>41.184568405151367</v>
      </c>
      <c r="BA45">
        <f t="shared" si="46"/>
        <v>7.8958810996529989</v>
      </c>
      <c r="BB45">
        <f t="shared" si="47"/>
        <v>6.4682055620372478E-2</v>
      </c>
      <c r="BC45">
        <f t="shared" si="48"/>
        <v>3.0289899754038196</v>
      </c>
      <c r="BD45">
        <f t="shared" si="49"/>
        <v>4.8668911242491788</v>
      </c>
      <c r="BE45">
        <f t="shared" si="50"/>
        <v>4.0512345845338804E-2</v>
      </c>
      <c r="BF45">
        <f t="shared" si="51"/>
        <v>21.600673063336163</v>
      </c>
      <c r="BG45">
        <f t="shared" si="52"/>
        <v>0.55828690497038946</v>
      </c>
      <c r="BH45">
        <f t="shared" si="53"/>
        <v>28.473408727186012</v>
      </c>
      <c r="BI45">
        <f t="shared" si="54"/>
        <v>393.97234692081901</v>
      </c>
      <c r="BJ45">
        <f t="shared" si="55"/>
        <v>4.1059998263500239E-3</v>
      </c>
    </row>
    <row r="46" spans="1:62">
      <c r="A46" s="1">
        <v>38</v>
      </c>
      <c r="B46" s="1" t="s">
        <v>120</v>
      </c>
      <c r="C46" s="2">
        <v>41843</v>
      </c>
      <c r="D46" s="1" t="s">
        <v>74</v>
      </c>
      <c r="E46" s="1">
        <v>0</v>
      </c>
      <c r="F46" s="1" t="s">
        <v>82</v>
      </c>
      <c r="G46" s="1" t="s">
        <v>115</v>
      </c>
      <c r="H46" s="1">
        <v>0</v>
      </c>
      <c r="I46" s="1">
        <v>5751</v>
      </c>
      <c r="J46" s="1">
        <v>0</v>
      </c>
      <c r="K46">
        <f t="shared" si="28"/>
        <v>1.2950469791883814</v>
      </c>
      <c r="L46">
        <f t="shared" si="29"/>
        <v>8.8874700917461996E-2</v>
      </c>
      <c r="M46">
        <f t="shared" si="30"/>
        <v>332.48165707912892</v>
      </c>
      <c r="N46">
        <f t="shared" si="31"/>
        <v>6.0748791836339251</v>
      </c>
      <c r="O46">
        <f t="shared" si="32"/>
        <v>6.3858206004521811</v>
      </c>
      <c r="P46">
        <f t="shared" si="33"/>
        <v>44.930820465087891</v>
      </c>
      <c r="Q46" s="1">
        <v>3.5</v>
      </c>
      <c r="R46">
        <f t="shared" si="34"/>
        <v>1.9689131230115891</v>
      </c>
      <c r="S46" s="1">
        <v>1</v>
      </c>
      <c r="T46">
        <f t="shared" si="35"/>
        <v>3.9378262460231781</v>
      </c>
      <c r="U46" s="1">
        <v>37.744846343994141</v>
      </c>
      <c r="V46" s="1">
        <v>44.930820465087891</v>
      </c>
      <c r="W46" s="1">
        <v>37.782089233398438</v>
      </c>
      <c r="X46" s="1">
        <v>399.495361328125</v>
      </c>
      <c r="Y46" s="1">
        <v>396.90219116210938</v>
      </c>
      <c r="Z46" s="1">
        <v>28.806278228759766</v>
      </c>
      <c r="AA46" s="1">
        <v>32.916885375976562</v>
      </c>
      <c r="AB46" s="1">
        <v>42.896331787109375</v>
      </c>
      <c r="AC46" s="1">
        <v>49.017566680908203</v>
      </c>
      <c r="AD46" s="1">
        <v>500.22283935546875</v>
      </c>
      <c r="AE46" s="1">
        <v>159.67764282226562</v>
      </c>
      <c r="AF46" s="1">
        <v>191.46902465820312</v>
      </c>
      <c r="AG46" s="1">
        <v>97.773040771484375</v>
      </c>
      <c r="AH46" s="1">
        <v>27.489980697631836</v>
      </c>
      <c r="AI46" s="1">
        <v>-0.99225336313247681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36"/>
        <v>1.4292081124441964</v>
      </c>
      <c r="AR46">
        <f t="shared" si="37"/>
        <v>6.0748791836339249E-3</v>
      </c>
      <c r="AS46">
        <f t="shared" si="38"/>
        <v>318.08082046508787</v>
      </c>
      <c r="AT46">
        <f t="shared" si="39"/>
        <v>310.89484634399412</v>
      </c>
      <c r="AU46">
        <f t="shared" si="40"/>
        <v>30.338751755529302</v>
      </c>
      <c r="AV46">
        <f t="shared" si="41"/>
        <v>-2.9016339772758784</v>
      </c>
      <c r="AW46">
        <f t="shared" si="42"/>
        <v>9.604204576387815</v>
      </c>
      <c r="AX46">
        <f t="shared" si="43"/>
        <v>98.229578425762668</v>
      </c>
      <c r="AY46">
        <f t="shared" si="44"/>
        <v>65.312693049786105</v>
      </c>
      <c r="AZ46">
        <f t="shared" si="45"/>
        <v>41.337833404541016</v>
      </c>
      <c r="BA46">
        <f t="shared" si="46"/>
        <v>7.9602161360635</v>
      </c>
      <c r="BB46">
        <f t="shared" si="47"/>
        <v>8.6913116839764465E-2</v>
      </c>
      <c r="BC46">
        <f t="shared" si="48"/>
        <v>3.2183839759356343</v>
      </c>
      <c r="BD46">
        <f t="shared" si="49"/>
        <v>4.7418321601278652</v>
      </c>
      <c r="BE46">
        <f t="shared" si="50"/>
        <v>5.4493592880590365E-2</v>
      </c>
      <c r="BF46">
        <f t="shared" si="51"/>
        <v>32.507742613368357</v>
      </c>
      <c r="BG46">
        <f t="shared" si="52"/>
        <v>0.8376916643005663</v>
      </c>
      <c r="BH46">
        <f t="shared" si="53"/>
        <v>30.414746656265066</v>
      </c>
      <c r="BI46">
        <f t="shared" si="54"/>
        <v>396.45821184136867</v>
      </c>
      <c r="BJ46">
        <f t="shared" si="55"/>
        <v>9.9351015071762932E-4</v>
      </c>
    </row>
    <row r="47" spans="1:62">
      <c r="A47" s="1">
        <v>39</v>
      </c>
      <c r="B47" s="1" t="s">
        <v>121</v>
      </c>
      <c r="C47" s="2">
        <v>41843</v>
      </c>
      <c r="D47" s="1" t="s">
        <v>74</v>
      </c>
      <c r="E47" s="1">
        <v>0</v>
      </c>
      <c r="F47" s="1" t="s">
        <v>78</v>
      </c>
      <c r="G47" s="1" t="s">
        <v>115</v>
      </c>
      <c r="H47" s="1">
        <v>0</v>
      </c>
      <c r="I47" s="1">
        <v>6646</v>
      </c>
      <c r="J47" s="1">
        <v>0</v>
      </c>
      <c r="K47">
        <f t="shared" si="28"/>
        <v>9.0995574126681529</v>
      </c>
      <c r="L47">
        <f t="shared" si="29"/>
        <v>6.1032941803059536E-2</v>
      </c>
      <c r="M47">
        <f t="shared" si="30"/>
        <v>110.22468361069664</v>
      </c>
      <c r="N47">
        <f t="shared" si="31"/>
        <v>5.4926037447327669</v>
      </c>
      <c r="O47">
        <f t="shared" si="32"/>
        <v>8.2707818631363956</v>
      </c>
      <c r="P47">
        <f t="shared" si="33"/>
        <v>48.598526000976562</v>
      </c>
      <c r="Q47" s="1">
        <v>4.5</v>
      </c>
      <c r="R47">
        <f t="shared" si="34"/>
        <v>1.7493478804826736</v>
      </c>
      <c r="S47" s="1">
        <v>1</v>
      </c>
      <c r="T47">
        <f t="shared" si="35"/>
        <v>3.4986957609653473</v>
      </c>
      <c r="U47" s="1">
        <v>39.448379516601562</v>
      </c>
      <c r="V47" s="1">
        <v>48.598526000976562</v>
      </c>
      <c r="W47" s="1">
        <v>39.464206695556641</v>
      </c>
      <c r="X47" s="1">
        <v>398.907958984375</v>
      </c>
      <c r="Y47" s="1">
        <v>388.79998779296875</v>
      </c>
      <c r="Z47" s="1">
        <v>29.044771194458008</v>
      </c>
      <c r="AA47" s="1">
        <v>33.819232940673828</v>
      </c>
      <c r="AB47" s="1">
        <v>39.451534271240234</v>
      </c>
      <c r="AC47" s="1">
        <v>45.936687469482422</v>
      </c>
      <c r="AD47" s="1">
        <v>500.17819213867188</v>
      </c>
      <c r="AE47" s="1">
        <v>550.5819091796875</v>
      </c>
      <c r="AF47" s="1">
        <v>636.164306640625</v>
      </c>
      <c r="AG47" s="1">
        <v>97.769783020019531</v>
      </c>
      <c r="AH47" s="1">
        <v>27.489980697631836</v>
      </c>
      <c r="AI47" s="1">
        <v>-0.99225336313247681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36"/>
        <v>1.1115070936414928</v>
      </c>
      <c r="AR47">
        <f t="shared" si="37"/>
        <v>5.4926037447327672E-3</v>
      </c>
      <c r="AS47">
        <f t="shared" si="38"/>
        <v>321.74852600097654</v>
      </c>
      <c r="AT47">
        <f t="shared" si="39"/>
        <v>312.59837951660154</v>
      </c>
      <c r="AU47">
        <f t="shared" si="40"/>
        <v>104.61056143145106</v>
      </c>
      <c r="AV47">
        <f t="shared" si="41"/>
        <v>-2.5266179451248196</v>
      </c>
      <c r="AW47">
        <f t="shared" si="42"/>
        <v>11.577280929649573</v>
      </c>
      <c r="AX47">
        <f t="shared" si="43"/>
        <v>118.41369155211264</v>
      </c>
      <c r="AY47">
        <f t="shared" si="44"/>
        <v>84.59445861143881</v>
      </c>
      <c r="AZ47">
        <f t="shared" si="45"/>
        <v>44.023452758789062</v>
      </c>
      <c r="BA47">
        <f t="shared" si="46"/>
        <v>9.163561989880769</v>
      </c>
      <c r="BB47">
        <f t="shared" si="47"/>
        <v>5.9986508128988057E-2</v>
      </c>
      <c r="BC47">
        <f t="shared" si="48"/>
        <v>3.3064990665131773</v>
      </c>
      <c r="BD47">
        <f t="shared" si="49"/>
        <v>5.8570629233675913</v>
      </c>
      <c r="BE47">
        <f t="shared" si="50"/>
        <v>3.7584199478251326E-2</v>
      </c>
      <c r="BF47">
        <f t="shared" si="51"/>
        <v>10.776643400068115</v>
      </c>
      <c r="BG47">
        <f t="shared" si="52"/>
        <v>0.28349970954574705</v>
      </c>
      <c r="BH47">
        <f t="shared" si="53"/>
        <v>24.00027083492531</v>
      </c>
      <c r="BI47">
        <f t="shared" si="54"/>
        <v>385.28885011584975</v>
      </c>
      <c r="BJ47">
        <f t="shared" si="55"/>
        <v>5.6682627155268369E-3</v>
      </c>
    </row>
    <row r="48" spans="1:62">
      <c r="A48" s="1">
        <v>40</v>
      </c>
      <c r="B48" s="1" t="s">
        <v>122</v>
      </c>
      <c r="C48" s="2">
        <v>41843</v>
      </c>
      <c r="D48" s="1" t="s">
        <v>74</v>
      </c>
      <c r="E48" s="1">
        <v>0</v>
      </c>
      <c r="F48" s="1" t="s">
        <v>80</v>
      </c>
      <c r="G48" s="1" t="s">
        <v>123</v>
      </c>
      <c r="H48" s="1">
        <v>0</v>
      </c>
      <c r="I48" s="1">
        <v>6752.5</v>
      </c>
      <c r="J48" s="1">
        <v>0</v>
      </c>
      <c r="K48">
        <f t="shared" si="28"/>
        <v>0.39214717494970125</v>
      </c>
      <c r="L48">
        <f t="shared" si="29"/>
        <v>8.0533036492629551E-2</v>
      </c>
      <c r="M48">
        <f t="shared" si="30"/>
        <v>336.45221032829579</v>
      </c>
      <c r="N48">
        <f t="shared" si="31"/>
        <v>6.9430596169332599</v>
      </c>
      <c r="O48">
        <f t="shared" si="32"/>
        <v>7.9949964371077504</v>
      </c>
      <c r="P48">
        <f t="shared" si="33"/>
        <v>48.623073577880859</v>
      </c>
      <c r="Q48" s="1">
        <v>6</v>
      </c>
      <c r="R48">
        <f t="shared" si="34"/>
        <v>1.4200000166893005</v>
      </c>
      <c r="S48" s="1">
        <v>1</v>
      </c>
      <c r="T48">
        <f t="shared" si="35"/>
        <v>2.8400000333786011</v>
      </c>
      <c r="U48" s="1">
        <v>39.376792907714844</v>
      </c>
      <c r="V48" s="1">
        <v>48.623073577880859</v>
      </c>
      <c r="W48" s="1">
        <v>39.421714782714844</v>
      </c>
      <c r="X48" s="1">
        <v>399.96054077148438</v>
      </c>
      <c r="Y48" s="1">
        <v>396.19046020507812</v>
      </c>
      <c r="Z48" s="1">
        <v>28.763486862182617</v>
      </c>
      <c r="AA48" s="1">
        <v>36.785640716552734</v>
      </c>
      <c r="AB48" s="1">
        <v>39.220478057861328</v>
      </c>
      <c r="AC48" s="1">
        <v>50.159091949462891</v>
      </c>
      <c r="AD48" s="1">
        <v>500.18896484375</v>
      </c>
      <c r="AE48" s="1">
        <v>314.629638671875</v>
      </c>
      <c r="AF48" s="1">
        <v>396.44342041015625</v>
      </c>
      <c r="AG48" s="1">
        <v>97.771476745605469</v>
      </c>
      <c r="AH48" s="1">
        <v>27.489980697631836</v>
      </c>
      <c r="AI48" s="1">
        <v>-0.99225336313247681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36"/>
        <v>0.83364827473958325</v>
      </c>
      <c r="AR48">
        <f t="shared" si="37"/>
        <v>6.9430596169332602E-3</v>
      </c>
      <c r="AS48">
        <f t="shared" si="38"/>
        <v>321.77307357788084</v>
      </c>
      <c r="AT48">
        <f t="shared" si="39"/>
        <v>312.52679290771482</v>
      </c>
      <c r="AU48">
        <f t="shared" si="40"/>
        <v>59.779630597520736</v>
      </c>
      <c r="AV48">
        <f t="shared" si="41"/>
        <v>-4.2766313683325494</v>
      </c>
      <c r="AW48">
        <f t="shared" si="42"/>
        <v>11.591582852998384</v>
      </c>
      <c r="AX48">
        <f t="shared" si="43"/>
        <v>118.55791933222888</v>
      </c>
      <c r="AY48">
        <f t="shared" si="44"/>
        <v>81.772278615676143</v>
      </c>
      <c r="AZ48">
        <f t="shared" si="45"/>
        <v>43.999933242797852</v>
      </c>
      <c r="BA48">
        <f t="shared" si="46"/>
        <v>9.1523767771843296</v>
      </c>
      <c r="BB48">
        <f t="shared" si="47"/>
        <v>7.8312356290912419E-2</v>
      </c>
      <c r="BC48">
        <f t="shared" si="48"/>
        <v>3.5965864158906333</v>
      </c>
      <c r="BD48">
        <f t="shared" si="49"/>
        <v>5.5557903612936963</v>
      </c>
      <c r="BE48">
        <f t="shared" si="50"/>
        <v>4.9140007461146287E-2</v>
      </c>
      <c r="BF48">
        <f t="shared" si="51"/>
        <v>32.895429458120532</v>
      </c>
      <c r="BG48">
        <f t="shared" si="52"/>
        <v>0.84921835360230447</v>
      </c>
      <c r="BH48">
        <f t="shared" si="53"/>
        <v>27.281275780632786</v>
      </c>
      <c r="BI48">
        <f t="shared" si="54"/>
        <v>396.00405221917669</v>
      </c>
      <c r="BJ48">
        <f t="shared" si="55"/>
        <v>2.7015570084312345E-4</v>
      </c>
    </row>
    <row r="49" spans="1:62">
      <c r="A49" s="1">
        <v>41</v>
      </c>
      <c r="B49" s="1" t="s">
        <v>124</v>
      </c>
      <c r="C49" s="2">
        <v>41843</v>
      </c>
      <c r="D49" s="1" t="s">
        <v>74</v>
      </c>
      <c r="E49" s="1">
        <v>0</v>
      </c>
      <c r="F49" s="1" t="s">
        <v>82</v>
      </c>
      <c r="G49" s="1" t="s">
        <v>123</v>
      </c>
      <c r="H49" s="1">
        <v>0</v>
      </c>
      <c r="I49" s="1">
        <v>6930</v>
      </c>
      <c r="J49" s="1">
        <v>0</v>
      </c>
      <c r="K49">
        <f t="shared" si="28"/>
        <v>6.2189566228418771</v>
      </c>
      <c r="L49">
        <f t="shared" si="29"/>
        <v>-8.0213679869232026E-3</v>
      </c>
      <c r="M49">
        <f t="shared" si="30"/>
        <v>1484.8950304470468</v>
      </c>
      <c r="N49">
        <f t="shared" si="31"/>
        <v>-0.77945551604507213</v>
      </c>
      <c r="O49">
        <f t="shared" si="32"/>
        <v>8.7884866045392656</v>
      </c>
      <c r="P49">
        <f t="shared" si="33"/>
        <v>48.407611846923828</v>
      </c>
      <c r="Q49" s="1">
        <v>6</v>
      </c>
      <c r="R49">
        <f t="shared" si="34"/>
        <v>1.4200000166893005</v>
      </c>
      <c r="S49" s="1">
        <v>1</v>
      </c>
      <c r="T49">
        <f t="shared" si="35"/>
        <v>2.8400000333786011</v>
      </c>
      <c r="U49" s="1">
        <v>39.098587036132812</v>
      </c>
      <c r="V49" s="1">
        <v>48.407611846923828</v>
      </c>
      <c r="W49" s="1">
        <v>39.159244537353516</v>
      </c>
      <c r="X49" s="1">
        <v>400.14407348632812</v>
      </c>
      <c r="Y49" s="1">
        <v>393.05160522460938</v>
      </c>
      <c r="Z49" s="1">
        <v>28.300846099853516</v>
      </c>
      <c r="AA49" s="1">
        <v>27.391458511352539</v>
      </c>
      <c r="AB49" s="1">
        <v>39.170341491699219</v>
      </c>
      <c r="AC49" s="1">
        <v>37.91168212890625</v>
      </c>
      <c r="AD49" s="1">
        <v>500.18612670898438</v>
      </c>
      <c r="AE49" s="1">
        <v>183.56001281738281</v>
      </c>
      <c r="AF49" s="1">
        <v>225.89207458496094</v>
      </c>
      <c r="AG49" s="1">
        <v>97.770713806152344</v>
      </c>
      <c r="AH49" s="1">
        <v>27.489980697631836</v>
      </c>
      <c r="AI49" s="1">
        <v>-0.99225336313247681</v>
      </c>
      <c r="AJ49" s="1">
        <v>0.66666668653488159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36"/>
        <v>0.8336435445149738</v>
      </c>
      <c r="AR49">
        <f t="shared" si="37"/>
        <v>-7.794555160450721E-4</v>
      </c>
      <c r="AS49">
        <f t="shared" si="38"/>
        <v>321.55761184692381</v>
      </c>
      <c r="AT49">
        <f t="shared" si="39"/>
        <v>312.24858703613279</v>
      </c>
      <c r="AU49">
        <f t="shared" si="40"/>
        <v>34.87640199766156</v>
      </c>
      <c r="AV49">
        <f t="shared" si="41"/>
        <v>-0.66934938271725419</v>
      </c>
      <c r="AW49">
        <f t="shared" si="42"/>
        <v>11.466569055385811</v>
      </c>
      <c r="AX49">
        <f t="shared" si="43"/>
        <v>117.28020190299831</v>
      </c>
      <c r="AY49">
        <f t="shared" si="44"/>
        <v>89.888743391645775</v>
      </c>
      <c r="AZ49">
        <f t="shared" si="45"/>
        <v>43.75309944152832</v>
      </c>
      <c r="BA49">
        <f t="shared" si="46"/>
        <v>9.0357000143415558</v>
      </c>
      <c r="BB49">
        <f t="shared" si="47"/>
        <v>-8.0440879124536926E-3</v>
      </c>
      <c r="BC49">
        <f t="shared" si="48"/>
        <v>2.6780824508465448</v>
      </c>
      <c r="BD49">
        <f t="shared" si="49"/>
        <v>6.3576175634950109</v>
      </c>
      <c r="BE49">
        <f t="shared" si="50"/>
        <v>-5.0255087534348056E-3</v>
      </c>
      <c r="BF49">
        <f t="shared" si="51"/>
        <v>145.17924705401609</v>
      </c>
      <c r="BG49">
        <f t="shared" si="52"/>
        <v>3.77786278114423</v>
      </c>
      <c r="BH49">
        <f t="shared" si="53"/>
        <v>17.145101536179695</v>
      </c>
      <c r="BI49">
        <f t="shared" si="54"/>
        <v>390.09541109004499</v>
      </c>
      <c r="BJ49">
        <f t="shared" si="55"/>
        <v>2.7332965145572853E-3</v>
      </c>
    </row>
    <row r="50" spans="1:62">
      <c r="A50" s="1">
        <v>42</v>
      </c>
      <c r="B50" s="1" t="s">
        <v>125</v>
      </c>
      <c r="C50" s="2">
        <v>41843</v>
      </c>
      <c r="D50" s="1" t="s">
        <v>74</v>
      </c>
      <c r="E50" s="1">
        <v>0</v>
      </c>
      <c r="F50" s="1" t="s">
        <v>78</v>
      </c>
      <c r="G50" s="1" t="s">
        <v>123</v>
      </c>
      <c r="H50" s="1">
        <v>0</v>
      </c>
      <c r="I50" s="1">
        <v>7032</v>
      </c>
      <c r="J50" s="1">
        <v>0</v>
      </c>
      <c r="K50">
        <f t="shared" si="28"/>
        <v>5.4280149166311569</v>
      </c>
      <c r="L50">
        <f t="shared" si="29"/>
        <v>5.1445265886121513E-2</v>
      </c>
      <c r="M50">
        <f t="shared" si="30"/>
        <v>182.92351308545997</v>
      </c>
      <c r="N50">
        <f t="shared" si="31"/>
        <v>4.6050845750329952</v>
      </c>
      <c r="O50">
        <f t="shared" si="32"/>
        <v>8.2167853224480787</v>
      </c>
      <c r="P50">
        <f t="shared" si="33"/>
        <v>48.065986633300781</v>
      </c>
      <c r="Q50" s="1">
        <v>3.5</v>
      </c>
      <c r="R50">
        <f t="shared" si="34"/>
        <v>1.9689131230115891</v>
      </c>
      <c r="S50" s="1">
        <v>1</v>
      </c>
      <c r="T50">
        <f t="shared" si="35"/>
        <v>3.9378262460231781</v>
      </c>
      <c r="U50" s="1">
        <v>39.015960693359375</v>
      </c>
      <c r="V50" s="1">
        <v>48.065986633300781</v>
      </c>
      <c r="W50" s="1">
        <v>39.051624298095703</v>
      </c>
      <c r="X50" s="1">
        <v>400.58746337890625</v>
      </c>
      <c r="Y50" s="1">
        <v>395.514892578125</v>
      </c>
      <c r="Z50" s="1">
        <v>28.113933563232422</v>
      </c>
      <c r="AA50" s="1">
        <v>31.235569000244141</v>
      </c>
      <c r="AB50" s="1">
        <v>39.085311889648438</v>
      </c>
      <c r="AC50" s="1">
        <v>43.425151824951172</v>
      </c>
      <c r="AD50" s="1">
        <v>500.19766235351562</v>
      </c>
      <c r="AE50" s="1">
        <v>409.33627319335938</v>
      </c>
      <c r="AF50" s="1">
        <v>467.931396484375</v>
      </c>
      <c r="AG50" s="1">
        <v>97.771629333496094</v>
      </c>
      <c r="AH50" s="1">
        <v>27.489980697631836</v>
      </c>
      <c r="AI50" s="1">
        <v>-0.99225336313247681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36"/>
        <v>1.4291361781529019</v>
      </c>
      <c r="AR50">
        <f t="shared" si="37"/>
        <v>4.6050845750329949E-3</v>
      </c>
      <c r="AS50">
        <f t="shared" si="38"/>
        <v>321.21598663330076</v>
      </c>
      <c r="AT50">
        <f t="shared" si="39"/>
        <v>312.16596069335935</v>
      </c>
      <c r="AU50">
        <f t="shared" si="40"/>
        <v>77.773890930804555</v>
      </c>
      <c r="AV50">
        <f t="shared" si="41"/>
        <v>-2.1578903297448719</v>
      </c>
      <c r="AW50">
        <f t="shared" si="42"/>
        <v>11.270737796760789</v>
      </c>
      <c r="AX50">
        <f t="shared" si="43"/>
        <v>115.27615805927343</v>
      </c>
      <c r="AY50">
        <f t="shared" si="44"/>
        <v>84.040589059029287</v>
      </c>
      <c r="AZ50">
        <f t="shared" si="45"/>
        <v>43.540973663330078</v>
      </c>
      <c r="BA50">
        <f t="shared" si="46"/>
        <v>8.9364596751033805</v>
      </c>
      <c r="BB50">
        <f t="shared" si="47"/>
        <v>5.0781832631655706E-2</v>
      </c>
      <c r="BC50">
        <f t="shared" si="48"/>
        <v>3.0539524743127111</v>
      </c>
      <c r="BD50">
        <f t="shared" si="49"/>
        <v>5.8825072007906698</v>
      </c>
      <c r="BE50">
        <f t="shared" si="50"/>
        <v>3.1797591334734331E-2</v>
      </c>
      <c r="BF50">
        <f t="shared" si="51"/>
        <v>17.884729917772514</v>
      </c>
      <c r="BG50">
        <f t="shared" si="52"/>
        <v>0.46249462793446539</v>
      </c>
      <c r="BH50">
        <f t="shared" si="53"/>
        <v>22.347990193451949</v>
      </c>
      <c r="BI50">
        <f t="shared" si="54"/>
        <v>393.65401307770202</v>
      </c>
      <c r="BJ50">
        <f t="shared" si="55"/>
        <v>3.0815187981543574E-3</v>
      </c>
    </row>
    <row r="51" spans="1:62">
      <c r="A51" s="1">
        <v>43</v>
      </c>
      <c r="B51" s="1" t="s">
        <v>126</v>
      </c>
      <c r="C51" s="2">
        <v>41843</v>
      </c>
      <c r="D51" s="1" t="s">
        <v>74</v>
      </c>
      <c r="E51" s="1">
        <v>0</v>
      </c>
      <c r="F51" s="1" t="s">
        <v>80</v>
      </c>
      <c r="G51" s="1" t="s">
        <v>123</v>
      </c>
      <c r="H51" s="1">
        <v>0</v>
      </c>
      <c r="I51" s="1">
        <v>7113.5</v>
      </c>
      <c r="J51" s="1">
        <v>0</v>
      </c>
      <c r="K51">
        <f t="shared" si="28"/>
        <v>6.6055132386152122</v>
      </c>
      <c r="L51">
        <f t="shared" si="29"/>
        <v>6.3350317012573654E-2</v>
      </c>
      <c r="M51">
        <f t="shared" si="30"/>
        <v>181.60392295137322</v>
      </c>
      <c r="N51">
        <f t="shared" si="31"/>
        <v>5.3662518272802409</v>
      </c>
      <c r="O51">
        <f t="shared" si="32"/>
        <v>7.8305667202357192</v>
      </c>
      <c r="P51">
        <f t="shared" si="33"/>
        <v>47.800262451171875</v>
      </c>
      <c r="Q51" s="1">
        <v>5.5</v>
      </c>
      <c r="R51">
        <f t="shared" si="34"/>
        <v>1.5297826379537582</v>
      </c>
      <c r="S51" s="1">
        <v>1</v>
      </c>
      <c r="T51">
        <f t="shared" si="35"/>
        <v>3.0595652759075165</v>
      </c>
      <c r="U51" s="1">
        <v>38.999210357666016</v>
      </c>
      <c r="V51" s="1">
        <v>47.800262451171875</v>
      </c>
      <c r="W51" s="1">
        <v>39.047218322753906</v>
      </c>
      <c r="X51" s="1">
        <v>400.44528198242188</v>
      </c>
      <c r="Y51" s="1">
        <v>390.87557983398438</v>
      </c>
      <c r="Z51" s="1">
        <v>27.946033477783203</v>
      </c>
      <c r="AA51" s="1">
        <v>33.648113250732422</v>
      </c>
      <c r="AB51" s="1">
        <v>38.887153625488281</v>
      </c>
      <c r="AC51" s="1">
        <v>46.821647644042969</v>
      </c>
      <c r="AD51" s="1">
        <v>500.19085693359375</v>
      </c>
      <c r="AE51" s="1">
        <v>395.10739135742188</v>
      </c>
      <c r="AF51" s="1">
        <v>436.54998779296875</v>
      </c>
      <c r="AG51" s="1">
        <v>97.772224426269531</v>
      </c>
      <c r="AH51" s="1">
        <v>27.489980697631836</v>
      </c>
      <c r="AI51" s="1">
        <v>-0.99225336313247681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36"/>
        <v>0.90943792169744309</v>
      </c>
      <c r="AR51">
        <f t="shared" si="37"/>
        <v>5.3662518272802407E-3</v>
      </c>
      <c r="AS51">
        <f t="shared" si="38"/>
        <v>320.95026245117185</v>
      </c>
      <c r="AT51">
        <f t="shared" si="39"/>
        <v>312.14921035766599</v>
      </c>
      <c r="AU51">
        <f t="shared" si="40"/>
        <v>75.070403415900728</v>
      </c>
      <c r="AV51">
        <f t="shared" si="41"/>
        <v>-3.0352081795788344</v>
      </c>
      <c r="AW51">
        <f t="shared" si="42"/>
        <v>11.120417600506864</v>
      </c>
      <c r="AX51">
        <f t="shared" si="43"/>
        <v>113.73800346429492</v>
      </c>
      <c r="AY51">
        <f t="shared" si="44"/>
        <v>80.089890213562498</v>
      </c>
      <c r="AZ51">
        <f t="shared" si="45"/>
        <v>43.399736404418945</v>
      </c>
      <c r="BA51">
        <f t="shared" si="46"/>
        <v>8.8709077722423473</v>
      </c>
      <c r="BB51">
        <f t="shared" si="47"/>
        <v>6.2065215783871863E-2</v>
      </c>
      <c r="BC51">
        <f t="shared" si="48"/>
        <v>3.2898508802711439</v>
      </c>
      <c r="BD51">
        <f t="shared" si="49"/>
        <v>5.5810568919712029</v>
      </c>
      <c r="BE51">
        <f t="shared" si="50"/>
        <v>3.8904206851735006E-2</v>
      </c>
      <c r="BF51">
        <f t="shared" si="51"/>
        <v>17.755819511492625</v>
      </c>
      <c r="BG51">
        <f t="shared" si="52"/>
        <v>0.46460800398046204</v>
      </c>
      <c r="BH51">
        <f t="shared" si="53"/>
        <v>25.523946296244237</v>
      </c>
      <c r="BI51">
        <f t="shared" si="54"/>
        <v>387.96096874777851</v>
      </c>
      <c r="BJ51">
        <f t="shared" si="55"/>
        <v>4.3457661657493847E-3</v>
      </c>
    </row>
    <row r="52" spans="1:62">
      <c r="A52" s="1">
        <v>44</v>
      </c>
      <c r="B52" s="1" t="s">
        <v>127</v>
      </c>
      <c r="C52" s="2">
        <v>41843</v>
      </c>
      <c r="D52" s="1" t="s">
        <v>74</v>
      </c>
      <c r="E52" s="1">
        <v>0</v>
      </c>
      <c r="F52" s="1" t="s">
        <v>82</v>
      </c>
      <c r="G52" s="1" t="s">
        <v>123</v>
      </c>
      <c r="H52" s="1">
        <v>0</v>
      </c>
      <c r="I52" s="1">
        <v>7201.5</v>
      </c>
      <c r="J52" s="1">
        <v>0</v>
      </c>
      <c r="K52">
        <f t="shared" si="28"/>
        <v>2.5246475408619502</v>
      </c>
      <c r="L52">
        <f t="shared" si="29"/>
        <v>1.7785044999047209E-2</v>
      </c>
      <c r="M52">
        <f t="shared" si="30"/>
        <v>130.43891256018961</v>
      </c>
      <c r="N52">
        <f t="shared" si="31"/>
        <v>1.5932980032788808</v>
      </c>
      <c r="O52">
        <f t="shared" si="32"/>
        <v>8.1833771821207613</v>
      </c>
      <c r="P52">
        <f t="shared" si="33"/>
        <v>47.738704681396484</v>
      </c>
      <c r="Q52" s="1">
        <v>6</v>
      </c>
      <c r="R52">
        <f t="shared" si="34"/>
        <v>1.4200000166893005</v>
      </c>
      <c r="S52" s="1">
        <v>1</v>
      </c>
      <c r="T52">
        <f t="shared" si="35"/>
        <v>2.8400000333786011</v>
      </c>
      <c r="U52" s="1">
        <v>38.911888122558594</v>
      </c>
      <c r="V52" s="1">
        <v>47.738704681396484</v>
      </c>
      <c r="W52" s="1">
        <v>38.982196807861328</v>
      </c>
      <c r="X52" s="1">
        <v>400.55609130859375</v>
      </c>
      <c r="Y52" s="1">
        <v>396.76937866210938</v>
      </c>
      <c r="Z52" s="1">
        <v>27.831613540649414</v>
      </c>
      <c r="AA52" s="1">
        <v>29.686092376708984</v>
      </c>
      <c r="AB52" s="1">
        <v>38.910247802734375</v>
      </c>
      <c r="AC52" s="1">
        <v>41.502918243408203</v>
      </c>
      <c r="AD52" s="1">
        <v>500.19418334960938</v>
      </c>
      <c r="AE52" s="1">
        <v>177.64901733398438</v>
      </c>
      <c r="AF52" s="1">
        <v>197.06925964355469</v>
      </c>
      <c r="AG52" s="1">
        <v>97.771881103515625</v>
      </c>
      <c r="AH52" s="1">
        <v>27.489980697631836</v>
      </c>
      <c r="AI52" s="1">
        <v>-0.99225336313247681</v>
      </c>
      <c r="AJ52" s="1">
        <v>0.66666668653488159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36"/>
        <v>0.83365697224934887</v>
      </c>
      <c r="AR52">
        <f t="shared" si="37"/>
        <v>1.5932980032788808E-3</v>
      </c>
      <c r="AS52">
        <f t="shared" si="38"/>
        <v>320.88870468139646</v>
      </c>
      <c r="AT52">
        <f t="shared" si="39"/>
        <v>312.06188812255857</v>
      </c>
      <c r="AU52">
        <f t="shared" si="40"/>
        <v>33.753312869908768</v>
      </c>
      <c r="AV52">
        <f t="shared" si="41"/>
        <v>-1.8010528479356593</v>
      </c>
      <c r="AW52">
        <f t="shared" si="42"/>
        <v>11.085842276404334</v>
      </c>
      <c r="AX52">
        <f t="shared" si="43"/>
        <v>113.3847702558493</v>
      </c>
      <c r="AY52">
        <f t="shared" si="44"/>
        <v>83.69867787914032</v>
      </c>
      <c r="AZ52">
        <f t="shared" si="45"/>
        <v>43.325296401977539</v>
      </c>
      <c r="BA52">
        <f t="shared" si="46"/>
        <v>8.8365259358680674</v>
      </c>
      <c r="BB52">
        <f t="shared" si="47"/>
        <v>1.7674362139089909E-2</v>
      </c>
      <c r="BC52">
        <f t="shared" si="48"/>
        <v>2.9024650942835724</v>
      </c>
      <c r="BD52">
        <f t="shared" si="49"/>
        <v>5.9340608415844951</v>
      </c>
      <c r="BE52">
        <f t="shared" si="50"/>
        <v>1.1056367462644575E-2</v>
      </c>
      <c r="BF52">
        <f t="shared" si="51"/>
        <v>12.75325785010673</v>
      </c>
      <c r="BG52">
        <f t="shared" si="52"/>
        <v>0.32875246824748539</v>
      </c>
      <c r="BH52">
        <f t="shared" si="53"/>
        <v>20.989043546140639</v>
      </c>
      <c r="BI52">
        <f t="shared" si="54"/>
        <v>395.56928213390302</v>
      </c>
      <c r="BJ52">
        <f t="shared" si="55"/>
        <v>1.33958675678641E-3</v>
      </c>
    </row>
    <row r="53" spans="1:62">
      <c r="A53" s="1">
        <v>45</v>
      </c>
      <c r="B53" s="1" t="s">
        <v>128</v>
      </c>
      <c r="C53" s="2">
        <v>41843</v>
      </c>
      <c r="D53" s="1" t="s">
        <v>74</v>
      </c>
      <c r="E53" s="1">
        <v>0</v>
      </c>
      <c r="F53" s="1" t="s">
        <v>107</v>
      </c>
      <c r="G53" s="1" t="s">
        <v>87</v>
      </c>
      <c r="H53" s="1">
        <v>0</v>
      </c>
      <c r="I53" s="1">
        <v>7408.5</v>
      </c>
      <c r="J53" s="1">
        <v>0</v>
      </c>
      <c r="K53">
        <f t="shared" si="28"/>
        <v>7.1445428031556375</v>
      </c>
      <c r="L53">
        <f t="shared" si="29"/>
        <v>0.13635062018779359</v>
      </c>
      <c r="M53">
        <f t="shared" si="30"/>
        <v>263.87622837893059</v>
      </c>
      <c r="N53">
        <f t="shared" si="31"/>
        <v>11.911168960596029</v>
      </c>
      <c r="O53">
        <f t="shared" si="32"/>
        <v>8.1428393796459222</v>
      </c>
      <c r="P53">
        <f t="shared" si="33"/>
        <v>47.931011199951172</v>
      </c>
      <c r="Q53" s="1">
        <v>1.5</v>
      </c>
      <c r="R53">
        <f t="shared" si="34"/>
        <v>2.4080436080694199</v>
      </c>
      <c r="S53" s="1">
        <v>1</v>
      </c>
      <c r="T53">
        <f t="shared" si="35"/>
        <v>4.8160872161388397</v>
      </c>
      <c r="U53" s="1">
        <v>38.9652099609375</v>
      </c>
      <c r="V53" s="1">
        <v>47.931011199951172</v>
      </c>
      <c r="W53" s="1">
        <v>38.994766235351562</v>
      </c>
      <c r="X53" s="1">
        <v>400.6158447265625</v>
      </c>
      <c r="Y53" s="1">
        <v>397.05514526367188</v>
      </c>
      <c r="Z53" s="1">
        <v>27.748876571655273</v>
      </c>
      <c r="AA53" s="1">
        <v>31.209266662597656</v>
      </c>
      <c r="AB53" s="1">
        <v>38.682575225830078</v>
      </c>
      <c r="AC53" s="1">
        <v>43.506443023681641</v>
      </c>
      <c r="AD53" s="1">
        <v>500.20791625976562</v>
      </c>
      <c r="AE53" s="1">
        <v>556.60565185546875</v>
      </c>
      <c r="AF53" s="1">
        <v>589.42364501953125</v>
      </c>
      <c r="AG53" s="1">
        <v>97.769844055175781</v>
      </c>
      <c r="AH53" s="1">
        <v>27.489980697631836</v>
      </c>
      <c r="AI53" s="1">
        <v>-0.99225336313247681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36"/>
        <v>3.33471944173177</v>
      </c>
      <c r="AR53">
        <f t="shared" si="37"/>
        <v>1.191116896059603E-2</v>
      </c>
      <c r="AS53">
        <f t="shared" si="38"/>
        <v>321.08101119995115</v>
      </c>
      <c r="AT53">
        <f t="shared" si="39"/>
        <v>312.11520996093748</v>
      </c>
      <c r="AU53">
        <f t="shared" si="40"/>
        <v>105.75507252548778</v>
      </c>
      <c r="AV53">
        <f t="shared" si="41"/>
        <v>-3.9276146706897053</v>
      </c>
      <c r="AW53">
        <f t="shared" si="42"/>
        <v>11.194164514324491</v>
      </c>
      <c r="AX53">
        <f t="shared" si="43"/>
        <v>114.49506361089352</v>
      </c>
      <c r="AY53">
        <f t="shared" si="44"/>
        <v>83.285796948295868</v>
      </c>
      <c r="AZ53">
        <f t="shared" si="45"/>
        <v>43.448110580444336</v>
      </c>
      <c r="BA53">
        <f t="shared" si="46"/>
        <v>8.8933124931781773</v>
      </c>
      <c r="BB53">
        <f t="shared" si="47"/>
        <v>0.13259661211338114</v>
      </c>
      <c r="BC53">
        <f t="shared" si="48"/>
        <v>3.051325134678569</v>
      </c>
      <c r="BD53">
        <f t="shared" si="49"/>
        <v>5.8419873584996083</v>
      </c>
      <c r="BE53">
        <f t="shared" si="50"/>
        <v>8.3202174141071755E-2</v>
      </c>
      <c r="BF53">
        <f t="shared" si="51"/>
        <v>25.799137698475995</v>
      </c>
      <c r="BG53">
        <f t="shared" si="52"/>
        <v>0.66458332432312051</v>
      </c>
      <c r="BH53">
        <f t="shared" si="53"/>
        <v>23.702465407066509</v>
      </c>
      <c r="BI53">
        <f t="shared" si="54"/>
        <v>395.05245462469446</v>
      </c>
      <c r="BJ53">
        <f t="shared" si="55"/>
        <v>4.2866023652980726E-3</v>
      </c>
    </row>
    <row r="54" spans="1:62">
      <c r="A54" s="1">
        <v>46</v>
      </c>
      <c r="B54" s="1" t="s">
        <v>129</v>
      </c>
      <c r="C54" s="2">
        <v>41843</v>
      </c>
      <c r="D54" s="1" t="s">
        <v>74</v>
      </c>
      <c r="E54" s="1">
        <v>0</v>
      </c>
      <c r="F54" s="1" t="s">
        <v>75</v>
      </c>
      <c r="G54" s="1" t="s">
        <v>87</v>
      </c>
      <c r="H54" s="1">
        <v>0</v>
      </c>
      <c r="I54" s="1">
        <v>7514</v>
      </c>
      <c r="J54" s="1">
        <v>0</v>
      </c>
      <c r="K54">
        <f t="shared" ref="K54:K68" si="56">(X54-Y54*(1000-Z54)/(1000-AA54))*AQ54</f>
        <v>4.2148954002419119</v>
      </c>
      <c r="L54">
        <f t="shared" ref="L54:L68" si="57">IF(BB54&lt;&gt;0,1/(1/BB54-1/T54),0)</f>
        <v>6.0968617087127239E-2</v>
      </c>
      <c r="M54">
        <f t="shared" ref="M54:M68" si="58">((BE54-AR54/2)*Y54-K54)/(BE54+AR54/2)</f>
        <v>237.64338509278383</v>
      </c>
      <c r="N54">
        <f t="shared" ref="N54:N68" si="59">AR54*1000</f>
        <v>5.3997639020979813</v>
      </c>
      <c r="O54">
        <f t="shared" ref="O54:O68" si="60">(AW54-BC54)</f>
        <v>8.1527156461768069</v>
      </c>
      <c r="P54">
        <f t="shared" ref="P54:P68" si="61">(V54+AV54*J54)</f>
        <v>48.079181671142578</v>
      </c>
      <c r="Q54" s="1">
        <v>4</v>
      </c>
      <c r="R54">
        <f t="shared" ref="R54:R68" si="62">(Q54*AK54+AL54)</f>
        <v>1.8591305017471313</v>
      </c>
      <c r="S54" s="1">
        <v>1</v>
      </c>
      <c r="T54">
        <f t="shared" ref="T54:T68" si="63">R54*(S54+1)*(S54+1)/(S54*S54+1)</f>
        <v>3.7182610034942627</v>
      </c>
      <c r="U54" s="1">
        <v>38.983287811279297</v>
      </c>
      <c r="V54" s="1">
        <v>48.079181671142578</v>
      </c>
      <c r="W54" s="1">
        <v>39.019168853759766</v>
      </c>
      <c r="X54" s="1">
        <v>400.360107421875</v>
      </c>
      <c r="Y54" s="1">
        <v>395.2822265625</v>
      </c>
      <c r="Z54" s="1">
        <v>27.788129806518555</v>
      </c>
      <c r="AA54" s="1">
        <v>31.968542098999023</v>
      </c>
      <c r="AB54" s="1">
        <v>38.699295043945312</v>
      </c>
      <c r="AC54" s="1">
        <v>44.521167755126953</v>
      </c>
      <c r="AD54" s="1">
        <v>500.15557861328125</v>
      </c>
      <c r="AE54" s="1">
        <v>335.52969360351562</v>
      </c>
      <c r="AF54" s="1">
        <v>374.05194091796875</v>
      </c>
      <c r="AG54" s="1">
        <v>97.768989562988281</v>
      </c>
      <c r="AH54" s="1">
        <v>27.489980697631836</v>
      </c>
      <c r="AI54" s="1">
        <v>-0.99225336313247681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ref="AQ54:AQ68" si="64">AD54*0.000001/(Q54*0.0001)</f>
        <v>1.2503889465332032</v>
      </c>
      <c r="AR54">
        <f t="shared" ref="AR54:AR68" si="65">(AA54-Z54)/(1000-AA54)*AQ54</f>
        <v>5.3997639020979815E-3</v>
      </c>
      <c r="AS54">
        <f t="shared" ref="AS54:AS68" si="66">(V54+273.15)</f>
        <v>321.22918167114256</v>
      </c>
      <c r="AT54">
        <f t="shared" ref="AT54:AT68" si="67">(U54+273.15)</f>
        <v>312.13328781127927</v>
      </c>
      <c r="AU54">
        <f t="shared" ref="AU54:AU68" si="68">(AE54*AM54+AF54*AN54)*AO54</f>
        <v>63.750640984702841</v>
      </c>
      <c r="AV54">
        <f t="shared" ref="AV54:AV68" si="69">((AU54+0.00000010773*(AT54^4-AS54^4))-AR54*44100)/(R54*51.4+0.00000043092*AS54^3)</f>
        <v>-2.7210402663896907</v>
      </c>
      <c r="AW54">
        <f t="shared" ref="AW54:AW68" si="70">0.61365*EXP(17.502*P54/(240.97+P54))</f>
        <v>11.278247704997794</v>
      </c>
      <c r="AX54">
        <f t="shared" ref="AX54:AX68" si="71">AW54*1000/AG54</f>
        <v>115.35608330831435</v>
      </c>
      <c r="AY54">
        <f t="shared" ref="AY54:AY68" si="72">(AX54-AA54)</f>
        <v>83.38754120931533</v>
      </c>
      <c r="AZ54">
        <f t="shared" ref="AZ54:AZ68" si="73">IF(J54,V54,(U54+V54)/2)</f>
        <v>43.531234741210938</v>
      </c>
      <c r="BA54">
        <f t="shared" ref="BA54:BA68" si="74">0.61365*EXP(17.502*AZ54/(240.97+AZ54))</f>
        <v>8.9319261743776615</v>
      </c>
      <c r="BB54">
        <f t="shared" ref="BB54:BB68" si="75">IF(AY54&lt;&gt;0,(1000-(AX54+AA54)/2)/AY54*AR54,0)</f>
        <v>5.998503772236112E-2</v>
      </c>
      <c r="BC54">
        <f t="shared" ref="BC54:BC68" si="76">AA54*AG54/1000</f>
        <v>3.1255320588209869</v>
      </c>
      <c r="BD54">
        <f t="shared" ref="BD54:BD68" si="77">(BA54-BC54)</f>
        <v>5.8063941155566745</v>
      </c>
      <c r="BE54">
        <f t="shared" ref="BE54:BE68" si="78">1/(1.6/L54+1.37/T54)</f>
        <v>3.7577793520162696E-2</v>
      </c>
      <c r="BF54">
        <f t="shared" ref="BF54:BF68" si="79">M54*AG54*0.001</f>
        <v>23.234153636849587</v>
      </c>
      <c r="BG54">
        <f t="shared" ref="BG54:BG68" si="80">M54/Y54</f>
        <v>0.60119926756992415</v>
      </c>
      <c r="BH54">
        <f t="shared" ref="BH54:BH68" si="81">(1-AR54*AG54/AW54/L54)*100</f>
        <v>23.223568089635748</v>
      </c>
      <c r="BI54">
        <f t="shared" ref="BI54:BI68" si="82">(Y54-K54/(T54/1.35))</f>
        <v>393.75191204585383</v>
      </c>
      <c r="BJ54">
        <f t="shared" ref="BJ54:BJ68" si="83">K54*BH54/100/BI54</f>
        <v>2.4859539045695225E-3</v>
      </c>
    </row>
    <row r="55" spans="1:62">
      <c r="A55" s="1">
        <v>47</v>
      </c>
      <c r="B55" s="1" t="s">
        <v>130</v>
      </c>
      <c r="C55" s="2">
        <v>41843</v>
      </c>
      <c r="D55" s="1" t="s">
        <v>74</v>
      </c>
      <c r="E55" s="1">
        <v>0</v>
      </c>
      <c r="F55" s="1" t="s">
        <v>78</v>
      </c>
      <c r="G55" s="1" t="s">
        <v>87</v>
      </c>
      <c r="H55" s="1">
        <v>0</v>
      </c>
      <c r="I55" s="1">
        <v>7618</v>
      </c>
      <c r="J55" s="1">
        <v>0</v>
      </c>
      <c r="K55">
        <f t="shared" si="56"/>
        <v>3.9268517023921201</v>
      </c>
      <c r="L55">
        <f t="shared" si="57"/>
        <v>5.6505745603589334E-2</v>
      </c>
      <c r="M55">
        <f t="shared" si="58"/>
        <v>237.66887990483178</v>
      </c>
      <c r="N55">
        <f t="shared" si="59"/>
        <v>4.9364335841487126</v>
      </c>
      <c r="O55">
        <f t="shared" si="60"/>
        <v>8.0434344052254048</v>
      </c>
      <c r="P55">
        <f t="shared" si="61"/>
        <v>47.909835815429688</v>
      </c>
      <c r="Q55" s="1">
        <v>4.5</v>
      </c>
      <c r="R55">
        <f t="shared" si="62"/>
        <v>1.7493478804826736</v>
      </c>
      <c r="S55" s="1">
        <v>1</v>
      </c>
      <c r="T55">
        <f t="shared" si="63"/>
        <v>3.4986957609653473</v>
      </c>
      <c r="U55" s="1">
        <v>38.927703857421875</v>
      </c>
      <c r="V55" s="1">
        <v>47.909835815429688</v>
      </c>
      <c r="W55" s="1">
        <v>38.942356109619141</v>
      </c>
      <c r="X55" s="1">
        <v>400.53146362304688</v>
      </c>
      <c r="Y55" s="1">
        <v>395.24362182617188</v>
      </c>
      <c r="Z55" s="1">
        <v>27.805963516235352</v>
      </c>
      <c r="AA55" s="1">
        <v>32.104244232177734</v>
      </c>
      <c r="AB55" s="1">
        <v>38.839637756347656</v>
      </c>
      <c r="AC55" s="1">
        <v>44.843517303466797</v>
      </c>
      <c r="AD55" s="1">
        <v>500.21835327148438</v>
      </c>
      <c r="AE55" s="1">
        <v>350.27847290039062</v>
      </c>
      <c r="AF55" s="1">
        <v>409.06787109375</v>
      </c>
      <c r="AG55" s="1">
        <v>97.767692565917969</v>
      </c>
      <c r="AH55" s="1">
        <v>27.489980697631836</v>
      </c>
      <c r="AI55" s="1">
        <v>-0.99225336313247681</v>
      </c>
      <c r="AJ55" s="1">
        <v>0.66666668653488159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64"/>
        <v>1.1115963406032983</v>
      </c>
      <c r="AR55">
        <f t="shared" si="65"/>
        <v>4.9364335841487125E-3</v>
      </c>
      <c r="AS55">
        <f t="shared" si="66"/>
        <v>321.05983581542966</v>
      </c>
      <c r="AT55">
        <f t="shared" si="67"/>
        <v>312.07770385742185</v>
      </c>
      <c r="AU55">
        <f t="shared" si="68"/>
        <v>66.552909015945261</v>
      </c>
      <c r="AV55">
        <f t="shared" si="69"/>
        <v>-2.6297719376695392</v>
      </c>
      <c r="AW55">
        <f t="shared" si="70"/>
        <v>11.182192285378102</v>
      </c>
      <c r="AX55">
        <f t="shared" si="71"/>
        <v>114.37512732377033</v>
      </c>
      <c r="AY55">
        <f t="shared" si="72"/>
        <v>82.270883091592594</v>
      </c>
      <c r="AZ55">
        <f t="shared" si="73"/>
        <v>43.418769836425781</v>
      </c>
      <c r="BA55">
        <f t="shared" si="74"/>
        <v>8.879717359574137</v>
      </c>
      <c r="BB55">
        <f t="shared" si="75"/>
        <v>5.5607653250647301E-2</v>
      </c>
      <c r="BC55">
        <f t="shared" si="76"/>
        <v>3.1387578801526979</v>
      </c>
      <c r="BD55">
        <f t="shared" si="77"/>
        <v>5.7409594794214396</v>
      </c>
      <c r="BE55">
        <f t="shared" si="78"/>
        <v>3.483437066213594E-2</v>
      </c>
      <c r="BF55">
        <f t="shared" si="79"/>
        <v>23.236337983021674</v>
      </c>
      <c r="BG55">
        <f t="shared" si="80"/>
        <v>0.60132249271149163</v>
      </c>
      <c r="BH55">
        <f t="shared" si="81"/>
        <v>23.618339081594254</v>
      </c>
      <c r="BI55">
        <f t="shared" si="82"/>
        <v>393.72841440020045</v>
      </c>
      <c r="BJ55">
        <f t="shared" si="83"/>
        <v>2.355575864940306E-3</v>
      </c>
    </row>
    <row r="56" spans="1:62">
      <c r="A56" s="1">
        <v>48</v>
      </c>
      <c r="B56" s="1" t="s">
        <v>131</v>
      </c>
      <c r="C56" s="2">
        <v>41843</v>
      </c>
      <c r="D56" s="1" t="s">
        <v>74</v>
      </c>
      <c r="E56" s="1">
        <v>0</v>
      </c>
      <c r="F56" s="1" t="s">
        <v>80</v>
      </c>
      <c r="G56" s="1" t="s">
        <v>87</v>
      </c>
      <c r="H56" s="1">
        <v>0</v>
      </c>
      <c r="I56" s="1">
        <v>7926.5</v>
      </c>
      <c r="J56" s="1">
        <v>0</v>
      </c>
      <c r="K56">
        <f t="shared" si="56"/>
        <v>11.43329279396559</v>
      </c>
      <c r="L56">
        <f t="shared" si="57"/>
        <v>0.14406063712230471</v>
      </c>
      <c r="M56">
        <f t="shared" si="58"/>
        <v>222.39467636350602</v>
      </c>
      <c r="N56">
        <f t="shared" si="59"/>
        <v>12.304475230602293</v>
      </c>
      <c r="O56">
        <f t="shared" si="60"/>
        <v>7.9829570913506487</v>
      </c>
      <c r="P56">
        <f t="shared" si="61"/>
        <v>47.601978302001953</v>
      </c>
      <c r="Q56" s="1">
        <v>1.5</v>
      </c>
      <c r="R56">
        <f t="shared" si="62"/>
        <v>2.4080436080694199</v>
      </c>
      <c r="S56" s="1">
        <v>1</v>
      </c>
      <c r="T56">
        <f t="shared" si="63"/>
        <v>4.8160872161388397</v>
      </c>
      <c r="U56" s="1">
        <v>38.843154907226562</v>
      </c>
      <c r="V56" s="1">
        <v>47.601978302001953</v>
      </c>
      <c r="W56" s="1">
        <v>38.837295532226562</v>
      </c>
      <c r="X56" s="1">
        <v>400.8546142578125</v>
      </c>
      <c r="Y56" s="1">
        <v>395.96444702148438</v>
      </c>
      <c r="Z56" s="1">
        <v>27.379215240478516</v>
      </c>
      <c r="AA56" s="1">
        <v>30.955223083496094</v>
      </c>
      <c r="AB56" s="1">
        <v>38.418079376220703</v>
      </c>
      <c r="AC56" s="1">
        <v>43.435878753662109</v>
      </c>
      <c r="AD56" s="1">
        <v>500.14938354492188</v>
      </c>
      <c r="AE56" s="1">
        <v>478.27117919921875</v>
      </c>
      <c r="AF56" s="1">
        <v>537.37109375</v>
      </c>
      <c r="AG56" s="1">
        <v>97.767715454101562</v>
      </c>
      <c r="AH56" s="1">
        <v>27.489980697631836</v>
      </c>
      <c r="AI56" s="1">
        <v>-0.99225336313247681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64"/>
        <v>3.3343292236328117</v>
      </c>
      <c r="AR56">
        <f t="shared" si="65"/>
        <v>1.2304475230602293E-2</v>
      </c>
      <c r="AS56">
        <f t="shared" si="66"/>
        <v>320.75197830200193</v>
      </c>
      <c r="AT56">
        <f t="shared" si="67"/>
        <v>311.99315490722654</v>
      </c>
      <c r="AU56">
        <f t="shared" si="68"/>
        <v>90.871522907564213</v>
      </c>
      <c r="AV56">
        <f t="shared" si="69"/>
        <v>-4.14003426995657</v>
      </c>
      <c r="AW56">
        <f t="shared" si="70"/>
        <v>11.009378533596131</v>
      </c>
      <c r="AX56">
        <f t="shared" si="71"/>
        <v>112.60750527370807</v>
      </c>
      <c r="AY56">
        <f t="shared" si="72"/>
        <v>81.652282190211977</v>
      </c>
      <c r="AZ56">
        <f t="shared" si="73"/>
        <v>43.222566604614258</v>
      </c>
      <c r="BA56">
        <f t="shared" si="74"/>
        <v>8.7892671748382281</v>
      </c>
      <c r="BB56">
        <f t="shared" si="75"/>
        <v>0.13987659507717906</v>
      </c>
      <c r="BC56">
        <f t="shared" si="76"/>
        <v>3.0264214422454825</v>
      </c>
      <c r="BD56">
        <f t="shared" si="77"/>
        <v>5.762845732592746</v>
      </c>
      <c r="BE56">
        <f t="shared" si="78"/>
        <v>8.7789394402353879E-2</v>
      </c>
      <c r="BF56">
        <f t="shared" si="79"/>
        <v>21.743019437214262</v>
      </c>
      <c r="BG56">
        <f t="shared" si="80"/>
        <v>0.56165314344860673</v>
      </c>
      <c r="BH56">
        <f t="shared" si="81"/>
        <v>24.150900681733912</v>
      </c>
      <c r="BI56">
        <f t="shared" si="82"/>
        <v>392.7595745639984</v>
      </c>
      <c r="BJ56">
        <f t="shared" si="83"/>
        <v>7.030365053194999E-3</v>
      </c>
    </row>
    <row r="57" spans="1:62">
      <c r="A57" s="1">
        <v>49</v>
      </c>
      <c r="B57" s="1" t="s">
        <v>132</v>
      </c>
      <c r="C57" s="2">
        <v>41843</v>
      </c>
      <c r="D57" s="1" t="s">
        <v>74</v>
      </c>
      <c r="E57" s="1">
        <v>0</v>
      </c>
      <c r="F57" s="1" t="s">
        <v>82</v>
      </c>
      <c r="G57" s="1" t="s">
        <v>87</v>
      </c>
      <c r="H57" s="1">
        <v>0</v>
      </c>
      <c r="I57" s="1">
        <v>8055.5</v>
      </c>
      <c r="J57" s="1">
        <v>0</v>
      </c>
      <c r="K57">
        <f t="shared" si="56"/>
        <v>5.2917629375554123</v>
      </c>
      <c r="L57">
        <f t="shared" si="57"/>
        <v>9.3659261851243292E-2</v>
      </c>
      <c r="M57">
        <f t="shared" si="58"/>
        <v>257.39908815693627</v>
      </c>
      <c r="N57">
        <f t="shared" si="59"/>
        <v>8.1447215297474784</v>
      </c>
      <c r="O57">
        <f t="shared" si="60"/>
        <v>8.0563305116901134</v>
      </c>
      <c r="P57">
        <f t="shared" si="61"/>
        <v>47.933475494384766</v>
      </c>
      <c r="Q57" s="1">
        <v>3</v>
      </c>
      <c r="R57">
        <f t="shared" si="62"/>
        <v>2.0786957442760468</v>
      </c>
      <c r="S57" s="1">
        <v>1</v>
      </c>
      <c r="T57">
        <f t="shared" si="63"/>
        <v>4.1573914885520935</v>
      </c>
      <c r="U57" s="1">
        <v>38.850959777832031</v>
      </c>
      <c r="V57" s="1">
        <v>47.933475494384766</v>
      </c>
      <c r="W57" s="1">
        <v>38.858055114746094</v>
      </c>
      <c r="X57" s="1">
        <v>400.97451782226562</v>
      </c>
      <c r="Y57" s="1">
        <v>395.86685180664062</v>
      </c>
      <c r="Z57" s="1">
        <v>27.380449295043945</v>
      </c>
      <c r="AA57" s="1">
        <v>32.108589172363281</v>
      </c>
      <c r="AB57" s="1">
        <v>38.404205322265625</v>
      </c>
      <c r="AC57" s="1">
        <v>45.035961151123047</v>
      </c>
      <c r="AD57" s="1">
        <v>500.18862915039062</v>
      </c>
      <c r="AE57" s="1">
        <v>302.66937255859375</v>
      </c>
      <c r="AF57" s="1">
        <v>291.336181640625</v>
      </c>
      <c r="AG57" s="1">
        <v>97.76910400390625</v>
      </c>
      <c r="AH57" s="1">
        <v>27.489980697631836</v>
      </c>
      <c r="AI57" s="1">
        <v>-0.99225336313247681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64"/>
        <v>1.6672954305013017</v>
      </c>
      <c r="AR57">
        <f t="shared" si="65"/>
        <v>8.1447215297474791E-3</v>
      </c>
      <c r="AS57">
        <f t="shared" si="66"/>
        <v>321.08347549438474</v>
      </c>
      <c r="AT57">
        <f t="shared" si="67"/>
        <v>312.00095977783201</v>
      </c>
      <c r="AU57">
        <f t="shared" si="68"/>
        <v>57.507180064512795</v>
      </c>
      <c r="AV57">
        <f t="shared" si="69"/>
        <v>-3.5161355461799579</v>
      </c>
      <c r="AW57">
        <f t="shared" si="70"/>
        <v>11.195558505901596</v>
      </c>
      <c r="AX57">
        <f t="shared" si="71"/>
        <v>114.51018826411962</v>
      </c>
      <c r="AY57">
        <f t="shared" si="72"/>
        <v>82.401599091756339</v>
      </c>
      <c r="AZ57">
        <f t="shared" si="73"/>
        <v>43.392217636108398</v>
      </c>
      <c r="BA57">
        <f t="shared" si="74"/>
        <v>8.8674298088527639</v>
      </c>
      <c r="BB57">
        <f t="shared" si="75"/>
        <v>9.1595758532754909E-2</v>
      </c>
      <c r="BC57">
        <f t="shared" si="76"/>
        <v>3.1392279942114838</v>
      </c>
      <c r="BD57">
        <f t="shared" si="77"/>
        <v>5.7282018146412801</v>
      </c>
      <c r="BE57">
        <f t="shared" si="78"/>
        <v>5.7429233425107216E-2</v>
      </c>
      <c r="BF57">
        <f t="shared" si="79"/>
        <v>25.165678220526136</v>
      </c>
      <c r="BG57">
        <f t="shared" si="80"/>
        <v>0.65021632142784636</v>
      </c>
      <c r="BH57">
        <f t="shared" si="81"/>
        <v>24.058113592649878</v>
      </c>
      <c r="BI57">
        <f t="shared" si="82"/>
        <v>394.14849548023466</v>
      </c>
      <c r="BJ57">
        <f t="shared" si="83"/>
        <v>3.2299966971069383E-3</v>
      </c>
    </row>
    <row r="58" spans="1:62">
      <c r="A58" s="1">
        <v>50</v>
      </c>
      <c r="B58" s="1" t="s">
        <v>133</v>
      </c>
      <c r="C58" s="2">
        <v>41843</v>
      </c>
      <c r="D58" s="1" t="s">
        <v>74</v>
      </c>
      <c r="E58" s="1">
        <v>0</v>
      </c>
      <c r="F58" s="1" t="s">
        <v>80</v>
      </c>
      <c r="G58" s="1" t="s">
        <v>87</v>
      </c>
      <c r="H58" s="1">
        <v>0</v>
      </c>
      <c r="I58" s="1">
        <v>8161.5</v>
      </c>
      <c r="J58" s="1">
        <v>0</v>
      </c>
      <c r="K58">
        <f t="shared" si="56"/>
        <v>12.900960575430762</v>
      </c>
      <c r="L58">
        <f t="shared" si="57"/>
        <v>0.11943813775569122</v>
      </c>
      <c r="M58">
        <f t="shared" si="58"/>
        <v>178.49443392936885</v>
      </c>
      <c r="N58">
        <f t="shared" si="59"/>
        <v>10.429461352582683</v>
      </c>
      <c r="O58">
        <f t="shared" si="60"/>
        <v>8.1201778783190441</v>
      </c>
      <c r="P58">
        <f t="shared" si="61"/>
        <v>47.738681793212891</v>
      </c>
      <c r="Q58" s="1">
        <v>1.5</v>
      </c>
      <c r="R58">
        <f t="shared" si="62"/>
        <v>2.4080436080694199</v>
      </c>
      <c r="S58" s="1">
        <v>1</v>
      </c>
      <c r="T58">
        <f t="shared" si="63"/>
        <v>4.8160872161388397</v>
      </c>
      <c r="U58" s="1">
        <v>39.017574310302734</v>
      </c>
      <c r="V58" s="1">
        <v>47.738681793212891</v>
      </c>
      <c r="W58" s="1">
        <v>38.980270385742188</v>
      </c>
      <c r="X58" s="1">
        <v>401.07608032226562</v>
      </c>
      <c r="Y58" s="1">
        <v>395.96859741210938</v>
      </c>
      <c r="Z58" s="1">
        <v>27.300783157348633</v>
      </c>
      <c r="AA58" s="1">
        <v>30.333686828613281</v>
      </c>
      <c r="AB58" s="1">
        <v>37.949966430664062</v>
      </c>
      <c r="AC58" s="1">
        <v>42.165912628173828</v>
      </c>
      <c r="AD58" s="1">
        <v>500.1690673828125</v>
      </c>
      <c r="AE58" s="1">
        <v>942.308349609375</v>
      </c>
      <c r="AF58" s="1">
        <v>1156.746337890625</v>
      </c>
      <c r="AG58" s="1">
        <v>97.767593383789062</v>
      </c>
      <c r="AH58" s="1">
        <v>27.489980697631836</v>
      </c>
      <c r="AI58" s="1">
        <v>-0.99225336313247681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64"/>
        <v>3.3344604492187497</v>
      </c>
      <c r="AR58">
        <f t="shared" si="65"/>
        <v>1.0429461352582683E-2</v>
      </c>
      <c r="AS58">
        <f t="shared" si="66"/>
        <v>320.88868179321287</v>
      </c>
      <c r="AT58">
        <f t="shared" si="67"/>
        <v>312.16757431030271</v>
      </c>
      <c r="AU58">
        <f t="shared" si="68"/>
        <v>179.03858417914307</v>
      </c>
      <c r="AV58">
        <f t="shared" si="69"/>
        <v>-2.8990549457650174</v>
      </c>
      <c r="AW58">
        <f t="shared" si="70"/>
        <v>11.085829438010105</v>
      </c>
      <c r="AX58">
        <f t="shared" si="71"/>
        <v>113.38961157090584</v>
      </c>
      <c r="AY58">
        <f t="shared" si="72"/>
        <v>83.055924742292561</v>
      </c>
      <c r="AZ58">
        <f t="shared" si="73"/>
        <v>43.378128051757812</v>
      </c>
      <c r="BA58">
        <f t="shared" si="74"/>
        <v>8.8609155537637712</v>
      </c>
      <c r="BB58">
        <f t="shared" si="75"/>
        <v>0.11654777295606743</v>
      </c>
      <c r="BC58">
        <f t="shared" si="76"/>
        <v>2.9656515596910613</v>
      </c>
      <c r="BD58">
        <f t="shared" si="77"/>
        <v>5.8952639940727103</v>
      </c>
      <c r="BE58">
        <f t="shared" si="78"/>
        <v>7.3096639677954628E-2</v>
      </c>
      <c r="BF58">
        <f t="shared" si="79"/>
        <v>17.450971237676136</v>
      </c>
      <c r="BG58">
        <f t="shared" si="80"/>
        <v>0.45077926657804757</v>
      </c>
      <c r="BH58">
        <f t="shared" si="81"/>
        <v>22.990272227660991</v>
      </c>
      <c r="BI58">
        <f t="shared" si="82"/>
        <v>392.35232220877231</v>
      </c>
      <c r="BJ58">
        <f t="shared" si="83"/>
        <v>7.5594453973858453E-3</v>
      </c>
    </row>
    <row r="59" spans="1:62">
      <c r="A59" s="1">
        <v>51</v>
      </c>
      <c r="B59" s="1" t="s">
        <v>134</v>
      </c>
      <c r="C59" s="2">
        <v>41843</v>
      </c>
      <c r="D59" s="1" t="s">
        <v>74</v>
      </c>
      <c r="E59" s="1">
        <v>0</v>
      </c>
      <c r="F59" s="1" t="s">
        <v>82</v>
      </c>
      <c r="G59" s="1" t="s">
        <v>87</v>
      </c>
      <c r="H59" s="1">
        <v>0</v>
      </c>
      <c r="I59" s="1">
        <v>8260</v>
      </c>
      <c r="J59" s="1">
        <v>0</v>
      </c>
      <c r="K59">
        <f t="shared" si="56"/>
        <v>6.5514424096488426</v>
      </c>
      <c r="L59">
        <f t="shared" si="57"/>
        <v>6.6058244448511341E-2</v>
      </c>
      <c r="M59">
        <f t="shared" si="58"/>
        <v>191.28112716549469</v>
      </c>
      <c r="N59">
        <f t="shared" si="59"/>
        <v>6.0457865463769433</v>
      </c>
      <c r="O59">
        <f t="shared" si="60"/>
        <v>8.4188439879963646</v>
      </c>
      <c r="P59">
        <f t="shared" si="61"/>
        <v>48.342670440673828</v>
      </c>
      <c r="Q59" s="1">
        <v>3</v>
      </c>
      <c r="R59">
        <f t="shared" si="62"/>
        <v>2.0786957442760468</v>
      </c>
      <c r="S59" s="1">
        <v>1</v>
      </c>
      <c r="T59">
        <f t="shared" si="63"/>
        <v>4.1573914885520935</v>
      </c>
      <c r="U59" s="1">
        <v>39.179676055908203</v>
      </c>
      <c r="V59" s="1">
        <v>48.342670440673828</v>
      </c>
      <c r="W59" s="1">
        <v>39.148178100585938</v>
      </c>
      <c r="X59" s="1">
        <v>401.04754638671875</v>
      </c>
      <c r="Y59" s="1">
        <v>395.68374633789062</v>
      </c>
      <c r="Z59" s="1">
        <v>27.275764465332031</v>
      </c>
      <c r="AA59" s="1">
        <v>30.789976119995117</v>
      </c>
      <c r="AB59" s="1">
        <v>37.586318969726562</v>
      </c>
      <c r="AC59" s="1">
        <v>42.428939819335938</v>
      </c>
      <c r="AD59" s="1">
        <v>500.22344970703125</v>
      </c>
      <c r="AE59" s="1">
        <v>413.80722045898438</v>
      </c>
      <c r="AF59" s="1">
        <v>510.24435424804688</v>
      </c>
      <c r="AG59" s="1">
        <v>97.767990112304688</v>
      </c>
      <c r="AH59" s="1">
        <v>27.489980697631836</v>
      </c>
      <c r="AI59" s="1">
        <v>-0.99225336313247681</v>
      </c>
      <c r="AJ59" s="1">
        <v>1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64"/>
        <v>1.6674114990234372</v>
      </c>
      <c r="AR59">
        <f t="shared" si="65"/>
        <v>6.0457865463769437E-3</v>
      </c>
      <c r="AS59">
        <f t="shared" si="66"/>
        <v>321.49267044067381</v>
      </c>
      <c r="AT59">
        <f t="shared" si="67"/>
        <v>312.32967605590818</v>
      </c>
      <c r="AU59">
        <f t="shared" si="68"/>
        <v>78.623370900613736</v>
      </c>
      <c r="AV59">
        <f t="shared" si="69"/>
        <v>-2.5890263936925546</v>
      </c>
      <c r="AW59">
        <f t="shared" si="70"/>
        <v>11.429118068854144</v>
      </c>
      <c r="AX59">
        <f t="shared" si="71"/>
        <v>116.90040938476571</v>
      </c>
      <c r="AY59">
        <f t="shared" si="72"/>
        <v>86.110433264770592</v>
      </c>
      <c r="AZ59">
        <f t="shared" si="73"/>
        <v>43.761173248291016</v>
      </c>
      <c r="BA59">
        <f t="shared" si="74"/>
        <v>9.0394959977124714</v>
      </c>
      <c r="BB59">
        <f t="shared" si="75"/>
        <v>6.5025038909086341E-2</v>
      </c>
      <c r="BC59">
        <f t="shared" si="76"/>
        <v>3.0102740808577799</v>
      </c>
      <c r="BD59">
        <f t="shared" si="77"/>
        <v>6.0292219168546914</v>
      </c>
      <c r="BE59">
        <f t="shared" si="78"/>
        <v>4.0732230394455352E-2</v>
      </c>
      <c r="BF59">
        <f t="shared" si="79"/>
        <v>18.701171349386581</v>
      </c>
      <c r="BG59">
        <f t="shared" si="80"/>
        <v>0.48341921783704472</v>
      </c>
      <c r="BH59">
        <f t="shared" si="81"/>
        <v>21.709376819464431</v>
      </c>
      <c r="BI59">
        <f t="shared" si="82"/>
        <v>393.55634330707665</v>
      </c>
      <c r="BJ59">
        <f t="shared" si="83"/>
        <v>3.6139102926645503E-3</v>
      </c>
    </row>
    <row r="60" spans="1:62">
      <c r="A60" s="1">
        <v>52</v>
      </c>
      <c r="B60" s="1" t="s">
        <v>135</v>
      </c>
      <c r="C60" s="2">
        <v>41843</v>
      </c>
      <c r="D60" s="1" t="s">
        <v>74</v>
      </c>
      <c r="E60" s="1">
        <v>0</v>
      </c>
      <c r="F60" s="1" t="s">
        <v>78</v>
      </c>
      <c r="G60" s="1" t="s">
        <v>136</v>
      </c>
      <c r="H60" s="1">
        <v>0</v>
      </c>
      <c r="I60" s="1">
        <v>8572.5</v>
      </c>
      <c r="J60" s="1">
        <v>0</v>
      </c>
      <c r="K60">
        <f t="shared" si="56"/>
        <v>15.168543322457152</v>
      </c>
      <c r="L60">
        <f t="shared" si="57"/>
        <v>0.17705404956989451</v>
      </c>
      <c r="M60">
        <f t="shared" si="58"/>
        <v>202.20783973268391</v>
      </c>
      <c r="N60">
        <f t="shared" si="59"/>
        <v>17.696337065718488</v>
      </c>
      <c r="O60">
        <f t="shared" si="60"/>
        <v>9.3127884765120292</v>
      </c>
      <c r="P60">
        <f t="shared" si="61"/>
        <v>50.206462860107422</v>
      </c>
      <c r="Q60" s="1">
        <v>1.5</v>
      </c>
      <c r="R60">
        <f t="shared" si="62"/>
        <v>2.4080436080694199</v>
      </c>
      <c r="S60" s="1">
        <v>1</v>
      </c>
      <c r="T60">
        <f t="shared" si="63"/>
        <v>4.8160872161388397</v>
      </c>
      <c r="U60" s="1">
        <v>40.0032958984375</v>
      </c>
      <c r="V60" s="1">
        <v>50.206462860107422</v>
      </c>
      <c r="W60" s="1">
        <v>39.950008392333984</v>
      </c>
      <c r="X60" s="1">
        <v>399.29254150390625</v>
      </c>
      <c r="Y60" s="1">
        <v>392.65997314453125</v>
      </c>
      <c r="Z60" s="1">
        <v>27.950139999389648</v>
      </c>
      <c r="AA60" s="1">
        <v>33.081413269042969</v>
      </c>
      <c r="AB60" s="1">
        <v>36.850719451904297</v>
      </c>
      <c r="AC60" s="1">
        <v>43.616020202636719</v>
      </c>
      <c r="AD60" s="1">
        <v>500.195068359375</v>
      </c>
      <c r="AE60" s="1">
        <v>790.8719482421875</v>
      </c>
      <c r="AF60" s="1">
        <v>812.6407470703125</v>
      </c>
      <c r="AG60" s="1">
        <v>97.762153625488281</v>
      </c>
      <c r="AH60" s="1">
        <v>27.489980697631836</v>
      </c>
      <c r="AI60" s="1">
        <v>-0.99225336313247681</v>
      </c>
      <c r="AJ60" s="1">
        <v>1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64"/>
        <v>3.3346337890624995</v>
      </c>
      <c r="AR60">
        <f t="shared" si="65"/>
        <v>1.7696337065718489E-2</v>
      </c>
      <c r="AS60">
        <f t="shared" si="66"/>
        <v>323.3564628601074</v>
      </c>
      <c r="AT60">
        <f t="shared" si="67"/>
        <v>313.15329589843748</v>
      </c>
      <c r="AU60">
        <f t="shared" si="68"/>
        <v>150.26566828042996</v>
      </c>
      <c r="AV60">
        <f t="shared" si="69"/>
        <v>-5.5796719825621723</v>
      </c>
      <c r="AW60">
        <f t="shared" si="70"/>
        <v>12.546898682668475</v>
      </c>
      <c r="AX60">
        <f t="shared" si="71"/>
        <v>128.34106264407501</v>
      </c>
      <c r="AY60">
        <f t="shared" si="72"/>
        <v>95.259649375032041</v>
      </c>
      <c r="AZ60">
        <f t="shared" si="73"/>
        <v>45.104879379272461</v>
      </c>
      <c r="BA60">
        <f t="shared" si="74"/>
        <v>9.6907937582595327</v>
      </c>
      <c r="BB60">
        <f t="shared" si="75"/>
        <v>0.1707758101208352</v>
      </c>
      <c r="BC60">
        <f t="shared" si="76"/>
        <v>3.2341102061564451</v>
      </c>
      <c r="BD60">
        <f t="shared" si="77"/>
        <v>6.4566835521030876</v>
      </c>
      <c r="BE60">
        <f t="shared" si="78"/>
        <v>0.1072817280622656</v>
      </c>
      <c r="BF60">
        <f t="shared" si="79"/>
        <v>19.768273892224759</v>
      </c>
      <c r="BG60">
        <f t="shared" si="80"/>
        <v>0.51496932094541437</v>
      </c>
      <c r="BH60">
        <f t="shared" si="81"/>
        <v>22.122520605559039</v>
      </c>
      <c r="BI60">
        <f t="shared" si="82"/>
        <v>388.40807060076162</v>
      </c>
      <c r="BJ60">
        <f t="shared" si="83"/>
        <v>8.6395324301151467E-3</v>
      </c>
    </row>
    <row r="61" spans="1:62">
      <c r="A61" s="1">
        <v>53</v>
      </c>
      <c r="B61" s="1" t="s">
        <v>137</v>
      </c>
      <c r="C61" s="2">
        <v>41843</v>
      </c>
      <c r="D61" s="1" t="s">
        <v>74</v>
      </c>
      <c r="E61" s="1">
        <v>0</v>
      </c>
      <c r="F61" s="1" t="s">
        <v>80</v>
      </c>
      <c r="G61" s="1" t="s">
        <v>136</v>
      </c>
      <c r="H61" s="1">
        <v>0</v>
      </c>
      <c r="I61" s="1">
        <v>8696</v>
      </c>
      <c r="J61" s="1">
        <v>0</v>
      </c>
      <c r="K61">
        <f t="shared" si="56"/>
        <v>10.331893896228122</v>
      </c>
      <c r="L61">
        <f t="shared" si="57"/>
        <v>0.14537530408849494</v>
      </c>
      <c r="M61">
        <f t="shared" si="58"/>
        <v>223.05604571820743</v>
      </c>
      <c r="N61">
        <f t="shared" si="59"/>
        <v>14.712002199479313</v>
      </c>
      <c r="O61">
        <f t="shared" si="60"/>
        <v>9.3714598702590202</v>
      </c>
      <c r="P61">
        <f t="shared" si="61"/>
        <v>50.640495300292969</v>
      </c>
      <c r="Q61" s="1">
        <v>2.5</v>
      </c>
      <c r="R61">
        <f t="shared" si="62"/>
        <v>2.1884783655405045</v>
      </c>
      <c r="S61" s="1">
        <v>1</v>
      </c>
      <c r="T61">
        <f t="shared" si="63"/>
        <v>4.3769567310810089</v>
      </c>
      <c r="U61" s="1">
        <v>40.306240081787109</v>
      </c>
      <c r="V61" s="1">
        <v>50.640495300292969</v>
      </c>
      <c r="W61" s="1">
        <v>40.295223236083984</v>
      </c>
      <c r="X61" s="1">
        <v>399.18267822265625</v>
      </c>
      <c r="Y61" s="1">
        <v>391.14248657226562</v>
      </c>
      <c r="Z61" s="1">
        <v>28.1846923828125</v>
      </c>
      <c r="AA61" s="1">
        <v>35.278537750244141</v>
      </c>
      <c r="AB61" s="1">
        <v>36.563613891601562</v>
      </c>
      <c r="AC61" s="1">
        <v>45.766361236572266</v>
      </c>
      <c r="AD61" s="1">
        <v>500.18655395507812</v>
      </c>
      <c r="AE61" s="1">
        <v>572.03228759765625</v>
      </c>
      <c r="AF61" s="1">
        <v>603.2730712890625</v>
      </c>
      <c r="AG61" s="1">
        <v>97.760986328125</v>
      </c>
      <c r="AH61" s="1">
        <v>27.489980697631836</v>
      </c>
      <c r="AI61" s="1">
        <v>-0.99225336313247681</v>
      </c>
      <c r="AJ61" s="1">
        <v>1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 t="shared" si="64"/>
        <v>2.0007462158203122</v>
      </c>
      <c r="AR61">
        <f t="shared" si="65"/>
        <v>1.4712002199479313E-2</v>
      </c>
      <c r="AS61">
        <f t="shared" si="66"/>
        <v>323.79049530029295</v>
      </c>
      <c r="AT61">
        <f t="shared" si="67"/>
        <v>313.45624008178709</v>
      </c>
      <c r="AU61">
        <f t="shared" si="68"/>
        <v>108.68613327972344</v>
      </c>
      <c r="AV61">
        <f t="shared" si="69"/>
        <v>-5.3824849253303793</v>
      </c>
      <c r="AW61">
        <f t="shared" si="70"/>
        <v>12.820324516936878</v>
      </c>
      <c r="AX61">
        <f t="shared" si="71"/>
        <v>131.13947596546069</v>
      </c>
      <c r="AY61">
        <f t="shared" si="72"/>
        <v>95.860938215216549</v>
      </c>
      <c r="AZ61">
        <f t="shared" si="73"/>
        <v>45.473367691040039</v>
      </c>
      <c r="BA61">
        <f t="shared" si="74"/>
        <v>9.8763347890774131</v>
      </c>
      <c r="BB61">
        <f t="shared" si="75"/>
        <v>0.14070205611057854</v>
      </c>
      <c r="BC61">
        <f t="shared" si="76"/>
        <v>3.4488646466778592</v>
      </c>
      <c r="BD61">
        <f t="shared" si="77"/>
        <v>6.4274701423995539</v>
      </c>
      <c r="BE61">
        <f t="shared" si="78"/>
        <v>8.8347036797030237E-2</v>
      </c>
      <c r="BF61">
        <f t="shared" si="79"/>
        <v>21.806179035863302</v>
      </c>
      <c r="BG61">
        <f t="shared" si="80"/>
        <v>0.57026800558777102</v>
      </c>
      <c r="BH61">
        <f t="shared" si="81"/>
        <v>22.83014200179101</v>
      </c>
      <c r="BI61">
        <f t="shared" si="82"/>
        <v>387.95578457430844</v>
      </c>
      <c r="BJ61">
        <f t="shared" si="83"/>
        <v>6.0800383491419752E-3</v>
      </c>
    </row>
    <row r="62" spans="1:62">
      <c r="A62" s="1">
        <v>54</v>
      </c>
      <c r="B62" s="1" t="s">
        <v>138</v>
      </c>
      <c r="C62" s="2">
        <v>41843</v>
      </c>
      <c r="D62" s="1" t="s">
        <v>74</v>
      </c>
      <c r="E62" s="1">
        <v>0</v>
      </c>
      <c r="F62" s="1" t="s">
        <v>82</v>
      </c>
      <c r="G62" s="1" t="s">
        <v>136</v>
      </c>
      <c r="H62" s="1">
        <v>0</v>
      </c>
      <c r="I62" s="1">
        <v>8840.5</v>
      </c>
      <c r="J62" s="1">
        <v>0</v>
      </c>
      <c r="K62">
        <f t="shared" si="56"/>
        <v>3.0781525086848078</v>
      </c>
      <c r="L62">
        <f t="shared" si="57"/>
        <v>0.13277777070757324</v>
      </c>
      <c r="M62">
        <f t="shared" si="58"/>
        <v>295.76357120604627</v>
      </c>
      <c r="N62">
        <f t="shared" si="59"/>
        <v>14.051473158167855</v>
      </c>
      <c r="O62">
        <f t="shared" si="60"/>
        <v>9.7518648787270799</v>
      </c>
      <c r="P62">
        <f t="shared" si="61"/>
        <v>51.441547393798828</v>
      </c>
      <c r="Q62" s="1">
        <v>3</v>
      </c>
      <c r="R62">
        <f t="shared" si="62"/>
        <v>2.0786957442760468</v>
      </c>
      <c r="S62" s="1">
        <v>1</v>
      </c>
      <c r="T62">
        <f t="shared" si="63"/>
        <v>4.1573914885520935</v>
      </c>
      <c r="U62" s="1">
        <v>40.519809722900391</v>
      </c>
      <c r="V62" s="1">
        <v>51.441547393798828</v>
      </c>
      <c r="W62" s="1">
        <v>40.550010681152344</v>
      </c>
      <c r="X62" s="1">
        <v>399.01596069335938</v>
      </c>
      <c r="Y62" s="1">
        <v>393.85076904296875</v>
      </c>
      <c r="Z62" s="1">
        <v>28.569786071777344</v>
      </c>
      <c r="AA62" s="1">
        <v>36.687885284423828</v>
      </c>
      <c r="AB62" s="1">
        <v>36.643459320068359</v>
      </c>
      <c r="AC62" s="1">
        <v>47.055694580078125</v>
      </c>
      <c r="AD62" s="1">
        <v>500.21392822265625</v>
      </c>
      <c r="AE62" s="1">
        <v>424.37799072265625</v>
      </c>
      <c r="AF62" s="1">
        <v>304.6595458984375</v>
      </c>
      <c r="AG62" s="1">
        <v>97.759696960449219</v>
      </c>
      <c r="AH62" s="1">
        <v>27.489980697631836</v>
      </c>
      <c r="AI62" s="1">
        <v>-0.99225336313247681</v>
      </c>
      <c r="AJ62" s="1">
        <v>1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 t="shared" si="64"/>
        <v>1.6673797607421872</v>
      </c>
      <c r="AR62">
        <f t="shared" si="65"/>
        <v>1.4051473158167856E-2</v>
      </c>
      <c r="AS62">
        <f t="shared" si="66"/>
        <v>324.59154739379881</v>
      </c>
      <c r="AT62">
        <f t="shared" si="67"/>
        <v>313.66980972290037</v>
      </c>
      <c r="AU62">
        <f t="shared" si="68"/>
        <v>80.631817225508712</v>
      </c>
      <c r="AV62">
        <f t="shared" si="69"/>
        <v>-5.6920351439826407</v>
      </c>
      <c r="AW62">
        <f t="shared" si="70"/>
        <v>13.338461426252078</v>
      </c>
      <c r="AX62">
        <f t="shared" si="71"/>
        <v>136.4413131481825</v>
      </c>
      <c r="AY62">
        <f t="shared" si="72"/>
        <v>99.753427863758674</v>
      </c>
      <c r="AZ62">
        <f t="shared" si="73"/>
        <v>45.980678558349609</v>
      </c>
      <c r="BA62">
        <f t="shared" si="74"/>
        <v>10.136793725564376</v>
      </c>
      <c r="BB62">
        <f t="shared" si="75"/>
        <v>0.12866839055758933</v>
      </c>
      <c r="BC62">
        <f t="shared" si="76"/>
        <v>3.5865965475249979</v>
      </c>
      <c r="BD62">
        <f t="shared" si="77"/>
        <v>6.5501971780393777</v>
      </c>
      <c r="BE62">
        <f t="shared" si="78"/>
        <v>8.0777118514549384E-2</v>
      </c>
      <c r="BF62">
        <f t="shared" si="79"/>
        <v>28.91375709304333</v>
      </c>
      <c r="BG62">
        <f t="shared" si="80"/>
        <v>0.75095339263836436</v>
      </c>
      <c r="BH62">
        <f t="shared" si="81"/>
        <v>22.437715021954808</v>
      </c>
      <c r="BI62">
        <f t="shared" si="82"/>
        <v>392.85122259703815</v>
      </c>
      <c r="BJ62">
        <f t="shared" si="83"/>
        <v>1.7580881720922947E-3</v>
      </c>
    </row>
    <row r="63" spans="1:62">
      <c r="A63" s="1">
        <v>55</v>
      </c>
      <c r="B63" s="1" t="s">
        <v>139</v>
      </c>
      <c r="C63" s="2">
        <v>41843</v>
      </c>
      <c r="D63" s="1" t="s">
        <v>74</v>
      </c>
      <c r="E63" s="1">
        <v>0</v>
      </c>
      <c r="F63" s="1" t="s">
        <v>80</v>
      </c>
      <c r="G63" s="1" t="s">
        <v>136</v>
      </c>
      <c r="H63" s="1">
        <v>0</v>
      </c>
      <c r="I63" s="1">
        <v>8952</v>
      </c>
      <c r="J63" s="1">
        <v>0</v>
      </c>
      <c r="K63">
        <f t="shared" si="56"/>
        <v>15.706112522344513</v>
      </c>
      <c r="L63">
        <f t="shared" si="57"/>
        <v>0.33675273112222692</v>
      </c>
      <c r="M63">
        <f t="shared" si="58"/>
        <v>257.09775948854588</v>
      </c>
      <c r="N63">
        <f t="shared" si="59"/>
        <v>35.634433250470778</v>
      </c>
      <c r="O63">
        <f t="shared" si="60"/>
        <v>10.073777508016461</v>
      </c>
      <c r="P63">
        <f t="shared" si="61"/>
        <v>51.779705047607422</v>
      </c>
      <c r="Q63" s="1">
        <v>1</v>
      </c>
      <c r="R63">
        <f t="shared" si="62"/>
        <v>2.5178262293338776</v>
      </c>
      <c r="S63" s="1">
        <v>1</v>
      </c>
      <c r="T63">
        <f t="shared" si="63"/>
        <v>5.0356524586677551</v>
      </c>
      <c r="U63" s="1">
        <v>40.707263946533203</v>
      </c>
      <c r="V63" s="1">
        <v>51.779705047607422</v>
      </c>
      <c r="W63" s="1">
        <v>40.719635009765625</v>
      </c>
      <c r="X63" s="1">
        <v>400.2442626953125</v>
      </c>
      <c r="Y63" s="1">
        <v>394.29531860351562</v>
      </c>
      <c r="Z63" s="1">
        <v>28.818109512329102</v>
      </c>
      <c r="AA63" s="1">
        <v>35.687908172607422</v>
      </c>
      <c r="AB63" s="1">
        <v>36.594482421875</v>
      </c>
      <c r="AC63" s="1">
        <v>45.318050384521484</v>
      </c>
      <c r="AD63" s="1">
        <v>500.19973754882812</v>
      </c>
      <c r="AE63" s="1">
        <v>332.61819458007812</v>
      </c>
      <c r="AF63" s="1">
        <v>391.25912475585938</v>
      </c>
      <c r="AG63" s="1">
        <v>97.757652282714844</v>
      </c>
      <c r="AH63" s="1">
        <v>27.489980697631836</v>
      </c>
      <c r="AI63" s="1">
        <v>-0.99225336313247681</v>
      </c>
      <c r="AJ63" s="1">
        <v>1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 t="shared" si="64"/>
        <v>5.0019973754882807</v>
      </c>
      <c r="AR63">
        <f t="shared" si="65"/>
        <v>3.5634433250470776E-2</v>
      </c>
      <c r="AS63">
        <f t="shared" si="66"/>
        <v>324.9297050476074</v>
      </c>
      <c r="AT63">
        <f t="shared" si="67"/>
        <v>313.85726394653318</v>
      </c>
      <c r="AU63">
        <f t="shared" si="68"/>
        <v>63.19745617719127</v>
      </c>
      <c r="AV63">
        <f t="shared" si="69"/>
        <v>-11.538107622766137</v>
      </c>
      <c r="AW63">
        <f t="shared" si="70"/>
        <v>13.562543625851674</v>
      </c>
      <c r="AX63">
        <f t="shared" si="71"/>
        <v>138.73638849906951</v>
      </c>
      <c r="AY63">
        <f t="shared" si="72"/>
        <v>103.04848032646208</v>
      </c>
      <c r="AZ63">
        <f t="shared" si="73"/>
        <v>46.243484497070312</v>
      </c>
      <c r="BA63">
        <f t="shared" si="74"/>
        <v>10.274039169400204</v>
      </c>
      <c r="BB63">
        <f t="shared" si="75"/>
        <v>0.31564441968402879</v>
      </c>
      <c r="BC63">
        <f t="shared" si="76"/>
        <v>3.4887661178352136</v>
      </c>
      <c r="BD63">
        <f t="shared" si="77"/>
        <v>6.7852730515649906</v>
      </c>
      <c r="BE63">
        <f t="shared" si="78"/>
        <v>0.1990715015563975</v>
      </c>
      <c r="BF63">
        <f t="shared" si="79"/>
        <v>25.133273374746317</v>
      </c>
      <c r="BG63">
        <f t="shared" si="80"/>
        <v>0.65204365194878455</v>
      </c>
      <c r="BH63">
        <f t="shared" si="81"/>
        <v>23.727436299045845</v>
      </c>
      <c r="BI63">
        <f t="shared" si="82"/>
        <v>390.0846920602425</v>
      </c>
      <c r="BJ63">
        <f t="shared" si="83"/>
        <v>9.5534583121252882E-3</v>
      </c>
    </row>
    <row r="64" spans="1:62">
      <c r="A64" s="1">
        <v>56</v>
      </c>
      <c r="B64" s="1" t="s">
        <v>140</v>
      </c>
      <c r="C64" s="2">
        <v>41843</v>
      </c>
      <c r="D64" s="1" t="s">
        <v>74</v>
      </c>
      <c r="E64" s="1">
        <v>0</v>
      </c>
      <c r="F64" s="1" t="s">
        <v>82</v>
      </c>
      <c r="G64" s="1" t="s">
        <v>136</v>
      </c>
      <c r="H64" s="1">
        <v>0</v>
      </c>
      <c r="I64" s="1">
        <v>9067</v>
      </c>
      <c r="J64" s="1">
        <v>0</v>
      </c>
      <c r="K64">
        <f t="shared" si="56"/>
        <v>7.6866057112496602</v>
      </c>
      <c r="L64">
        <f t="shared" si="57"/>
        <v>0.10297858706481269</v>
      </c>
      <c r="M64">
        <f t="shared" si="58"/>
        <v>214.97967973458302</v>
      </c>
      <c r="N64">
        <f t="shared" si="59"/>
        <v>12.105902971514453</v>
      </c>
      <c r="O64">
        <f t="shared" si="60"/>
        <v>10.708676595928653</v>
      </c>
      <c r="P64">
        <f t="shared" si="61"/>
        <v>52.445396423339844</v>
      </c>
      <c r="Q64" s="1">
        <v>2</v>
      </c>
      <c r="R64">
        <f t="shared" si="62"/>
        <v>2.2982609868049622</v>
      </c>
      <c r="S64" s="1">
        <v>1</v>
      </c>
      <c r="T64">
        <f t="shared" si="63"/>
        <v>4.5965219736099243</v>
      </c>
      <c r="U64" s="1">
        <v>41.009754180908203</v>
      </c>
      <c r="V64" s="1">
        <v>52.445396423339844</v>
      </c>
      <c r="W64" s="1">
        <v>40.987937927246094</v>
      </c>
      <c r="X64" s="1">
        <v>400.16983032226562</v>
      </c>
      <c r="Y64" s="1">
        <v>395.18325805664062</v>
      </c>
      <c r="Z64" s="1">
        <v>29.126298904418945</v>
      </c>
      <c r="AA64" s="1">
        <v>33.803386688232422</v>
      </c>
      <c r="AB64" s="1">
        <v>36.395847320556641</v>
      </c>
      <c r="AC64" s="1">
        <v>42.240272521972656</v>
      </c>
      <c r="AD64" s="1">
        <v>500.16946411132812</v>
      </c>
      <c r="AE64" s="1">
        <v>239.08999633789062</v>
      </c>
      <c r="AF64" s="1">
        <v>299.17245483398438</v>
      </c>
      <c r="AG64" s="1">
        <v>97.755836486816406</v>
      </c>
      <c r="AH64" s="1">
        <v>27.489980697631836</v>
      </c>
      <c r="AI64" s="1">
        <v>-0.99225336313247681</v>
      </c>
      <c r="AJ64" s="1">
        <v>1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 t="shared" si="64"/>
        <v>2.5008473205566406</v>
      </c>
      <c r="AR64">
        <f t="shared" si="65"/>
        <v>1.2105902971514454E-2</v>
      </c>
      <c r="AS64">
        <f t="shared" si="66"/>
        <v>325.59539642333982</v>
      </c>
      <c r="AT64">
        <f t="shared" si="67"/>
        <v>314.15975418090818</v>
      </c>
      <c r="AU64">
        <f t="shared" si="68"/>
        <v>45.427098734164247</v>
      </c>
      <c r="AV64">
        <f t="shared" si="69"/>
        <v>-4.885428814254853</v>
      </c>
      <c r="AW64">
        <f t="shared" si="70"/>
        <v>14.013154937724128</v>
      </c>
      <c r="AX64">
        <f t="shared" si="71"/>
        <v>143.34852466444781</v>
      </c>
      <c r="AY64">
        <f t="shared" si="72"/>
        <v>109.54513797621539</v>
      </c>
      <c r="AZ64">
        <f t="shared" si="73"/>
        <v>46.727575302124023</v>
      </c>
      <c r="BA64">
        <f t="shared" si="74"/>
        <v>10.531051516283542</v>
      </c>
      <c r="BB64">
        <f t="shared" si="75"/>
        <v>0.10072205166132661</v>
      </c>
      <c r="BC64">
        <f t="shared" si="76"/>
        <v>3.3044783417954751</v>
      </c>
      <c r="BD64">
        <f t="shared" si="77"/>
        <v>7.2265731744880668</v>
      </c>
      <c r="BE64">
        <f t="shared" si="78"/>
        <v>6.3150201999701908E-2</v>
      </c>
      <c r="BF64">
        <f t="shared" si="79"/>
        <v>21.015518420122056</v>
      </c>
      <c r="BG64">
        <f t="shared" si="80"/>
        <v>0.54399996799401484</v>
      </c>
      <c r="BH64">
        <f t="shared" si="81"/>
        <v>17.991846682539681</v>
      </c>
      <c r="BI64">
        <f t="shared" si="82"/>
        <v>392.92569945695067</v>
      </c>
      <c r="BJ64">
        <f t="shared" si="83"/>
        <v>3.519653503374106E-3</v>
      </c>
    </row>
    <row r="65" spans="1:62">
      <c r="A65" s="1">
        <v>57</v>
      </c>
      <c r="B65" s="1" t="s">
        <v>141</v>
      </c>
      <c r="C65" s="2">
        <v>41843</v>
      </c>
      <c r="D65" s="1" t="s">
        <v>74</v>
      </c>
      <c r="E65" s="1">
        <v>0</v>
      </c>
      <c r="F65" s="1" t="s">
        <v>78</v>
      </c>
      <c r="G65" s="1" t="s">
        <v>136</v>
      </c>
      <c r="H65" s="1">
        <v>0</v>
      </c>
      <c r="I65" s="1">
        <v>9553.5</v>
      </c>
      <c r="J65" s="1">
        <v>0</v>
      </c>
      <c r="K65">
        <f t="shared" si="56"/>
        <v>8.4458894102331143</v>
      </c>
      <c r="L65">
        <f t="shared" si="57"/>
        <v>0.11951725092337415</v>
      </c>
      <c r="M65">
        <f t="shared" si="58"/>
        <v>210.90862268295905</v>
      </c>
      <c r="N65">
        <f t="shared" si="59"/>
        <v>16.580699807234208</v>
      </c>
      <c r="O65">
        <f t="shared" si="60"/>
        <v>12.525228237652898</v>
      </c>
      <c r="P65">
        <f t="shared" si="61"/>
        <v>55.060756683349609</v>
      </c>
      <c r="Q65" s="1">
        <v>1.5</v>
      </c>
      <c r="R65">
        <f t="shared" si="62"/>
        <v>2.4080436080694199</v>
      </c>
      <c r="S65" s="1">
        <v>1</v>
      </c>
      <c r="T65">
        <f t="shared" si="63"/>
        <v>4.8160872161388397</v>
      </c>
      <c r="U65" s="1">
        <v>42.030494689941406</v>
      </c>
      <c r="V65" s="1">
        <v>55.060756683349609</v>
      </c>
      <c r="W65" s="1">
        <v>42.027565002441406</v>
      </c>
      <c r="X65" s="1">
        <v>399.55722045898438</v>
      </c>
      <c r="Y65" s="1">
        <v>395.06005859375</v>
      </c>
      <c r="Z65" s="1">
        <v>29.834012985229492</v>
      </c>
      <c r="AA65" s="1">
        <v>34.634113311767578</v>
      </c>
      <c r="AB65" s="1">
        <v>35.318889617919922</v>
      </c>
      <c r="AC65" s="1">
        <v>41.001472473144531</v>
      </c>
      <c r="AD65" s="1">
        <v>500.19085693359375</v>
      </c>
      <c r="AE65" s="1">
        <v>799.32696533203125</v>
      </c>
      <c r="AF65" s="1">
        <v>865.54193115234375</v>
      </c>
      <c r="AG65" s="1">
        <v>97.746238708496094</v>
      </c>
      <c r="AH65" s="1">
        <v>31.208700180053711</v>
      </c>
      <c r="AI65" s="1">
        <v>-0.99590021371841431</v>
      </c>
      <c r="AJ65" s="1">
        <v>1</v>
      </c>
      <c r="AK65" s="1">
        <v>-0.21956524252891541</v>
      </c>
      <c r="AL65" s="1">
        <v>2.737391471862793</v>
      </c>
      <c r="AM65" s="1">
        <v>1</v>
      </c>
      <c r="AN65" s="1">
        <v>0</v>
      </c>
      <c r="AO65" s="1">
        <v>0.18999999761581421</v>
      </c>
      <c r="AP65" s="1">
        <v>111115</v>
      </c>
      <c r="AQ65">
        <f t="shared" si="64"/>
        <v>3.3346057128906246</v>
      </c>
      <c r="AR65">
        <f t="shared" si="65"/>
        <v>1.6580699807234207E-2</v>
      </c>
      <c r="AS65">
        <f t="shared" si="66"/>
        <v>328.21075668334959</v>
      </c>
      <c r="AT65">
        <f t="shared" si="67"/>
        <v>315.18049468994138</v>
      </c>
      <c r="AU65">
        <f t="shared" si="68"/>
        <v>151.87212150734194</v>
      </c>
      <c r="AV65">
        <f t="shared" si="69"/>
        <v>-5.5129289829299379</v>
      </c>
      <c r="AW65">
        <f t="shared" si="70"/>
        <v>15.910582544882034</v>
      </c>
      <c r="AX65">
        <f t="shared" si="71"/>
        <v>162.77437121986247</v>
      </c>
      <c r="AY65">
        <f t="shared" si="72"/>
        <v>128.1402579080949</v>
      </c>
      <c r="AZ65">
        <f t="shared" si="73"/>
        <v>48.545625686645508</v>
      </c>
      <c r="BA65">
        <f t="shared" si="74"/>
        <v>11.54651186013057</v>
      </c>
      <c r="BB65">
        <f t="shared" si="75"/>
        <v>0.11662310222008813</v>
      </c>
      <c r="BC65">
        <f t="shared" si="76"/>
        <v>3.3853543072291359</v>
      </c>
      <c r="BD65">
        <f t="shared" si="77"/>
        <v>8.1611575529014342</v>
      </c>
      <c r="BE65">
        <f t="shared" si="78"/>
        <v>7.3144049852402845E-2</v>
      </c>
      <c r="BF65">
        <f t="shared" si="79"/>
        <v>20.61552457844865</v>
      </c>
      <c r="BG65">
        <f t="shared" si="80"/>
        <v>0.53386470764396254</v>
      </c>
      <c r="BH65">
        <f t="shared" si="81"/>
        <v>14.771227236084572</v>
      </c>
      <c r="BI65">
        <f t="shared" si="82"/>
        <v>392.69258678684281</v>
      </c>
      <c r="BJ65">
        <f t="shared" si="83"/>
        <v>3.1769418595394175E-3</v>
      </c>
    </row>
    <row r="66" spans="1:62">
      <c r="A66" s="1">
        <v>58</v>
      </c>
      <c r="B66" s="1" t="s">
        <v>142</v>
      </c>
      <c r="C66" s="2">
        <v>41843</v>
      </c>
      <c r="D66" s="1" t="s">
        <v>74</v>
      </c>
      <c r="E66" s="1">
        <v>0</v>
      </c>
      <c r="F66" s="1" t="s">
        <v>80</v>
      </c>
      <c r="G66" s="1" t="s">
        <v>136</v>
      </c>
      <c r="H66" s="1">
        <v>0</v>
      </c>
      <c r="I66" s="1">
        <v>9674.5</v>
      </c>
      <c r="J66" s="1">
        <v>0</v>
      </c>
      <c r="K66">
        <f t="shared" si="56"/>
        <v>4.1593093753254644</v>
      </c>
      <c r="L66">
        <f t="shared" si="57"/>
        <v>0.10855572389358871</v>
      </c>
      <c r="M66">
        <f t="shared" si="58"/>
        <v>259.68963470970198</v>
      </c>
      <c r="N66">
        <f t="shared" si="59"/>
        <v>14.411798255590114</v>
      </c>
      <c r="O66">
        <f t="shared" si="60"/>
        <v>11.991650293010245</v>
      </c>
      <c r="P66">
        <f t="shared" si="61"/>
        <v>54.804656982421875</v>
      </c>
      <c r="Q66" s="1">
        <v>3</v>
      </c>
      <c r="R66">
        <f t="shared" si="62"/>
        <v>2.0786957442760468</v>
      </c>
      <c r="S66" s="1">
        <v>1</v>
      </c>
      <c r="T66">
        <f t="shared" si="63"/>
        <v>4.1573914885520935</v>
      </c>
      <c r="U66" s="1">
        <v>41.739711761474609</v>
      </c>
      <c r="V66" s="1">
        <v>54.804656982421875</v>
      </c>
      <c r="W66" s="1">
        <v>41.765968322753906</v>
      </c>
      <c r="X66" s="1">
        <v>399.1571044921875</v>
      </c>
      <c r="Y66" s="1">
        <v>393.26324462890625</v>
      </c>
      <c r="Z66" s="1">
        <v>29.782506942749023</v>
      </c>
      <c r="AA66" s="1">
        <v>38.096908569335938</v>
      </c>
      <c r="AB66" s="1">
        <v>35.802913665771484</v>
      </c>
      <c r="AC66" s="1">
        <v>45.79803466796875</v>
      </c>
      <c r="AD66" s="1">
        <v>500.19546508789062</v>
      </c>
      <c r="AE66" s="1">
        <v>466.329345703125</v>
      </c>
      <c r="AF66" s="1">
        <v>572.50836181640625</v>
      </c>
      <c r="AG66" s="1">
        <v>97.747314453125</v>
      </c>
      <c r="AH66" s="1">
        <v>31.208700180053711</v>
      </c>
      <c r="AI66" s="1">
        <v>-0.99590021371841431</v>
      </c>
      <c r="AJ66" s="1">
        <v>1</v>
      </c>
      <c r="AK66" s="1">
        <v>-0.21956524252891541</v>
      </c>
      <c r="AL66" s="1">
        <v>2.737391471862793</v>
      </c>
      <c r="AM66" s="1">
        <v>1</v>
      </c>
      <c r="AN66" s="1">
        <v>0</v>
      </c>
      <c r="AO66" s="1">
        <v>0.18999999761581421</v>
      </c>
      <c r="AP66" s="1">
        <v>111115</v>
      </c>
      <c r="AQ66">
        <f t="shared" si="64"/>
        <v>1.667318216959635</v>
      </c>
      <c r="AR66">
        <f t="shared" si="65"/>
        <v>1.4411798255590113E-2</v>
      </c>
      <c r="AS66">
        <f t="shared" si="66"/>
        <v>327.95465698242185</v>
      </c>
      <c r="AT66">
        <f t="shared" si="67"/>
        <v>314.88971176147459</v>
      </c>
      <c r="AU66">
        <f t="shared" si="68"/>
        <v>88.60257457177795</v>
      </c>
      <c r="AV66">
        <f t="shared" si="69"/>
        <v>-6.0140855160624103</v>
      </c>
      <c r="AW66">
        <f t="shared" si="70"/>
        <v>15.715520794629079</v>
      </c>
      <c r="AX66">
        <f t="shared" si="71"/>
        <v>160.7770083766905</v>
      </c>
      <c r="AY66">
        <f t="shared" si="72"/>
        <v>122.68009980735457</v>
      </c>
      <c r="AZ66">
        <f t="shared" si="73"/>
        <v>48.272184371948242</v>
      </c>
      <c r="BA66">
        <f t="shared" si="74"/>
        <v>11.388589020357367</v>
      </c>
      <c r="BB66">
        <f t="shared" si="75"/>
        <v>0.10579330218436529</v>
      </c>
      <c r="BC66">
        <f t="shared" si="76"/>
        <v>3.7238705016188325</v>
      </c>
      <c r="BD66">
        <f t="shared" si="77"/>
        <v>7.6647185187385345</v>
      </c>
      <c r="BE66">
        <f t="shared" si="78"/>
        <v>6.6363572597945814E-2</v>
      </c>
      <c r="BF66">
        <f t="shared" si="79"/>
        <v>25.383964384186406</v>
      </c>
      <c r="BG66">
        <f t="shared" si="80"/>
        <v>0.66034555289994645</v>
      </c>
      <c r="BH66">
        <f t="shared" si="81"/>
        <v>17.42634605118155</v>
      </c>
      <c r="BI66">
        <f t="shared" si="82"/>
        <v>391.91262184725309</v>
      </c>
      <c r="BJ66">
        <f t="shared" si="83"/>
        <v>1.8494317474826007E-3</v>
      </c>
    </row>
    <row r="67" spans="1:62">
      <c r="A67" s="1">
        <v>59</v>
      </c>
      <c r="B67" s="1" t="s">
        <v>143</v>
      </c>
      <c r="C67" s="2">
        <v>41843</v>
      </c>
      <c r="D67" s="1" t="s">
        <v>74</v>
      </c>
      <c r="E67" s="1">
        <v>0</v>
      </c>
      <c r="F67" s="1" t="s">
        <v>82</v>
      </c>
      <c r="G67" s="1" t="s">
        <v>136</v>
      </c>
      <c r="H67" s="1">
        <v>0</v>
      </c>
      <c r="I67" s="1">
        <v>9812.5</v>
      </c>
      <c r="J67" s="1">
        <v>0</v>
      </c>
      <c r="K67">
        <f t="shared" si="56"/>
        <v>0.23402688337463151</v>
      </c>
      <c r="L67">
        <f t="shared" si="57"/>
        <v>0.1072659486055336</v>
      </c>
      <c r="M67">
        <f t="shared" si="58"/>
        <v>315.96309454460959</v>
      </c>
      <c r="N67">
        <f t="shared" si="59"/>
        <v>13.914379405444773</v>
      </c>
      <c r="O67">
        <f t="shared" si="60"/>
        <v>11.734288563754607</v>
      </c>
      <c r="P67">
        <f t="shared" si="61"/>
        <v>54.586151123046875</v>
      </c>
      <c r="Q67" s="1">
        <v>3.5</v>
      </c>
      <c r="R67">
        <f t="shared" si="62"/>
        <v>1.9689131230115891</v>
      </c>
      <c r="S67" s="1">
        <v>1</v>
      </c>
      <c r="T67">
        <f t="shared" si="63"/>
        <v>3.9378262460231781</v>
      </c>
      <c r="U67" s="1">
        <v>41.519142150878906</v>
      </c>
      <c r="V67" s="1">
        <v>54.586151123046875</v>
      </c>
      <c r="W67" s="1">
        <v>41.5380859375</v>
      </c>
      <c r="X67" s="1">
        <v>399.050537109375</v>
      </c>
      <c r="Y67" s="1">
        <v>395.04052734375</v>
      </c>
      <c r="Z67" s="1">
        <v>29.688821792602539</v>
      </c>
      <c r="AA67" s="1">
        <v>39.045017242431641</v>
      </c>
      <c r="AB67" s="1">
        <v>36.107379913330078</v>
      </c>
      <c r="AC67" s="1">
        <v>47.486331939697266</v>
      </c>
      <c r="AD67" s="1">
        <v>500.19073486328125</v>
      </c>
      <c r="AE67" s="1">
        <v>259.30413818359375</v>
      </c>
      <c r="AF67" s="1">
        <v>317.89096069335938</v>
      </c>
      <c r="AG67" s="1">
        <v>97.744438171386719</v>
      </c>
      <c r="AH67" s="1">
        <v>31.208700180053711</v>
      </c>
      <c r="AI67" s="1">
        <v>-0.99590021371841431</v>
      </c>
      <c r="AJ67" s="1">
        <v>1</v>
      </c>
      <c r="AK67" s="1">
        <v>-0.21956524252891541</v>
      </c>
      <c r="AL67" s="1">
        <v>2.737391471862793</v>
      </c>
      <c r="AM67" s="1">
        <v>1</v>
      </c>
      <c r="AN67" s="1">
        <v>0</v>
      </c>
      <c r="AO67" s="1">
        <v>0.18999999761581421</v>
      </c>
      <c r="AP67" s="1">
        <v>111115</v>
      </c>
      <c r="AQ67">
        <f t="shared" si="64"/>
        <v>1.4291163853236606</v>
      </c>
      <c r="AR67">
        <f t="shared" si="65"/>
        <v>1.3914379405444773E-2</v>
      </c>
      <c r="AS67">
        <f t="shared" si="66"/>
        <v>327.73615112304685</v>
      </c>
      <c r="AT67">
        <f t="shared" si="67"/>
        <v>314.66914215087888</v>
      </c>
      <c r="AU67">
        <f t="shared" si="68"/>
        <v>49.267785636653571</v>
      </c>
      <c r="AV67">
        <f t="shared" si="69"/>
        <v>-6.4537486551290071</v>
      </c>
      <c r="AW67">
        <f t="shared" si="70"/>
        <v>15.550721837508194</v>
      </c>
      <c r="AX67">
        <f t="shared" si="71"/>
        <v>159.09572072265942</v>
      </c>
      <c r="AY67">
        <f t="shared" si="72"/>
        <v>120.05070348022778</v>
      </c>
      <c r="AZ67">
        <f t="shared" si="73"/>
        <v>48.052646636962891</v>
      </c>
      <c r="BA67">
        <f t="shared" si="74"/>
        <v>11.263149772921235</v>
      </c>
      <c r="BB67">
        <f t="shared" si="75"/>
        <v>0.10442151807672556</v>
      </c>
      <c r="BC67">
        <f t="shared" si="76"/>
        <v>3.8164332737535878</v>
      </c>
      <c r="BD67">
        <f t="shared" si="77"/>
        <v>7.4467164991676471</v>
      </c>
      <c r="BE67">
        <f t="shared" si="78"/>
        <v>6.5513178372059652E-2</v>
      </c>
      <c r="BF67">
        <f t="shared" si="79"/>
        <v>30.88363515915561</v>
      </c>
      <c r="BG67">
        <f t="shared" si="80"/>
        <v>0.79982450577702346</v>
      </c>
      <c r="BH67">
        <f t="shared" si="81"/>
        <v>18.465114623881519</v>
      </c>
      <c r="BI67">
        <f t="shared" si="82"/>
        <v>394.96029620280649</v>
      </c>
      <c r="BJ67">
        <f t="shared" si="83"/>
        <v>1.0941183881337225E-4</v>
      </c>
    </row>
    <row r="68" spans="1:62">
      <c r="A68" s="1">
        <v>60</v>
      </c>
      <c r="B68" s="1" t="s">
        <v>144</v>
      </c>
      <c r="C68" s="2">
        <v>41843</v>
      </c>
      <c r="D68" s="1" t="s">
        <v>74</v>
      </c>
      <c r="E68" s="1">
        <v>0</v>
      </c>
      <c r="F68" s="1" t="s">
        <v>98</v>
      </c>
      <c r="G68" s="1" t="s">
        <v>136</v>
      </c>
      <c r="H68" s="1">
        <v>0</v>
      </c>
      <c r="I68" s="1">
        <v>9955.5</v>
      </c>
      <c r="J68" s="1">
        <v>0</v>
      </c>
      <c r="K68">
        <f t="shared" si="56"/>
        <v>-0.32545233212815949</v>
      </c>
      <c r="L68">
        <f t="shared" si="57"/>
        <v>9.1079916658557969E-2</v>
      </c>
      <c r="M68">
        <f t="shared" si="58"/>
        <v>325.11277856688628</v>
      </c>
      <c r="N68">
        <f t="shared" si="59"/>
        <v>11.856927176614837</v>
      </c>
      <c r="O68">
        <f t="shared" si="60"/>
        <v>11.748519604012596</v>
      </c>
      <c r="P68">
        <f t="shared" si="61"/>
        <v>54.553031921386719</v>
      </c>
      <c r="Q68" s="1">
        <v>4</v>
      </c>
      <c r="R68">
        <f t="shared" si="62"/>
        <v>1.8591305017471313</v>
      </c>
      <c r="S68" s="1">
        <v>1</v>
      </c>
      <c r="T68">
        <f t="shared" si="63"/>
        <v>3.7182610034942627</v>
      </c>
      <c r="U68" s="1">
        <v>41.304370880126953</v>
      </c>
      <c r="V68" s="1">
        <v>54.553031921386719</v>
      </c>
      <c r="W68" s="1">
        <v>41.355152130126953</v>
      </c>
      <c r="X68" s="1">
        <v>399.43960571289062</v>
      </c>
      <c r="Y68" s="1">
        <v>395.94549560546875</v>
      </c>
      <c r="Z68" s="1">
        <v>29.530952453613281</v>
      </c>
      <c r="AA68" s="1">
        <v>38.646556854248047</v>
      </c>
      <c r="AB68" s="1">
        <v>36.324409484863281</v>
      </c>
      <c r="AC68" s="1">
        <v>47.537017822265625</v>
      </c>
      <c r="AD68" s="1">
        <v>500.1839599609375</v>
      </c>
      <c r="AE68" s="1">
        <v>149.85519409179688</v>
      </c>
      <c r="AF68" s="1">
        <v>164.65444946289062</v>
      </c>
      <c r="AG68" s="1">
        <v>97.741012573242188</v>
      </c>
      <c r="AH68" s="1">
        <v>31.208700180053711</v>
      </c>
      <c r="AI68" s="1">
        <v>-0.99590021371841431</v>
      </c>
      <c r="AJ68" s="1">
        <v>1</v>
      </c>
      <c r="AK68" s="1">
        <v>-0.21956524252891541</v>
      </c>
      <c r="AL68" s="1">
        <v>2.737391471862793</v>
      </c>
      <c r="AM68" s="1">
        <v>1</v>
      </c>
      <c r="AN68" s="1">
        <v>0</v>
      </c>
      <c r="AO68" s="1">
        <v>0.18999999761581421</v>
      </c>
      <c r="AP68" s="1">
        <v>111115</v>
      </c>
      <c r="AQ68">
        <f t="shared" si="64"/>
        <v>1.2504598999023437</v>
      </c>
      <c r="AR68">
        <f t="shared" si="65"/>
        <v>1.1856927176614837E-2</v>
      </c>
      <c r="AS68">
        <f t="shared" si="66"/>
        <v>327.7030319213867</v>
      </c>
      <c r="AT68">
        <f t="shared" si="67"/>
        <v>314.45437088012693</v>
      </c>
      <c r="AU68">
        <f t="shared" si="68"/>
        <v>28.472486520158782</v>
      </c>
      <c r="AV68">
        <f t="shared" si="69"/>
        <v>-6.1727534656478751</v>
      </c>
      <c r="AW68">
        <f t="shared" si="70"/>
        <v>15.525873203416173</v>
      </c>
      <c r="AX68">
        <f t="shared" si="71"/>
        <v>158.84706731252518</v>
      </c>
      <c r="AY68">
        <f t="shared" si="72"/>
        <v>120.20051045827714</v>
      </c>
      <c r="AZ68">
        <f t="shared" si="73"/>
        <v>47.928701400756836</v>
      </c>
      <c r="BA68">
        <f t="shared" si="74"/>
        <v>11.192858052957222</v>
      </c>
      <c r="BB68">
        <f t="shared" si="75"/>
        <v>8.8902229916307279E-2</v>
      </c>
      <c r="BC68">
        <f t="shared" si="76"/>
        <v>3.7773535994035772</v>
      </c>
      <c r="BD68">
        <f t="shared" si="77"/>
        <v>7.4155044535536447</v>
      </c>
      <c r="BE68">
        <f t="shared" si="78"/>
        <v>5.5755525927365643E-2</v>
      </c>
      <c r="BF68">
        <f t="shared" si="79"/>
        <v>31.776852177627735</v>
      </c>
      <c r="BG68">
        <f t="shared" si="80"/>
        <v>0.82110487977577051</v>
      </c>
      <c r="BH68">
        <f t="shared" si="81"/>
        <v>18.04596765595613</v>
      </c>
      <c r="BI68">
        <f t="shared" si="82"/>
        <v>396.06365854453088</v>
      </c>
      <c r="BJ68">
        <f t="shared" si="83"/>
        <v>-1.4828682542404793E-4</v>
      </c>
    </row>
    <row r="69" spans="1:62">
      <c r="A69" s="1">
        <v>62</v>
      </c>
      <c r="B69" s="1" t="s">
        <v>145</v>
      </c>
      <c r="C69" s="2">
        <v>41843</v>
      </c>
      <c r="D69" s="1" t="s">
        <v>74</v>
      </c>
      <c r="E69" s="1">
        <v>0</v>
      </c>
      <c r="F69" s="1" t="s">
        <v>75</v>
      </c>
      <c r="G69" s="1" t="s">
        <v>87</v>
      </c>
      <c r="H69" s="1">
        <v>0</v>
      </c>
      <c r="I69" s="1">
        <v>10224.5</v>
      </c>
      <c r="J69" s="1">
        <v>0</v>
      </c>
      <c r="K69">
        <f t="shared" ref="K69:K75" si="84">(X69-Y69*(1000-Z69)/(1000-AA69))*AQ69</f>
        <v>1.0565845835205414</v>
      </c>
      <c r="L69">
        <f t="shared" ref="L69:L75" si="85">IF(BB69&lt;&gt;0,1/(1/BB69-1/T69),0)</f>
        <v>9.2025210407556096E-2</v>
      </c>
      <c r="M69">
        <f t="shared" ref="M69:M75" si="86">((BE69-AR69/2)*Y69-K69)/(BE69+AR69/2)</f>
        <v>300.85931181084356</v>
      </c>
      <c r="N69">
        <f t="shared" ref="N69:N75" si="87">AR69*1000</f>
        <v>12.615549182690689</v>
      </c>
      <c r="O69">
        <f t="shared" ref="O69:O75" si="88">(AW69-BC69)</f>
        <v>12.345420358076098</v>
      </c>
      <c r="P69">
        <f t="shared" ref="P69:P75" si="89">(V69+AV69*J69)</f>
        <v>54.574516296386719</v>
      </c>
      <c r="Q69" s="1">
        <v>1.5</v>
      </c>
      <c r="R69">
        <f t="shared" ref="R69:R75" si="90">(Q69*AK69+AL69)</f>
        <v>2.4080436080694199</v>
      </c>
      <c r="S69" s="1">
        <v>1</v>
      </c>
      <c r="T69">
        <f t="shared" ref="T69:T75" si="91">R69*(S69+1)*(S69+1)/(S69*S69+1)</f>
        <v>4.8160872161388397</v>
      </c>
      <c r="U69" s="1">
        <v>41.610389709472656</v>
      </c>
      <c r="V69" s="1">
        <v>54.574516296386719</v>
      </c>
      <c r="W69" s="1">
        <v>41.663642883300781</v>
      </c>
      <c r="X69" s="1">
        <v>399.17684936523438</v>
      </c>
      <c r="Y69" s="1">
        <v>397.35665893554688</v>
      </c>
      <c r="Z69" s="1">
        <v>29.046728134155273</v>
      </c>
      <c r="AA69" s="1">
        <v>32.706310272216797</v>
      </c>
      <c r="AB69" s="1">
        <v>35.153366088867188</v>
      </c>
      <c r="AC69" s="1">
        <v>39.582321166992188</v>
      </c>
      <c r="AD69" s="1">
        <v>500.17764282226562</v>
      </c>
      <c r="AE69" s="1">
        <v>506.37127685546875</v>
      </c>
      <c r="AF69" s="1">
        <v>624.6583251953125</v>
      </c>
      <c r="AG69" s="1">
        <v>97.735519409179688</v>
      </c>
      <c r="AH69" s="1">
        <v>31.208700180053711</v>
      </c>
      <c r="AI69" s="1">
        <v>-0.99590021371841431</v>
      </c>
      <c r="AJ69" s="1">
        <v>1</v>
      </c>
      <c r="AK69" s="1">
        <v>-0.21956524252891541</v>
      </c>
      <c r="AL69" s="1">
        <v>2.737391471862793</v>
      </c>
      <c r="AM69" s="1">
        <v>1</v>
      </c>
      <c r="AN69" s="1">
        <v>0</v>
      </c>
      <c r="AO69" s="1">
        <v>0.18999999761581421</v>
      </c>
      <c r="AP69" s="1">
        <v>111115</v>
      </c>
      <c r="AQ69">
        <f t="shared" ref="AQ69:AQ75" si="92">AD69*0.000001/(Q69*0.0001)</f>
        <v>3.3345176188151036</v>
      </c>
      <c r="AR69">
        <f t="shared" ref="AR69:AR75" si="93">(AA69-Z69)/(1000-AA69)*AQ69</f>
        <v>1.2615549182690689E-2</v>
      </c>
      <c r="AS69">
        <f t="shared" ref="AS69:AS75" si="94">(V69+273.15)</f>
        <v>327.7245162963867</v>
      </c>
      <c r="AT69">
        <f t="shared" ref="AT69:AT75" si="95">(U69+273.15)</f>
        <v>314.76038970947263</v>
      </c>
      <c r="AU69">
        <f t="shared" ref="AU69:AU75" si="96">(AE69*AM69+AF69*AN69)*AO69</f>
        <v>96.210541395255859</v>
      </c>
      <c r="AV69">
        <f t="shared" ref="AV69:AV75" si="97">((AU69+0.00000010773*(AT69^4-AS69^4))-AR69*44100)/(R69*51.4+0.00000043092*AS69^3)</f>
        <v>-4.645197283351691</v>
      </c>
      <c r="AW69">
        <f t="shared" ref="AW69:AW75" si="98">0.61365*EXP(17.502*P69/(240.97+P69))</f>
        <v>15.541988580488995</v>
      </c>
      <c r="AX69">
        <f t="shared" ref="AX69:AX75" si="99">AW69*1000/AG69</f>
        <v>159.02088283197105</v>
      </c>
      <c r="AY69">
        <f t="shared" ref="AY69:AY75" si="100">(AX69-AA69)</f>
        <v>126.31457255975425</v>
      </c>
      <c r="AZ69">
        <f t="shared" ref="AZ69:AZ75" si="101">IF(J69,V69,(U69+V69)/2)</f>
        <v>48.092453002929688</v>
      </c>
      <c r="BA69">
        <f t="shared" ref="BA69:BA75" si="102">0.61365*EXP(17.502*AZ69/(240.97+AZ69))</f>
        <v>11.285805390872289</v>
      </c>
      <c r="BB69">
        <f t="shared" ref="BB69:BB75" si="103">IF(AY69&lt;&gt;0,(1000-(AX69+AA69)/2)/AY69*AR69,0)</f>
        <v>9.0299773291496799E-2</v>
      </c>
      <c r="BC69">
        <f t="shared" ref="BC69:BC75" si="104">AA69*AG69/1000</f>
        <v>3.196568222412898</v>
      </c>
      <c r="BD69">
        <f t="shared" ref="BD69:BD75" si="105">(BA69-BC69)</f>
        <v>8.0892371684593911</v>
      </c>
      <c r="BE69">
        <f t="shared" ref="BE69:BE75" si="106">1/(1.6/L69+1.37/T69)</f>
        <v>5.658988257997604E-2</v>
      </c>
      <c r="BF69">
        <f t="shared" ref="BF69:BF75" si="107">M69*AG69*0.001</f>
        <v>29.404641108921144</v>
      </c>
      <c r="BG69">
        <f t="shared" ref="BG69:BG75" si="108">M69/Y69</f>
        <v>0.75715180567703622</v>
      </c>
      <c r="BH69">
        <f t="shared" ref="BH69:BH75" si="109">(1-AR69*AG69/AW69/L69)*100</f>
        <v>13.792474005838006</v>
      </c>
      <c r="BI69">
        <f t="shared" ref="BI69:BI75" si="110">(Y69-K69/(T69/1.35))</f>
        <v>397.06048714219293</v>
      </c>
      <c r="BJ69">
        <f t="shared" ref="BJ69:BJ75" si="111">K69*BH69/100/BI69</f>
        <v>3.6702003536195422E-4</v>
      </c>
    </row>
    <row r="70" spans="1:62">
      <c r="A70" s="1">
        <v>63</v>
      </c>
      <c r="B70" s="1" t="s">
        <v>146</v>
      </c>
      <c r="C70" s="2">
        <v>41843</v>
      </c>
      <c r="D70" s="1" t="s">
        <v>74</v>
      </c>
      <c r="E70" s="1">
        <v>0</v>
      </c>
      <c r="F70" s="1" t="s">
        <v>78</v>
      </c>
      <c r="G70" s="1" t="s">
        <v>87</v>
      </c>
      <c r="H70" s="1">
        <v>0</v>
      </c>
      <c r="I70" s="1">
        <v>10325.5</v>
      </c>
      <c r="J70" s="1">
        <v>0</v>
      </c>
      <c r="K70">
        <f t="shared" si="84"/>
        <v>4.4683932171625909</v>
      </c>
      <c r="L70">
        <f t="shared" si="85"/>
        <v>7.1060364290116751E-2</v>
      </c>
      <c r="M70">
        <f t="shared" si="86"/>
        <v>223.23690982071338</v>
      </c>
      <c r="N70">
        <f t="shared" si="87"/>
        <v>9.8834290723815759</v>
      </c>
      <c r="O70">
        <f t="shared" si="88"/>
        <v>12.469557007886454</v>
      </c>
      <c r="P70">
        <f t="shared" si="89"/>
        <v>54.841896057128906</v>
      </c>
      <c r="Q70" s="1">
        <v>2.5</v>
      </c>
      <c r="R70">
        <f t="shared" si="90"/>
        <v>2.1884783655405045</v>
      </c>
      <c r="S70" s="1">
        <v>1</v>
      </c>
      <c r="T70">
        <f t="shared" si="91"/>
        <v>4.3769567310810089</v>
      </c>
      <c r="U70" s="1">
        <v>41.806819915771484</v>
      </c>
      <c r="V70" s="1">
        <v>54.841896057128906</v>
      </c>
      <c r="W70" s="1">
        <v>41.815834045410156</v>
      </c>
      <c r="X70" s="1">
        <v>399.17608642578125</v>
      </c>
      <c r="Y70" s="1">
        <v>394.991455078125</v>
      </c>
      <c r="Z70" s="1">
        <v>28.727737426757812</v>
      </c>
      <c r="AA70" s="1">
        <v>33.502182006835938</v>
      </c>
      <c r="AB70" s="1">
        <v>34.4071044921875</v>
      </c>
      <c r="AC70" s="1">
        <v>40.125438690185547</v>
      </c>
      <c r="AD70" s="1">
        <v>500.17926025390625</v>
      </c>
      <c r="AE70" s="1">
        <v>758.124267578125</v>
      </c>
      <c r="AF70" s="1">
        <v>977.6611328125</v>
      </c>
      <c r="AG70" s="1">
        <v>97.730918884277344</v>
      </c>
      <c r="AH70" s="1">
        <v>31.208700180053711</v>
      </c>
      <c r="AI70" s="1">
        <v>-0.99590021371841431</v>
      </c>
      <c r="AJ70" s="1">
        <v>1</v>
      </c>
      <c r="AK70" s="1">
        <v>-0.21956524252891541</v>
      </c>
      <c r="AL70" s="1">
        <v>2.737391471862793</v>
      </c>
      <c r="AM70" s="1">
        <v>1</v>
      </c>
      <c r="AN70" s="1">
        <v>0</v>
      </c>
      <c r="AO70" s="1">
        <v>0.18999999761581421</v>
      </c>
      <c r="AP70" s="1">
        <v>111115</v>
      </c>
      <c r="AQ70">
        <f t="shared" si="92"/>
        <v>2.000717041015625</v>
      </c>
      <c r="AR70">
        <f t="shared" si="93"/>
        <v>9.8834290723815756E-3</v>
      </c>
      <c r="AS70">
        <f t="shared" si="94"/>
        <v>327.99189605712888</v>
      </c>
      <c r="AT70">
        <f t="shared" si="95"/>
        <v>314.95681991577146</v>
      </c>
      <c r="AU70">
        <f t="shared" si="96"/>
        <v>144.04360903233464</v>
      </c>
      <c r="AV70">
        <f t="shared" si="97"/>
        <v>-3.747341859993305</v>
      </c>
      <c r="AW70">
        <f t="shared" si="98"/>
        <v>15.743756040042832</v>
      </c>
      <c r="AX70">
        <f t="shared" si="99"/>
        <v>161.09288871707969</v>
      </c>
      <c r="AY70">
        <f t="shared" si="100"/>
        <v>127.59070671024375</v>
      </c>
      <c r="AZ70">
        <f t="shared" si="101"/>
        <v>48.324357986450195</v>
      </c>
      <c r="BA70">
        <f t="shared" si="102"/>
        <v>11.418576575220568</v>
      </c>
      <c r="BB70">
        <f t="shared" si="103"/>
        <v>6.9925122391361685E-2</v>
      </c>
      <c r="BC70">
        <f t="shared" si="104"/>
        <v>3.2741990321563788</v>
      </c>
      <c r="BD70">
        <f t="shared" si="105"/>
        <v>8.1443775430641896</v>
      </c>
      <c r="BE70">
        <f t="shared" si="106"/>
        <v>4.3803797468026456E-2</v>
      </c>
      <c r="BF70">
        <f t="shared" si="107"/>
        <v>21.817148325664874</v>
      </c>
      <c r="BG70">
        <f t="shared" si="108"/>
        <v>0.56516895986157356</v>
      </c>
      <c r="BH70">
        <f t="shared" si="109"/>
        <v>13.661628855271591</v>
      </c>
      <c r="BI70">
        <f t="shared" si="110"/>
        <v>393.61325300444821</v>
      </c>
      <c r="BJ70">
        <f t="shared" si="111"/>
        <v>1.5509012780013896E-3</v>
      </c>
    </row>
    <row r="71" spans="1:62">
      <c r="A71" s="1">
        <v>64</v>
      </c>
      <c r="B71" s="1" t="s">
        <v>147</v>
      </c>
      <c r="C71" s="2">
        <v>41843</v>
      </c>
      <c r="D71" s="1" t="s">
        <v>74</v>
      </c>
      <c r="E71" s="1">
        <v>0</v>
      </c>
      <c r="F71" s="1" t="s">
        <v>80</v>
      </c>
      <c r="G71" s="1" t="s">
        <v>87</v>
      </c>
      <c r="H71" s="1">
        <v>0</v>
      </c>
      <c r="I71" s="1">
        <v>10448</v>
      </c>
      <c r="J71" s="1">
        <v>0</v>
      </c>
      <c r="K71">
        <f t="shared" si="84"/>
        <v>7.1635120037593216</v>
      </c>
      <c r="L71">
        <f t="shared" si="85"/>
        <v>9.1333412597183611E-2</v>
      </c>
      <c r="M71">
        <f t="shared" si="86"/>
        <v>199.34612999878775</v>
      </c>
      <c r="N71">
        <f t="shared" si="87"/>
        <v>12.322386718049211</v>
      </c>
      <c r="O71">
        <f t="shared" si="88"/>
        <v>12.157567280959952</v>
      </c>
      <c r="P71">
        <f t="shared" si="89"/>
        <v>54.695140838623047</v>
      </c>
      <c r="Q71" s="1">
        <v>3</v>
      </c>
      <c r="R71">
        <f t="shared" si="90"/>
        <v>2.0786957442760468</v>
      </c>
      <c r="S71" s="1">
        <v>1</v>
      </c>
      <c r="T71">
        <f t="shared" si="91"/>
        <v>4.1573914885520935</v>
      </c>
      <c r="U71" s="1">
        <v>41.980487823486328</v>
      </c>
      <c r="V71" s="1">
        <v>54.695140838623047</v>
      </c>
      <c r="W71" s="1">
        <v>41.917884826660156</v>
      </c>
      <c r="X71" s="1">
        <v>399.4483642578125</v>
      </c>
      <c r="Y71" s="1">
        <v>392.253173828125</v>
      </c>
      <c r="Z71" s="1">
        <v>28.431835174560547</v>
      </c>
      <c r="AA71" s="1">
        <v>35.559375762939453</v>
      </c>
      <c r="AB71" s="1">
        <v>33.741615295410156</v>
      </c>
      <c r="AC71" s="1">
        <v>42.20025634765625</v>
      </c>
      <c r="AD71" s="1">
        <v>500.20944213867188</v>
      </c>
      <c r="AE71" s="1">
        <v>1470.383056640625</v>
      </c>
      <c r="AF71" s="1">
        <v>1620.0484619140625</v>
      </c>
      <c r="AG71" s="1">
        <v>97.728622436523438</v>
      </c>
      <c r="AH71" s="1">
        <v>31.208700180053711</v>
      </c>
      <c r="AI71" s="1">
        <v>-0.99590021371841431</v>
      </c>
      <c r="AJ71" s="1">
        <v>1</v>
      </c>
      <c r="AK71" s="1">
        <v>-0.21956524252891541</v>
      </c>
      <c r="AL71" s="1">
        <v>2.737391471862793</v>
      </c>
      <c r="AM71" s="1">
        <v>1</v>
      </c>
      <c r="AN71" s="1">
        <v>0</v>
      </c>
      <c r="AO71" s="1">
        <v>0.18999999761581421</v>
      </c>
      <c r="AP71" s="1">
        <v>111115</v>
      </c>
      <c r="AQ71">
        <f t="shared" si="92"/>
        <v>1.667364807128906</v>
      </c>
      <c r="AR71">
        <f t="shared" si="93"/>
        <v>1.2322386718049212E-2</v>
      </c>
      <c r="AS71">
        <f t="shared" si="94"/>
        <v>327.84514083862302</v>
      </c>
      <c r="AT71">
        <f t="shared" si="95"/>
        <v>315.13048782348631</v>
      </c>
      <c r="AU71">
        <f t="shared" si="96"/>
        <v>279.37277725605236</v>
      </c>
      <c r="AV71">
        <f t="shared" si="97"/>
        <v>-3.6562240187349473</v>
      </c>
      <c r="AW71">
        <f t="shared" si="98"/>
        <v>15.632736088974724</v>
      </c>
      <c r="AX71">
        <f t="shared" si="99"/>
        <v>159.96067169706066</v>
      </c>
      <c r="AY71">
        <f t="shared" si="100"/>
        <v>124.40129593412121</v>
      </c>
      <c r="AZ71">
        <f t="shared" si="101"/>
        <v>48.337814331054688</v>
      </c>
      <c r="BA71">
        <f t="shared" si="102"/>
        <v>11.426321850334753</v>
      </c>
      <c r="BB71">
        <f t="shared" si="103"/>
        <v>8.9370048893783818E-2</v>
      </c>
      <c r="BC71">
        <f t="shared" si="104"/>
        <v>3.4751688080147725</v>
      </c>
      <c r="BD71">
        <f t="shared" si="105"/>
        <v>7.951153042319981</v>
      </c>
      <c r="BE71">
        <f t="shared" si="106"/>
        <v>5.6029419616545534E-2</v>
      </c>
      <c r="BF71">
        <f t="shared" si="107"/>
        <v>19.481822672833644</v>
      </c>
      <c r="BG71">
        <f t="shared" si="108"/>
        <v>0.50820781908098966</v>
      </c>
      <c r="BH71">
        <f t="shared" si="109"/>
        <v>15.656439561449542</v>
      </c>
      <c r="BI71">
        <f t="shared" si="110"/>
        <v>389.92701781618706</v>
      </c>
      <c r="BJ71">
        <f t="shared" si="111"/>
        <v>2.8763098633869584E-3</v>
      </c>
    </row>
    <row r="72" spans="1:62">
      <c r="A72" s="1">
        <v>65</v>
      </c>
      <c r="B72" s="1" t="s">
        <v>148</v>
      </c>
      <c r="C72" s="2">
        <v>41843</v>
      </c>
      <c r="D72" s="1" t="s">
        <v>74</v>
      </c>
      <c r="E72" s="1">
        <v>0</v>
      </c>
      <c r="F72" s="1" t="s">
        <v>82</v>
      </c>
      <c r="G72" s="1" t="s">
        <v>87</v>
      </c>
      <c r="H72" s="1">
        <v>0</v>
      </c>
      <c r="I72" s="1">
        <v>10586</v>
      </c>
      <c r="J72" s="1">
        <v>0</v>
      </c>
      <c r="K72">
        <f t="shared" si="84"/>
        <v>6.5304656065933706</v>
      </c>
      <c r="L72">
        <f t="shared" si="85"/>
        <v>6.479220752393608E-2</v>
      </c>
      <c r="M72">
        <f t="shared" si="86"/>
        <v>165.93157257131676</v>
      </c>
      <c r="N72">
        <f t="shared" si="87"/>
        <v>8.8807904599947403</v>
      </c>
      <c r="O72">
        <f t="shared" si="88"/>
        <v>12.294122572494047</v>
      </c>
      <c r="P72">
        <f t="shared" si="89"/>
        <v>54.804473876953125</v>
      </c>
      <c r="Q72" s="1">
        <v>4</v>
      </c>
      <c r="R72">
        <f t="shared" si="90"/>
        <v>1.8591305017471313</v>
      </c>
      <c r="S72" s="1">
        <v>1</v>
      </c>
      <c r="T72">
        <f t="shared" si="91"/>
        <v>3.7182610034942627</v>
      </c>
      <c r="U72" s="1">
        <v>42.081592559814453</v>
      </c>
      <c r="V72" s="1">
        <v>54.804473876953125</v>
      </c>
      <c r="W72" s="1">
        <v>41.983570098876953</v>
      </c>
      <c r="X72" s="1">
        <v>399.66061401367188</v>
      </c>
      <c r="Y72" s="1">
        <v>391.65640258789062</v>
      </c>
      <c r="Z72" s="1">
        <v>28.154689788818359</v>
      </c>
      <c r="AA72" s="1">
        <v>35.008258819580078</v>
      </c>
      <c r="AB72" s="1">
        <v>33.234809875488281</v>
      </c>
      <c r="AC72" s="1">
        <v>41.325008392333984</v>
      </c>
      <c r="AD72" s="1">
        <v>500.1708984375</v>
      </c>
      <c r="AE72" s="1">
        <v>1138.2083740234375</v>
      </c>
      <c r="AF72" s="1">
        <v>953.30322265625</v>
      </c>
      <c r="AG72" s="1">
        <v>97.727210998535156</v>
      </c>
      <c r="AH72" s="1">
        <v>31.208700180053711</v>
      </c>
      <c r="AI72" s="1">
        <v>-0.99590021371841431</v>
      </c>
      <c r="AJ72" s="1">
        <v>1</v>
      </c>
      <c r="AK72" s="1">
        <v>-0.21956524252891541</v>
      </c>
      <c r="AL72" s="1">
        <v>2.737391471862793</v>
      </c>
      <c r="AM72" s="1">
        <v>1</v>
      </c>
      <c r="AN72" s="1">
        <v>0</v>
      </c>
      <c r="AO72" s="1">
        <v>0.18999999761581421</v>
      </c>
      <c r="AP72" s="1">
        <v>111115</v>
      </c>
      <c r="AQ72">
        <f t="shared" si="92"/>
        <v>1.2504272460937498</v>
      </c>
      <c r="AR72">
        <f t="shared" si="93"/>
        <v>8.8807904599947397E-3</v>
      </c>
      <c r="AS72">
        <f t="shared" si="94"/>
        <v>327.9544738769531</v>
      </c>
      <c r="AT72">
        <f t="shared" si="95"/>
        <v>315.23159255981443</v>
      </c>
      <c r="AU72">
        <f t="shared" si="96"/>
        <v>216.25958835075289</v>
      </c>
      <c r="AV72">
        <f t="shared" si="97"/>
        <v>-3.2304621990447999</v>
      </c>
      <c r="AW72">
        <f t="shared" si="98"/>
        <v>15.715382068846479</v>
      </c>
      <c r="AX72">
        <f t="shared" si="99"/>
        <v>160.80866227812476</v>
      </c>
      <c r="AY72">
        <f t="shared" si="100"/>
        <v>125.80040345854468</v>
      </c>
      <c r="AZ72">
        <f t="shared" si="101"/>
        <v>48.443033218383789</v>
      </c>
      <c r="BA72">
        <f t="shared" si="102"/>
        <v>11.487040754997013</v>
      </c>
      <c r="BB72">
        <f t="shared" si="103"/>
        <v>6.3682513866020307E-2</v>
      </c>
      <c r="BC72">
        <f t="shared" si="104"/>
        <v>3.4212594963524317</v>
      </c>
      <c r="BD72">
        <f t="shared" si="105"/>
        <v>8.0657812586445807</v>
      </c>
      <c r="BE72">
        <f t="shared" si="106"/>
        <v>3.9899804514784275E-2</v>
      </c>
      <c r="BF72">
        <f t="shared" si="107"/>
        <v>16.216029803995823</v>
      </c>
      <c r="BG72">
        <f t="shared" si="108"/>
        <v>0.42366618156862756</v>
      </c>
      <c r="BH72">
        <f t="shared" si="109"/>
        <v>14.764717093886148</v>
      </c>
      <c r="BI72">
        <f t="shared" si="110"/>
        <v>389.28536716014202</v>
      </c>
      <c r="BJ72">
        <f t="shared" si="111"/>
        <v>2.4768585029562593E-3</v>
      </c>
    </row>
    <row r="73" spans="1:62">
      <c r="A73" s="1">
        <v>66</v>
      </c>
      <c r="B73" s="1" t="s">
        <v>149</v>
      </c>
      <c r="C73" s="2">
        <v>41843</v>
      </c>
      <c r="D73" s="1" t="s">
        <v>74</v>
      </c>
      <c r="E73" s="1">
        <v>0</v>
      </c>
      <c r="F73" s="1" t="s">
        <v>78</v>
      </c>
      <c r="G73" s="1" t="s">
        <v>123</v>
      </c>
      <c r="H73" s="1">
        <v>0</v>
      </c>
      <c r="I73" s="1">
        <v>10696</v>
      </c>
      <c r="J73" s="1">
        <v>0</v>
      </c>
      <c r="K73">
        <f t="shared" si="84"/>
        <v>9.6516872586328279</v>
      </c>
      <c r="L73">
        <f t="shared" si="85"/>
        <v>6.856670247349364E-2</v>
      </c>
      <c r="M73">
        <f t="shared" si="86"/>
        <v>105.52039207887074</v>
      </c>
      <c r="N73">
        <f t="shared" si="87"/>
        <v>9.8643716435302355</v>
      </c>
      <c r="O73">
        <f t="shared" si="88"/>
        <v>12.868349805728309</v>
      </c>
      <c r="P73">
        <f t="shared" si="89"/>
        <v>55.38824462890625</v>
      </c>
      <c r="Q73" s="1">
        <v>3</v>
      </c>
      <c r="R73">
        <f t="shared" si="90"/>
        <v>2.0786957442760468</v>
      </c>
      <c r="S73" s="1">
        <v>1</v>
      </c>
      <c r="T73">
        <f t="shared" si="91"/>
        <v>4.1573914885520935</v>
      </c>
      <c r="U73" s="1">
        <v>42.325996398925781</v>
      </c>
      <c r="V73" s="1">
        <v>55.38824462890625</v>
      </c>
      <c r="W73" s="1">
        <v>42.203792572021484</v>
      </c>
      <c r="X73" s="1">
        <v>400.09878540039062</v>
      </c>
      <c r="Y73" s="1">
        <v>391.99081420898438</v>
      </c>
      <c r="Z73" s="1">
        <v>27.99714469909668</v>
      </c>
      <c r="AA73" s="1">
        <v>33.71405029296875</v>
      </c>
      <c r="AB73" s="1">
        <v>32.62591552734375</v>
      </c>
      <c r="AC73" s="1">
        <v>39.288002014160156</v>
      </c>
      <c r="AD73" s="1">
        <v>500.19036865234375</v>
      </c>
      <c r="AE73" s="1">
        <v>1778.412841796875</v>
      </c>
      <c r="AF73" s="1">
        <v>2010.761474609375</v>
      </c>
      <c r="AG73" s="1">
        <v>97.724769592285156</v>
      </c>
      <c r="AH73" s="1">
        <v>31.208700180053711</v>
      </c>
      <c r="AI73" s="1">
        <v>-0.99590021371841431</v>
      </c>
      <c r="AJ73" s="1">
        <v>1</v>
      </c>
      <c r="AK73" s="1">
        <v>-0.21956524252891541</v>
      </c>
      <c r="AL73" s="1">
        <v>2.737391471862793</v>
      </c>
      <c r="AM73" s="1">
        <v>1</v>
      </c>
      <c r="AN73" s="1">
        <v>0</v>
      </c>
      <c r="AO73" s="1">
        <v>0.18999999761581421</v>
      </c>
      <c r="AP73" s="1">
        <v>111115</v>
      </c>
      <c r="AQ73">
        <f t="shared" si="92"/>
        <v>1.6673012288411457</v>
      </c>
      <c r="AR73">
        <f t="shared" si="93"/>
        <v>9.8643716435302363E-3</v>
      </c>
      <c r="AS73">
        <f t="shared" si="94"/>
        <v>328.53824462890623</v>
      </c>
      <c r="AT73">
        <f t="shared" si="95"/>
        <v>315.47599639892576</v>
      </c>
      <c r="AU73">
        <f t="shared" si="96"/>
        <v>337.89843570133962</v>
      </c>
      <c r="AV73">
        <f t="shared" si="97"/>
        <v>-2.334752503810035</v>
      </c>
      <c r="AW73">
        <f t="shared" si="98"/>
        <v>16.163047602631394</v>
      </c>
      <c r="AX73">
        <f t="shared" si="99"/>
        <v>165.39356060970829</v>
      </c>
      <c r="AY73">
        <f t="shared" si="100"/>
        <v>131.67951031673954</v>
      </c>
      <c r="AZ73">
        <f t="shared" si="101"/>
        <v>48.857120513916016</v>
      </c>
      <c r="BA73">
        <f t="shared" si="102"/>
        <v>11.728710629888823</v>
      </c>
      <c r="BB73">
        <f t="shared" si="103"/>
        <v>6.7454199113173449E-2</v>
      </c>
      <c r="BC73">
        <f t="shared" si="104"/>
        <v>3.2946977969030851</v>
      </c>
      <c r="BD73">
        <f t="shared" si="105"/>
        <v>8.4340128329857382</v>
      </c>
      <c r="BE73">
        <f t="shared" si="106"/>
        <v>4.2257434071000813E-2</v>
      </c>
      <c r="BF73">
        <f t="shared" si="107"/>
        <v>10.311956003195235</v>
      </c>
      <c r="BG73">
        <f t="shared" si="108"/>
        <v>0.26919098166064176</v>
      </c>
      <c r="BH73">
        <f t="shared" si="109"/>
        <v>13.016362429464834</v>
      </c>
      <c r="BI73">
        <f t="shared" si="110"/>
        <v>388.85669084460227</v>
      </c>
      <c r="BJ73">
        <f t="shared" si="111"/>
        <v>3.230749589041221E-3</v>
      </c>
    </row>
    <row r="74" spans="1:62">
      <c r="A74" s="1">
        <v>67</v>
      </c>
      <c r="B74" s="1" t="s">
        <v>150</v>
      </c>
      <c r="C74" s="2">
        <v>41843</v>
      </c>
      <c r="D74" s="1" t="s">
        <v>74</v>
      </c>
      <c r="E74" s="1">
        <v>0</v>
      </c>
      <c r="F74" s="1" t="s">
        <v>80</v>
      </c>
      <c r="G74" s="1" t="s">
        <v>123</v>
      </c>
      <c r="H74" s="1">
        <v>0</v>
      </c>
      <c r="I74" s="1">
        <v>10768.5</v>
      </c>
      <c r="J74" s="1">
        <v>0</v>
      </c>
      <c r="K74">
        <f t="shared" si="84"/>
        <v>19.430450076243723</v>
      </c>
      <c r="L74">
        <f t="shared" si="85"/>
        <v>0.11557739419516266</v>
      </c>
      <c r="M74">
        <f t="shared" si="86"/>
        <v>55.636002176804702</v>
      </c>
      <c r="N74">
        <f t="shared" si="87"/>
        <v>17.089117498956952</v>
      </c>
      <c r="O74">
        <f t="shared" si="88"/>
        <v>13.280212610340079</v>
      </c>
      <c r="P74">
        <f t="shared" si="89"/>
        <v>56.416839599609375</v>
      </c>
      <c r="Q74" s="1">
        <v>3</v>
      </c>
      <c r="R74">
        <f t="shared" si="90"/>
        <v>2.0786957442760468</v>
      </c>
      <c r="S74" s="1">
        <v>1</v>
      </c>
      <c r="T74">
        <f t="shared" si="91"/>
        <v>4.1573914885520935</v>
      </c>
      <c r="U74" s="1">
        <v>42.606231689453125</v>
      </c>
      <c r="V74" s="1">
        <v>56.416839599609375</v>
      </c>
      <c r="W74" s="1">
        <v>42.519500732421875</v>
      </c>
      <c r="X74" s="1">
        <v>399.89508056640625</v>
      </c>
      <c r="Y74" s="1">
        <v>384.30291748046875</v>
      </c>
      <c r="Z74" s="1">
        <v>27.982402801513672</v>
      </c>
      <c r="AA74" s="1">
        <v>37.843704223632812</v>
      </c>
      <c r="AB74" s="1">
        <v>32.132907867431641</v>
      </c>
      <c r="AC74" s="1">
        <v>43.456890106201172</v>
      </c>
      <c r="AD74" s="1">
        <v>500.20989990234375</v>
      </c>
      <c r="AE74" s="1">
        <v>1732.5123291015625</v>
      </c>
      <c r="AF74" s="1">
        <v>1486.091552734375</v>
      </c>
      <c r="AG74" s="1">
        <v>97.7259521484375</v>
      </c>
      <c r="AH74" s="1">
        <v>31.208700180053711</v>
      </c>
      <c r="AI74" s="1">
        <v>-0.99590021371841431</v>
      </c>
      <c r="AJ74" s="1">
        <v>1</v>
      </c>
      <c r="AK74" s="1">
        <v>-0.21956524252891541</v>
      </c>
      <c r="AL74" s="1">
        <v>2.737391471862793</v>
      </c>
      <c r="AM74" s="1">
        <v>1</v>
      </c>
      <c r="AN74" s="1">
        <v>0</v>
      </c>
      <c r="AO74" s="1">
        <v>0.18999999761581421</v>
      </c>
      <c r="AP74" s="1">
        <v>111115</v>
      </c>
      <c r="AQ74">
        <f t="shared" si="92"/>
        <v>1.6673663330078123</v>
      </c>
      <c r="AR74">
        <f t="shared" si="93"/>
        <v>1.7089117498956953E-2</v>
      </c>
      <c r="AS74">
        <f t="shared" si="94"/>
        <v>329.56683959960935</v>
      </c>
      <c r="AT74">
        <f t="shared" si="95"/>
        <v>315.7562316894531</v>
      </c>
      <c r="AU74">
        <f t="shared" si="96"/>
        <v>329.1773383986656</v>
      </c>
      <c r="AV74">
        <f t="shared" si="97"/>
        <v>-5.1072359924693398</v>
      </c>
      <c r="AW74">
        <f t="shared" si="98"/>
        <v>16.978524638418442</v>
      </c>
      <c r="AX74">
        <f t="shared" si="99"/>
        <v>173.73608816447745</v>
      </c>
      <c r="AY74">
        <f t="shared" si="100"/>
        <v>135.89238394084464</v>
      </c>
      <c r="AZ74">
        <f t="shared" si="101"/>
        <v>49.51153564453125</v>
      </c>
      <c r="BA74">
        <f t="shared" si="102"/>
        <v>12.11958289471241</v>
      </c>
      <c r="BB74">
        <f t="shared" si="103"/>
        <v>0.11245119917350466</v>
      </c>
      <c r="BC74">
        <f t="shared" si="104"/>
        <v>3.6983120280783623</v>
      </c>
      <c r="BD74">
        <f t="shared" si="105"/>
        <v>8.4212708666340479</v>
      </c>
      <c r="BE74">
        <f t="shared" si="106"/>
        <v>7.0556338169943153E-2</v>
      </c>
      <c r="BF74">
        <f t="shared" si="107"/>
        <v>5.4370812864607805</v>
      </c>
      <c r="BG74">
        <f t="shared" si="108"/>
        <v>0.14477121990527764</v>
      </c>
      <c r="BH74">
        <f t="shared" si="109"/>
        <v>14.89468206697927</v>
      </c>
      <c r="BI74">
        <f t="shared" si="110"/>
        <v>377.99340641441694</v>
      </c>
      <c r="BJ74">
        <f t="shared" si="111"/>
        <v>7.6564927163482142E-3</v>
      </c>
    </row>
    <row r="75" spans="1:62">
      <c r="A75" s="1">
        <v>68</v>
      </c>
      <c r="B75" s="1" t="s">
        <v>151</v>
      </c>
      <c r="C75" s="2">
        <v>41843</v>
      </c>
      <c r="D75" s="1" t="s">
        <v>74</v>
      </c>
      <c r="E75" s="1">
        <v>0</v>
      </c>
      <c r="F75" s="1" t="s">
        <v>82</v>
      </c>
      <c r="G75" s="1" t="s">
        <v>123</v>
      </c>
      <c r="H75" s="1">
        <v>0</v>
      </c>
      <c r="I75" s="1">
        <v>10885</v>
      </c>
      <c r="J75" s="1">
        <v>0</v>
      </c>
      <c r="K75">
        <f t="shared" si="84"/>
        <v>0.45414316908961533</v>
      </c>
      <c r="L75">
        <f t="shared" si="85"/>
        <v>0.10455125297381425</v>
      </c>
      <c r="M75">
        <f t="shared" si="86"/>
        <v>304.55432475460714</v>
      </c>
      <c r="N75">
        <f t="shared" si="87"/>
        <v>15.072244767855556</v>
      </c>
      <c r="O75">
        <f t="shared" si="88"/>
        <v>12.948248036624332</v>
      </c>
      <c r="P75">
        <f t="shared" si="89"/>
        <v>56.243110656738281</v>
      </c>
      <c r="Q75" s="1">
        <v>4</v>
      </c>
      <c r="R75">
        <f t="shared" si="90"/>
        <v>1.8591305017471313</v>
      </c>
      <c r="S75" s="1">
        <v>1</v>
      </c>
      <c r="T75">
        <f t="shared" si="91"/>
        <v>3.7182610034942627</v>
      </c>
      <c r="U75" s="1">
        <v>42.569477081298828</v>
      </c>
      <c r="V75" s="1">
        <v>56.243110656738281</v>
      </c>
      <c r="W75" s="1">
        <v>42.555438995361328</v>
      </c>
      <c r="X75" s="1">
        <v>399.31317138671875</v>
      </c>
      <c r="Y75" s="1">
        <v>394.19833374023438</v>
      </c>
      <c r="Z75" s="1">
        <v>28.232400894165039</v>
      </c>
      <c r="AA75" s="1">
        <v>39.806507110595703</v>
      </c>
      <c r="AB75" s="1">
        <v>32.482418060302734</v>
      </c>
      <c r="AC75" s="1">
        <v>45.798854827880859</v>
      </c>
      <c r="AD75" s="1">
        <v>500.16030883789062</v>
      </c>
      <c r="AE75" s="1">
        <v>720.9434814453125</v>
      </c>
      <c r="AF75" s="1">
        <v>684.8746337890625</v>
      </c>
      <c r="AG75" s="1">
        <v>97.725563049316406</v>
      </c>
      <c r="AH75" s="1">
        <v>31.208700180053711</v>
      </c>
      <c r="AI75" s="1">
        <v>-0.99590021371841431</v>
      </c>
      <c r="AJ75" s="1">
        <v>1</v>
      </c>
      <c r="AK75" s="1">
        <v>-0.21956524252891541</v>
      </c>
      <c r="AL75" s="1">
        <v>2.737391471862793</v>
      </c>
      <c r="AM75" s="1">
        <v>1</v>
      </c>
      <c r="AN75" s="1">
        <v>0</v>
      </c>
      <c r="AO75" s="1">
        <v>0.18999999761581421</v>
      </c>
      <c r="AP75" s="1">
        <v>111115</v>
      </c>
      <c r="AQ75">
        <f t="shared" si="92"/>
        <v>1.2504007720947266</v>
      </c>
      <c r="AR75">
        <f t="shared" si="93"/>
        <v>1.5072244767855557E-2</v>
      </c>
      <c r="AS75">
        <f t="shared" si="94"/>
        <v>329.39311065673826</v>
      </c>
      <c r="AT75">
        <f t="shared" si="95"/>
        <v>315.71947708129881</v>
      </c>
      <c r="AU75">
        <f t="shared" si="96"/>
        <v>136.97925975574617</v>
      </c>
      <c r="AV75">
        <f t="shared" si="97"/>
        <v>-6.5387236614639335</v>
      </c>
      <c r="AW75">
        <f t="shared" si="98"/>
        <v>16.838361357033914</v>
      </c>
      <c r="AX75">
        <f t="shared" si="99"/>
        <v>172.30252588605271</v>
      </c>
      <c r="AY75">
        <f t="shared" si="100"/>
        <v>132.496018775457</v>
      </c>
      <c r="AZ75">
        <f t="shared" si="101"/>
        <v>49.406293869018555</v>
      </c>
      <c r="BA75">
        <f t="shared" si="102"/>
        <v>12.05597593206307</v>
      </c>
      <c r="BB75">
        <f t="shared" si="103"/>
        <v>0.1016918490154065</v>
      </c>
      <c r="BC75">
        <f t="shared" si="104"/>
        <v>3.8901133204095824</v>
      </c>
      <c r="BD75">
        <f t="shared" si="105"/>
        <v>8.1658626116534876</v>
      </c>
      <c r="BE75">
        <f t="shared" si="106"/>
        <v>6.3808265430417496E-2</v>
      </c>
      <c r="BF75">
        <f t="shared" si="107"/>
        <v>29.762742865748343</v>
      </c>
      <c r="BG75">
        <f t="shared" si="108"/>
        <v>0.77259160855636666</v>
      </c>
      <c r="BH75">
        <f t="shared" si="109"/>
        <v>16.332449923754091</v>
      </c>
      <c r="BI75">
        <f t="shared" si="110"/>
        <v>394.03344663906131</v>
      </c>
      <c r="BJ75">
        <f t="shared" si="111"/>
        <v>1.8823961850541649E-4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 boardwwalk july 2014_.xls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2016-02-26T22:12:05Z</dcterms:created>
  <dcterms:modified xsi:type="dcterms:W3CDTF">2016-02-26T22:12:06Z</dcterms:modified>
</cp:coreProperties>
</file>