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9020" tabRatio="500"/>
  </bookViews>
  <sheets>
    <sheet name="tres rios july 2017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  <c r="AP60" i="1"/>
  <c r="J60" i="1"/>
  <c r="AT60" i="1"/>
  <c r="AS60" i="1"/>
  <c r="AR60" i="1"/>
  <c r="AQ60" i="1"/>
  <c r="Q60" i="1"/>
  <c r="AU60" i="1"/>
  <c r="O60" i="1"/>
  <c r="AV60" i="1"/>
  <c r="AW60" i="1"/>
  <c r="AX60" i="1"/>
  <c r="BA60" i="1"/>
  <c r="S60" i="1"/>
  <c r="K60" i="1"/>
  <c r="BD60" i="1"/>
  <c r="L60" i="1"/>
  <c r="M60" i="1"/>
  <c r="BB60" i="1"/>
  <c r="N60" i="1"/>
  <c r="AY60" i="1"/>
  <c r="AZ60" i="1"/>
  <c r="BC60" i="1"/>
  <c r="BE60" i="1"/>
  <c r="BF60" i="1"/>
  <c r="BG60" i="1"/>
  <c r="BH60" i="1"/>
  <c r="BI60" i="1"/>
  <c r="AP61" i="1"/>
  <c r="J61" i="1"/>
  <c r="AT61" i="1"/>
  <c r="AS61" i="1"/>
  <c r="AR61" i="1"/>
  <c r="AQ61" i="1"/>
  <c r="Q61" i="1"/>
  <c r="AU61" i="1"/>
  <c r="O61" i="1"/>
  <c r="AV61" i="1"/>
  <c r="AW61" i="1"/>
  <c r="AX61" i="1"/>
  <c r="BA61" i="1"/>
  <c r="S61" i="1"/>
  <c r="K61" i="1"/>
  <c r="BD61" i="1"/>
  <c r="L61" i="1"/>
  <c r="M61" i="1"/>
  <c r="BB61" i="1"/>
  <c r="N61" i="1"/>
  <c r="AY61" i="1"/>
  <c r="AZ61" i="1"/>
  <c r="BC61" i="1"/>
  <c r="BE61" i="1"/>
  <c r="BF61" i="1"/>
  <c r="BG61" i="1"/>
  <c r="BH61" i="1"/>
  <c r="BI61" i="1"/>
</calcChain>
</file>

<file path=xl/sharedStrings.xml><?xml version="1.0" encoding="utf-8"?>
<sst xmlns="http://schemas.openxmlformats.org/spreadsheetml/2006/main" count="339" uniqueCount="140">
  <si>
    <t>OPEN 6.1.4</t>
  </si>
  <si>
    <t>Fri Jul 21 2017 07:01:34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</si>
  <si>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</si>
  <si>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</si>
  <si>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</si>
  <si>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</si>
  <si>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</si>
  <si>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</si>
  <si>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</si>
  <si>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a lovely if humid am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</si>
  <si>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</si>
  <si>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</si>
  <si>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</si>
  <si>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</si>
  <si>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</si>
  <si>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</si>
  <si>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</si>
  <si>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</si>
  <si>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</si>
  <si>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</si>
  <si>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</si>
  <si>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</si>
  <si>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</si>
  <si>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</si>
  <si>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</si>
  <si>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</si>
  <si>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</si>
  <si>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</si>
  <si>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</si>
  <si>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</si>
  <si>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</si>
  <si>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</si>
  <si>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</si>
  <si>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</si>
  <si>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</si>
  <si>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</si>
  <si>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</si>
  <si>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</si>
  <si>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</si>
  <si>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</si>
  <si>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</si>
  <si>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</si>
  <si>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</si>
  <si>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</si>
  <si>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</si>
  <si>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</si>
  <si>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</si>
  <si>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</si>
  <si>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</si>
  <si>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</si>
  <si>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</si>
  <si>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</si>
  <si>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</si>
  <si>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</si>
  <si>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</si>
  <si>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</si>
  <si>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</si>
  <si>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</si>
  <si>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</si>
  <si>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</si>
  <si>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</si>
  <si>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</si>
  <si>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</si>
  <si>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</si>
  <si>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</si>
  <si>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</si>
  <si>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</si>
  <si>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</si>
  <si>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</si>
  <si>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</si>
  <si>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</si>
  <si>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</si>
  <si>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</si>
  <si>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07:25:13</t>
  </si>
  <si>
    <t>boardwalk</t>
  </si>
  <si>
    <t>400</t>
  </si>
  <si>
    <t>typ</t>
  </si>
  <si>
    <t>07:26:48</t>
  </si>
  <si>
    <t>350</t>
  </si>
  <si>
    <t>07:31:00</t>
  </si>
  <si>
    <t>300</t>
  </si>
  <si>
    <t>07:32:45</t>
  </si>
  <si>
    <t>07:34:14</t>
  </si>
  <si>
    <t>07:36:23</t>
  </si>
  <si>
    <t>07:38:19</t>
  </si>
  <si>
    <t>0</t>
  </si>
  <si>
    <t>hyd</t>
  </si>
  <si>
    <t>07:39:54</t>
  </si>
  <si>
    <t>07:41:03</t>
  </si>
  <si>
    <t>07:42:53</t>
  </si>
  <si>
    <t>07:47:51</t>
  </si>
  <si>
    <t>sac</t>
  </si>
  <si>
    <t>07:49:41</t>
  </si>
  <si>
    <t>250</t>
  </si>
  <si>
    <t>07:51:06</t>
  </si>
  <si>
    <t>200</t>
  </si>
  <si>
    <t>07:52:09</t>
  </si>
  <si>
    <t>150</t>
  </si>
  <si>
    <t>07:53:59</t>
  </si>
  <si>
    <t>07:55:38</t>
  </si>
  <si>
    <t>07:56:52</t>
  </si>
  <si>
    <t>07:58:42</t>
  </si>
  <si>
    <t>07:59:30</t>
  </si>
  <si>
    <t>08:01:35</t>
  </si>
  <si>
    <t>08:04:00</t>
  </si>
  <si>
    <t>08:06:15</t>
  </si>
  <si>
    <t>scal</t>
  </si>
  <si>
    <t>08:07:24</t>
  </si>
  <si>
    <t>08:08:42</t>
  </si>
  <si>
    <t>08:24:09</t>
  </si>
  <si>
    <t>08:24:29</t>
  </si>
  <si>
    <t>08:26:57</t>
  </si>
  <si>
    <t>08:29:52</t>
  </si>
  <si>
    <t>08:32:10</t>
  </si>
  <si>
    <t>08:34:11</t>
  </si>
  <si>
    <t>08:36:17</t>
  </si>
  <si>
    <t>08:38:23</t>
  </si>
  <si>
    <t>08:40:10</t>
  </si>
  <si>
    <t>100</t>
  </si>
  <si>
    <t>08:43:54</t>
  </si>
  <si>
    <t>08:45:59</t>
  </si>
  <si>
    <t>08:47:41</t>
  </si>
  <si>
    <t>08:49:39</t>
  </si>
  <si>
    <t>08:51:06</t>
  </si>
  <si>
    <t>08:53:02</t>
  </si>
  <si>
    <t>50</t>
  </si>
  <si>
    <t>08:54:52</t>
  </si>
  <si>
    <t/>
  </si>
  <si>
    <t>08:59:04</t>
  </si>
  <si>
    <t>09:26:19</t>
  </si>
  <si>
    <t>09:28:10</t>
  </si>
  <si>
    <t>09:30:26</t>
  </si>
  <si>
    <t>09:32:20</t>
  </si>
  <si>
    <t>09:33:49</t>
  </si>
  <si>
    <t>09:35:18</t>
  </si>
  <si>
    <t>09:37:35</t>
  </si>
  <si>
    <t>09:39:13</t>
  </si>
  <si>
    <t>09:41:02</t>
  </si>
  <si>
    <t>09:43:08</t>
  </si>
  <si>
    <t>09:45:30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</si>
</sst>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workbookViewId="0">
      <selection activeCell="A10" sqref="A10:XFD61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76</v>
      </c>
      <c r="G10" s="1">
        <v>0</v>
      </c>
      <c r="H10" s="1">
        <v>1434.5</v>
      </c>
      <c r="I10" s="1">
        <v>0</v>
      </c>
      <c r="J10">
        <f t="shared" ref="J10:J28" si="0">(W10-X10*(1000-Y10)/(1000-Z10))*AP10</f>
        <v>5.7704685520113888</v>
      </c>
      <c r="K10">
        <f t="shared" ref="K10:K28" si="1">IF(BA10&lt;&gt;0,1/(1/BA10-1/S10),0)</f>
        <v>0.21067598551930206</v>
      </c>
      <c r="L10">
        <f t="shared" ref="L10:L28" si="2">((BD10-AQ10/2)*X10-J10)/(BD10+AQ10/2)</f>
        <v>320.62327431617939</v>
      </c>
      <c r="M10">
        <f t="shared" ref="M10:M28" si="3">AQ10*1000</f>
        <v>8.3248860217633567</v>
      </c>
      <c r="N10">
        <f t="shared" ref="N10:N28" si="4">(AV10-BB10)</f>
        <v>3.8986820637250985</v>
      </c>
      <c r="O10">
        <f t="shared" ref="O10:O28" si="5">(U10+AU10*I10)</f>
        <v>38.911956787109375</v>
      </c>
      <c r="P10" s="1">
        <v>5</v>
      </c>
      <c r="Q10">
        <f t="shared" ref="Q10:Q28" si="6">(P10*AJ10+AK10)</f>
        <v>1.6395652592182159</v>
      </c>
      <c r="R10" s="1">
        <v>1</v>
      </c>
      <c r="S10">
        <f t="shared" ref="S10:S28" si="7">Q10*(R10+1)*(R10+1)/(R10*R10+1)</f>
        <v>3.2791305184364319</v>
      </c>
      <c r="T10" s="1">
        <v>35.602760314941406</v>
      </c>
      <c r="U10" s="1">
        <v>38.911956787109375</v>
      </c>
      <c r="V10" s="1">
        <v>35.642154693603516</v>
      </c>
      <c r="W10" s="1">
        <v>399.59536743164062</v>
      </c>
      <c r="X10" s="1">
        <v>390.57791137695312</v>
      </c>
      <c r="Y10" s="1">
        <v>23.602195739746094</v>
      </c>
      <c r="Z10" s="1">
        <v>31.659473419189453</v>
      </c>
      <c r="AA10" s="1">
        <v>39.508045196533203</v>
      </c>
      <c r="AB10" s="1">
        <v>52.995231628417969</v>
      </c>
      <c r="AC10" s="1">
        <v>500.25112915039062</v>
      </c>
      <c r="AD10" s="1">
        <v>290.26913452148438</v>
      </c>
      <c r="AE10" s="1">
        <v>496.826416015625</v>
      </c>
      <c r="AF10" s="1">
        <v>97.750953674316406</v>
      </c>
      <c r="AG10" s="1">
        <v>16.032968521118164</v>
      </c>
      <c r="AH10" s="1">
        <v>-0.24610620737075806</v>
      </c>
      <c r="AI10" s="1">
        <v>0.66666668653488159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28" si="8">AC10*0.000001/(P10*0.0001)</f>
        <v>1.0005022583007812</v>
      </c>
      <c r="AQ10">
        <f t="shared" ref="AQ10:AQ28" si="9">(Z10-Y10)/(1000-Z10)*AP10</f>
        <v>8.3248860217633568E-3</v>
      </c>
      <c r="AR10">
        <f t="shared" ref="AR10:AR28" si="10">(U10+273.15)</f>
        <v>312.06195678710935</v>
      </c>
      <c r="AS10">
        <f t="shared" ref="AS10:AS28" si="11">(T10+273.15)</f>
        <v>308.75276031494138</v>
      </c>
      <c r="AT10">
        <f t="shared" ref="AT10:AT28" si="12">(AD10*AL10+AE10*AM10)*AN10</f>
        <v>55.151134867026485</v>
      </c>
      <c r="AU10">
        <f t="shared" ref="AU10:AU28" si="13">((AT10+0.00000010773*(AS10^4-AR10^4))-AQ10*44100)/(Q10*51.4+0.00000043092*AR10^3)</f>
        <v>-3.6420928498089848</v>
      </c>
      <c r="AV10">
        <f t="shared" ref="AV10:AV28" si="14">0.61365*EXP(17.502*O10/(240.97+O10))</f>
        <v>6.9934257832775382</v>
      </c>
      <c r="AW10">
        <f t="shared" ref="AW10:AW28" si="15">AV10*1000/AF10</f>
        <v>71.543299787928589</v>
      </c>
      <c r="AX10">
        <f t="shared" ref="AX10:AX28" si="16">(AW10-Z10)</f>
        <v>39.883826368739136</v>
      </c>
      <c r="AY10">
        <f t="shared" ref="AY10:AY28" si="17">IF(I10,U10,(T10+U10)/2)</f>
        <v>37.257358551025391</v>
      </c>
      <c r="AZ10">
        <f t="shared" ref="AZ10:AZ28" si="18">0.61365*EXP(17.502*AY10/(240.97+AY10))</f>
        <v>6.3939872549524202</v>
      </c>
      <c r="BA10">
        <f t="shared" ref="BA10:BA28" si="19">IF(AX10&lt;&gt;0,(1000-(AW10+Z10)/2)/AX10*AQ10,0)</f>
        <v>0.19795769560144585</v>
      </c>
      <c r="BB10">
        <f t="shared" ref="BB10:BB28" si="20">Z10*AF10/1000</f>
        <v>3.0947437195524397</v>
      </c>
      <c r="BC10">
        <f t="shared" ref="BC10:BC28" si="21">(AZ10-BB10)</f>
        <v>3.2992435353999805</v>
      </c>
      <c r="BD10">
        <f t="shared" ref="BD10:BD28" si="22">1/(1.6/K10+1.37/S10)</f>
        <v>0.12480663646565086</v>
      </c>
      <c r="BE10">
        <f t="shared" ref="BE10:BE28" si="23">L10*AF10*0.001</f>
        <v>31.341230834588494</v>
      </c>
      <c r="BF10">
        <f t="shared" ref="BF10:BF28" si="24">L10/X10</f>
        <v>0.82089453852074246</v>
      </c>
      <c r="BG10">
        <f t="shared" ref="BG10:BG28" si="25">(1-AQ10*AF10/AV10/K10)*100</f>
        <v>44.767551691129192</v>
      </c>
      <c r="BH10">
        <f t="shared" ref="BH10:BH28" si="26">(X10-J10/(S10/1.35))</f>
        <v>388.20224121029872</v>
      </c>
      <c r="BI10">
        <f t="shared" ref="BI10:BI28" si="27">J10*BG10/100/BH10</f>
        <v>6.6545146256448747E-3</v>
      </c>
    </row>
    <row r="11" spans="1:61">
      <c r="A11" s="1">
        <v>2</v>
      </c>
      <c r="B11" s="1" t="s">
        <v>77</v>
      </c>
      <c r="C11" s="1" t="s">
        <v>74</v>
      </c>
      <c r="D11" s="1">
        <v>0</v>
      </c>
      <c r="E11" s="1" t="s">
        <v>78</v>
      </c>
      <c r="F11" s="1" t="s">
        <v>76</v>
      </c>
      <c r="G11" s="1">
        <v>0</v>
      </c>
      <c r="H11" s="1">
        <v>1543</v>
      </c>
      <c r="I11" s="1">
        <v>0</v>
      </c>
      <c r="J11">
        <f t="shared" si="0"/>
        <v>6.739588594554907</v>
      </c>
      <c r="K11">
        <f t="shared" si="1"/>
        <v>0.1885462698868095</v>
      </c>
      <c r="L11">
        <f t="shared" si="2"/>
        <v>306.3537325947384</v>
      </c>
      <c r="M11">
        <f t="shared" si="3"/>
        <v>7.5620621275908873</v>
      </c>
      <c r="N11">
        <f t="shared" si="4"/>
        <v>3.9332139010729019</v>
      </c>
      <c r="O11">
        <f t="shared" si="5"/>
        <v>38.890380859375</v>
      </c>
      <c r="P11" s="1">
        <v>5</v>
      </c>
      <c r="Q11">
        <f t="shared" si="6"/>
        <v>1.6395652592182159</v>
      </c>
      <c r="R11" s="1">
        <v>1</v>
      </c>
      <c r="S11">
        <f t="shared" si="7"/>
        <v>3.2791305184364319</v>
      </c>
      <c r="T11" s="1">
        <v>35.469333648681641</v>
      </c>
      <c r="U11" s="1">
        <v>38.890380859375</v>
      </c>
      <c r="V11" s="1">
        <v>35.51959228515625</v>
      </c>
      <c r="W11" s="1">
        <v>399.47982788085938</v>
      </c>
      <c r="X11" s="1">
        <v>389.79776000976562</v>
      </c>
      <c r="Y11" s="1">
        <v>23.900123596191406</v>
      </c>
      <c r="Z11" s="1">
        <v>31.222152709960938</v>
      </c>
      <c r="AA11" s="1">
        <v>40.303573608398438</v>
      </c>
      <c r="AB11" s="1">
        <v>52.650951385498047</v>
      </c>
      <c r="AC11" s="1">
        <v>500.268310546875</v>
      </c>
      <c r="AD11" s="1">
        <v>267.16082763671875</v>
      </c>
      <c r="AE11" s="1">
        <v>414.8204345703125</v>
      </c>
      <c r="AF11" s="1">
        <v>97.754058837890625</v>
      </c>
      <c r="AG11" s="1">
        <v>16.032968521118164</v>
      </c>
      <c r="AH11" s="1">
        <v>-0.24610620737075806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1.0005366210937501</v>
      </c>
      <c r="AQ11">
        <f t="shared" si="9"/>
        <v>7.5620621275908871E-3</v>
      </c>
      <c r="AR11">
        <f t="shared" si="10"/>
        <v>312.04038085937498</v>
      </c>
      <c r="AS11">
        <f t="shared" si="11"/>
        <v>308.61933364868162</v>
      </c>
      <c r="AT11">
        <f t="shared" si="12"/>
        <v>50.760556614015513</v>
      </c>
      <c r="AU11">
        <f t="shared" si="13"/>
        <v>-3.3562507897637759</v>
      </c>
      <c r="AV11">
        <f t="shared" si="14"/>
        <v>6.9853060541280296</v>
      </c>
      <c r="AW11">
        <f t="shared" si="15"/>
        <v>71.457964376824862</v>
      </c>
      <c r="AX11">
        <f t="shared" si="16"/>
        <v>40.235811666863924</v>
      </c>
      <c r="AY11">
        <f t="shared" si="17"/>
        <v>37.17985725402832</v>
      </c>
      <c r="AZ11">
        <f t="shared" si="18"/>
        <v>6.3670386738575573</v>
      </c>
      <c r="BA11">
        <f t="shared" si="19"/>
        <v>0.17829453708174051</v>
      </c>
      <c r="BB11">
        <f t="shared" si="20"/>
        <v>3.0520921530551277</v>
      </c>
      <c r="BC11">
        <f t="shared" si="21"/>
        <v>3.3149465208024296</v>
      </c>
      <c r="BD11">
        <f t="shared" si="22"/>
        <v>0.11231192097892881</v>
      </c>
      <c r="BE11">
        <f t="shared" si="23"/>
        <v>29.94732080127347</v>
      </c>
      <c r="BF11">
        <f t="shared" si="24"/>
        <v>0.78592994630616475</v>
      </c>
      <c r="BG11">
        <f t="shared" si="25"/>
        <v>43.873022471038006</v>
      </c>
      <c r="BH11">
        <f t="shared" si="26"/>
        <v>387.02310845152653</v>
      </c>
      <c r="BI11">
        <f t="shared" si="27"/>
        <v>7.6400120663981655E-3</v>
      </c>
    </row>
    <row r="12" spans="1:61">
      <c r="A12" s="1">
        <v>3</v>
      </c>
      <c r="B12" s="1" t="s">
        <v>79</v>
      </c>
      <c r="C12" s="1" t="s">
        <v>74</v>
      </c>
      <c r="D12" s="1">
        <v>0</v>
      </c>
      <c r="E12" s="1" t="s">
        <v>80</v>
      </c>
      <c r="F12" s="1" t="s">
        <v>76</v>
      </c>
      <c r="G12" s="1">
        <v>0</v>
      </c>
      <c r="H12" s="1">
        <v>1794</v>
      </c>
      <c r="I12" s="1">
        <v>0</v>
      </c>
      <c r="J12">
        <f t="shared" si="0"/>
        <v>-0.41788538638795425</v>
      </c>
      <c r="K12">
        <f t="shared" si="1"/>
        <v>0.14137877140690769</v>
      </c>
      <c r="L12">
        <f t="shared" si="2"/>
        <v>377.79753392850711</v>
      </c>
      <c r="M12">
        <f t="shared" si="3"/>
        <v>5.4481653296925474</v>
      </c>
      <c r="N12">
        <f t="shared" si="4"/>
        <v>3.7383324043441104</v>
      </c>
      <c r="O12">
        <f t="shared" si="5"/>
        <v>37.928672790527344</v>
      </c>
      <c r="P12" s="1">
        <v>5</v>
      </c>
      <c r="Q12">
        <f t="shared" si="6"/>
        <v>1.6395652592182159</v>
      </c>
      <c r="R12" s="1">
        <v>1</v>
      </c>
      <c r="S12">
        <f t="shared" si="7"/>
        <v>3.2791305184364319</v>
      </c>
      <c r="T12" s="1">
        <v>34.994148254394531</v>
      </c>
      <c r="U12" s="1">
        <v>37.928672790527344</v>
      </c>
      <c r="V12" s="1">
        <v>35.069766998291016</v>
      </c>
      <c r="W12" s="1">
        <v>399.43118286132812</v>
      </c>
      <c r="X12" s="1">
        <v>397.68338012695312</v>
      </c>
      <c r="Y12" s="1">
        <v>24.310939788818359</v>
      </c>
      <c r="Z12" s="1">
        <v>29.594974517822266</v>
      </c>
      <c r="AA12" s="1">
        <v>42.090900421142578</v>
      </c>
      <c r="AB12" s="1">
        <v>51.23944091796875</v>
      </c>
      <c r="AC12" s="1">
        <v>500.273681640625</v>
      </c>
      <c r="AD12" s="1">
        <v>230.55162048339844</v>
      </c>
      <c r="AE12" s="1">
        <v>496.63137817382812</v>
      </c>
      <c r="AF12" s="1">
        <v>97.761741638183594</v>
      </c>
      <c r="AG12" s="1">
        <v>16.032968521118164</v>
      </c>
      <c r="AH12" s="1">
        <v>-0.24610620737075806</v>
      </c>
      <c r="AI12" s="1">
        <v>0.66666668653488159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1.00054736328125</v>
      </c>
      <c r="AQ12">
        <f t="shared" si="9"/>
        <v>5.4481653296925472E-3</v>
      </c>
      <c r="AR12">
        <f t="shared" si="10"/>
        <v>311.07867279052732</v>
      </c>
      <c r="AS12">
        <f t="shared" si="11"/>
        <v>308.14414825439451</v>
      </c>
      <c r="AT12">
        <f t="shared" si="12"/>
        <v>43.804807342167805</v>
      </c>
      <c r="AU12">
        <f t="shared" si="13"/>
        <v>-2.4061813071653702</v>
      </c>
      <c r="AV12">
        <f t="shared" si="14"/>
        <v>6.6315886569440776</v>
      </c>
      <c r="AW12">
        <f t="shared" si="15"/>
        <v>67.834191022164887</v>
      </c>
      <c r="AX12">
        <f t="shared" si="16"/>
        <v>38.239216504342622</v>
      </c>
      <c r="AY12">
        <f t="shared" si="17"/>
        <v>36.461410522460938</v>
      </c>
      <c r="AZ12">
        <f t="shared" si="18"/>
        <v>6.1218785916114369</v>
      </c>
      <c r="BA12">
        <f t="shared" si="19"/>
        <v>0.13553520972915467</v>
      </c>
      <c r="BB12">
        <f t="shared" si="20"/>
        <v>2.8932562525999672</v>
      </c>
      <c r="BC12">
        <f t="shared" si="21"/>
        <v>3.2286223390114697</v>
      </c>
      <c r="BD12">
        <f t="shared" si="22"/>
        <v>8.5215821926758112E-2</v>
      </c>
      <c r="BE12">
        <f t="shared" si="23"/>
        <v>36.934144903461608</v>
      </c>
      <c r="BF12">
        <f t="shared" si="24"/>
        <v>0.94999578259444029</v>
      </c>
      <c r="BG12">
        <f t="shared" si="25"/>
        <v>43.190963333030254</v>
      </c>
      <c r="BH12">
        <f t="shared" si="26"/>
        <v>397.8554212422585</v>
      </c>
      <c r="BI12">
        <f t="shared" si="27"/>
        <v>-4.536540521311926E-4</v>
      </c>
    </row>
    <row r="13" spans="1:61">
      <c r="A13" s="1">
        <v>4</v>
      </c>
      <c r="B13" s="1" t="s">
        <v>81</v>
      </c>
      <c r="C13" s="1" t="s">
        <v>74</v>
      </c>
      <c r="D13" s="1">
        <v>0</v>
      </c>
      <c r="E13" s="1" t="s">
        <v>75</v>
      </c>
      <c r="F13" s="1" t="s">
        <v>76</v>
      </c>
      <c r="G13" s="1">
        <v>0</v>
      </c>
      <c r="H13" s="1">
        <v>1901</v>
      </c>
      <c r="I13" s="1">
        <v>0</v>
      </c>
      <c r="J13">
        <f t="shared" si="0"/>
        <v>9.9146001257959355</v>
      </c>
      <c r="K13">
        <f t="shared" si="1"/>
        <v>0.23173421127304142</v>
      </c>
      <c r="L13">
        <f t="shared" si="2"/>
        <v>295.78838974533841</v>
      </c>
      <c r="M13">
        <f t="shared" si="3"/>
        <v>8.5012677297923958</v>
      </c>
      <c r="N13">
        <f t="shared" si="4"/>
        <v>3.6213160430560634</v>
      </c>
      <c r="O13">
        <f t="shared" si="5"/>
        <v>37.984821319580078</v>
      </c>
      <c r="P13" s="1">
        <v>4</v>
      </c>
      <c r="Q13">
        <f t="shared" si="6"/>
        <v>1.8591305017471313</v>
      </c>
      <c r="R13" s="1">
        <v>1</v>
      </c>
      <c r="S13">
        <f t="shared" si="7"/>
        <v>3.7182610034942627</v>
      </c>
      <c r="T13" s="1">
        <v>34.894920349121094</v>
      </c>
      <c r="U13" s="1">
        <v>37.984821319580078</v>
      </c>
      <c r="V13" s="1">
        <v>34.958873748779297</v>
      </c>
      <c r="W13" s="1">
        <v>399.639892578125</v>
      </c>
      <c r="X13" s="1">
        <v>389.06842041015625</v>
      </c>
      <c r="Y13" s="1">
        <v>24.412139892578125</v>
      </c>
      <c r="Z13" s="1">
        <v>30.998428344726562</v>
      </c>
      <c r="AA13" s="1">
        <v>42.499481201171875</v>
      </c>
      <c r="AB13" s="1">
        <v>53.965656280517578</v>
      </c>
      <c r="AC13" s="1">
        <v>500.29644775390625</v>
      </c>
      <c r="AD13" s="1">
        <v>270.78485107421875</v>
      </c>
      <c r="AE13" s="1">
        <v>386.46804809570312</v>
      </c>
      <c r="AF13" s="1">
        <v>97.762641906738281</v>
      </c>
      <c r="AG13" s="1">
        <v>16.032968521118164</v>
      </c>
      <c r="AH13" s="1">
        <v>-0.24610620737075806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1.2507411193847655</v>
      </c>
      <c r="AQ13">
        <f t="shared" si="9"/>
        <v>8.5012677297923965E-3</v>
      </c>
      <c r="AR13">
        <f t="shared" si="10"/>
        <v>311.13482131958006</v>
      </c>
      <c r="AS13">
        <f t="shared" si="11"/>
        <v>308.04492034912107</v>
      </c>
      <c r="AT13">
        <f t="shared" si="12"/>
        <v>51.449121058500168</v>
      </c>
      <c r="AU13">
        <f t="shared" si="13"/>
        <v>-3.344138500480756</v>
      </c>
      <c r="AV13">
        <f t="shared" si="14"/>
        <v>6.6518042929932522</v>
      </c>
      <c r="AW13">
        <f t="shared" si="15"/>
        <v>68.04034918920064</v>
      </c>
      <c r="AX13">
        <f t="shared" si="16"/>
        <v>37.041920844474078</v>
      </c>
      <c r="AY13">
        <f t="shared" si="17"/>
        <v>36.439870834350586</v>
      </c>
      <c r="AZ13">
        <f t="shared" si="18"/>
        <v>6.114656866480626</v>
      </c>
      <c r="BA13">
        <f t="shared" si="19"/>
        <v>0.21813906956917933</v>
      </c>
      <c r="BB13">
        <f t="shared" si="20"/>
        <v>3.0304882499371888</v>
      </c>
      <c r="BC13">
        <f t="shared" si="21"/>
        <v>3.0841686165434372</v>
      </c>
      <c r="BD13">
        <f t="shared" si="22"/>
        <v>0.13749647790891092</v>
      </c>
      <c r="BE13">
        <f t="shared" si="23"/>
        <v>28.917054426844256</v>
      </c>
      <c r="BF13">
        <f t="shared" si="24"/>
        <v>0.76024774622807489</v>
      </c>
      <c r="BG13">
        <f t="shared" si="25"/>
        <v>46.082840326259777</v>
      </c>
      <c r="BH13">
        <f t="shared" si="26"/>
        <v>385.4686972715046</v>
      </c>
      <c r="BI13">
        <f t="shared" si="27"/>
        <v>1.1852919257253127E-2</v>
      </c>
    </row>
    <row r="14" spans="1:61">
      <c r="A14" s="1">
        <v>5</v>
      </c>
      <c r="B14" s="1" t="s">
        <v>82</v>
      </c>
      <c r="C14" s="1" t="s">
        <v>74</v>
      </c>
      <c r="D14" s="1">
        <v>0</v>
      </c>
      <c r="E14" s="1" t="s">
        <v>78</v>
      </c>
      <c r="F14" s="1" t="s">
        <v>76</v>
      </c>
      <c r="G14" s="1">
        <v>0</v>
      </c>
      <c r="H14" s="1">
        <v>1991</v>
      </c>
      <c r="I14" s="1">
        <v>0</v>
      </c>
      <c r="J14">
        <f t="shared" si="0"/>
        <v>9.5282481026534658</v>
      </c>
      <c r="K14">
        <f t="shared" si="1"/>
        <v>0.25727041922308352</v>
      </c>
      <c r="L14">
        <f t="shared" si="2"/>
        <v>304.61753958321566</v>
      </c>
      <c r="M14">
        <f t="shared" si="3"/>
        <v>8.8824111594585275</v>
      </c>
      <c r="N14">
        <f t="shared" si="4"/>
        <v>3.4429670777747607</v>
      </c>
      <c r="O14">
        <f t="shared" si="5"/>
        <v>37.823600769042969</v>
      </c>
      <c r="P14" s="1">
        <v>4.5</v>
      </c>
      <c r="Q14">
        <f t="shared" si="6"/>
        <v>1.7493478804826736</v>
      </c>
      <c r="R14" s="1">
        <v>1</v>
      </c>
      <c r="S14">
        <f t="shared" si="7"/>
        <v>3.4986957609653473</v>
      </c>
      <c r="T14" s="1">
        <v>34.805580139160156</v>
      </c>
      <c r="U14" s="1">
        <v>37.823600769042969</v>
      </c>
      <c r="V14" s="1">
        <v>34.837818145751953</v>
      </c>
      <c r="W14" s="1">
        <v>399.60906982421875</v>
      </c>
      <c r="X14" s="1">
        <v>387.93917846679688</v>
      </c>
      <c r="Y14" s="1">
        <v>24.497987747192383</v>
      </c>
      <c r="Z14" s="1">
        <v>32.230010986328125</v>
      </c>
      <c r="AA14" s="1">
        <v>42.861282348632812</v>
      </c>
      <c r="AB14" s="1">
        <v>56.389106750488281</v>
      </c>
      <c r="AC14" s="1">
        <v>500.2906494140625</v>
      </c>
      <c r="AD14" s="1">
        <v>298.21649169921875</v>
      </c>
      <c r="AE14" s="1">
        <v>672.98760986328125</v>
      </c>
      <c r="AF14" s="1">
        <v>97.763999938964844</v>
      </c>
      <c r="AG14" s="1">
        <v>16.032968521118164</v>
      </c>
      <c r="AH14" s="1">
        <v>-0.24610620737075806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1.1117569986979166</v>
      </c>
      <c r="AQ14">
        <f t="shared" si="9"/>
        <v>8.8824111594585278E-3</v>
      </c>
      <c r="AR14">
        <f t="shared" si="10"/>
        <v>310.97360076904295</v>
      </c>
      <c r="AS14">
        <f t="shared" si="11"/>
        <v>307.95558013916013</v>
      </c>
      <c r="AT14">
        <f t="shared" si="12"/>
        <v>56.66113271184804</v>
      </c>
      <c r="AU14">
        <f t="shared" si="13"/>
        <v>-3.6315565950159638</v>
      </c>
      <c r="AV14">
        <f t="shared" si="14"/>
        <v>6.5939018698749798</v>
      </c>
      <c r="AW14">
        <f t="shared" si="15"/>
        <v>67.447136716906286</v>
      </c>
      <c r="AX14">
        <f t="shared" si="16"/>
        <v>35.217125730578161</v>
      </c>
      <c r="AY14">
        <f t="shared" si="17"/>
        <v>36.314590454101562</v>
      </c>
      <c r="AZ14">
        <f t="shared" si="18"/>
        <v>6.0727999279227065</v>
      </c>
      <c r="BA14">
        <f t="shared" si="19"/>
        <v>0.23964830405166829</v>
      </c>
      <c r="BB14">
        <f t="shared" si="20"/>
        <v>3.1509347921002191</v>
      </c>
      <c r="BC14">
        <f t="shared" si="21"/>
        <v>2.9218651358224874</v>
      </c>
      <c r="BD14">
        <f t="shared" si="22"/>
        <v>0.151269646541</v>
      </c>
      <c r="BE14">
        <f t="shared" si="23"/>
        <v>29.780629121221118</v>
      </c>
      <c r="BF14">
        <f t="shared" si="24"/>
        <v>0.7852198398396294</v>
      </c>
      <c r="BG14">
        <f t="shared" si="25"/>
        <v>48.810899209260015</v>
      </c>
      <c r="BH14">
        <f t="shared" si="26"/>
        <v>384.26262702665878</v>
      </c>
      <c r="BI14">
        <f t="shared" si="27"/>
        <v>1.2103242029498111E-2</v>
      </c>
    </row>
    <row r="15" spans="1:61">
      <c r="A15" s="1">
        <v>6</v>
      </c>
      <c r="B15" s="1" t="s">
        <v>83</v>
      </c>
      <c r="C15" s="1" t="s">
        <v>74</v>
      </c>
      <c r="D15" s="1">
        <v>0</v>
      </c>
      <c r="E15" s="1" t="s">
        <v>80</v>
      </c>
      <c r="F15" s="1" t="s">
        <v>76</v>
      </c>
      <c r="G15" s="1">
        <v>0</v>
      </c>
      <c r="H15" s="1">
        <v>2115</v>
      </c>
      <c r="I15" s="1">
        <v>0</v>
      </c>
      <c r="J15">
        <f t="shared" si="0"/>
        <v>2.1404656999423999</v>
      </c>
      <c r="K15">
        <f t="shared" si="1"/>
        <v>0.2512167717679657</v>
      </c>
      <c r="L15">
        <f t="shared" si="2"/>
        <v>357.41451750379792</v>
      </c>
      <c r="M15">
        <f t="shared" si="3"/>
        <v>8.8381553456528454</v>
      </c>
      <c r="N15">
        <f t="shared" si="4"/>
        <v>3.501558057192979</v>
      </c>
      <c r="O15">
        <f t="shared" si="5"/>
        <v>37.998157501220703</v>
      </c>
      <c r="P15" s="1">
        <v>4.5</v>
      </c>
      <c r="Q15">
        <f t="shared" si="6"/>
        <v>1.7493478804826736</v>
      </c>
      <c r="R15" s="1">
        <v>1</v>
      </c>
      <c r="S15">
        <f t="shared" si="7"/>
        <v>3.4986957609653473</v>
      </c>
      <c r="T15" s="1">
        <v>34.783740997314453</v>
      </c>
      <c r="U15" s="1">
        <v>37.998157501220703</v>
      </c>
      <c r="V15" s="1">
        <v>34.850719451904297</v>
      </c>
      <c r="W15" s="1">
        <v>399.40484619140625</v>
      </c>
      <c r="X15" s="1">
        <v>394.344482421875</v>
      </c>
      <c r="Y15" s="1">
        <v>24.577846527099609</v>
      </c>
      <c r="Z15" s="1">
        <v>32.271224975585938</v>
      </c>
      <c r="AA15" s="1">
        <v>43.054367065429688</v>
      </c>
      <c r="AB15" s="1">
        <v>56.531288146972656</v>
      </c>
      <c r="AC15" s="1">
        <v>500.27719116210938</v>
      </c>
      <c r="AD15" s="1">
        <v>231.59646606445312</v>
      </c>
      <c r="AE15" s="1">
        <v>431.41290283203125</v>
      </c>
      <c r="AF15" s="1">
        <v>97.766838073730469</v>
      </c>
      <c r="AG15" s="1">
        <v>16.032968521118164</v>
      </c>
      <c r="AH15" s="1">
        <v>-0.24610620737075806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1.1117270914713542</v>
      </c>
      <c r="AQ15">
        <f t="shared" si="9"/>
        <v>8.8381553456528452E-3</v>
      </c>
      <c r="AR15">
        <f t="shared" si="10"/>
        <v>311.14815750122068</v>
      </c>
      <c r="AS15">
        <f t="shared" si="11"/>
        <v>307.93374099731443</v>
      </c>
      <c r="AT15">
        <f t="shared" si="12"/>
        <v>44.00332800007709</v>
      </c>
      <c r="AU15">
        <f t="shared" si="13"/>
        <v>-3.7595058125343859</v>
      </c>
      <c r="AV15">
        <f t="shared" si="14"/>
        <v>6.656613683822016</v>
      </c>
      <c r="AW15">
        <f t="shared" si="15"/>
        <v>68.086621342933867</v>
      </c>
      <c r="AX15">
        <f t="shared" si="16"/>
        <v>35.81539636734793</v>
      </c>
      <c r="AY15">
        <f t="shared" si="17"/>
        <v>36.390949249267578</v>
      </c>
      <c r="AZ15">
        <f t="shared" si="18"/>
        <v>6.0982821464064463</v>
      </c>
      <c r="BA15">
        <f t="shared" si="19"/>
        <v>0.23438708151075924</v>
      </c>
      <c r="BB15">
        <f t="shared" si="20"/>
        <v>3.155055626629037</v>
      </c>
      <c r="BC15">
        <f t="shared" si="21"/>
        <v>2.9432265197774092</v>
      </c>
      <c r="BD15">
        <f t="shared" si="22"/>
        <v>0.14791639049693145</v>
      </c>
      <c r="BE15">
        <f t="shared" si="23"/>
        <v>34.943287257994314</v>
      </c>
      <c r="BF15">
        <f t="shared" si="24"/>
        <v>0.90635100384498624</v>
      </c>
      <c r="BG15">
        <f t="shared" si="25"/>
        <v>48.328482456811074</v>
      </c>
      <c r="BH15">
        <f t="shared" si="26"/>
        <v>393.51856645422743</v>
      </c>
      <c r="BI15">
        <f t="shared" si="27"/>
        <v>2.6287313445248713E-3</v>
      </c>
    </row>
    <row r="16" spans="1:61">
      <c r="A16" s="1">
        <v>7</v>
      </c>
      <c r="B16" s="1" t="s">
        <v>84</v>
      </c>
      <c r="C16" s="1" t="s">
        <v>74</v>
      </c>
      <c r="D16" s="1">
        <v>0</v>
      </c>
      <c r="E16" s="1" t="s">
        <v>85</v>
      </c>
      <c r="F16" s="1" t="s">
        <v>86</v>
      </c>
      <c r="G16" s="1">
        <v>0</v>
      </c>
      <c r="H16" s="1">
        <v>2230.5</v>
      </c>
      <c r="I16" s="1">
        <v>0</v>
      </c>
      <c r="J16">
        <f t="shared" si="0"/>
        <v>4.8089995909148211</v>
      </c>
      <c r="K16">
        <f t="shared" si="1"/>
        <v>0.28992945677681004</v>
      </c>
      <c r="L16">
        <f t="shared" si="2"/>
        <v>341.00300821423588</v>
      </c>
      <c r="M16">
        <f t="shared" si="3"/>
        <v>9.0119105108207318</v>
      </c>
      <c r="N16">
        <f t="shared" si="4"/>
        <v>3.177215062516964</v>
      </c>
      <c r="O16">
        <f t="shared" si="5"/>
        <v>37.865486145019531</v>
      </c>
      <c r="P16" s="1">
        <v>6</v>
      </c>
      <c r="Q16">
        <f t="shared" si="6"/>
        <v>1.4200000166893005</v>
      </c>
      <c r="R16" s="1">
        <v>1</v>
      </c>
      <c r="S16">
        <f t="shared" si="7"/>
        <v>2.8400000333786011</v>
      </c>
      <c r="T16" s="1">
        <v>34.767940521240234</v>
      </c>
      <c r="U16" s="1">
        <v>37.865486145019531</v>
      </c>
      <c r="V16" s="1">
        <v>34.865833282470703</v>
      </c>
      <c r="W16" s="1">
        <v>399.59579467773438</v>
      </c>
      <c r="X16" s="1">
        <v>389.6177978515625</v>
      </c>
      <c r="Y16" s="1">
        <v>24.671924591064453</v>
      </c>
      <c r="Z16" s="1">
        <v>35.100109100341797</v>
      </c>
      <c r="AA16" s="1">
        <v>43.257831573486328</v>
      </c>
      <c r="AB16" s="1">
        <v>61.541797637939453</v>
      </c>
      <c r="AC16" s="1">
        <v>500.3128662109375</v>
      </c>
      <c r="AD16" s="1">
        <v>191.2896728515625</v>
      </c>
      <c r="AE16" s="1">
        <v>254.79476928710938</v>
      </c>
      <c r="AF16" s="1">
        <v>97.768577575683594</v>
      </c>
      <c r="AG16" s="1">
        <v>16.032968521118164</v>
      </c>
      <c r="AH16" s="1">
        <v>-0.24610620737075806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0.83385477701822897</v>
      </c>
      <c r="AQ16">
        <f t="shared" si="9"/>
        <v>9.0119105108207326E-3</v>
      </c>
      <c r="AR16">
        <f t="shared" si="10"/>
        <v>311.01548614501951</v>
      </c>
      <c r="AS16">
        <f t="shared" si="11"/>
        <v>307.91794052124021</v>
      </c>
      <c r="AT16">
        <f t="shared" si="12"/>
        <v>36.345037385726755</v>
      </c>
      <c r="AU16">
        <f t="shared" si="13"/>
        <v>-4.661214210255646</v>
      </c>
      <c r="AV16">
        <f t="shared" si="14"/>
        <v>6.6089028020086884</v>
      </c>
      <c r="AW16">
        <f t="shared" si="15"/>
        <v>67.597411825825873</v>
      </c>
      <c r="AX16">
        <f t="shared" si="16"/>
        <v>32.497302725484076</v>
      </c>
      <c r="AY16">
        <f t="shared" si="17"/>
        <v>36.316713333129883</v>
      </c>
      <c r="AZ16">
        <f t="shared" si="18"/>
        <v>6.0735071167126602</v>
      </c>
      <c r="BA16">
        <f t="shared" si="19"/>
        <v>0.26307291250918746</v>
      </c>
      <c r="BB16">
        <f t="shared" si="20"/>
        <v>3.4316877394917245</v>
      </c>
      <c r="BC16">
        <f t="shared" si="21"/>
        <v>2.6418193772209357</v>
      </c>
      <c r="BD16">
        <f t="shared" si="22"/>
        <v>0.16663950028694721</v>
      </c>
      <c r="BE16">
        <f t="shared" si="23"/>
        <v>33.339379062134995</v>
      </c>
      <c r="BF16">
        <f t="shared" si="24"/>
        <v>0.87522441247448357</v>
      </c>
      <c r="BG16">
        <f t="shared" si="25"/>
        <v>54.017300823880547</v>
      </c>
      <c r="BH16">
        <f t="shared" si="26"/>
        <v>387.33182976302987</v>
      </c>
      <c r="BI16">
        <f t="shared" si="27"/>
        <v>6.7066313068897924E-3</v>
      </c>
    </row>
    <row r="17" spans="1:61">
      <c r="A17" s="1">
        <v>8</v>
      </c>
      <c r="B17" s="1" t="s">
        <v>87</v>
      </c>
      <c r="C17" s="1" t="s">
        <v>74</v>
      </c>
      <c r="D17" s="1">
        <v>0</v>
      </c>
      <c r="E17" s="1" t="s">
        <v>85</v>
      </c>
      <c r="F17" s="1" t="s">
        <v>86</v>
      </c>
      <c r="G17" s="1">
        <v>0</v>
      </c>
      <c r="H17" s="1">
        <v>2333.5</v>
      </c>
      <c r="I17" s="1">
        <v>0</v>
      </c>
      <c r="J17">
        <f t="shared" si="0"/>
        <v>3.2753867163406531</v>
      </c>
      <c r="K17">
        <f t="shared" si="1"/>
        <v>0.27707308633275474</v>
      </c>
      <c r="L17">
        <f t="shared" si="2"/>
        <v>350.69206619804049</v>
      </c>
      <c r="M17">
        <f t="shared" si="3"/>
        <v>8.7700600577579539</v>
      </c>
      <c r="N17">
        <f t="shared" si="4"/>
        <v>3.2219909833981557</v>
      </c>
      <c r="O17">
        <f t="shared" si="5"/>
        <v>37.942623138427734</v>
      </c>
      <c r="P17" s="1">
        <v>6</v>
      </c>
      <c r="Q17">
        <f t="shared" si="6"/>
        <v>1.4200000166893005</v>
      </c>
      <c r="R17" s="1">
        <v>1</v>
      </c>
      <c r="S17">
        <f t="shared" si="7"/>
        <v>2.8400000333786011</v>
      </c>
      <c r="T17" s="1">
        <v>34.731719970703125</v>
      </c>
      <c r="U17" s="1">
        <v>37.942623138427734</v>
      </c>
      <c r="V17" s="1">
        <v>34.838474273681641</v>
      </c>
      <c r="W17" s="1">
        <v>399.59808349609375</v>
      </c>
      <c r="X17" s="1">
        <v>391.55148315429688</v>
      </c>
      <c r="Y17" s="1">
        <v>24.774253845214844</v>
      </c>
      <c r="Z17" s="1">
        <v>34.924995422363281</v>
      </c>
      <c r="AA17" s="1">
        <v>43.525238037109375</v>
      </c>
      <c r="AB17" s="1">
        <v>61.358810424804688</v>
      </c>
      <c r="AC17" s="1">
        <v>500.28457641601562</v>
      </c>
      <c r="AD17" s="1">
        <v>130.51834106445312</v>
      </c>
      <c r="AE17" s="1">
        <v>255.75846862792969</v>
      </c>
      <c r="AF17" s="1">
        <v>97.76995849609375</v>
      </c>
      <c r="AG17" s="1">
        <v>16.032968521118164</v>
      </c>
      <c r="AH17" s="1">
        <v>-0.24610620737075806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0.833807627360026</v>
      </c>
      <c r="AQ17">
        <f t="shared" si="9"/>
        <v>8.7700600577579543E-3</v>
      </c>
      <c r="AR17">
        <f t="shared" si="10"/>
        <v>311.09262313842771</v>
      </c>
      <c r="AS17">
        <f t="shared" si="11"/>
        <v>307.8817199707031</v>
      </c>
      <c r="AT17">
        <f t="shared" si="12"/>
        <v>24.79848449106612</v>
      </c>
      <c r="AU17">
        <f t="shared" si="13"/>
        <v>-4.6878767131274905</v>
      </c>
      <c r="AV17">
        <f t="shared" si="14"/>
        <v>6.6366063363188781</v>
      </c>
      <c r="AW17">
        <f t="shared" si="15"/>
        <v>67.879811328589582</v>
      </c>
      <c r="AX17">
        <f t="shared" si="16"/>
        <v>32.954815906226301</v>
      </c>
      <c r="AY17">
        <f t="shared" si="17"/>
        <v>36.33717155456543</v>
      </c>
      <c r="AZ17">
        <f t="shared" si="18"/>
        <v>6.0803259739427746</v>
      </c>
      <c r="BA17">
        <f t="shared" si="19"/>
        <v>0.25244437464662428</v>
      </c>
      <c r="BB17">
        <f t="shared" si="20"/>
        <v>3.4146153529207224</v>
      </c>
      <c r="BC17">
        <f t="shared" si="21"/>
        <v>2.6657106210220523</v>
      </c>
      <c r="BD17">
        <f t="shared" si="22"/>
        <v>0.15981987643101858</v>
      </c>
      <c r="BE17">
        <f t="shared" si="23"/>
        <v>34.287148757091785</v>
      </c>
      <c r="BF17">
        <f t="shared" si="24"/>
        <v>0.89564739577258834</v>
      </c>
      <c r="BG17">
        <f t="shared" si="25"/>
        <v>53.369765601493604</v>
      </c>
      <c r="BH17">
        <f t="shared" si="26"/>
        <v>389.99452117715225</v>
      </c>
      <c r="BI17">
        <f t="shared" si="27"/>
        <v>4.4822840274194985E-3</v>
      </c>
    </row>
    <row r="18" spans="1:61">
      <c r="A18" s="1">
        <v>9</v>
      </c>
      <c r="B18" s="1" t="s">
        <v>88</v>
      </c>
      <c r="C18" s="1" t="s">
        <v>74</v>
      </c>
      <c r="D18" s="1">
        <v>0</v>
      </c>
      <c r="E18" s="1" t="s">
        <v>85</v>
      </c>
      <c r="F18" s="1" t="s">
        <v>86</v>
      </c>
      <c r="G18" s="1">
        <v>0</v>
      </c>
      <c r="H18" s="1">
        <v>2404.5</v>
      </c>
      <c r="I18" s="1">
        <v>0</v>
      </c>
      <c r="J18">
        <f t="shared" si="0"/>
        <v>4.5878571223613154</v>
      </c>
      <c r="K18">
        <f t="shared" si="1"/>
        <v>0.16168667485994823</v>
      </c>
      <c r="L18">
        <f t="shared" si="2"/>
        <v>322.32642520150705</v>
      </c>
      <c r="M18">
        <f t="shared" si="3"/>
        <v>5.8056046186385792</v>
      </c>
      <c r="N18">
        <f t="shared" si="4"/>
        <v>3.526342373908733</v>
      </c>
      <c r="O18">
        <f t="shared" si="5"/>
        <v>37.881725311279297</v>
      </c>
      <c r="P18" s="1">
        <v>6</v>
      </c>
      <c r="Q18">
        <f t="shared" si="6"/>
        <v>1.4200000166893005</v>
      </c>
      <c r="R18" s="1">
        <v>1</v>
      </c>
      <c r="S18">
        <f t="shared" si="7"/>
        <v>2.8400000333786011</v>
      </c>
      <c r="T18" s="1">
        <v>34.699047088623047</v>
      </c>
      <c r="U18" s="1">
        <v>37.881725311279297</v>
      </c>
      <c r="V18" s="1">
        <v>34.805736541748047</v>
      </c>
      <c r="W18" s="1">
        <v>399.67007446289062</v>
      </c>
      <c r="X18" s="1">
        <v>391.44219970703125</v>
      </c>
      <c r="Y18" s="1">
        <v>24.845232009887695</v>
      </c>
      <c r="Z18" s="1">
        <v>31.588102340698242</v>
      </c>
      <c r="AA18" s="1">
        <v>43.729385375976562</v>
      </c>
      <c r="AB18" s="1">
        <v>55.597316741943359</v>
      </c>
      <c r="AC18" s="1">
        <v>500.281005859375</v>
      </c>
      <c r="AD18" s="1">
        <v>189.0224609375</v>
      </c>
      <c r="AE18" s="1">
        <v>289.24560546875</v>
      </c>
      <c r="AF18" s="1">
        <v>97.770492553710938</v>
      </c>
      <c r="AG18" s="1">
        <v>16.032968521118164</v>
      </c>
      <c r="AH18" s="1">
        <v>-0.24610620737075806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0.83380167643229153</v>
      </c>
      <c r="AQ18">
        <f t="shared" si="9"/>
        <v>5.8056046186385794E-3</v>
      </c>
      <c r="AR18">
        <f t="shared" si="10"/>
        <v>311.03172531127927</v>
      </c>
      <c r="AS18">
        <f t="shared" si="11"/>
        <v>307.84904708862302</v>
      </c>
      <c r="AT18">
        <f t="shared" si="12"/>
        <v>35.914267127460334</v>
      </c>
      <c r="AU18">
        <f t="shared" si="13"/>
        <v>-3.0336042972609127</v>
      </c>
      <c r="AV18">
        <f t="shared" si="14"/>
        <v>6.6147266985958293</v>
      </c>
      <c r="AW18">
        <f t="shared" si="15"/>
        <v>67.655654848644446</v>
      </c>
      <c r="AX18">
        <f t="shared" si="16"/>
        <v>36.067552507946203</v>
      </c>
      <c r="AY18">
        <f t="shared" si="17"/>
        <v>36.290386199951172</v>
      </c>
      <c r="AZ18">
        <f t="shared" si="18"/>
        <v>6.0647418867472931</v>
      </c>
      <c r="BA18">
        <f t="shared" si="19"/>
        <v>0.15297737793181956</v>
      </c>
      <c r="BB18">
        <f t="shared" si="20"/>
        <v>3.0883843246870963</v>
      </c>
      <c r="BC18">
        <f t="shared" si="21"/>
        <v>2.9763575620601967</v>
      </c>
      <c r="BD18">
        <f t="shared" si="22"/>
        <v>9.6356966014077908E-2</v>
      </c>
      <c r="BE18">
        <f t="shared" si="23"/>
        <v>31.514013355028212</v>
      </c>
      <c r="BF18">
        <f t="shared" si="24"/>
        <v>0.82343300094559857</v>
      </c>
      <c r="BG18">
        <f t="shared" si="25"/>
        <v>46.927551552425172</v>
      </c>
      <c r="BH18">
        <f t="shared" si="26"/>
        <v>389.26135215689249</v>
      </c>
      <c r="BI18">
        <f t="shared" si="27"/>
        <v>5.5309087437479748E-3</v>
      </c>
    </row>
    <row r="19" spans="1:61">
      <c r="A19" s="1">
        <v>10</v>
      </c>
      <c r="B19" s="1" t="s">
        <v>89</v>
      </c>
      <c r="C19" s="1" t="s">
        <v>74</v>
      </c>
      <c r="D19" s="1">
        <v>0</v>
      </c>
      <c r="E19" s="1" t="s">
        <v>85</v>
      </c>
      <c r="F19" s="1" t="s">
        <v>86</v>
      </c>
      <c r="G19" s="1">
        <v>0</v>
      </c>
      <c r="H19" s="1">
        <v>2514.5</v>
      </c>
      <c r="I19" s="1">
        <v>0</v>
      </c>
      <c r="J19">
        <f t="shared" si="0"/>
        <v>2.6511080247967103</v>
      </c>
      <c r="K19">
        <f t="shared" si="1"/>
        <v>0.26278580247524663</v>
      </c>
      <c r="L19">
        <f t="shared" si="2"/>
        <v>354.20537291698122</v>
      </c>
      <c r="M19">
        <f t="shared" si="3"/>
        <v>8.4913902983354923</v>
      </c>
      <c r="N19">
        <f t="shared" si="4"/>
        <v>3.2737423680387296</v>
      </c>
      <c r="O19">
        <f t="shared" si="5"/>
        <v>38.048904418945312</v>
      </c>
      <c r="P19" s="1">
        <v>6</v>
      </c>
      <c r="Q19">
        <f t="shared" si="6"/>
        <v>1.4200000166893005</v>
      </c>
      <c r="R19" s="1">
        <v>1</v>
      </c>
      <c r="S19">
        <f t="shared" si="7"/>
        <v>2.8400000333786011</v>
      </c>
      <c r="T19" s="1">
        <v>34.681674957275391</v>
      </c>
      <c r="U19" s="1">
        <v>38.048904418945312</v>
      </c>
      <c r="V19" s="1">
        <v>34.767444610595703</v>
      </c>
      <c r="W19" s="1">
        <v>399.63290405273438</v>
      </c>
      <c r="X19" s="1">
        <v>392.45654296875</v>
      </c>
      <c r="Y19" s="1">
        <v>24.957637786865234</v>
      </c>
      <c r="Z19" s="1">
        <v>34.787395477294922</v>
      </c>
      <c r="AA19" s="1">
        <v>43.969844818115234</v>
      </c>
      <c r="AB19" s="1">
        <v>61.287708282470703</v>
      </c>
      <c r="AC19" s="1">
        <v>500.27664184570312</v>
      </c>
      <c r="AD19" s="1">
        <v>157.51564025878906</v>
      </c>
      <c r="AE19" s="1">
        <v>236.49688720703125</v>
      </c>
      <c r="AF19" s="1">
        <v>97.771034240722656</v>
      </c>
      <c r="AG19" s="1">
        <v>16.032968521118164</v>
      </c>
      <c r="AH19" s="1">
        <v>-0.24610620737075806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0.83379440307617181</v>
      </c>
      <c r="AQ19">
        <f t="shared" si="9"/>
        <v>8.4913902983354932E-3</v>
      </c>
      <c r="AR19">
        <f t="shared" si="10"/>
        <v>311.19890441894529</v>
      </c>
      <c r="AS19">
        <f t="shared" si="11"/>
        <v>307.83167495727537</v>
      </c>
      <c r="AT19">
        <f t="shared" si="12"/>
        <v>29.927971273623371</v>
      </c>
      <c r="AU19">
        <f t="shared" si="13"/>
        <v>-4.5079130854460177</v>
      </c>
      <c r="AV19">
        <f t="shared" si="14"/>
        <v>6.674942002394892</v>
      </c>
      <c r="AW19">
        <f t="shared" si="15"/>
        <v>68.271160822135499</v>
      </c>
      <c r="AX19">
        <f t="shared" si="16"/>
        <v>33.483765344840577</v>
      </c>
      <c r="AY19">
        <f t="shared" si="17"/>
        <v>36.365289688110352</v>
      </c>
      <c r="AZ19">
        <f t="shared" si="18"/>
        <v>6.0897087779949031</v>
      </c>
      <c r="BA19">
        <f t="shared" si="19"/>
        <v>0.24052955224212155</v>
      </c>
      <c r="BB19">
        <f t="shared" si="20"/>
        <v>3.4011996343561623</v>
      </c>
      <c r="BC19">
        <f t="shared" si="21"/>
        <v>2.6885091436387407</v>
      </c>
      <c r="BD19">
        <f t="shared" si="22"/>
        <v>0.15218376042517631</v>
      </c>
      <c r="BE19">
        <f t="shared" si="23"/>
        <v>34.631025643714111</v>
      </c>
      <c r="BF19">
        <f t="shared" si="24"/>
        <v>0.90253399838255566</v>
      </c>
      <c r="BG19">
        <f t="shared" si="25"/>
        <v>52.669660672788567</v>
      </c>
      <c r="BH19">
        <f t="shared" si="26"/>
        <v>391.1963331830417</v>
      </c>
      <c r="BI19">
        <f t="shared" si="27"/>
        <v>3.5693831518511412E-3</v>
      </c>
    </row>
    <row r="20" spans="1:61">
      <c r="A20" s="1">
        <v>11</v>
      </c>
      <c r="B20" s="1" t="s">
        <v>90</v>
      </c>
      <c r="C20" s="1" t="s">
        <v>74</v>
      </c>
      <c r="D20" s="1">
        <v>0</v>
      </c>
      <c r="E20" s="1" t="s">
        <v>80</v>
      </c>
      <c r="F20" s="1" t="s">
        <v>91</v>
      </c>
      <c r="G20" s="1">
        <v>0</v>
      </c>
      <c r="H20" s="1">
        <v>2799.5</v>
      </c>
      <c r="I20" s="1">
        <v>0</v>
      </c>
      <c r="J20">
        <f t="shared" si="0"/>
        <v>2.7231531991606848</v>
      </c>
      <c r="K20">
        <f t="shared" si="1"/>
        <v>0.29911807047703837</v>
      </c>
      <c r="L20">
        <f t="shared" si="2"/>
        <v>355.63401341979176</v>
      </c>
      <c r="M20">
        <f t="shared" si="3"/>
        <v>11.616598822885503</v>
      </c>
      <c r="N20">
        <f t="shared" si="4"/>
        <v>3.8519010660388631</v>
      </c>
      <c r="O20">
        <f t="shared" si="5"/>
        <v>38.563343048095703</v>
      </c>
      <c r="P20" s="1">
        <v>2.5</v>
      </c>
      <c r="Q20">
        <f t="shared" si="6"/>
        <v>2.1884783655405045</v>
      </c>
      <c r="R20" s="1">
        <v>1</v>
      </c>
      <c r="S20">
        <f t="shared" si="7"/>
        <v>4.3769567310810089</v>
      </c>
      <c r="T20" s="1">
        <v>35.049419403076172</v>
      </c>
      <c r="U20" s="1">
        <v>38.563343048095703</v>
      </c>
      <c r="V20" s="1">
        <v>35.085269927978516</v>
      </c>
      <c r="W20" s="1">
        <v>399.4222412109375</v>
      </c>
      <c r="X20" s="1">
        <v>395.76385498046875</v>
      </c>
      <c r="Y20" s="1">
        <v>25.171712875366211</v>
      </c>
      <c r="Z20" s="1">
        <v>30.798196792602539</v>
      </c>
      <c r="AA20" s="1">
        <v>43.454414367675781</v>
      </c>
      <c r="AB20" s="1">
        <v>53.167522430419922</v>
      </c>
      <c r="AC20" s="1">
        <v>500.26040649414062</v>
      </c>
      <c r="AD20" s="1">
        <v>211.41731262207031</v>
      </c>
      <c r="AE20" s="1">
        <v>268.4014892578125</v>
      </c>
      <c r="AF20" s="1">
        <v>97.776092529296875</v>
      </c>
      <c r="AG20" s="1">
        <v>16.032968521118164</v>
      </c>
      <c r="AH20" s="1">
        <v>-0.24610620737075806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2.0010416259765624</v>
      </c>
      <c r="AQ20">
        <f t="shared" si="9"/>
        <v>1.1616598822885503E-2</v>
      </c>
      <c r="AR20">
        <f t="shared" si="10"/>
        <v>311.71334304809568</v>
      </c>
      <c r="AS20">
        <f t="shared" si="11"/>
        <v>308.19941940307615</v>
      </c>
      <c r="AT20">
        <f t="shared" si="12"/>
        <v>40.169288894135207</v>
      </c>
      <c r="AU20">
        <f t="shared" si="13"/>
        <v>-4.1199449761794495</v>
      </c>
      <c r="AV20">
        <f t="shared" si="14"/>
        <v>6.8632284053678632</v>
      </c>
      <c r="AW20">
        <f t="shared" si="15"/>
        <v>70.19331850791049</v>
      </c>
      <c r="AX20">
        <f t="shared" si="16"/>
        <v>39.395121715307951</v>
      </c>
      <c r="AY20">
        <f t="shared" si="17"/>
        <v>36.806381225585938</v>
      </c>
      <c r="AZ20">
        <f t="shared" si="18"/>
        <v>6.2385522022463693</v>
      </c>
      <c r="BA20">
        <f t="shared" si="19"/>
        <v>0.27998415498533258</v>
      </c>
      <c r="BB20">
        <f t="shared" si="20"/>
        <v>3.0113273393290001</v>
      </c>
      <c r="BC20">
        <f t="shared" si="21"/>
        <v>3.2272248629173692</v>
      </c>
      <c r="BD20">
        <f t="shared" si="22"/>
        <v>0.17661412854652936</v>
      </c>
      <c r="BE20">
        <f t="shared" si="23"/>
        <v>34.772504202698762</v>
      </c>
      <c r="BF20">
        <f t="shared" si="24"/>
        <v>0.89860154974825224</v>
      </c>
      <c r="BG20">
        <f t="shared" si="25"/>
        <v>44.672561286155343</v>
      </c>
      <c r="BH20">
        <f t="shared" si="26"/>
        <v>394.92394336042423</v>
      </c>
      <c r="BI20">
        <f t="shared" si="27"/>
        <v>3.0803457279892639E-3</v>
      </c>
    </row>
    <row r="21" spans="1:61">
      <c r="A21" s="1">
        <v>12</v>
      </c>
      <c r="B21" s="1" t="s">
        <v>92</v>
      </c>
      <c r="C21" s="1" t="s">
        <v>74</v>
      </c>
      <c r="D21" s="1">
        <v>0</v>
      </c>
      <c r="E21" s="1" t="s">
        <v>93</v>
      </c>
      <c r="F21" s="1" t="s">
        <v>91</v>
      </c>
      <c r="G21" s="1">
        <v>0</v>
      </c>
      <c r="H21" s="1">
        <v>2894</v>
      </c>
      <c r="I21" s="1">
        <v>0</v>
      </c>
      <c r="J21">
        <f t="shared" si="0"/>
        <v>3.1412514706796473</v>
      </c>
      <c r="K21">
        <f t="shared" si="1"/>
        <v>0.26467604500945718</v>
      </c>
      <c r="L21">
        <f t="shared" si="2"/>
        <v>350.05947669674453</v>
      </c>
      <c r="M21">
        <f t="shared" si="3"/>
        <v>10.545724219056105</v>
      </c>
      <c r="N21">
        <f t="shared" si="4"/>
        <v>3.9305700893283455</v>
      </c>
      <c r="O21">
        <f t="shared" si="5"/>
        <v>38.91912841796875</v>
      </c>
      <c r="P21" s="1">
        <v>3</v>
      </c>
      <c r="Q21">
        <f t="shared" si="6"/>
        <v>2.0786957442760468</v>
      </c>
      <c r="R21" s="1">
        <v>1</v>
      </c>
      <c r="S21">
        <f t="shared" si="7"/>
        <v>4.1573914885520935</v>
      </c>
      <c r="T21" s="1">
        <v>35.215583801269531</v>
      </c>
      <c r="U21" s="1">
        <v>38.91912841796875</v>
      </c>
      <c r="V21" s="1">
        <v>35.251125335693359</v>
      </c>
      <c r="W21" s="1">
        <v>399.5146484375</v>
      </c>
      <c r="X21" s="1">
        <v>395.13177490234375</v>
      </c>
      <c r="Y21" s="1">
        <v>25.226795196533203</v>
      </c>
      <c r="Z21" s="1">
        <v>31.352983474731445</v>
      </c>
      <c r="AA21" s="1">
        <v>43.150772094726562</v>
      </c>
      <c r="AB21" s="1">
        <v>53.62969970703125</v>
      </c>
      <c r="AC21" s="1">
        <v>500.23361206054688</v>
      </c>
      <c r="AD21" s="1">
        <v>250.69935607910156</v>
      </c>
      <c r="AE21" s="1">
        <v>304.97308349609375</v>
      </c>
      <c r="AF21" s="1">
        <v>97.775588989257812</v>
      </c>
      <c r="AG21" s="1">
        <v>16.032968521118164</v>
      </c>
      <c r="AH21" s="1">
        <v>-0.24610620737075806</v>
      </c>
      <c r="AI21" s="1">
        <v>0.66666668653488159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1.6674453735351562</v>
      </c>
      <c r="AQ21">
        <f t="shared" si="9"/>
        <v>1.0545724219056104E-2</v>
      </c>
      <c r="AR21">
        <f t="shared" si="10"/>
        <v>312.06912841796873</v>
      </c>
      <c r="AS21">
        <f t="shared" si="11"/>
        <v>308.36558380126951</v>
      </c>
      <c r="AT21">
        <f t="shared" si="12"/>
        <v>47.632877057315454</v>
      </c>
      <c r="AU21">
        <f t="shared" si="13"/>
        <v>-3.8775619909938523</v>
      </c>
      <c r="AV21">
        <f t="shared" si="14"/>
        <v>6.9961265151406797</v>
      </c>
      <c r="AW21">
        <f t="shared" si="15"/>
        <v>71.55289564053983</v>
      </c>
      <c r="AX21">
        <f t="shared" si="16"/>
        <v>40.199912165808385</v>
      </c>
      <c r="AY21">
        <f t="shared" si="17"/>
        <v>37.067356109619141</v>
      </c>
      <c r="AZ21">
        <f t="shared" si="18"/>
        <v>6.3280954821375648</v>
      </c>
      <c r="BA21">
        <f t="shared" si="19"/>
        <v>0.24883426777060377</v>
      </c>
      <c r="BB21">
        <f t="shared" si="20"/>
        <v>3.0655564258123342</v>
      </c>
      <c r="BC21">
        <f t="shared" si="21"/>
        <v>3.2625390563252306</v>
      </c>
      <c r="BD21">
        <f t="shared" si="22"/>
        <v>0.15687112632543568</v>
      </c>
      <c r="BE21">
        <f t="shared" si="23"/>
        <v>34.227271515295563</v>
      </c>
      <c r="BF21">
        <f t="shared" si="24"/>
        <v>0.88593097020167821</v>
      </c>
      <c r="BG21">
        <f t="shared" si="25"/>
        <v>44.315469825991016</v>
      </c>
      <c r="BH21">
        <f t="shared" si="26"/>
        <v>394.1117387818353</v>
      </c>
      <c r="BI21">
        <f t="shared" si="27"/>
        <v>3.5321463703422641E-3</v>
      </c>
    </row>
    <row r="22" spans="1:61">
      <c r="A22" s="1">
        <v>13</v>
      </c>
      <c r="B22" s="1" t="s">
        <v>94</v>
      </c>
      <c r="C22" s="1" t="s">
        <v>74</v>
      </c>
      <c r="D22" s="1">
        <v>0</v>
      </c>
      <c r="E22" s="1" t="s">
        <v>95</v>
      </c>
      <c r="F22" s="1" t="s">
        <v>91</v>
      </c>
      <c r="G22" s="1">
        <v>0</v>
      </c>
      <c r="H22" s="1">
        <v>3002</v>
      </c>
      <c r="I22" s="1">
        <v>0</v>
      </c>
      <c r="J22">
        <f t="shared" si="0"/>
        <v>4.1871869807829256</v>
      </c>
      <c r="K22">
        <f t="shared" si="1"/>
        <v>0.24684534869496902</v>
      </c>
      <c r="L22">
        <f t="shared" si="2"/>
        <v>340.7520215810755</v>
      </c>
      <c r="M22">
        <f t="shared" si="3"/>
        <v>10.083253818353381</v>
      </c>
      <c r="N22">
        <f t="shared" si="4"/>
        <v>4.0124094553419321</v>
      </c>
      <c r="O22">
        <f t="shared" si="5"/>
        <v>39.090335845947266</v>
      </c>
      <c r="P22" s="1">
        <v>3</v>
      </c>
      <c r="Q22">
        <f t="shared" si="6"/>
        <v>2.0786957442760468</v>
      </c>
      <c r="R22" s="1">
        <v>1</v>
      </c>
      <c r="S22">
        <f t="shared" si="7"/>
        <v>4.1573914885520935</v>
      </c>
      <c r="T22" s="1">
        <v>35.345489501953125</v>
      </c>
      <c r="U22" s="1">
        <v>39.090335845947266</v>
      </c>
      <c r="V22" s="1">
        <v>35.391983032226562</v>
      </c>
      <c r="W22" s="1">
        <v>399.41854858398438</v>
      </c>
      <c r="X22" s="1">
        <v>394.521728515625</v>
      </c>
      <c r="Y22" s="1">
        <v>25.3194580078125</v>
      </c>
      <c r="Z22" s="1">
        <v>31.177997589111328</v>
      </c>
      <c r="AA22" s="1">
        <v>42.999652862548828</v>
      </c>
      <c r="AB22" s="1">
        <v>52.949123382568359</v>
      </c>
      <c r="AC22" s="1">
        <v>500.23788452148438</v>
      </c>
      <c r="AD22" s="1">
        <v>245.28956604003906</v>
      </c>
      <c r="AE22" s="1">
        <v>354.31939697265625</v>
      </c>
      <c r="AF22" s="1">
        <v>97.776016235351562</v>
      </c>
      <c r="AG22" s="1">
        <v>16.032968521118164</v>
      </c>
      <c r="AH22" s="1">
        <v>-0.24610620737075806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1.6674596150716143</v>
      </c>
      <c r="AQ22">
        <f t="shared" si="9"/>
        <v>1.008325381835338E-2</v>
      </c>
      <c r="AR22">
        <f t="shared" si="10"/>
        <v>312.24033584594724</v>
      </c>
      <c r="AS22">
        <f t="shared" si="11"/>
        <v>308.4954895019531</v>
      </c>
      <c r="AT22">
        <f t="shared" si="12"/>
        <v>46.605016962791524</v>
      </c>
      <c r="AU22">
        <f t="shared" si="13"/>
        <v>-3.7204371170954946</v>
      </c>
      <c r="AV22">
        <f t="shared" si="14"/>
        <v>7.0608698538006331</v>
      </c>
      <c r="AW22">
        <f t="shared" si="15"/>
        <v>72.214742691139918</v>
      </c>
      <c r="AX22">
        <f t="shared" si="16"/>
        <v>41.03674510202859</v>
      </c>
      <c r="AY22">
        <f t="shared" si="17"/>
        <v>37.217912673950195</v>
      </c>
      <c r="AZ22">
        <f t="shared" si="18"/>
        <v>6.3802588746167173</v>
      </c>
      <c r="BA22">
        <f t="shared" si="19"/>
        <v>0.23301034653136429</v>
      </c>
      <c r="BB22">
        <f t="shared" si="20"/>
        <v>3.0484603984587011</v>
      </c>
      <c r="BC22">
        <f t="shared" si="21"/>
        <v>3.3317984761580162</v>
      </c>
      <c r="BD22">
        <f t="shared" si="22"/>
        <v>0.14681431897128966</v>
      </c>
      <c r="BE22">
        <f t="shared" si="23"/>
        <v>33.317375194340102</v>
      </c>
      <c r="BF22">
        <f t="shared" si="24"/>
        <v>0.86370913678986383</v>
      </c>
      <c r="BG22">
        <f t="shared" si="25"/>
        <v>43.434727568507327</v>
      </c>
      <c r="BH22">
        <f t="shared" si="26"/>
        <v>393.1620532385619</v>
      </c>
      <c r="BI22">
        <f t="shared" si="27"/>
        <v>4.6258107640503362E-3</v>
      </c>
    </row>
    <row r="23" spans="1:61">
      <c r="A23" s="1">
        <v>14</v>
      </c>
      <c r="B23" s="1" t="s">
        <v>96</v>
      </c>
      <c r="C23" s="1" t="s">
        <v>74</v>
      </c>
      <c r="D23" s="1">
        <v>0</v>
      </c>
      <c r="E23" s="1" t="s">
        <v>97</v>
      </c>
      <c r="F23" s="1" t="s">
        <v>91</v>
      </c>
      <c r="G23" s="1">
        <v>0</v>
      </c>
      <c r="H23" s="1">
        <v>3065</v>
      </c>
      <c r="I23" s="1">
        <v>0</v>
      </c>
      <c r="J23">
        <f t="shared" si="0"/>
        <v>0.36515060079223821</v>
      </c>
      <c r="K23">
        <f t="shared" si="1"/>
        <v>0.13333534922768939</v>
      </c>
      <c r="L23">
        <f t="shared" si="2"/>
        <v>365.74597657815536</v>
      </c>
      <c r="M23">
        <f t="shared" si="3"/>
        <v>5.7367133684709666</v>
      </c>
      <c r="N23">
        <f t="shared" si="4"/>
        <v>4.1354682141761918</v>
      </c>
      <c r="O23">
        <f t="shared" si="5"/>
        <v>39.066757202148438</v>
      </c>
      <c r="P23" s="1">
        <v>4</v>
      </c>
      <c r="Q23">
        <f t="shared" si="6"/>
        <v>1.8591305017471313</v>
      </c>
      <c r="R23" s="1">
        <v>1</v>
      </c>
      <c r="S23">
        <f t="shared" si="7"/>
        <v>3.7182610034942627</v>
      </c>
      <c r="T23" s="1">
        <v>35.344226837158203</v>
      </c>
      <c r="U23" s="1">
        <v>39.066757202148438</v>
      </c>
      <c r="V23" s="1">
        <v>35.395778656005859</v>
      </c>
      <c r="W23" s="1">
        <v>399.44821166992188</v>
      </c>
      <c r="X23" s="1">
        <v>397.333740234375</v>
      </c>
      <c r="Y23" s="1">
        <v>25.378124237060547</v>
      </c>
      <c r="Z23" s="1">
        <v>29.828159332275391</v>
      </c>
      <c r="AA23" s="1">
        <v>43.101932525634766</v>
      </c>
      <c r="AB23" s="1">
        <v>50.659820556640625</v>
      </c>
      <c r="AC23" s="1">
        <v>500.27450561523438</v>
      </c>
      <c r="AD23" s="1">
        <v>210.72531127929688</v>
      </c>
      <c r="AE23" s="1">
        <v>269.28500366210938</v>
      </c>
      <c r="AF23" s="1">
        <v>97.77520751953125</v>
      </c>
      <c r="AG23" s="1">
        <v>16.032968521118164</v>
      </c>
      <c r="AH23" s="1">
        <v>-0.24610620737075806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1.2506862640380858</v>
      </c>
      <c r="AQ23">
        <f t="shared" si="9"/>
        <v>5.7367133684709665E-3</v>
      </c>
      <c r="AR23">
        <f t="shared" si="10"/>
        <v>312.21675720214841</v>
      </c>
      <c r="AS23">
        <f t="shared" si="11"/>
        <v>308.49422683715818</v>
      </c>
      <c r="AT23">
        <f t="shared" si="12"/>
        <v>40.037808640658113</v>
      </c>
      <c r="AU23">
        <f t="shared" si="13"/>
        <v>-2.4008058126848981</v>
      </c>
      <c r="AV23">
        <f t="shared" si="14"/>
        <v>7.0519226828150607</v>
      </c>
      <c r="AW23">
        <f t="shared" si="15"/>
        <v>72.123832428649067</v>
      </c>
      <c r="AX23">
        <f t="shared" si="16"/>
        <v>42.295673096373676</v>
      </c>
      <c r="AY23">
        <f t="shared" si="17"/>
        <v>37.20549201965332</v>
      </c>
      <c r="AZ23">
        <f t="shared" si="18"/>
        <v>6.3759414046250269</v>
      </c>
      <c r="BA23">
        <f t="shared" si="19"/>
        <v>0.12871951887435917</v>
      </c>
      <c r="BB23">
        <f t="shared" si="20"/>
        <v>2.9164544686388689</v>
      </c>
      <c r="BC23">
        <f t="shared" si="21"/>
        <v>3.459486935986158</v>
      </c>
      <c r="BD23">
        <f t="shared" si="22"/>
        <v>8.08520487525273E-2</v>
      </c>
      <c r="BE23">
        <f t="shared" si="23"/>
        <v>35.760888759362757</v>
      </c>
      <c r="BF23">
        <f t="shared" si="24"/>
        <v>0.92050067623860243</v>
      </c>
      <c r="BG23">
        <f t="shared" si="25"/>
        <v>40.346071034529132</v>
      </c>
      <c r="BH23">
        <f t="shared" si="26"/>
        <v>397.2011639277074</v>
      </c>
      <c r="BI23">
        <f t="shared" si="27"/>
        <v>3.7090505808653682E-4</v>
      </c>
    </row>
    <row r="24" spans="1:61">
      <c r="A24" s="1">
        <v>15</v>
      </c>
      <c r="B24" s="1" t="s">
        <v>98</v>
      </c>
      <c r="C24" s="1" t="s">
        <v>74</v>
      </c>
      <c r="D24" s="1">
        <v>0</v>
      </c>
      <c r="E24" s="1" t="s">
        <v>80</v>
      </c>
      <c r="F24" s="1" t="s">
        <v>91</v>
      </c>
      <c r="G24" s="1">
        <v>0</v>
      </c>
      <c r="H24" s="1">
        <v>3169</v>
      </c>
      <c r="I24" s="1">
        <v>0</v>
      </c>
      <c r="J24">
        <f t="shared" si="0"/>
        <v>-2.3184689653009141</v>
      </c>
      <c r="K24">
        <f t="shared" si="1"/>
        <v>0.29673500371643718</v>
      </c>
      <c r="L24">
        <f t="shared" si="2"/>
        <v>384.04954597249531</v>
      </c>
      <c r="M24">
        <f t="shared" si="3"/>
        <v>12.362621095009764</v>
      </c>
      <c r="N24">
        <f t="shared" si="4"/>
        <v>4.1142481335373997</v>
      </c>
      <c r="O24">
        <f t="shared" si="5"/>
        <v>39.108726501464844</v>
      </c>
      <c r="P24" s="1">
        <v>2</v>
      </c>
      <c r="Q24">
        <f t="shared" si="6"/>
        <v>2.2982609868049622</v>
      </c>
      <c r="R24" s="1">
        <v>1</v>
      </c>
      <c r="S24">
        <f t="shared" si="7"/>
        <v>4.5965219736099243</v>
      </c>
      <c r="T24" s="1">
        <v>35.40380859375</v>
      </c>
      <c r="U24" s="1">
        <v>39.108726501464844</v>
      </c>
      <c r="V24" s="1">
        <v>35.427291870117188</v>
      </c>
      <c r="W24" s="1">
        <v>399.4189453125</v>
      </c>
      <c r="X24" s="1">
        <v>398.37686157226562</v>
      </c>
      <c r="Y24" s="1">
        <v>25.414981842041016</v>
      </c>
      <c r="Z24" s="1">
        <v>30.208250045776367</v>
      </c>
      <c r="AA24" s="1">
        <v>43.022575378417969</v>
      </c>
      <c r="AB24" s="1">
        <v>51.136638641357422</v>
      </c>
      <c r="AC24" s="1">
        <v>500.250244140625</v>
      </c>
      <c r="AD24" s="1">
        <v>226.23530578613281</v>
      </c>
      <c r="AE24" s="1">
        <v>282.53915405273438</v>
      </c>
      <c r="AF24" s="1">
        <v>97.774848937988281</v>
      </c>
      <c r="AG24" s="1">
        <v>16.032968521118164</v>
      </c>
      <c r="AH24" s="1">
        <v>-0.24610620737075806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2.5012512207031246</v>
      </c>
      <c r="AQ24">
        <f t="shared" si="9"/>
        <v>1.2362621095009765E-2</v>
      </c>
      <c r="AR24">
        <f t="shared" si="10"/>
        <v>312.25872650146482</v>
      </c>
      <c r="AS24">
        <f t="shared" si="11"/>
        <v>308.55380859374998</v>
      </c>
      <c r="AT24">
        <f t="shared" si="12"/>
        <v>42.984707559978233</v>
      </c>
      <c r="AU24">
        <f t="shared" si="13"/>
        <v>-4.1901290705698431</v>
      </c>
      <c r="AV24">
        <f t="shared" si="14"/>
        <v>7.0678552184441621</v>
      </c>
      <c r="AW24">
        <f t="shared" si="15"/>
        <v>72.287048205278296</v>
      </c>
      <c r="AX24">
        <f t="shared" si="16"/>
        <v>42.078798159501929</v>
      </c>
      <c r="AY24">
        <f t="shared" si="17"/>
        <v>37.256267547607422</v>
      </c>
      <c r="AZ24">
        <f t="shared" si="18"/>
        <v>6.3936072076404731</v>
      </c>
      <c r="BA24">
        <f t="shared" si="19"/>
        <v>0.27874051398524291</v>
      </c>
      <c r="BB24">
        <f t="shared" si="20"/>
        <v>2.9536070849067619</v>
      </c>
      <c r="BC24">
        <f t="shared" si="21"/>
        <v>3.4400001227337111</v>
      </c>
      <c r="BD24">
        <f t="shared" si="22"/>
        <v>0.17574482971131214</v>
      </c>
      <c r="BE24">
        <f t="shared" si="23"/>
        <v>37.550386342163712</v>
      </c>
      <c r="BF24">
        <f t="shared" si="24"/>
        <v>0.96403577370627147</v>
      </c>
      <c r="BG24">
        <f t="shared" si="25"/>
        <v>42.365664842662063</v>
      </c>
      <c r="BH24">
        <f t="shared" si="26"/>
        <v>399.0577966621284</v>
      </c>
      <c r="BI24">
        <f t="shared" si="27"/>
        <v>-2.4613847907152962E-3</v>
      </c>
    </row>
    <row r="25" spans="1:61">
      <c r="A25" s="1">
        <v>16</v>
      </c>
      <c r="B25" s="1" t="s">
        <v>99</v>
      </c>
      <c r="C25" s="1" t="s">
        <v>74</v>
      </c>
      <c r="D25" s="1">
        <v>0</v>
      </c>
      <c r="E25" s="1" t="s">
        <v>93</v>
      </c>
      <c r="F25" s="1" t="s">
        <v>91</v>
      </c>
      <c r="G25" s="1">
        <v>0</v>
      </c>
      <c r="H25" s="1">
        <v>3275</v>
      </c>
      <c r="I25" s="1">
        <v>0</v>
      </c>
      <c r="J25">
        <f t="shared" si="0"/>
        <v>1.5773276291884268</v>
      </c>
      <c r="K25">
        <f t="shared" si="1"/>
        <v>0.26081187581325765</v>
      </c>
      <c r="L25">
        <f t="shared" si="2"/>
        <v>359.80934460092101</v>
      </c>
      <c r="M25">
        <f t="shared" si="3"/>
        <v>10.612436529454827</v>
      </c>
      <c r="N25">
        <f t="shared" si="4"/>
        <v>4.0074922112286036</v>
      </c>
      <c r="O25">
        <f t="shared" si="5"/>
        <v>39.201034545898438</v>
      </c>
      <c r="P25" s="1">
        <v>3</v>
      </c>
      <c r="Q25">
        <f t="shared" si="6"/>
        <v>2.0786957442760468</v>
      </c>
      <c r="R25" s="1">
        <v>1</v>
      </c>
      <c r="S25">
        <f t="shared" si="7"/>
        <v>4.1573914885520935</v>
      </c>
      <c r="T25" s="1">
        <v>35.397911071777344</v>
      </c>
      <c r="U25" s="1">
        <v>39.201034545898438</v>
      </c>
      <c r="V25" s="1">
        <v>35.417129516601562</v>
      </c>
      <c r="W25" s="1">
        <v>399.39352416992188</v>
      </c>
      <c r="X25" s="1">
        <v>395.92776489257812</v>
      </c>
      <c r="Y25" s="1">
        <v>25.497125625610352</v>
      </c>
      <c r="Z25" s="1">
        <v>31.659984588623047</v>
      </c>
      <c r="AA25" s="1">
        <v>43.175201416015625</v>
      </c>
      <c r="AB25" s="1">
        <v>53.610988616943359</v>
      </c>
      <c r="AC25" s="1">
        <v>500.244140625</v>
      </c>
      <c r="AD25" s="1">
        <v>228.50808715820312</v>
      </c>
      <c r="AE25" s="1">
        <v>399.97909545898438</v>
      </c>
      <c r="AF25" s="1">
        <v>97.77374267578125</v>
      </c>
      <c r="AG25" s="1">
        <v>16.032968521118164</v>
      </c>
      <c r="AH25" s="1">
        <v>-0.24610620737075806</v>
      </c>
      <c r="AI25" s="1">
        <v>0.66666668653488159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1.6674804687499998</v>
      </c>
      <c r="AQ25">
        <f t="shared" si="9"/>
        <v>1.0612436529454827E-2</v>
      </c>
      <c r="AR25">
        <f t="shared" si="10"/>
        <v>312.35103454589841</v>
      </c>
      <c r="AS25">
        <f t="shared" si="11"/>
        <v>308.54791107177732</v>
      </c>
      <c r="AT25">
        <f t="shared" si="12"/>
        <v>43.416536015252859</v>
      </c>
      <c r="AU25">
        <f t="shared" si="13"/>
        <v>-3.9476730088674929</v>
      </c>
      <c r="AV25">
        <f t="shared" si="14"/>
        <v>7.1030073975158334</v>
      </c>
      <c r="AW25">
        <f t="shared" si="15"/>
        <v>72.647391857233899</v>
      </c>
      <c r="AX25">
        <f t="shared" si="16"/>
        <v>40.987407268610852</v>
      </c>
      <c r="AY25">
        <f t="shared" si="17"/>
        <v>37.299472808837891</v>
      </c>
      <c r="AZ25">
        <f t="shared" si="18"/>
        <v>6.4086726093630757</v>
      </c>
      <c r="BA25">
        <f t="shared" si="19"/>
        <v>0.24541583607596026</v>
      </c>
      <c r="BB25">
        <f t="shared" si="20"/>
        <v>3.0955151862872299</v>
      </c>
      <c r="BC25">
        <f t="shared" si="21"/>
        <v>3.3131574230758458</v>
      </c>
      <c r="BD25">
        <f t="shared" si="22"/>
        <v>0.15469762070977816</v>
      </c>
      <c r="BE25">
        <f t="shared" si="23"/>
        <v>35.179906271351953</v>
      </c>
      <c r="BF25">
        <f t="shared" si="24"/>
        <v>0.9087752274674229</v>
      </c>
      <c r="BG25">
        <f t="shared" si="25"/>
        <v>43.989723575459614</v>
      </c>
      <c r="BH25">
        <f t="shared" si="26"/>
        <v>395.41557057427349</v>
      </c>
      <c r="BI25">
        <f t="shared" si="27"/>
        <v>1.7547666697890112E-3</v>
      </c>
    </row>
    <row r="26" spans="1:61">
      <c r="A26" s="1">
        <v>17</v>
      </c>
      <c r="B26" s="1" t="s">
        <v>100</v>
      </c>
      <c r="C26" s="1" t="s">
        <v>74</v>
      </c>
      <c r="D26" s="1">
        <v>0</v>
      </c>
      <c r="E26" s="1" t="s">
        <v>95</v>
      </c>
      <c r="F26" s="1" t="s">
        <v>91</v>
      </c>
      <c r="G26" s="1">
        <v>0</v>
      </c>
      <c r="H26" s="1">
        <v>3352</v>
      </c>
      <c r="I26" s="1">
        <v>0</v>
      </c>
      <c r="J26">
        <f t="shared" si="0"/>
        <v>2.1192872292497746</v>
      </c>
      <c r="K26">
        <f t="shared" si="1"/>
        <v>0.21846659584763173</v>
      </c>
      <c r="L26">
        <f t="shared" si="2"/>
        <v>353.81324500453132</v>
      </c>
      <c r="M26">
        <f t="shared" si="3"/>
        <v>8.6780875755952991</v>
      </c>
      <c r="N26">
        <f t="shared" si="4"/>
        <v>3.8973681382317586</v>
      </c>
      <c r="O26">
        <f t="shared" si="5"/>
        <v>39.071342468261719</v>
      </c>
      <c r="P26" s="1">
        <v>4</v>
      </c>
      <c r="Q26">
        <f t="shared" si="6"/>
        <v>1.8591305017471313</v>
      </c>
      <c r="R26" s="1">
        <v>1</v>
      </c>
      <c r="S26">
        <f t="shared" si="7"/>
        <v>3.7182610034942627</v>
      </c>
      <c r="T26" s="1">
        <v>35.426116943359375</v>
      </c>
      <c r="U26" s="1">
        <v>39.071342468261719</v>
      </c>
      <c r="V26" s="1">
        <v>35.438030242919922</v>
      </c>
      <c r="W26" s="1">
        <v>399.548095703125</v>
      </c>
      <c r="X26" s="1">
        <v>395.11209106445312</v>
      </c>
      <c r="Y26" s="1">
        <v>25.566751480102539</v>
      </c>
      <c r="Z26" s="1">
        <v>32.281356811523438</v>
      </c>
      <c r="AA26" s="1">
        <v>43.226070404052734</v>
      </c>
      <c r="AB26" s="1">
        <v>54.578544616699219</v>
      </c>
      <c r="AC26" s="1">
        <v>500.2794189453125</v>
      </c>
      <c r="AD26" s="1">
        <v>564.3255615234375</v>
      </c>
      <c r="AE26" s="1">
        <v>397.259033203125</v>
      </c>
      <c r="AF26" s="1">
        <v>97.774505615234375</v>
      </c>
      <c r="AG26" s="1">
        <v>16.032968521118164</v>
      </c>
      <c r="AH26" s="1">
        <v>-0.24610620737075806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1.250698547363281</v>
      </c>
      <c r="AQ26">
        <f t="shared" si="9"/>
        <v>8.6780875755952998E-3</v>
      </c>
      <c r="AR26">
        <f t="shared" si="10"/>
        <v>312.2213424682617</v>
      </c>
      <c r="AS26">
        <f t="shared" si="11"/>
        <v>308.57611694335935</v>
      </c>
      <c r="AT26">
        <f t="shared" si="12"/>
        <v>107.22185534399614</v>
      </c>
      <c r="AU26">
        <f t="shared" si="13"/>
        <v>-2.9672009035260536</v>
      </c>
      <c r="AV26">
        <f t="shared" si="14"/>
        <v>7.0536618410674414</v>
      </c>
      <c r="AW26">
        <f t="shared" si="15"/>
        <v>72.142137632740955</v>
      </c>
      <c r="AX26">
        <f t="shared" si="16"/>
        <v>39.860780821217517</v>
      </c>
      <c r="AY26">
        <f t="shared" si="17"/>
        <v>37.248729705810547</v>
      </c>
      <c r="AZ26">
        <f t="shared" si="18"/>
        <v>6.3909819619315824</v>
      </c>
      <c r="BA26">
        <f t="shared" si="19"/>
        <v>0.20634290877585387</v>
      </c>
      <c r="BB26">
        <f t="shared" si="20"/>
        <v>3.1562937028356828</v>
      </c>
      <c r="BC26">
        <f t="shared" si="21"/>
        <v>3.2346882590958996</v>
      </c>
      <c r="BD26">
        <f t="shared" si="22"/>
        <v>0.13000138184137761</v>
      </c>
      <c r="BE26">
        <f t="shared" si="23"/>
        <v>34.593915110439845</v>
      </c>
      <c r="BF26">
        <f t="shared" si="24"/>
        <v>0.89547562073167519</v>
      </c>
      <c r="BG26">
        <f t="shared" si="25"/>
        <v>44.938253795875596</v>
      </c>
      <c r="BH26">
        <f t="shared" si="26"/>
        <v>394.3426351933353</v>
      </c>
      <c r="BI26">
        <f t="shared" si="27"/>
        <v>2.4150842154739942E-3</v>
      </c>
    </row>
    <row r="27" spans="1:61">
      <c r="A27" s="1">
        <v>18</v>
      </c>
      <c r="B27" s="1" t="s">
        <v>101</v>
      </c>
      <c r="C27" s="1" t="s">
        <v>74</v>
      </c>
      <c r="D27" s="1">
        <v>0</v>
      </c>
      <c r="E27" s="1" t="s">
        <v>93</v>
      </c>
      <c r="F27" s="1" t="s">
        <v>106</v>
      </c>
      <c r="G27" s="1">
        <v>0</v>
      </c>
      <c r="H27" s="1">
        <v>3461.5</v>
      </c>
      <c r="I27" s="1">
        <v>0</v>
      </c>
      <c r="J27">
        <f t="shared" si="0"/>
        <v>8.177395373428709</v>
      </c>
      <c r="K27">
        <f t="shared" si="1"/>
        <v>0.20631905497149855</v>
      </c>
      <c r="L27">
        <f t="shared" si="2"/>
        <v>303.03453863965245</v>
      </c>
      <c r="M27">
        <f t="shared" si="3"/>
        <v>9.2773747580144477</v>
      </c>
      <c r="N27">
        <f t="shared" si="4"/>
        <v>4.3572238058493546</v>
      </c>
      <c r="O27">
        <f t="shared" si="5"/>
        <v>39.49676513671875</v>
      </c>
      <c r="P27" s="1">
        <v>2</v>
      </c>
      <c r="Q27">
        <f t="shared" si="6"/>
        <v>2.2982609868049622</v>
      </c>
      <c r="R27" s="1">
        <v>1</v>
      </c>
      <c r="S27">
        <f t="shared" si="7"/>
        <v>4.5965219736099243</v>
      </c>
      <c r="T27" s="1">
        <v>35.560352325439453</v>
      </c>
      <c r="U27" s="1">
        <v>39.49676513671875</v>
      </c>
      <c r="V27" s="1">
        <v>35.509693145751953</v>
      </c>
      <c r="W27" s="1">
        <v>399.69525146484375</v>
      </c>
      <c r="X27" s="1">
        <v>394.96133422851562</v>
      </c>
      <c r="Y27" s="1">
        <v>25.644443511962891</v>
      </c>
      <c r="Z27" s="1">
        <v>29.244796752929688</v>
      </c>
      <c r="AA27" s="1">
        <v>43.037899017333984</v>
      </c>
      <c r="AB27" s="1">
        <v>49.080211639404297</v>
      </c>
      <c r="AC27" s="1">
        <v>500.28756713867188</v>
      </c>
      <c r="AD27" s="1">
        <v>279.18118286132812</v>
      </c>
      <c r="AE27" s="1">
        <v>330.83920288085938</v>
      </c>
      <c r="AF27" s="1">
        <v>97.775505065917969</v>
      </c>
      <c r="AG27" s="1">
        <v>16.032968521118164</v>
      </c>
      <c r="AH27" s="1">
        <v>-0.24610620737075806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2.5014378356933591</v>
      </c>
      <c r="AQ27">
        <f t="shared" si="9"/>
        <v>9.2773747580144478E-3</v>
      </c>
      <c r="AR27">
        <f t="shared" si="10"/>
        <v>312.64676513671873</v>
      </c>
      <c r="AS27">
        <f t="shared" si="11"/>
        <v>308.71035232543943</v>
      </c>
      <c r="AT27">
        <f t="shared" si="12"/>
        <v>53.044424078032534</v>
      </c>
      <c r="AU27">
        <f t="shared" si="13"/>
        <v>-3.099443416939307</v>
      </c>
      <c r="AV27">
        <f t="shared" si="14"/>
        <v>7.216648578917173</v>
      </c>
      <c r="AW27">
        <f t="shared" si="15"/>
        <v>73.808348768455616</v>
      </c>
      <c r="AX27">
        <f t="shared" si="16"/>
        <v>44.563552015525929</v>
      </c>
      <c r="AY27">
        <f t="shared" si="17"/>
        <v>37.528558731079102</v>
      </c>
      <c r="AZ27">
        <f t="shared" si="18"/>
        <v>6.4890693802972512</v>
      </c>
      <c r="BA27">
        <f t="shared" si="19"/>
        <v>0.19745606071642841</v>
      </c>
      <c r="BB27">
        <f t="shared" si="20"/>
        <v>2.8594247730678179</v>
      </c>
      <c r="BC27">
        <f t="shared" si="21"/>
        <v>3.6296446072294333</v>
      </c>
      <c r="BD27">
        <f t="shared" si="22"/>
        <v>0.12417685122578498</v>
      </c>
      <c r="BE27">
        <f t="shared" si="23"/>
        <v>29.629355067909451</v>
      </c>
      <c r="BF27">
        <f t="shared" si="24"/>
        <v>0.76725115189205728</v>
      </c>
      <c r="BG27">
        <f t="shared" si="25"/>
        <v>39.077141691328187</v>
      </c>
      <c r="BH27">
        <f t="shared" si="26"/>
        <v>392.55963054527211</v>
      </c>
      <c r="BI27">
        <f t="shared" si="27"/>
        <v>8.1401451603575689E-3</v>
      </c>
    </row>
    <row r="28" spans="1:61">
      <c r="A28" s="1">
        <v>19</v>
      </c>
      <c r="B28" s="1" t="s">
        <v>102</v>
      </c>
      <c r="C28" s="1" t="s">
        <v>74</v>
      </c>
      <c r="D28" s="1">
        <v>0</v>
      </c>
      <c r="E28" s="1">
        <v>200</v>
      </c>
      <c r="F28" s="1" t="s">
        <v>106</v>
      </c>
      <c r="G28" s="1">
        <v>0</v>
      </c>
      <c r="H28" s="1">
        <v>3514</v>
      </c>
      <c r="I28" s="1">
        <v>0</v>
      </c>
      <c r="J28">
        <f t="shared" si="0"/>
        <v>2.2724458986923612</v>
      </c>
      <c r="K28">
        <f t="shared" si="1"/>
        <v>0.12600199888071603</v>
      </c>
      <c r="L28">
        <f t="shared" si="2"/>
        <v>339.49757565911244</v>
      </c>
      <c r="M28">
        <f t="shared" si="3"/>
        <v>5.7706370088297962</v>
      </c>
      <c r="N28">
        <f t="shared" si="4"/>
        <v>4.3761162263513782</v>
      </c>
      <c r="O28">
        <f t="shared" si="5"/>
        <v>39.512920379638672</v>
      </c>
      <c r="P28" s="1">
        <v>3</v>
      </c>
      <c r="Q28">
        <f t="shared" si="6"/>
        <v>2.0786957442760468</v>
      </c>
      <c r="R28" s="1">
        <v>1</v>
      </c>
      <c r="S28">
        <f t="shared" si="7"/>
        <v>4.1573914885520935</v>
      </c>
      <c r="T28" s="1">
        <v>35.673103332519531</v>
      </c>
      <c r="U28" s="1">
        <v>39.512920379638672</v>
      </c>
      <c r="V28" s="1">
        <v>35.631576538085938</v>
      </c>
      <c r="W28" s="1">
        <v>399.51434326171875</v>
      </c>
      <c r="X28" s="1">
        <v>396.7784423828125</v>
      </c>
      <c r="Y28" s="1">
        <v>25.755294799804688</v>
      </c>
      <c r="Z28" s="1">
        <v>29.115192413330078</v>
      </c>
      <c r="AA28" s="1">
        <v>42.956588745117188</v>
      </c>
      <c r="AB28" s="1">
        <v>48.560470581054688</v>
      </c>
      <c r="AC28" s="1">
        <v>500.24951171875</v>
      </c>
      <c r="AD28" s="1">
        <v>603.36822509765625</v>
      </c>
      <c r="AE28" s="1">
        <v>888.27154541015625</v>
      </c>
      <c r="AF28" s="1">
        <v>97.776634216308594</v>
      </c>
      <c r="AG28" s="1">
        <v>16.032968521118164</v>
      </c>
      <c r="AH28" s="1">
        <v>-0.24610620737075806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1.6674983723958332</v>
      </c>
      <c r="AQ28">
        <f t="shared" si="9"/>
        <v>5.7706370088297966E-3</v>
      </c>
      <c r="AR28">
        <f t="shared" si="10"/>
        <v>312.66292037963865</v>
      </c>
      <c r="AS28">
        <f t="shared" si="11"/>
        <v>308.82310333251951</v>
      </c>
      <c r="AT28">
        <f t="shared" si="12"/>
        <v>114.63996133001274</v>
      </c>
      <c r="AU28">
        <f t="shared" si="13"/>
        <v>-1.5789214801472988</v>
      </c>
      <c r="AV28">
        <f t="shared" si="14"/>
        <v>7.2229017450869968</v>
      </c>
      <c r="AW28">
        <f t="shared" si="15"/>
        <v>73.871449993952211</v>
      </c>
      <c r="AX28">
        <f t="shared" si="16"/>
        <v>44.756257580622133</v>
      </c>
      <c r="AY28">
        <f t="shared" si="17"/>
        <v>37.593011856079102</v>
      </c>
      <c r="AZ28">
        <f t="shared" si="18"/>
        <v>6.5118461290169654</v>
      </c>
      <c r="BA28">
        <f t="shared" si="19"/>
        <v>0.1222954741898333</v>
      </c>
      <c r="BB28">
        <f t="shared" si="20"/>
        <v>2.8467855187356181</v>
      </c>
      <c r="BC28">
        <f t="shared" si="21"/>
        <v>3.6650606102813472</v>
      </c>
      <c r="BD28">
        <f t="shared" si="22"/>
        <v>7.6759256090069672E-2</v>
      </c>
      <c r="BE28">
        <f t="shared" si="23"/>
        <v>33.194930272544589</v>
      </c>
      <c r="BF28">
        <f t="shared" si="24"/>
        <v>0.855635133855293</v>
      </c>
      <c r="BG28">
        <f t="shared" si="25"/>
        <v>38.00313940256359</v>
      </c>
      <c r="BH28">
        <f t="shared" si="26"/>
        <v>396.0405272810757</v>
      </c>
      <c r="BI28">
        <f t="shared" si="27"/>
        <v>2.1805868926009866E-3</v>
      </c>
    </row>
    <row r="29" spans="1:61">
      <c r="A29" s="1">
        <v>20</v>
      </c>
      <c r="B29" s="1" t="s">
        <v>103</v>
      </c>
      <c r="C29" s="1" t="s">
        <v>74</v>
      </c>
      <c r="D29" s="1">
        <v>0</v>
      </c>
      <c r="E29" s="1" t="s">
        <v>97</v>
      </c>
      <c r="F29" s="1" t="s">
        <v>106</v>
      </c>
      <c r="G29" s="1">
        <v>0</v>
      </c>
      <c r="H29" s="1">
        <v>3619</v>
      </c>
      <c r="I29" s="1">
        <v>0</v>
      </c>
      <c r="J29">
        <f>(W29-X29*(1000-Y29)/(1000-Z29))*AP29</f>
        <v>2.3941775229958115</v>
      </c>
      <c r="K29">
        <f>IF(BA29&lt;&gt;0,1/(1/BA29-1/S29),0)</f>
        <v>0.12522420090581235</v>
      </c>
      <c r="L29">
        <f>((BD29-AQ29/2)*X29-J29)/(BD29+AQ29/2)</f>
        <v>336.02233244891181</v>
      </c>
      <c r="M29">
        <f>AQ29*1000</f>
        <v>5.9895473125888428</v>
      </c>
      <c r="N29">
        <f>(AV29-BB29)</f>
        <v>4.5679350192094521</v>
      </c>
      <c r="O29">
        <f>(U29+AU29*I29)</f>
        <v>40.224063873291016</v>
      </c>
      <c r="P29" s="1">
        <v>3.5</v>
      </c>
      <c r="Q29">
        <f>(P29*AJ29+AK29)</f>
        <v>1.9689131230115891</v>
      </c>
      <c r="R29" s="1">
        <v>1</v>
      </c>
      <c r="S29">
        <f>Q29*(R29+1)*(R29+1)/(R29*R29+1)</f>
        <v>3.9378262460231781</v>
      </c>
      <c r="T29" s="1">
        <v>35.899715423583984</v>
      </c>
      <c r="U29" s="1">
        <v>40.224063873291016</v>
      </c>
      <c r="V29" s="1">
        <v>35.875709533691406</v>
      </c>
      <c r="W29" s="1">
        <v>399.56344604492188</v>
      </c>
      <c r="X29" s="1">
        <v>396.22799682617188</v>
      </c>
      <c r="Y29" s="1">
        <v>25.951513290405273</v>
      </c>
      <c r="Z29" s="1">
        <v>30.0162353515625</v>
      </c>
      <c r="AA29" s="1">
        <v>42.747661590576172</v>
      </c>
      <c r="AB29" s="1">
        <v>49.443122863769531</v>
      </c>
      <c r="AC29" s="1">
        <v>500.25985717773438</v>
      </c>
      <c r="AD29" s="1">
        <v>276.62356567382812</v>
      </c>
      <c r="AE29" s="1">
        <v>332.650146484375</v>
      </c>
      <c r="AF29" s="1">
        <v>97.777862548828125</v>
      </c>
      <c r="AG29" s="1">
        <v>16.032968521118164</v>
      </c>
      <c r="AH29" s="1">
        <v>-0.24610620737075806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>AC29*0.000001/(P29*0.0001)</f>
        <v>1.4293138776506695</v>
      </c>
      <c r="AQ29">
        <f>(Z29-Y29)/(1000-Z29)*AP29</f>
        <v>5.9895473125888424E-3</v>
      </c>
      <c r="AR29">
        <f>(U29+273.15)</f>
        <v>313.37406387329099</v>
      </c>
      <c r="AS29">
        <f>(T29+273.15)</f>
        <v>309.04971542358396</v>
      </c>
      <c r="AT29">
        <f>(AD29*AL29+AE29*AM29)*AN29</f>
        <v>52.558476818505369</v>
      </c>
      <c r="AU29">
        <f>((AT29+0.00000010773*(AS29^4-AR29^4))-AQ29*44100)/(Q29*51.4+0.00000043092*AR29^3)</f>
        <v>-2.3391827642638332</v>
      </c>
      <c r="AV29">
        <f>0.61365*EXP(17.502*O29/(240.97+O29))</f>
        <v>7.502858353647806</v>
      </c>
      <c r="AW29">
        <f>AV29*1000/AF29</f>
        <v>76.733712090515823</v>
      </c>
      <c r="AX29">
        <f>(AW29-Z29)</f>
        <v>46.717476738953323</v>
      </c>
      <c r="AY29">
        <f>IF(I29,U29,(T29+U29)/2)</f>
        <v>38.0618896484375</v>
      </c>
      <c r="AZ29">
        <f>0.61365*EXP(17.502*AY29/(240.97+AY29))</f>
        <v>6.6796389213640062</v>
      </c>
      <c r="BA29">
        <f>IF(AX29&lt;&gt;0,(1000-(AW29+Z29)/2)/AX29*AQ29,0)</f>
        <v>0.12136476064108427</v>
      </c>
      <c r="BB29">
        <f>Z29*AF29/1000</f>
        <v>2.9349233344383538</v>
      </c>
      <c r="BC29">
        <f>(AZ29-BB29)</f>
        <v>3.7447155869256523</v>
      </c>
      <c r="BD29">
        <f>1/(1.6/K29+1.37/S29)</f>
        <v>7.6190530681267923E-2</v>
      </c>
      <c r="BE29">
        <f>L29*AF29*0.001</f>
        <v>32.855545435526331</v>
      </c>
      <c r="BF29">
        <f>L29/X29</f>
        <v>0.84805297742836494</v>
      </c>
      <c r="BG29">
        <f>(1-AQ29*AF29/AV29/K29)*100</f>
        <v>37.66678568491615</v>
      </c>
      <c r="BH29">
        <f>(X29-J29/(S29/1.35))</f>
        <v>395.40720396886678</v>
      </c>
      <c r="BI29">
        <f>J29*BG29/100/BH29</f>
        <v>2.2807113968876303E-3</v>
      </c>
    </row>
    <row r="30" spans="1:61">
      <c r="A30" s="1">
        <v>21</v>
      </c>
      <c r="B30" s="1" t="s">
        <v>104</v>
      </c>
      <c r="C30" s="1" t="s">
        <v>74</v>
      </c>
      <c r="D30" s="1">
        <v>0</v>
      </c>
      <c r="E30" s="1" t="s">
        <v>93</v>
      </c>
      <c r="F30" s="1" t="s">
        <v>91</v>
      </c>
      <c r="G30" s="1">
        <v>0</v>
      </c>
      <c r="H30" s="1">
        <v>3766.5</v>
      </c>
      <c r="I30" s="1">
        <v>0</v>
      </c>
      <c r="J30">
        <f>(W30-X30*(1000-Y30)/(1000-Z30))*AP30</f>
        <v>8.7483237269596206</v>
      </c>
      <c r="K30">
        <f>IF(BA30&lt;&gt;0,1/(1/BA30-1/S30),0)</f>
        <v>0.25550428497494582</v>
      </c>
      <c r="L30">
        <f>((BD30-AQ30/2)*X30-J30)/(BD30+AQ30/2)</f>
        <v>308.3221219540967</v>
      </c>
      <c r="M30">
        <f>AQ30*1000</f>
        <v>12.99274267549275</v>
      </c>
      <c r="N30">
        <f>(AV30-BB30)</f>
        <v>4.946619353323559</v>
      </c>
      <c r="O30">
        <f>(U30+AU30*I30)</f>
        <v>41.140087127685547</v>
      </c>
      <c r="P30" s="1">
        <v>1.5</v>
      </c>
      <c r="Q30">
        <f>(P30*AJ30+AK30)</f>
        <v>2.4080436080694199</v>
      </c>
      <c r="R30" s="1">
        <v>1</v>
      </c>
      <c r="S30">
        <f>Q30*(R30+1)*(R30+1)/(R30*R30+1)</f>
        <v>4.8160872161388397</v>
      </c>
      <c r="T30" s="1">
        <v>36.295692443847656</v>
      </c>
      <c r="U30" s="1">
        <v>41.140087127685547</v>
      </c>
      <c r="V30" s="1">
        <v>36.261322021484375</v>
      </c>
      <c r="W30" s="1">
        <v>399.69235229492188</v>
      </c>
      <c r="X30" s="1">
        <v>395.52789306640625</v>
      </c>
      <c r="Y30" s="1">
        <v>26.192922592163086</v>
      </c>
      <c r="Z30" s="1">
        <v>29.972343444824219</v>
      </c>
      <c r="AA30" s="1">
        <v>42.217460632324219</v>
      </c>
      <c r="AB30" s="1">
        <v>48.309085845947266</v>
      </c>
      <c r="AC30" s="1">
        <v>500.2083740234375</v>
      </c>
      <c r="AD30" s="1">
        <v>156.32786560058594</v>
      </c>
      <c r="AE30" s="1">
        <v>239.16481018066406</v>
      </c>
      <c r="AF30" s="1">
        <v>97.779296875</v>
      </c>
      <c r="AG30" s="1">
        <v>16.032968521118164</v>
      </c>
      <c r="AH30" s="1">
        <v>-0.24610620737075806</v>
      </c>
      <c r="AI30" s="1">
        <v>0.66666668653488159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>AC30*0.000001/(P30*0.0001)</f>
        <v>3.3347224934895827</v>
      </c>
      <c r="AQ30">
        <f>(Z30-Y30)/(1000-Z30)*AP30</f>
        <v>1.299274267549275E-2</v>
      </c>
      <c r="AR30">
        <f>(U30+273.15)</f>
        <v>314.29008712768552</v>
      </c>
      <c r="AS30">
        <f>(T30+273.15)</f>
        <v>309.44569244384763</v>
      </c>
      <c r="AT30">
        <f>(AD30*AL30+AE30*AM30)*AN30</f>
        <v>29.702294091396652</v>
      </c>
      <c r="AU30">
        <f>((AT30+0.00000010773*(AS30^4-AR30^4))-AQ30*44100)/(Q30*51.4+0.00000043092*AR30^3)</f>
        <v>-4.4228691096704278</v>
      </c>
      <c r="AV30">
        <f>0.61365*EXP(17.502*O30/(240.97+O30))</f>
        <v>7.8772940210544871</v>
      </c>
      <c r="AW30">
        <f>AV30*1000/AF30</f>
        <v>80.561982677424382</v>
      </c>
      <c r="AX30">
        <f>(AW30-Z30)</f>
        <v>50.589639232600163</v>
      </c>
      <c r="AY30">
        <f>IF(I30,U30,(T30+U30)/2)</f>
        <v>38.717889785766602</v>
      </c>
      <c r="AZ30">
        <f>0.61365*EXP(17.502*AY30/(240.97+AY30))</f>
        <v>6.9206854465228895</v>
      </c>
      <c r="BA30">
        <f>IF(AX30&lt;&gt;0,(1000-(AW30+Z30)/2)/AX30*AQ30,0)</f>
        <v>0.24263210478728256</v>
      </c>
      <c r="BB30">
        <f>Z30*AF30/1000</f>
        <v>2.9306746677309277</v>
      </c>
      <c r="BC30">
        <f>(AZ30-BB30)</f>
        <v>3.9900107787919619</v>
      </c>
      <c r="BD30">
        <f>1/(1.6/K30+1.37/S30)</f>
        <v>0.15275129868934653</v>
      </c>
      <c r="BE30">
        <f>L30*AF30*0.001</f>
        <v>30.147520295679577</v>
      </c>
      <c r="BF30">
        <f>L30/X30</f>
        <v>0.77952055306079682</v>
      </c>
      <c r="BG30">
        <f>(1-AQ30*AF30/AV30/K30)*100</f>
        <v>36.879198715493402</v>
      </c>
      <c r="BH30">
        <f>(X30-J30/(S30/1.35))</f>
        <v>393.07564573338055</v>
      </c>
      <c r="BI30">
        <f>J30*BG30/100/BH30</f>
        <v>8.20786463511523E-3</v>
      </c>
    </row>
    <row r="31" spans="1:61">
      <c r="A31" s="1">
        <v>22</v>
      </c>
      <c r="B31" s="1" t="s">
        <v>105</v>
      </c>
      <c r="C31" s="1" t="s">
        <v>74</v>
      </c>
      <c r="D31" s="1">
        <v>0</v>
      </c>
      <c r="E31" s="1" t="s">
        <v>95</v>
      </c>
      <c r="F31" s="1" t="s">
        <v>106</v>
      </c>
      <c r="G31" s="1">
        <v>0</v>
      </c>
      <c r="H31" s="1">
        <v>3900</v>
      </c>
      <c r="I31" s="1">
        <v>0</v>
      </c>
      <c r="J31">
        <f>(W31-X31*(1000-Y31)/(1000-Z31))*AP31</f>
        <v>16.38574078507899</v>
      </c>
      <c r="K31">
        <f>IF(BA31&lt;&gt;0,1/(1/BA31-1/S31),0)</f>
        <v>0.25300821845983373</v>
      </c>
      <c r="L31">
        <f>((BD31-AQ31/2)*X31-J31)/(BD31+AQ31/2)</f>
        <v>254.92639945510308</v>
      </c>
      <c r="M31">
        <f>AQ31*1000</f>
        <v>12.814217805351809</v>
      </c>
      <c r="N31">
        <f>(AV31-BB31)</f>
        <v>4.9294292397438131</v>
      </c>
      <c r="O31">
        <f>(U31+AU31*I31)</f>
        <v>41.416912078857422</v>
      </c>
      <c r="P31" s="1">
        <v>2</v>
      </c>
      <c r="Q31">
        <f>(P31*AJ31+AK31)</f>
        <v>2.2982609868049622</v>
      </c>
      <c r="R31" s="1">
        <v>1</v>
      </c>
      <c r="S31">
        <f>Q31*(R31+1)*(R31+1)/(R31*R31+1)</f>
        <v>4.5965219736099243</v>
      </c>
      <c r="T31" s="1">
        <v>36.714160919189453</v>
      </c>
      <c r="U31" s="1">
        <v>41.416912078857422</v>
      </c>
      <c r="V31" s="1">
        <v>36.663314819335938</v>
      </c>
      <c r="W31" s="1">
        <v>399.38339233398438</v>
      </c>
      <c r="X31" s="1">
        <v>390.8299560546875</v>
      </c>
      <c r="Y31" s="1">
        <v>26.374801635742188</v>
      </c>
      <c r="Z31" s="1">
        <v>31.337465286254883</v>
      </c>
      <c r="AA31" s="1">
        <v>41.547275543212891</v>
      </c>
      <c r="AB31" s="1">
        <v>49.364784240722656</v>
      </c>
      <c r="AC31" s="1">
        <v>500.24154663085938</v>
      </c>
      <c r="AD31" s="1">
        <v>845.73651123046875</v>
      </c>
      <c r="AE31" s="1">
        <v>856.98992919921875</v>
      </c>
      <c r="AF31" s="1">
        <v>97.779396057128906</v>
      </c>
      <c r="AG31" s="1">
        <v>16.032968521118164</v>
      </c>
      <c r="AH31" s="1">
        <v>-0.24610620737075806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>AC31*0.000001/(P31*0.0001)</f>
        <v>2.5012077331542968</v>
      </c>
      <c r="AQ31">
        <f>(Z31-Y31)/(1000-Z31)*AP31</f>
        <v>1.2814217805351809E-2</v>
      </c>
      <c r="AR31">
        <f>(U31+273.15)</f>
        <v>314.5669120788574</v>
      </c>
      <c r="AS31">
        <f>(T31+273.15)</f>
        <v>309.86416091918943</v>
      </c>
      <c r="AT31">
        <f>(AD31*AL31+AE31*AM31)*AN31</f>
        <v>160.68993511739609</v>
      </c>
      <c r="AU31">
        <f>((AT31+0.00000010773*(AS31^4-AR31^4))-AQ31*44100)/(Q31*51.4+0.00000043092*AR31^3)</f>
        <v>-3.5432728643724904</v>
      </c>
      <c r="AV31">
        <f>0.61365*EXP(17.502*O31/(240.97+O31))</f>
        <v>7.9935876693950583</v>
      </c>
      <c r="AW31">
        <f>AV31*1000/AF31</f>
        <v>81.751248133345996</v>
      </c>
      <c r="AX31">
        <f>(AW31-Z31)</f>
        <v>50.413782847091113</v>
      </c>
      <c r="AY31">
        <f>IF(I31,U31,(T31+U31)/2)</f>
        <v>39.065536499023438</v>
      </c>
      <c r="AZ31">
        <f>0.61365*EXP(17.502*AY31/(240.97+AY31))</f>
        <v>7.0514597416361129</v>
      </c>
      <c r="BA31">
        <f>IF(AX31&lt;&gt;0,(1000-(AW31+Z31)/2)/AX31*AQ31,0)</f>
        <v>0.23980835041634838</v>
      </c>
      <c r="BB31">
        <f>Z31*AF31/1000</f>
        <v>3.0641584296512447</v>
      </c>
      <c r="BC31">
        <f>(AZ31-BB31)</f>
        <v>3.9873013119848681</v>
      </c>
      <c r="BD31">
        <f>1/(1.6/K31+1.37/S31)</f>
        <v>0.1510127666481399</v>
      </c>
      <c r="BE31">
        <f>L31*AF31*0.001</f>
        <v>24.926549377738375</v>
      </c>
      <c r="BF31">
        <f>L31/X31</f>
        <v>0.65226934503309186</v>
      </c>
      <c r="BG31">
        <f>(1-AQ31*AF31/AV31/K31)*100</f>
        <v>38.04689450237094</v>
      </c>
      <c r="BH31">
        <f>(X31-J31/(S31/1.35))</f>
        <v>386.01745865189929</v>
      </c>
      <c r="BI31">
        <f>J31*BG31/100/BH31</f>
        <v>1.6150216447989401E-2</v>
      </c>
    </row>
    <row r="32" spans="1:61">
      <c r="A32" s="1">
        <v>23</v>
      </c>
      <c r="B32" s="1" t="s">
        <v>107</v>
      </c>
      <c r="C32" s="1" t="s">
        <v>74</v>
      </c>
      <c r="D32" s="1">
        <v>0</v>
      </c>
      <c r="E32" s="1" t="s">
        <v>95</v>
      </c>
      <c r="F32" s="1" t="s">
        <v>106</v>
      </c>
      <c r="G32" s="1">
        <v>0</v>
      </c>
      <c r="H32" s="1">
        <v>3980.5</v>
      </c>
      <c r="I32" s="1">
        <v>0</v>
      </c>
      <c r="J32">
        <f>(W32-X32*(1000-Y32)/(1000-Z32))*AP32</f>
        <v>7.7059573881820373</v>
      </c>
      <c r="K32">
        <f>IF(BA32&lt;&gt;0,1/(1/BA32-1/S32),0)</f>
        <v>0.23861526638624322</v>
      </c>
      <c r="L32">
        <f>((BD32-AQ32/2)*X32-J32)/(BD32+AQ32/2)</f>
        <v>308.10052874966351</v>
      </c>
      <c r="M32">
        <f>AQ32*1000</f>
        <v>13.113223738906395</v>
      </c>
      <c r="N32">
        <f>(AV32-BB32)</f>
        <v>5.3203032104205006</v>
      </c>
      <c r="O32">
        <f>(U32+AU32*I32)</f>
        <v>42.374141693115234</v>
      </c>
      <c r="P32" s="1">
        <v>2</v>
      </c>
      <c r="Q32">
        <f>(P32*AJ32+AK32)</f>
        <v>2.2982609868049622</v>
      </c>
      <c r="R32" s="1">
        <v>1</v>
      </c>
      <c r="S32">
        <f>Q32*(R32+1)*(R32+1)/(R32*R32+1)</f>
        <v>4.5965219736099243</v>
      </c>
      <c r="T32" s="1">
        <v>36.973831176757812</v>
      </c>
      <c r="U32" s="1">
        <v>42.374141693115234</v>
      </c>
      <c r="V32" s="1">
        <v>36.940513610839844</v>
      </c>
      <c r="W32" s="1">
        <v>399.47103881835938</v>
      </c>
      <c r="X32" s="1">
        <v>394.32278442382812</v>
      </c>
      <c r="Y32" s="1">
        <v>26.492948532104492</v>
      </c>
      <c r="Z32" s="1">
        <v>31.570211410522461</v>
      </c>
      <c r="AA32" s="1">
        <v>41.145889282226562</v>
      </c>
      <c r="AB32" s="1">
        <v>49.031326293945312</v>
      </c>
      <c r="AC32" s="1">
        <v>500.23947143554688</v>
      </c>
      <c r="AD32" s="1">
        <v>329.52822875976562</v>
      </c>
      <c r="AE32" s="1">
        <v>670.02911376953125</v>
      </c>
      <c r="AF32" s="1">
        <v>97.780548095703125</v>
      </c>
      <c r="AG32" s="1">
        <v>16.032968521118164</v>
      </c>
      <c r="AH32" s="1">
        <v>-0.24610620737075806</v>
      </c>
      <c r="AI32" s="1">
        <v>0.66666668653488159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>AC32*0.000001/(P32*0.0001)</f>
        <v>2.5011973571777339</v>
      </c>
      <c r="AQ32">
        <f>(Z32-Y32)/(1000-Z32)*AP32</f>
        <v>1.3113223738906395E-2</v>
      </c>
      <c r="AR32">
        <f>(U32+273.15)</f>
        <v>315.52414169311521</v>
      </c>
      <c r="AS32">
        <f>(T32+273.15)</f>
        <v>310.12383117675779</v>
      </c>
      <c r="AT32">
        <f>(AD32*AL32+AE32*AM32)*AN32</f>
        <v>62.610362678698948</v>
      </c>
      <c r="AU32">
        <f>((AT32+0.00000010773*(AS32^4-AR32^4))-AQ32*44100)/(Q32*51.4+0.00000043092*AR32^3)</f>
        <v>-4.4576688555258981</v>
      </c>
      <c r="AV32">
        <f>0.61365*EXP(17.502*O32/(240.97+O32))</f>
        <v>8.4072557856386076</v>
      </c>
      <c r="AW32">
        <f>AV32*1000/AF32</f>
        <v>85.980861729369437</v>
      </c>
      <c r="AX32">
        <f>(AW32-Z32)</f>
        <v>54.410650318846976</v>
      </c>
      <c r="AY32">
        <f>IF(I32,U32,(T32+U32)/2)</f>
        <v>39.673986434936523</v>
      </c>
      <c r="AZ32">
        <f>0.61365*EXP(17.502*AY32/(240.97+AY32))</f>
        <v>7.2855024862001985</v>
      </c>
      <c r="BA32">
        <f>IF(AX32&lt;&gt;0,(1000-(AW32+Z32)/2)/AX32*AQ32,0)</f>
        <v>0.22683954161847572</v>
      </c>
      <c r="BB32">
        <f>Z32*AF32/1000</f>
        <v>3.0869525752181071</v>
      </c>
      <c r="BC32">
        <f>(AZ32-BB32)</f>
        <v>4.1985499109820914</v>
      </c>
      <c r="BD32">
        <f>1/(1.6/K32+1.37/S32)</f>
        <v>0.14278766339912591</v>
      </c>
      <c r="BE32">
        <f>L32*AF32*0.001</f>
        <v>30.126238569718037</v>
      </c>
      <c r="BF32">
        <f>L32/X32</f>
        <v>0.7813409240347351</v>
      </c>
      <c r="BG32">
        <f>(1-AQ32*AF32/AV32/K32)*100</f>
        <v>36.084020055687418</v>
      </c>
      <c r="BH32">
        <f>(X32-J32/(S32/1.35))</f>
        <v>392.05954223032336</v>
      </c>
      <c r="BI32">
        <f>J32*BG32/100/BH32</f>
        <v>7.0923390707853286E-3</v>
      </c>
    </row>
    <row r="33" spans="1:61">
      <c r="A33" s="1">
        <v>24</v>
      </c>
      <c r="B33" s="1" t="s">
        <v>108</v>
      </c>
      <c r="C33" s="1" t="s">
        <v>74</v>
      </c>
      <c r="D33" s="1">
        <v>0</v>
      </c>
      <c r="E33" s="1" t="s">
        <v>97</v>
      </c>
      <c r="F33" s="1" t="s">
        <v>106</v>
      </c>
      <c r="G33" s="1">
        <v>0</v>
      </c>
      <c r="H33" s="1">
        <v>4060.5</v>
      </c>
      <c r="I33" s="1">
        <v>0</v>
      </c>
      <c r="J33">
        <f>(W33-X33*(1000-Y33)/(1000-Z33))*AP33</f>
        <v>5.0335947290400211</v>
      </c>
      <c r="K33">
        <f>IF(BA33&lt;&gt;0,1/(1/BA33-1/S33),0)</f>
        <v>0.17702049809241746</v>
      </c>
      <c r="L33">
        <f>((BD33-AQ33/2)*X33-J33)/(BD33+AQ33/2)</f>
        <v>313.46340142186097</v>
      </c>
      <c r="M33">
        <f>AQ33*1000</f>
        <v>10.296472465045396</v>
      </c>
      <c r="N33">
        <f>(AV33-BB33)</f>
        <v>5.5620653589878568</v>
      </c>
      <c r="O33">
        <f>(U33+AU33*I33)</f>
        <v>42.923408508300781</v>
      </c>
      <c r="P33" s="1">
        <v>2.5</v>
      </c>
      <c r="Q33">
        <f>(P33*AJ33+AK33)</f>
        <v>2.1884783655405045</v>
      </c>
      <c r="R33" s="1">
        <v>1</v>
      </c>
      <c r="S33">
        <f>Q33*(R33+1)*(R33+1)/(R33*R33+1)</f>
        <v>4.3769567310810089</v>
      </c>
      <c r="T33" s="1">
        <v>37.145362854003906</v>
      </c>
      <c r="U33" s="1">
        <v>42.923408508300781</v>
      </c>
      <c r="V33" s="1">
        <v>37.155548095703125</v>
      </c>
      <c r="W33" s="1">
        <v>399.1715087890625</v>
      </c>
      <c r="X33" s="1">
        <v>394.6251220703125</v>
      </c>
      <c r="Y33" s="1">
        <v>26.626804351806641</v>
      </c>
      <c r="Z33" s="1">
        <v>31.610074996948242</v>
      </c>
      <c r="AA33" s="1">
        <v>40.968208312988281</v>
      </c>
      <c r="AB33" s="1">
        <v>48.635509490966797</v>
      </c>
      <c r="AC33" s="1">
        <v>500.22369384765625</v>
      </c>
      <c r="AD33" s="1">
        <v>233.28509521484375</v>
      </c>
      <c r="AE33" s="1">
        <v>952.20916748046875</v>
      </c>
      <c r="AF33" s="1">
        <v>97.779701232910156</v>
      </c>
      <c r="AG33" s="1">
        <v>16.032968521118164</v>
      </c>
      <c r="AH33" s="1">
        <v>-0.24610620737075806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>AC33*0.000001/(P33*0.0001)</f>
        <v>2.0008947753906248</v>
      </c>
      <c r="AQ33">
        <f>(Z33-Y33)/(1000-Z33)*AP33</f>
        <v>1.0296472465045396E-2</v>
      </c>
      <c r="AR33">
        <f>(U33+273.15)</f>
        <v>316.07340850830076</v>
      </c>
      <c r="AS33">
        <f>(T33+273.15)</f>
        <v>310.29536285400388</v>
      </c>
      <c r="AT33">
        <f>(AD33*AL33+AE33*AM33)*AN33</f>
        <v>44.324167534625303</v>
      </c>
      <c r="AU33">
        <f>((AT33+0.00000010773*(AS33^4-AR33^4))-AQ33*44100)/(Q33*51.4+0.00000043092*AR33^3)</f>
        <v>-3.8561648711263325</v>
      </c>
      <c r="AV33">
        <f>0.61365*EXP(17.502*O33/(240.97+O33))</f>
        <v>8.6528890481393397</v>
      </c>
      <c r="AW33">
        <f>AV33*1000/AF33</f>
        <v>88.49371535231279</v>
      </c>
      <c r="AX33">
        <f>(AW33-Z33)</f>
        <v>56.883640355364548</v>
      </c>
      <c r="AY33">
        <f>IF(I33,U33,(T33+U33)/2)</f>
        <v>40.034385681152344</v>
      </c>
      <c r="AZ33">
        <f>0.61365*EXP(17.502*AY33/(240.97+AY33))</f>
        <v>7.4272832010478478</v>
      </c>
      <c r="BA33">
        <f>IF(AX33&lt;&gt;0,(1000-(AW33+Z33)/2)/AX33*AQ33,0)</f>
        <v>0.170139423557362</v>
      </c>
      <c r="BB33">
        <f>Z33*AF33/1000</f>
        <v>3.0908236891514824</v>
      </c>
      <c r="BC33">
        <f>(AZ33-BB33)</f>
        <v>4.3364595118963649</v>
      </c>
      <c r="BD33">
        <f>1/(1.6/K33+1.37/S33)</f>
        <v>0.10693466885834821</v>
      </c>
      <c r="BE33">
        <f>L33*AF33*0.001</f>
        <v>30.65035773848135</v>
      </c>
      <c r="BF33">
        <f>L33/X33</f>
        <v>0.79433209872028743</v>
      </c>
      <c r="BG33">
        <f>(1-AQ33*AF33/AV33/K33)*100</f>
        <v>34.271688626393413</v>
      </c>
      <c r="BH33">
        <f>(X33-J33/(S33/1.35))</f>
        <v>393.07259292695818</v>
      </c>
      <c r="BI33">
        <f>J33*BG33/100/BH33</f>
        <v>4.3887514502231129E-3</v>
      </c>
    </row>
    <row r="34" spans="1:61">
      <c r="A34" s="1">
        <v>25</v>
      </c>
      <c r="B34" s="1" t="s">
        <v>109</v>
      </c>
      <c r="C34" s="1" t="s">
        <v>74</v>
      </c>
      <c r="D34" s="1">
        <v>0</v>
      </c>
      <c r="E34" s="1" t="s">
        <v>97</v>
      </c>
      <c r="F34" s="1" t="s">
        <v>106</v>
      </c>
      <c r="G34" s="1">
        <v>0</v>
      </c>
      <c r="H34" s="1">
        <v>4990.5</v>
      </c>
      <c r="I34" s="1">
        <v>0</v>
      </c>
      <c r="J34">
        <f>(W34-X34*(1000-Y34)/(1000-Z34))*AP34</f>
        <v>10.535571548482304</v>
      </c>
      <c r="K34">
        <f>IF(BA34&lt;&gt;0,1/(1/BA34-1/S34),0)</f>
        <v>0.23184900577478687</v>
      </c>
      <c r="L34">
        <f>((BD34-AQ34/2)*X34-J34)/(BD34+AQ34/2)</f>
        <v>278.362760892518</v>
      </c>
      <c r="M34">
        <f>AQ34*1000</f>
        <v>13.862392549901818</v>
      </c>
      <c r="N34">
        <f>(AV34-BB34)</f>
        <v>5.7728407680989466</v>
      </c>
      <c r="O34">
        <f>(U34+AU34*I34)</f>
        <v>44.698871612548828</v>
      </c>
      <c r="P34" s="1">
        <v>3.5</v>
      </c>
      <c r="Q34">
        <f>(P34*AJ34+AK34)</f>
        <v>1.9689131230115891</v>
      </c>
      <c r="R34" s="1">
        <v>1</v>
      </c>
      <c r="S34">
        <f>Q34*(R34+1)*(R34+1)/(R34*R34+1)</f>
        <v>3.9378262460231781</v>
      </c>
      <c r="T34" s="1">
        <v>39.008445739746094</v>
      </c>
      <c r="U34" s="1">
        <v>44.698871612548828</v>
      </c>
      <c r="V34" s="1">
        <v>39.005760192871094</v>
      </c>
      <c r="W34" s="1">
        <v>399.3634033203125</v>
      </c>
      <c r="X34" s="1">
        <v>388.22665405273438</v>
      </c>
      <c r="Y34" s="1">
        <v>28.681493759155273</v>
      </c>
      <c r="Z34" s="1">
        <v>38.011810302734375</v>
      </c>
      <c r="AA34" s="1">
        <v>39.896274566650391</v>
      </c>
      <c r="AB34" s="1">
        <v>52.874847412109375</v>
      </c>
      <c r="AC34" s="1">
        <v>500.24136352539062</v>
      </c>
      <c r="AD34" s="1">
        <v>1075.7049560546875</v>
      </c>
      <c r="AE34" s="1">
        <v>1153.2742919921875</v>
      </c>
      <c r="AF34" s="1">
        <v>97.785820007324219</v>
      </c>
      <c r="AG34" s="1">
        <v>16.032968521118164</v>
      </c>
      <c r="AH34" s="1">
        <v>-0.24610620737075806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>AC34*0.000001/(P34*0.0001)</f>
        <v>1.429261038643973</v>
      </c>
      <c r="AQ34">
        <f>(Z34-Y34)/(1000-Z34)*AP34</f>
        <v>1.3862392549901818E-2</v>
      </c>
      <c r="AR34">
        <f>(U34+273.15)</f>
        <v>317.84887161254881</v>
      </c>
      <c r="AS34">
        <f>(T34+273.15)</f>
        <v>312.15844573974607</v>
      </c>
      <c r="AT34">
        <f>(AD34*AL34+AE34*AM34)*AN34</f>
        <v>204.38393908571015</v>
      </c>
      <c r="AU34">
        <f>((AT34+0.00000010773*(AS34^4-AR34^4))-AQ34*44100)/(Q34*51.4+0.00000043092*AR34^3)</f>
        <v>-4.2037638799374291</v>
      </c>
      <c r="AV34">
        <f>0.61365*EXP(17.502*O34/(240.97+O34))</f>
        <v>9.4898568085146824</v>
      </c>
      <c r="AW34">
        <f>AV34*1000/AF34</f>
        <v>97.047371569864481</v>
      </c>
      <c r="AX34">
        <f>(AW34-Z34)</f>
        <v>59.035561267130106</v>
      </c>
      <c r="AY34">
        <f>IF(I34,U34,(T34+U34)/2)</f>
        <v>41.853658676147461</v>
      </c>
      <c r="AZ34">
        <f>0.61365*EXP(17.502*AY34/(240.97+AY34))</f>
        <v>8.1800878979348397</v>
      </c>
      <c r="BA34">
        <f>IF(AX34&lt;&gt;0,(1000-(AW34+Z34)/2)/AX34*AQ34,0)</f>
        <v>0.21895736356462234</v>
      </c>
      <c r="BB34">
        <f>Z34*AF34/1000</f>
        <v>3.7170160404157357</v>
      </c>
      <c r="BC34">
        <f>(AZ34-BB34)</f>
        <v>4.463071857519104</v>
      </c>
      <c r="BD34">
        <f>1/(1.6/K34+1.37/S34)</f>
        <v>0.13795099720497364</v>
      </c>
      <c r="BE34">
        <f>L34*AF34*0.001</f>
        <v>27.219930833377596</v>
      </c>
      <c r="BF34">
        <f>L34/X34</f>
        <v>0.71701094705029411</v>
      </c>
      <c r="BG34">
        <f>(1-AQ34*AF34/AV34/K34)*100</f>
        <v>38.390288157739874</v>
      </c>
      <c r="BH34">
        <f>(X34-J34/(S34/1.35))</f>
        <v>384.61475736104694</v>
      </c>
      <c r="BI34">
        <f>J34*BG34/100/BH34</f>
        <v>1.051607146922451E-2</v>
      </c>
    </row>
    <row r="35" spans="1:61">
      <c r="A35" s="1">
        <v>26</v>
      </c>
      <c r="B35" s="1" t="s">
        <v>110</v>
      </c>
      <c r="C35" s="1" t="s">
        <v>74</v>
      </c>
      <c r="D35" s="1">
        <v>0</v>
      </c>
      <c r="E35" s="1" t="s">
        <v>78</v>
      </c>
      <c r="F35" s="1" t="s">
        <v>76</v>
      </c>
      <c r="G35" s="1">
        <v>0</v>
      </c>
      <c r="H35" s="1">
        <v>5004</v>
      </c>
      <c r="I35" s="1">
        <v>0</v>
      </c>
      <c r="J35">
        <f>(W35-X35*(1000-Y35)/(1000-Z35))*AP35</f>
        <v>10.464274489002159</v>
      </c>
      <c r="K35">
        <f>IF(BA35&lt;&gt;0,1/(1/BA35-1/S35),0)</f>
        <v>0.22527531074830437</v>
      </c>
      <c r="L35">
        <f>((BD35-AQ35/2)*X35-J35)/(BD35+AQ35/2)</f>
        <v>276.9903293753859</v>
      </c>
      <c r="M35">
        <f>AQ35*1000</f>
        <v>13.490209627110797</v>
      </c>
      <c r="N35">
        <f>(AV35-BB35)</f>
        <v>5.7742228060366969</v>
      </c>
      <c r="O35">
        <f>(U35+AU35*I35)</f>
        <v>44.651535034179688</v>
      </c>
      <c r="P35" s="1">
        <v>3.5</v>
      </c>
      <c r="Q35">
        <f>(P35*AJ35+AK35)</f>
        <v>1.9689131230115891</v>
      </c>
      <c r="R35" s="1">
        <v>1</v>
      </c>
      <c r="S35">
        <f>Q35*(R35+1)*(R35+1)/(R35*R35+1)</f>
        <v>3.9378262460231781</v>
      </c>
      <c r="T35" s="1">
        <v>39.054954528808594</v>
      </c>
      <c r="U35" s="1">
        <v>44.651535034179688</v>
      </c>
      <c r="V35" s="1">
        <v>39.043659210205078</v>
      </c>
      <c r="W35" s="1">
        <v>399.3773193359375</v>
      </c>
      <c r="X35" s="1">
        <v>388.39013671875</v>
      </c>
      <c r="Y35" s="1">
        <v>28.678167343139648</v>
      </c>
      <c r="Z35" s="1">
        <v>37.760246276855469</v>
      </c>
      <c r="AA35" s="1">
        <v>39.792251586914062</v>
      </c>
      <c r="AB35" s="1">
        <v>52.39404296875</v>
      </c>
      <c r="AC35" s="1">
        <v>500.247314453125</v>
      </c>
      <c r="AD35" s="1">
        <v>1161.828125</v>
      </c>
      <c r="AE35" s="1">
        <v>1252.8404541015625</v>
      </c>
      <c r="AF35" s="1">
        <v>97.786514282226562</v>
      </c>
      <c r="AG35" s="1">
        <v>16.032968521118164</v>
      </c>
      <c r="AH35" s="1">
        <v>-0.24610620737075806</v>
      </c>
      <c r="AI35" s="1">
        <v>0.66666668653488159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>AC35*0.000001/(P35*0.0001)</f>
        <v>1.4292780412946429</v>
      </c>
      <c r="AQ35">
        <f>(Z35-Y35)/(1000-Z35)*AP35</f>
        <v>1.3490209627110797E-2</v>
      </c>
      <c r="AR35">
        <f>(U35+273.15)</f>
        <v>317.80153503417966</v>
      </c>
      <c r="AS35">
        <f>(T35+273.15)</f>
        <v>312.20495452880857</v>
      </c>
      <c r="AT35">
        <f>(AD35*AL35+AE35*AM35)*AN35</f>
        <v>220.74734097998589</v>
      </c>
      <c r="AU35">
        <f>((AT35+0.00000010773*(AS35^4-AR35^4))-AQ35*44100)/(Q35*51.4+0.00000043092*AR35^3)</f>
        <v>-3.908064664430678</v>
      </c>
      <c r="AV35">
        <f>0.61365*EXP(17.502*O35/(240.97+O35))</f>
        <v>9.466665667888817</v>
      </c>
      <c r="AW35">
        <f>AV35*1000/AF35</f>
        <v>96.809521613242083</v>
      </c>
      <c r="AX35">
        <f>(AW35-Z35)</f>
        <v>59.049275336386614</v>
      </c>
      <c r="AY35">
        <f>IF(I35,U35,(T35+U35)/2)</f>
        <v>41.853244781494141</v>
      </c>
      <c r="AZ35">
        <f>0.61365*EXP(17.502*AY35/(240.97+AY35))</f>
        <v>8.1799093878039884</v>
      </c>
      <c r="BA35">
        <f>IF(AX35&lt;&gt;0,(1000-(AW35+Z35)/2)/AX35*AQ35,0)</f>
        <v>0.2130851287552181</v>
      </c>
      <c r="BB35">
        <f>Z35*AF35/1000</f>
        <v>3.6924428618521197</v>
      </c>
      <c r="BC35">
        <f>(AZ35-BB35)</f>
        <v>4.4874665259518682</v>
      </c>
      <c r="BD35">
        <f>1/(1.6/K35+1.37/S35)</f>
        <v>0.1342222740799931</v>
      </c>
      <c r="BE35">
        <f>L35*AF35*0.001</f>
        <v>27.085918799504814</v>
      </c>
      <c r="BF35">
        <f>L35/X35</f>
        <v>0.71317549852190631</v>
      </c>
      <c r="BG35">
        <f>(1-AQ35*AF35/AV35/K35)*100</f>
        <v>38.14326015253652</v>
      </c>
      <c r="BH35">
        <f>(X35-J35/(S35/1.35))</f>
        <v>384.80268270794403</v>
      </c>
      <c r="BI35">
        <f>J35*BG35/100/BH35</f>
        <v>1.0372628936282633E-2</v>
      </c>
    </row>
    <row r="36" spans="1:61">
      <c r="A36" s="1">
        <v>27</v>
      </c>
      <c r="B36" s="1" t="s">
        <v>111</v>
      </c>
      <c r="C36" s="1" t="s">
        <v>74</v>
      </c>
      <c r="D36" s="1">
        <v>0</v>
      </c>
      <c r="E36" s="1" t="s">
        <v>80</v>
      </c>
      <c r="F36" s="1" t="s">
        <v>76</v>
      </c>
      <c r="G36" s="1">
        <v>0</v>
      </c>
      <c r="H36" s="1">
        <v>5154</v>
      </c>
      <c r="I36" s="1">
        <v>0</v>
      </c>
      <c r="J36">
        <f t="shared" ref="J36:J61" si="28">(W36-X36*(1000-Y36)/(1000-Z36))*AP36</f>
        <v>3.8051100215768567</v>
      </c>
      <c r="K36">
        <f t="shared" ref="K36:K61" si="29">IF(BA36&lt;&gt;0,1/(1/BA36-1/S36),0)</f>
        <v>0.17317475407082417</v>
      </c>
      <c r="L36">
        <f t="shared" ref="L36:L61" si="30">((BD36-AQ36/2)*X36-J36)/(BD36+AQ36/2)</f>
        <v>314.7286364954532</v>
      </c>
      <c r="M36">
        <f t="shared" ref="M36:M61" si="31">AQ36*1000</f>
        <v>12.06074028076684</v>
      </c>
      <c r="N36">
        <f t="shared" ref="N36:N61" si="32">(AV36-BB36)</f>
        <v>6.6159597954951543</v>
      </c>
      <c r="O36">
        <f t="shared" ref="O36:O61" si="33">(U36+AU36*I36)</f>
        <v>46.341255187988281</v>
      </c>
      <c r="P36" s="1">
        <v>4</v>
      </c>
      <c r="Q36">
        <f t="shared" ref="Q36:Q61" si="34">(P36*AJ36+AK36)</f>
        <v>1.8591305017471313</v>
      </c>
      <c r="R36" s="1">
        <v>1</v>
      </c>
      <c r="S36">
        <f t="shared" ref="S36:S61" si="35">Q36*(R36+1)*(R36+1)/(R36*R36+1)</f>
        <v>3.7182610034942627</v>
      </c>
      <c r="T36" s="1">
        <v>39.113006591796875</v>
      </c>
      <c r="U36" s="1">
        <v>46.341255187988281</v>
      </c>
      <c r="V36" s="1">
        <v>39.147380828857422</v>
      </c>
      <c r="W36" s="1">
        <v>399.07333374023438</v>
      </c>
      <c r="X36" s="1">
        <v>392.24755859375</v>
      </c>
      <c r="Y36" s="1">
        <v>28.656919479370117</v>
      </c>
      <c r="Z36" s="1">
        <v>37.935478210449219</v>
      </c>
      <c r="AA36" s="1">
        <v>39.638492584228516</v>
      </c>
      <c r="AB36" s="1">
        <v>52.472675323486328</v>
      </c>
      <c r="AC36" s="1">
        <v>500.216064453125</v>
      </c>
      <c r="AD36" s="1">
        <v>1010.60107421875</v>
      </c>
      <c r="AE36" s="1">
        <v>977.30206298828125</v>
      </c>
      <c r="AF36" s="1">
        <v>97.785675048828125</v>
      </c>
      <c r="AG36" s="1">
        <v>16.032968521118164</v>
      </c>
      <c r="AH36" s="1">
        <v>-0.24610620737075806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ref="AP36:AP61" si="36">AC36*0.000001/(P36*0.0001)</f>
        <v>1.2505401611328124</v>
      </c>
      <c r="AQ36">
        <f t="shared" ref="AQ36:AQ61" si="37">(Z36-Y36)/(1000-Z36)*AP36</f>
        <v>1.2060740280766841E-2</v>
      </c>
      <c r="AR36">
        <f t="shared" ref="AR36:AR61" si="38">(U36+273.15)</f>
        <v>319.49125518798826</v>
      </c>
      <c r="AS36">
        <f t="shared" ref="AS36:AS61" si="39">(T36+273.15)</f>
        <v>312.26300659179685</v>
      </c>
      <c r="AT36">
        <f t="shared" ref="AT36:AT61" si="40">(AD36*AL36+AE36*AM36)*AN36</f>
        <v>192.01420169210178</v>
      </c>
      <c r="AU36">
        <f t="shared" ref="AU36:AU61" si="41">((AT36+0.00000010773*(AS36^4-AR36^4))-AQ36*44100)/(Q36*51.4+0.00000043092*AR36^3)</f>
        <v>-3.9963391072161736</v>
      </c>
      <c r="AV36">
        <f t="shared" ref="AV36:AV61" si="42">0.61365*EXP(17.502*O36/(240.97+O36))</f>
        <v>10.325506140604041</v>
      </c>
      <c r="AW36">
        <f t="shared" ref="AW36:AW61" si="43">AV36*1000/AF36</f>
        <v>105.59323884043467</v>
      </c>
      <c r="AX36">
        <f t="shared" ref="AX36:AX61" si="44">(AW36-Z36)</f>
        <v>67.657760629985447</v>
      </c>
      <c r="AY36">
        <f t="shared" ref="AY36:AY61" si="45">IF(I36,U36,(T36+U36)/2)</f>
        <v>42.727130889892578</v>
      </c>
      <c r="AZ36">
        <f t="shared" ref="AZ36:AZ61" si="46">0.61365*EXP(17.502*AY36/(240.97+AY36))</f>
        <v>8.5644096055184367</v>
      </c>
      <c r="BA36">
        <f t="shared" ref="BA36:BA61" si="47">IF(AX36&lt;&gt;0,(1000-(AW36+Z36)/2)/AX36*AQ36,0)</f>
        <v>0.16546821660860606</v>
      </c>
      <c r="BB36">
        <f t="shared" ref="BB36:BB61" si="48">Z36*AF36/1000</f>
        <v>3.7095463451088873</v>
      </c>
      <c r="BC36">
        <f t="shared" ref="BC36:BC61" si="49">(AZ36-BB36)</f>
        <v>4.8548632604095499</v>
      </c>
      <c r="BD36">
        <f t="shared" ref="BD36:BD61" si="50">1/(1.6/K36+1.37/S36)</f>
        <v>0.1040834668492114</v>
      </c>
      <c r="BE36">
        <f t="shared" ref="BE36:BE61" si="51">L36*AF36*0.001</f>
        <v>30.775952176905136</v>
      </c>
      <c r="BF36">
        <f t="shared" ref="BF36:BF61" si="52">L36/X36</f>
        <v>0.80237245484405173</v>
      </c>
      <c r="BG36">
        <f t="shared" ref="BG36:BG61" si="53">(1-AQ36*AF36/AV36/K36)*100</f>
        <v>34.044157132304278</v>
      </c>
      <c r="BH36">
        <f t="shared" ref="BH36:BH61" si="54">(X36-J36/(S36/1.35))</f>
        <v>390.86602606434946</v>
      </c>
      <c r="BI36">
        <f t="shared" ref="BI36:BI61" si="55">J36*BG36/100/BH36</f>
        <v>3.3142241802039192E-3</v>
      </c>
    </row>
    <row r="37" spans="1:61">
      <c r="A37" s="1">
        <v>28</v>
      </c>
      <c r="B37" s="1" t="s">
        <v>112</v>
      </c>
      <c r="C37" s="1" t="s">
        <v>74</v>
      </c>
      <c r="D37" s="1">
        <v>0</v>
      </c>
      <c r="E37" s="1" t="s">
        <v>93</v>
      </c>
      <c r="F37" s="1" t="s">
        <v>76</v>
      </c>
      <c r="G37" s="1">
        <v>0</v>
      </c>
      <c r="H37" s="1">
        <v>5329</v>
      </c>
      <c r="I37" s="1">
        <v>0</v>
      </c>
      <c r="J37">
        <f t="shared" si="28"/>
        <v>1.8519105176847921</v>
      </c>
      <c r="K37">
        <f t="shared" si="29"/>
        <v>0.19742480155547817</v>
      </c>
      <c r="L37">
        <f t="shared" si="30"/>
        <v>334.77411930994015</v>
      </c>
      <c r="M37">
        <f t="shared" si="31"/>
        <v>13.859966698698761</v>
      </c>
      <c r="N37">
        <f t="shared" si="32"/>
        <v>6.6990963401863697</v>
      </c>
      <c r="O37">
        <f t="shared" si="33"/>
        <v>46.711822509765625</v>
      </c>
      <c r="P37" s="1">
        <v>4</v>
      </c>
      <c r="Q37">
        <f t="shared" si="34"/>
        <v>1.8591305017471313</v>
      </c>
      <c r="R37" s="1">
        <v>1</v>
      </c>
      <c r="S37">
        <f t="shared" si="35"/>
        <v>3.7182610034942627</v>
      </c>
      <c r="T37" s="1">
        <v>39.126754760742188</v>
      </c>
      <c r="U37" s="1">
        <v>46.711822509765625</v>
      </c>
      <c r="V37" s="1">
        <v>39.165843963623047</v>
      </c>
      <c r="W37" s="1">
        <v>399.04815673828125</v>
      </c>
      <c r="X37" s="1">
        <v>393.20956420898438</v>
      </c>
      <c r="Y37" s="1">
        <v>28.451692581176758</v>
      </c>
      <c r="Z37" s="1">
        <v>39.100948333740234</v>
      </c>
      <c r="AA37" s="1">
        <v>39.325469970703125</v>
      </c>
      <c r="AB37" s="1">
        <v>54.044704437255859</v>
      </c>
      <c r="AC37" s="1">
        <v>500.24261474609375</v>
      </c>
      <c r="AD37" s="1">
        <v>979.92401123046875</v>
      </c>
      <c r="AE37" s="1">
        <v>1118.9759521484375</v>
      </c>
      <c r="AF37" s="1">
        <v>97.785484313964844</v>
      </c>
      <c r="AG37" s="1">
        <v>16.032968521118164</v>
      </c>
      <c r="AH37" s="1">
        <v>-0.24610620737075806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36"/>
        <v>1.2506065368652342</v>
      </c>
      <c r="AQ37">
        <f t="shared" si="37"/>
        <v>1.3859966698698762E-2</v>
      </c>
      <c r="AR37">
        <f t="shared" si="38"/>
        <v>319.8618225097656</v>
      </c>
      <c r="AS37">
        <f t="shared" si="39"/>
        <v>312.27675476074216</v>
      </c>
      <c r="AT37">
        <f t="shared" si="40"/>
        <v>186.18555979746816</v>
      </c>
      <c r="AU37">
        <f t="shared" si="41"/>
        <v>-4.8171856343948818</v>
      </c>
      <c r="AV37">
        <f t="shared" si="42"/>
        <v>10.522601510136475</v>
      </c>
      <c r="AW37">
        <f t="shared" si="43"/>
        <v>107.60903403976629</v>
      </c>
      <c r="AX37">
        <f t="shared" si="44"/>
        <v>68.508085706026051</v>
      </c>
      <c r="AY37">
        <f t="shared" si="45"/>
        <v>42.919288635253906</v>
      </c>
      <c r="AZ37">
        <f t="shared" si="46"/>
        <v>8.6510237661538536</v>
      </c>
      <c r="BA37">
        <f t="shared" si="47"/>
        <v>0.1874708486057918</v>
      </c>
      <c r="BB37">
        <f t="shared" si="48"/>
        <v>3.8235051699501055</v>
      </c>
      <c r="BC37">
        <f t="shared" si="49"/>
        <v>4.8275185962037481</v>
      </c>
      <c r="BD37">
        <f t="shared" si="50"/>
        <v>0.11802469092148174</v>
      </c>
      <c r="BE37">
        <f t="shared" si="51"/>
        <v>32.736049392503546</v>
      </c>
      <c r="BF37">
        <f t="shared" si="52"/>
        <v>0.8513885464190114</v>
      </c>
      <c r="BG37">
        <f t="shared" si="53"/>
        <v>34.760331784660004</v>
      </c>
      <c r="BH37">
        <f t="shared" si="54"/>
        <v>392.53718558991352</v>
      </c>
      <c r="BI37">
        <f t="shared" si="55"/>
        <v>1.6399216785916383E-3</v>
      </c>
    </row>
    <row r="38" spans="1:61">
      <c r="A38" s="1">
        <v>29</v>
      </c>
      <c r="B38" s="1" t="s">
        <v>113</v>
      </c>
      <c r="C38" s="1" t="s">
        <v>74</v>
      </c>
      <c r="D38" s="1">
        <v>0</v>
      </c>
      <c r="E38" s="1" t="s">
        <v>78</v>
      </c>
      <c r="F38" s="1" t="s">
        <v>106</v>
      </c>
      <c r="G38" s="1">
        <v>0</v>
      </c>
      <c r="H38" s="1">
        <v>5459</v>
      </c>
      <c r="I38" s="1">
        <v>0</v>
      </c>
      <c r="J38">
        <f t="shared" si="28"/>
        <v>9.6263215889124307</v>
      </c>
      <c r="K38">
        <f t="shared" si="29"/>
        <v>0.20446238527785726</v>
      </c>
      <c r="L38">
        <f t="shared" si="30"/>
        <v>273.22444340574214</v>
      </c>
      <c r="M38">
        <f t="shared" si="31"/>
        <v>16.218227001756677</v>
      </c>
      <c r="N38">
        <f t="shared" si="32"/>
        <v>7.5094842805268591</v>
      </c>
      <c r="O38">
        <f t="shared" si="33"/>
        <v>47.086967468261719</v>
      </c>
      <c r="P38" s="1">
        <v>1.5</v>
      </c>
      <c r="Q38">
        <f t="shared" si="34"/>
        <v>2.4080436080694199</v>
      </c>
      <c r="R38" s="1">
        <v>1</v>
      </c>
      <c r="S38">
        <f t="shared" si="35"/>
        <v>4.8160872161388397</v>
      </c>
      <c r="T38" s="1">
        <v>39.194698333740234</v>
      </c>
      <c r="U38" s="1">
        <v>47.086967468261719</v>
      </c>
      <c r="V38" s="1">
        <v>39.224258422851562</v>
      </c>
      <c r="W38" s="1">
        <v>400.06301879882812</v>
      </c>
      <c r="X38" s="1">
        <v>395.25430297851562</v>
      </c>
      <c r="Y38" s="1">
        <v>28.184093475341797</v>
      </c>
      <c r="Z38" s="1">
        <v>32.887321472167969</v>
      </c>
      <c r="AA38" s="1">
        <v>38.814163208007812</v>
      </c>
      <c r="AB38" s="1">
        <v>45.291286468505859</v>
      </c>
      <c r="AC38" s="1">
        <v>500.23684692382812</v>
      </c>
      <c r="AD38" s="1">
        <v>227.74320983886719</v>
      </c>
      <c r="AE38" s="1">
        <v>449.86126708984375</v>
      </c>
      <c r="AF38" s="1">
        <v>97.786872863769531</v>
      </c>
      <c r="AG38" s="1">
        <v>16.032968521118164</v>
      </c>
      <c r="AH38" s="1">
        <v>-0.24610620737075806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36"/>
        <v>3.3349123128255203</v>
      </c>
      <c r="AQ38">
        <f t="shared" si="37"/>
        <v>1.6218227001756676E-2</v>
      </c>
      <c r="AR38">
        <f t="shared" si="38"/>
        <v>320.2369674682617</v>
      </c>
      <c r="AS38">
        <f t="shared" si="39"/>
        <v>312.34469833374021</v>
      </c>
      <c r="AT38">
        <f t="shared" si="40"/>
        <v>43.271209326402641</v>
      </c>
      <c r="AU38">
        <f t="shared" si="41"/>
        <v>-5.6521988202607458</v>
      </c>
      <c r="AV38">
        <f t="shared" si="42"/>
        <v>10.725432604155666</v>
      </c>
      <c r="AW38">
        <f t="shared" si="43"/>
        <v>109.68172199450183</v>
      </c>
      <c r="AX38">
        <f t="shared" si="44"/>
        <v>76.794400522333859</v>
      </c>
      <c r="AY38">
        <f t="shared" si="45"/>
        <v>43.140832901000977</v>
      </c>
      <c r="AZ38">
        <f t="shared" si="46"/>
        <v>8.7518236031273133</v>
      </c>
      <c r="BA38">
        <f t="shared" si="47"/>
        <v>0.19613563416245861</v>
      </c>
      <c r="BB38">
        <f t="shared" si="48"/>
        <v>3.2159483236288069</v>
      </c>
      <c r="BC38">
        <f t="shared" si="49"/>
        <v>5.5358752794985069</v>
      </c>
      <c r="BD38">
        <f t="shared" si="50"/>
        <v>0.12330663715378438</v>
      </c>
      <c r="BE38">
        <f t="shared" si="51"/>
        <v>26.717763910591501</v>
      </c>
      <c r="BF38">
        <f t="shared" si="52"/>
        <v>0.69126241345585926</v>
      </c>
      <c r="BG38">
        <f t="shared" si="53"/>
        <v>27.680453920834282</v>
      </c>
      <c r="BH38">
        <f t="shared" si="54"/>
        <v>392.55594359218986</v>
      </c>
      <c r="BI38">
        <f t="shared" si="55"/>
        <v>6.7878465609436311E-3</v>
      </c>
    </row>
    <row r="39" spans="1:61">
      <c r="A39" s="1">
        <v>30</v>
      </c>
      <c r="B39" s="1" t="s">
        <v>114</v>
      </c>
      <c r="C39" s="1" t="s">
        <v>74</v>
      </c>
      <c r="D39" s="1">
        <v>0</v>
      </c>
      <c r="E39" s="1" t="s">
        <v>80</v>
      </c>
      <c r="F39" s="1" t="s">
        <v>106</v>
      </c>
      <c r="G39" s="1">
        <v>0</v>
      </c>
      <c r="H39" s="1">
        <v>5585</v>
      </c>
      <c r="I39" s="1">
        <v>0</v>
      </c>
      <c r="J39">
        <f t="shared" si="28"/>
        <v>24.3621798368792</v>
      </c>
      <c r="K39">
        <f t="shared" si="29"/>
        <v>0.26330053501658435</v>
      </c>
      <c r="L39">
        <f t="shared" si="30"/>
        <v>194.44065258226823</v>
      </c>
      <c r="M39">
        <f t="shared" si="31"/>
        <v>20.34679964760857</v>
      </c>
      <c r="N39">
        <f t="shared" si="32"/>
        <v>7.4005331846730797</v>
      </c>
      <c r="O39">
        <f t="shared" si="33"/>
        <v>47.419925689697266</v>
      </c>
      <c r="P39" s="1">
        <v>2</v>
      </c>
      <c r="Q39">
        <f t="shared" si="34"/>
        <v>2.2982609868049622</v>
      </c>
      <c r="R39" s="1">
        <v>1</v>
      </c>
      <c r="S39">
        <f t="shared" si="35"/>
        <v>4.5965219736099243</v>
      </c>
      <c r="T39" s="1">
        <v>39.401870727539062</v>
      </c>
      <c r="U39" s="1">
        <v>47.419925689697266</v>
      </c>
      <c r="V39" s="1">
        <v>39.381446838378906</v>
      </c>
      <c r="W39" s="1">
        <v>400.37539672851562</v>
      </c>
      <c r="X39" s="1">
        <v>387.48312377929688</v>
      </c>
      <c r="Y39" s="1">
        <v>28.028230667114258</v>
      </c>
      <c r="Z39" s="1">
        <v>35.871223449707031</v>
      </c>
      <c r="AA39" s="1">
        <v>38.172592163085938</v>
      </c>
      <c r="AB39" s="1">
        <v>48.854228973388672</v>
      </c>
      <c r="AC39" s="1">
        <v>500.24105834960938</v>
      </c>
      <c r="AD39" s="1">
        <v>258.9632568359375</v>
      </c>
      <c r="AE39" s="1">
        <v>1199.3416748046875</v>
      </c>
      <c r="AF39" s="1">
        <v>97.787017822265625</v>
      </c>
      <c r="AG39" s="1">
        <v>16.032968521118164</v>
      </c>
      <c r="AH39" s="1">
        <v>-0.24610620737075806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36"/>
        <v>2.5012052917480467</v>
      </c>
      <c r="AQ39">
        <f t="shared" si="37"/>
        <v>2.034679964760857E-2</v>
      </c>
      <c r="AR39">
        <f t="shared" si="38"/>
        <v>320.56992568969724</v>
      </c>
      <c r="AS39">
        <f t="shared" si="39"/>
        <v>312.55187072753904</v>
      </c>
      <c r="AT39">
        <f t="shared" si="40"/>
        <v>49.203018181411608</v>
      </c>
      <c r="AU39">
        <f t="shared" si="41"/>
        <v>-7.2375120000180875</v>
      </c>
      <c r="AV39">
        <f t="shared" si="42"/>
        <v>10.908273151456054</v>
      </c>
      <c r="AW39">
        <f t="shared" si="43"/>
        <v>111.55134285087375</v>
      </c>
      <c r="AX39">
        <f t="shared" si="44"/>
        <v>75.680119401166721</v>
      </c>
      <c r="AY39">
        <f t="shared" si="45"/>
        <v>43.410898208618164</v>
      </c>
      <c r="AZ39">
        <f t="shared" si="46"/>
        <v>8.8760730744105008</v>
      </c>
      <c r="BA39">
        <f t="shared" si="47"/>
        <v>0.24903516388071278</v>
      </c>
      <c r="BB39">
        <f t="shared" si="48"/>
        <v>3.5077399667829741</v>
      </c>
      <c r="BC39">
        <f t="shared" si="49"/>
        <v>5.3683331076275262</v>
      </c>
      <c r="BD39">
        <f t="shared" si="50"/>
        <v>0.15686870818119519</v>
      </c>
      <c r="BE39">
        <f t="shared" si="51"/>
        <v>19.013771559435224</v>
      </c>
      <c r="BF39">
        <f t="shared" si="52"/>
        <v>0.50180418358818124</v>
      </c>
      <c r="BG39">
        <f t="shared" si="53"/>
        <v>30.726111793234789</v>
      </c>
      <c r="BH39">
        <f t="shared" si="54"/>
        <v>380.32794363034674</v>
      </c>
      <c r="BI39">
        <f t="shared" si="55"/>
        <v>1.9681831790997351E-2</v>
      </c>
    </row>
    <row r="40" spans="1:61">
      <c r="A40" s="1">
        <v>31</v>
      </c>
      <c r="B40" s="1" t="s">
        <v>115</v>
      </c>
      <c r="C40" s="1" t="s">
        <v>74</v>
      </c>
      <c r="D40" s="1">
        <v>0</v>
      </c>
      <c r="E40" s="1" t="s">
        <v>95</v>
      </c>
      <c r="F40" s="1" t="s">
        <v>106</v>
      </c>
      <c r="G40" s="1">
        <v>0</v>
      </c>
      <c r="H40" s="1">
        <v>5713.5</v>
      </c>
      <c r="I40" s="1">
        <v>0</v>
      </c>
      <c r="J40">
        <f t="shared" si="28"/>
        <v>19.635636101270222</v>
      </c>
      <c r="K40">
        <f t="shared" si="29"/>
        <v>0.42630345178343138</v>
      </c>
      <c r="L40">
        <f t="shared" si="30"/>
        <v>270.49902441983329</v>
      </c>
      <c r="M40">
        <f t="shared" si="31"/>
        <v>33.119263009359855</v>
      </c>
      <c r="N40">
        <f t="shared" si="32"/>
        <v>7.6353947215097646</v>
      </c>
      <c r="O40">
        <f t="shared" si="33"/>
        <v>47.5751953125</v>
      </c>
      <c r="P40" s="1">
        <v>1</v>
      </c>
      <c r="Q40">
        <f t="shared" si="34"/>
        <v>2.5178262293338776</v>
      </c>
      <c r="R40" s="1">
        <v>1</v>
      </c>
      <c r="S40">
        <f t="shared" si="35"/>
        <v>5.0356524586677551</v>
      </c>
      <c r="T40" s="1">
        <v>39.477493286132812</v>
      </c>
      <c r="U40" s="1">
        <v>47.5751953125</v>
      </c>
      <c r="V40" s="1">
        <v>39.466262817382812</v>
      </c>
      <c r="W40" s="1">
        <v>400.35122680664062</v>
      </c>
      <c r="X40" s="1">
        <v>393.8187255859375</v>
      </c>
      <c r="Y40" s="1">
        <v>27.957612991333008</v>
      </c>
      <c r="Z40" s="1">
        <v>34.350776672363281</v>
      </c>
      <c r="AA40" s="1">
        <v>37.922275543212891</v>
      </c>
      <c r="AB40" s="1">
        <v>46.594089508056641</v>
      </c>
      <c r="AC40" s="1">
        <v>500.2467041015625</v>
      </c>
      <c r="AD40" s="1">
        <v>248.63813781738281</v>
      </c>
      <c r="AE40" s="1">
        <v>760.11053466796875</v>
      </c>
      <c r="AF40" s="1">
        <v>97.7869873046875</v>
      </c>
      <c r="AG40" s="1">
        <v>16.032968521118164</v>
      </c>
      <c r="AH40" s="1">
        <v>-0.24610620737075806</v>
      </c>
      <c r="AI40" s="1">
        <v>0.66666668653488159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36"/>
        <v>5.0024670410156249</v>
      </c>
      <c r="AQ40">
        <f t="shared" si="37"/>
        <v>3.3119263009359856E-2</v>
      </c>
      <c r="AR40">
        <f t="shared" si="38"/>
        <v>320.72519531249998</v>
      </c>
      <c r="AS40">
        <f t="shared" si="39"/>
        <v>312.62749328613279</v>
      </c>
      <c r="AT40">
        <f t="shared" si="40"/>
        <v>47.241245592503219</v>
      </c>
      <c r="AU40">
        <f t="shared" si="41"/>
        <v>-10.611450311814046</v>
      </c>
      <c r="AV40">
        <f t="shared" si="42"/>
        <v>10.994453683876309</v>
      </c>
      <c r="AW40">
        <f t="shared" si="43"/>
        <v>112.43268646388987</v>
      </c>
      <c r="AX40">
        <f t="shared" si="44"/>
        <v>78.081909791526584</v>
      </c>
      <c r="AY40">
        <f t="shared" si="45"/>
        <v>43.526344299316406</v>
      </c>
      <c r="AZ40">
        <f t="shared" si="46"/>
        <v>8.9296504078441554</v>
      </c>
      <c r="BA40">
        <f t="shared" si="47"/>
        <v>0.39303063962932222</v>
      </c>
      <c r="BB40">
        <f t="shared" si="48"/>
        <v>3.3590589623665439</v>
      </c>
      <c r="BC40">
        <f t="shared" si="49"/>
        <v>5.5705914454776115</v>
      </c>
      <c r="BD40">
        <f t="shared" si="50"/>
        <v>0.24843145866951419</v>
      </c>
      <c r="BE40">
        <f t="shared" si="51"/>
        <v>26.451284666872592</v>
      </c>
      <c r="BF40">
        <f t="shared" si="52"/>
        <v>0.68686176366391727</v>
      </c>
      <c r="BG40">
        <f t="shared" si="53"/>
        <v>30.901403372471048</v>
      </c>
      <c r="BH40">
        <f t="shared" si="54"/>
        <v>388.55463936189972</v>
      </c>
      <c r="BI40">
        <f t="shared" si="55"/>
        <v>1.5616045986141516E-2</v>
      </c>
    </row>
    <row r="41" spans="1:61">
      <c r="A41" s="1">
        <v>32</v>
      </c>
      <c r="B41" s="1" t="s">
        <v>116</v>
      </c>
      <c r="C41" s="1" t="s">
        <v>74</v>
      </c>
      <c r="D41" s="1">
        <v>0</v>
      </c>
      <c r="E41" s="1" t="s">
        <v>97</v>
      </c>
      <c r="F41" s="1" t="s">
        <v>106</v>
      </c>
      <c r="G41" s="1">
        <v>0</v>
      </c>
      <c r="H41" s="1">
        <v>5838</v>
      </c>
      <c r="I41" s="1">
        <v>0</v>
      </c>
      <c r="J41">
        <f t="shared" si="28"/>
        <v>11.396006780901843</v>
      </c>
      <c r="K41">
        <f t="shared" si="29"/>
        <v>0.18015912738019343</v>
      </c>
      <c r="L41">
        <f t="shared" si="30"/>
        <v>242.90044730079066</v>
      </c>
      <c r="M41">
        <f t="shared" si="31"/>
        <v>14.597980262317126</v>
      </c>
      <c r="N41">
        <f t="shared" si="32"/>
        <v>7.6433817587286441</v>
      </c>
      <c r="O41">
        <f t="shared" si="33"/>
        <v>47.935684204101562</v>
      </c>
      <c r="P41" s="1">
        <v>3</v>
      </c>
      <c r="Q41">
        <f t="shared" si="34"/>
        <v>2.0786957442760468</v>
      </c>
      <c r="R41" s="1">
        <v>1</v>
      </c>
      <c r="S41">
        <f t="shared" si="35"/>
        <v>4.1573914885520935</v>
      </c>
      <c r="T41" s="1">
        <v>39.574256896972656</v>
      </c>
      <c r="U41" s="1">
        <v>47.935684204101562</v>
      </c>
      <c r="V41" s="1">
        <v>39.547447204589844</v>
      </c>
      <c r="W41" s="1">
        <v>400.69573974609375</v>
      </c>
      <c r="X41" s="1">
        <v>390.44247436523438</v>
      </c>
      <c r="Y41" s="1">
        <v>27.901340484619141</v>
      </c>
      <c r="Z41" s="1">
        <v>36.33843994140625</v>
      </c>
      <c r="AA41" s="1">
        <v>37.650146484375</v>
      </c>
      <c r="AB41" s="1">
        <v>49.035190582275391</v>
      </c>
      <c r="AC41" s="1">
        <v>500.20196533203125</v>
      </c>
      <c r="AD41" s="1">
        <v>282.47842407226562</v>
      </c>
      <c r="AE41" s="1">
        <v>379.69595336914062</v>
      </c>
      <c r="AF41" s="1">
        <v>97.786979675292969</v>
      </c>
      <c r="AG41" s="1">
        <v>16.032968521118164</v>
      </c>
      <c r="AH41" s="1">
        <v>-0.24610620737075806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36"/>
        <v>1.6673398844401039</v>
      </c>
      <c r="AQ41">
        <f t="shared" si="37"/>
        <v>1.4597980262317126E-2</v>
      </c>
      <c r="AR41">
        <f t="shared" si="38"/>
        <v>321.08568420410154</v>
      </c>
      <c r="AS41">
        <f t="shared" si="39"/>
        <v>312.72425689697263</v>
      </c>
      <c r="AT41">
        <f t="shared" si="40"/>
        <v>53.670899900249424</v>
      </c>
      <c r="AU41">
        <f t="shared" si="41"/>
        <v>-5.8194729420262234</v>
      </c>
      <c r="AV41">
        <f t="shared" si="42"/>
        <v>11.196808046710791</v>
      </c>
      <c r="AW41">
        <f t="shared" si="43"/>
        <v>114.50203374611228</v>
      </c>
      <c r="AX41">
        <f t="shared" si="44"/>
        <v>78.163593804706025</v>
      </c>
      <c r="AY41">
        <f t="shared" si="45"/>
        <v>43.754970550537109</v>
      </c>
      <c r="AZ41">
        <f t="shared" si="46"/>
        <v>9.0365796127385565</v>
      </c>
      <c r="BA41">
        <f t="shared" si="47"/>
        <v>0.17267626111480081</v>
      </c>
      <c r="BB41">
        <f t="shared" si="48"/>
        <v>3.553426287982147</v>
      </c>
      <c r="BC41">
        <f t="shared" si="49"/>
        <v>5.4831533247564099</v>
      </c>
      <c r="BD41">
        <f t="shared" si="50"/>
        <v>0.10857089898042796</v>
      </c>
      <c r="BE41">
        <f t="shared" si="51"/>
        <v>23.752501103321986</v>
      </c>
      <c r="BF41">
        <f t="shared" si="52"/>
        <v>0.6221158384360933</v>
      </c>
      <c r="BG41">
        <f t="shared" si="53"/>
        <v>29.234219347129265</v>
      </c>
      <c r="BH41">
        <f t="shared" si="54"/>
        <v>386.7419305996109</v>
      </c>
      <c r="BI41">
        <f t="shared" si="55"/>
        <v>8.6143584533937296E-3</v>
      </c>
    </row>
    <row r="42" spans="1:61">
      <c r="A42" s="1">
        <v>33</v>
      </c>
      <c r="B42" s="1" t="s">
        <v>117</v>
      </c>
      <c r="C42" s="1" t="s">
        <v>74</v>
      </c>
      <c r="D42" s="1">
        <v>0</v>
      </c>
      <c r="E42" s="1" t="s">
        <v>118</v>
      </c>
      <c r="F42" s="1" t="s">
        <v>106</v>
      </c>
      <c r="G42" s="1">
        <v>0</v>
      </c>
      <c r="H42" s="1">
        <v>5950</v>
      </c>
      <c r="I42" s="1">
        <v>0</v>
      </c>
      <c r="J42">
        <f t="shared" si="28"/>
        <v>1.5494202635118246</v>
      </c>
      <c r="K42">
        <f t="shared" si="29"/>
        <v>0.12364178487138304</v>
      </c>
      <c r="L42">
        <f t="shared" si="30"/>
        <v>326.58661549438762</v>
      </c>
      <c r="M42">
        <f t="shared" si="31"/>
        <v>10.45055113496014</v>
      </c>
      <c r="N42">
        <f t="shared" si="32"/>
        <v>7.8794054979858821</v>
      </c>
      <c r="O42">
        <f t="shared" si="33"/>
        <v>47.937896728515625</v>
      </c>
      <c r="P42" s="1">
        <v>3</v>
      </c>
      <c r="Q42">
        <f t="shared" si="34"/>
        <v>2.0786957442760468</v>
      </c>
      <c r="R42" s="1">
        <v>1</v>
      </c>
      <c r="S42">
        <f t="shared" si="35"/>
        <v>4.1573914885520935</v>
      </c>
      <c r="T42" s="1">
        <v>39.544254302978516</v>
      </c>
      <c r="U42" s="1">
        <v>47.937896728515625</v>
      </c>
      <c r="V42" s="1">
        <v>39.561717987060547</v>
      </c>
      <c r="W42" s="1">
        <v>400.76470947265625</v>
      </c>
      <c r="X42" s="1">
        <v>397.34518432617188</v>
      </c>
      <c r="Y42" s="1">
        <v>27.882482528686523</v>
      </c>
      <c r="Z42" s="1">
        <v>33.937160491943359</v>
      </c>
      <c r="AA42" s="1">
        <v>37.685718536376953</v>
      </c>
      <c r="AB42" s="1">
        <v>45.869167327880859</v>
      </c>
      <c r="AC42" s="1">
        <v>500.23580932617188</v>
      </c>
      <c r="AD42" s="1">
        <v>150.14675903320312</v>
      </c>
      <c r="AE42" s="1">
        <v>208.27938842773438</v>
      </c>
      <c r="AF42" s="1">
        <v>97.788215637207031</v>
      </c>
      <c r="AG42" s="1">
        <v>16.032968521118164</v>
      </c>
      <c r="AH42" s="1">
        <v>-0.24610620737075806</v>
      </c>
      <c r="AI42" s="1">
        <v>0.66666668653488159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36"/>
        <v>1.6674526977539061</v>
      </c>
      <c r="AQ42">
        <f t="shared" si="37"/>
        <v>1.0450551134960139E-2</v>
      </c>
      <c r="AR42">
        <f t="shared" si="38"/>
        <v>321.0878967285156</v>
      </c>
      <c r="AS42">
        <f t="shared" si="39"/>
        <v>312.69425430297849</v>
      </c>
      <c r="AT42">
        <f t="shared" si="40"/>
        <v>28.527883858330824</v>
      </c>
      <c r="AU42">
        <f t="shared" si="41"/>
        <v>-4.5203761778387692</v>
      </c>
      <c r="AV42">
        <f t="shared" si="42"/>
        <v>11.198059866286542</v>
      </c>
      <c r="AW42">
        <f t="shared" si="43"/>
        <v>114.51338786905769</v>
      </c>
      <c r="AX42">
        <f t="shared" si="44"/>
        <v>80.576227377114336</v>
      </c>
      <c r="AY42">
        <f t="shared" si="45"/>
        <v>43.74107551574707</v>
      </c>
      <c r="AZ42">
        <f t="shared" si="46"/>
        <v>9.0300493976047136</v>
      </c>
      <c r="BA42">
        <f t="shared" si="47"/>
        <v>0.1200708500082778</v>
      </c>
      <c r="BB42">
        <f t="shared" si="48"/>
        <v>3.3186543683006602</v>
      </c>
      <c r="BC42">
        <f t="shared" si="49"/>
        <v>5.7113950293040538</v>
      </c>
      <c r="BD42">
        <f t="shared" si="50"/>
        <v>7.535714045195456E-2</v>
      </c>
      <c r="BE42">
        <f t="shared" si="51"/>
        <v>31.936322380190795</v>
      </c>
      <c r="BF42">
        <f t="shared" si="52"/>
        <v>0.82192166503344333</v>
      </c>
      <c r="BG42">
        <f t="shared" si="53"/>
        <v>26.189581907874746</v>
      </c>
      <c r="BH42">
        <f t="shared" si="54"/>
        <v>396.84205216710029</v>
      </c>
      <c r="BI42">
        <f t="shared" si="55"/>
        <v>1.0225395388258182E-3</v>
      </c>
    </row>
    <row r="43" spans="1:61">
      <c r="A43" s="1">
        <v>34</v>
      </c>
      <c r="B43" s="1" t="s">
        <v>119</v>
      </c>
      <c r="C43" s="1" t="s">
        <v>74</v>
      </c>
      <c r="D43" s="1">
        <v>0</v>
      </c>
      <c r="E43" s="1" t="s">
        <v>80</v>
      </c>
      <c r="F43" s="1" t="s">
        <v>91</v>
      </c>
      <c r="G43" s="1">
        <v>0</v>
      </c>
      <c r="H43" s="1">
        <v>6167</v>
      </c>
      <c r="I43" s="1">
        <v>0</v>
      </c>
      <c r="J43">
        <f t="shared" si="28"/>
        <v>6.8375494937669119</v>
      </c>
      <c r="K43">
        <f t="shared" si="29"/>
        <v>0.28283424881822394</v>
      </c>
      <c r="L43">
        <f t="shared" si="30"/>
        <v>308.95746518260114</v>
      </c>
      <c r="M43">
        <f t="shared" si="31"/>
        <v>21.357212666155565</v>
      </c>
      <c r="N43">
        <f t="shared" si="32"/>
        <v>7.2629344500446829</v>
      </c>
      <c r="O43">
        <f t="shared" si="33"/>
        <v>47.243343353271484</v>
      </c>
      <c r="P43" s="1">
        <v>2</v>
      </c>
      <c r="Q43">
        <f t="shared" si="34"/>
        <v>2.2982609868049622</v>
      </c>
      <c r="R43" s="1">
        <v>1</v>
      </c>
      <c r="S43">
        <f t="shared" si="35"/>
        <v>4.5965219736099243</v>
      </c>
      <c r="T43" s="1">
        <v>39.400112152099609</v>
      </c>
      <c r="U43" s="1">
        <v>47.243343353271484</v>
      </c>
      <c r="V43" s="1">
        <v>39.434883117675781</v>
      </c>
      <c r="W43" s="1">
        <v>400.505126953125</v>
      </c>
      <c r="X43" s="1">
        <v>394.40365600585938</v>
      </c>
      <c r="Y43" s="1">
        <v>28.05413818359375</v>
      </c>
      <c r="Z43" s="1">
        <v>36.283157348632812</v>
      </c>
      <c r="AA43" s="1">
        <v>38.211658477783203</v>
      </c>
      <c r="AB43" s="1">
        <v>49.420150756835938</v>
      </c>
      <c r="AC43" s="1">
        <v>500.23715209960938</v>
      </c>
      <c r="AD43" s="1">
        <v>545.92938232421875</v>
      </c>
      <c r="AE43" s="1">
        <v>573.2681884765625</v>
      </c>
      <c r="AF43" s="1">
        <v>97.787467956542969</v>
      </c>
      <c r="AG43" s="1">
        <v>16.032968521118164</v>
      </c>
      <c r="AH43" s="1">
        <v>-0.24610620737075806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2.5011857604980468</v>
      </c>
      <c r="AQ43">
        <f t="shared" si="37"/>
        <v>2.1357212666155565E-2</v>
      </c>
      <c r="AR43">
        <f t="shared" si="38"/>
        <v>320.39334335327146</v>
      </c>
      <c r="AS43">
        <f t="shared" si="39"/>
        <v>312.55011215209959</v>
      </c>
      <c r="AT43">
        <f t="shared" si="40"/>
        <v>103.72658134000449</v>
      </c>
      <c r="AU43">
        <f t="shared" si="41"/>
        <v>-7.1447235255164623</v>
      </c>
      <c r="AV43">
        <f t="shared" si="42"/>
        <v>10.810972536636321</v>
      </c>
      <c r="AW43">
        <f t="shared" si="43"/>
        <v>110.5558080452676</v>
      </c>
      <c r="AX43">
        <f t="shared" si="44"/>
        <v>74.272650696634784</v>
      </c>
      <c r="AY43">
        <f t="shared" si="45"/>
        <v>43.321727752685547</v>
      </c>
      <c r="AZ43">
        <f t="shared" si="46"/>
        <v>8.8348805727798698</v>
      </c>
      <c r="BA43">
        <f t="shared" si="47"/>
        <v>0.2664396244747772</v>
      </c>
      <c r="BB43">
        <f t="shared" si="48"/>
        <v>3.5480380865916379</v>
      </c>
      <c r="BC43">
        <f t="shared" si="49"/>
        <v>5.2868424861882319</v>
      </c>
      <c r="BD43">
        <f t="shared" si="50"/>
        <v>0.1679239984683448</v>
      </c>
      <c r="BE43">
        <f t="shared" si="51"/>
        <v>30.212168226478351</v>
      </c>
      <c r="BF43">
        <f t="shared" si="52"/>
        <v>0.78335345141428192</v>
      </c>
      <c r="BG43">
        <f t="shared" si="53"/>
        <v>31.698378925985992</v>
      </c>
      <c r="BH43">
        <f t="shared" si="54"/>
        <v>392.39546549364564</v>
      </c>
      <c r="BI43">
        <f t="shared" si="55"/>
        <v>5.5234897912477803E-3</v>
      </c>
    </row>
    <row r="44" spans="1:61">
      <c r="A44" s="1">
        <v>35</v>
      </c>
      <c r="B44" s="1" t="s">
        <v>120</v>
      </c>
      <c r="C44" s="1" t="s">
        <v>74</v>
      </c>
      <c r="D44" s="1">
        <v>0</v>
      </c>
      <c r="E44" s="1" t="s">
        <v>93</v>
      </c>
      <c r="F44" s="1" t="s">
        <v>91</v>
      </c>
      <c r="G44" s="1">
        <v>0</v>
      </c>
      <c r="H44" s="1">
        <v>6301.5</v>
      </c>
      <c r="I44" s="1">
        <v>0</v>
      </c>
      <c r="J44">
        <f t="shared" si="28"/>
        <v>5.3457109806616563</v>
      </c>
      <c r="K44">
        <f t="shared" si="29"/>
        <v>0.24605555122378331</v>
      </c>
      <c r="L44">
        <f t="shared" si="30"/>
        <v>313.17831902749703</v>
      </c>
      <c r="M44">
        <f t="shared" si="31"/>
        <v>18.038708390115506</v>
      </c>
      <c r="N44">
        <f t="shared" si="32"/>
        <v>7.0279232907208602</v>
      </c>
      <c r="O44">
        <f t="shared" si="33"/>
        <v>47.213092803955078</v>
      </c>
      <c r="P44" s="1">
        <v>3</v>
      </c>
      <c r="Q44">
        <f t="shared" si="34"/>
        <v>2.0786957442760468</v>
      </c>
      <c r="R44" s="1">
        <v>1</v>
      </c>
      <c r="S44">
        <f t="shared" si="35"/>
        <v>4.1573914885520935</v>
      </c>
      <c r="T44" s="1">
        <v>39.390296936035156</v>
      </c>
      <c r="U44" s="1">
        <v>47.213092803955078</v>
      </c>
      <c r="V44" s="1">
        <v>39.420719146728516</v>
      </c>
      <c r="W44" s="1">
        <v>400.69088745117188</v>
      </c>
      <c r="X44" s="1">
        <v>393.2308349609375</v>
      </c>
      <c r="Y44" s="1">
        <v>28.115106582641602</v>
      </c>
      <c r="Z44" s="1">
        <v>38.516716003417969</v>
      </c>
      <c r="AA44" s="1">
        <v>38.314910888671875</v>
      </c>
      <c r="AB44" s="1">
        <v>52.490093231201172</v>
      </c>
      <c r="AC44" s="1">
        <v>500.22787475585938</v>
      </c>
      <c r="AD44" s="1">
        <v>643.35089111328125</v>
      </c>
      <c r="AE44" s="1">
        <v>728.53814697265625</v>
      </c>
      <c r="AF44" s="1">
        <v>97.787567138671875</v>
      </c>
      <c r="AG44" s="1">
        <v>16.032968521118164</v>
      </c>
      <c r="AH44" s="1">
        <v>-0.24610620737075806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1.6674262491861975</v>
      </c>
      <c r="AQ44">
        <f t="shared" si="37"/>
        <v>1.8038708390115506E-2</v>
      </c>
      <c r="AR44">
        <f t="shared" si="38"/>
        <v>320.36309280395506</v>
      </c>
      <c r="AS44">
        <f t="shared" si="39"/>
        <v>312.54029693603513</v>
      </c>
      <c r="AT44">
        <f t="shared" si="40"/>
        <v>122.23666777765538</v>
      </c>
      <c r="AU44">
        <f t="shared" si="41"/>
        <v>-6.4465028473153074</v>
      </c>
      <c r="AV44">
        <f t="shared" si="42"/>
        <v>10.794379242866253</v>
      </c>
      <c r="AW44">
        <f t="shared" si="43"/>
        <v>110.38600876079489</v>
      </c>
      <c r="AX44">
        <f t="shared" si="44"/>
        <v>71.869292757376925</v>
      </c>
      <c r="AY44">
        <f t="shared" si="45"/>
        <v>43.301694869995117</v>
      </c>
      <c r="AZ44">
        <f t="shared" si="46"/>
        <v>8.8256491221080839</v>
      </c>
      <c r="BA44">
        <f t="shared" si="47"/>
        <v>0.23230647379849395</v>
      </c>
      <c r="BB44">
        <f t="shared" si="48"/>
        <v>3.766455952145392</v>
      </c>
      <c r="BC44">
        <f t="shared" si="49"/>
        <v>5.0591931699626915</v>
      </c>
      <c r="BD44">
        <f t="shared" si="50"/>
        <v>0.14636723418982334</v>
      </c>
      <c r="BE44">
        <f t="shared" si="51"/>
        <v>30.624945898277765</v>
      </c>
      <c r="BF44">
        <f t="shared" si="52"/>
        <v>0.7964236046204447</v>
      </c>
      <c r="BG44">
        <f t="shared" si="53"/>
        <v>33.586213825178021</v>
      </c>
      <c r="BH44">
        <f t="shared" si="54"/>
        <v>391.49496047238733</v>
      </c>
      <c r="BI44">
        <f t="shared" si="55"/>
        <v>4.5860664931028612E-3</v>
      </c>
    </row>
    <row r="45" spans="1:61">
      <c r="A45" s="1">
        <v>36</v>
      </c>
      <c r="B45" s="1" t="s">
        <v>121</v>
      </c>
      <c r="C45" s="1" t="s">
        <v>74</v>
      </c>
      <c r="D45" s="1">
        <v>0</v>
      </c>
      <c r="E45" s="1" t="s">
        <v>95</v>
      </c>
      <c r="F45" s="1" t="s">
        <v>91</v>
      </c>
      <c r="G45" s="1">
        <v>0</v>
      </c>
      <c r="H45" s="1">
        <v>6399</v>
      </c>
      <c r="I45" s="1">
        <v>0</v>
      </c>
      <c r="J45">
        <f t="shared" si="28"/>
        <v>5.8862221339404721</v>
      </c>
      <c r="K45">
        <f t="shared" si="29"/>
        <v>0.14352028903932965</v>
      </c>
      <c r="L45">
        <f t="shared" si="30"/>
        <v>280.82475342662582</v>
      </c>
      <c r="M45">
        <f t="shared" si="31"/>
        <v>11.302071891085497</v>
      </c>
      <c r="N45">
        <f t="shared" si="32"/>
        <v>7.400445287125633</v>
      </c>
      <c r="O45">
        <f t="shared" si="33"/>
        <v>47.593070983886719</v>
      </c>
      <c r="P45" s="1">
        <v>4</v>
      </c>
      <c r="Q45">
        <f t="shared" si="34"/>
        <v>1.8591305017471313</v>
      </c>
      <c r="R45" s="1">
        <v>1</v>
      </c>
      <c r="S45">
        <f t="shared" si="35"/>
        <v>3.7182610034942627</v>
      </c>
      <c r="T45" s="1">
        <v>39.461963653564453</v>
      </c>
      <c r="U45" s="1">
        <v>47.593070983886719</v>
      </c>
      <c r="V45" s="1">
        <v>39.503894805908203</v>
      </c>
      <c r="W45" s="1">
        <v>400.683837890625</v>
      </c>
      <c r="X45" s="1">
        <v>392.43096923828125</v>
      </c>
      <c r="Y45" s="1">
        <v>28.151494979858398</v>
      </c>
      <c r="Z45" s="1">
        <v>36.8553466796875</v>
      </c>
      <c r="AA45" s="1">
        <v>38.217010498046875</v>
      </c>
      <c r="AB45" s="1">
        <v>50.032909393310547</v>
      </c>
      <c r="AC45" s="1">
        <v>500.26266479492188</v>
      </c>
      <c r="AD45" s="1">
        <v>724.9095458984375</v>
      </c>
      <c r="AE45" s="1">
        <v>930.771728515625</v>
      </c>
      <c r="AF45" s="1">
        <v>97.786834716796875</v>
      </c>
      <c r="AG45" s="1">
        <v>16.032968521118164</v>
      </c>
      <c r="AH45" s="1">
        <v>-0.24610620737075806</v>
      </c>
      <c r="AI45" s="1">
        <v>0.66666668653488159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1.2506566619873045</v>
      </c>
      <c r="AQ45">
        <f t="shared" si="37"/>
        <v>1.1302071891085497E-2</v>
      </c>
      <c r="AR45">
        <f t="shared" si="38"/>
        <v>320.7430709838867</v>
      </c>
      <c r="AS45">
        <f t="shared" si="39"/>
        <v>312.61196365356443</v>
      </c>
      <c r="AT45">
        <f t="shared" si="40"/>
        <v>137.73281199238409</v>
      </c>
      <c r="AU45">
        <f t="shared" si="41"/>
        <v>-4.2994112212328925</v>
      </c>
      <c r="AV45">
        <f t="shared" si="42"/>
        <v>11.004412981322483</v>
      </c>
      <c r="AW45">
        <f t="shared" si="43"/>
        <v>112.53470892265472</v>
      </c>
      <c r="AX45">
        <f t="shared" si="44"/>
        <v>75.679362242967215</v>
      </c>
      <c r="AY45">
        <f t="shared" si="45"/>
        <v>43.527517318725586</v>
      </c>
      <c r="AZ45">
        <f t="shared" si="46"/>
        <v>8.9301962265478707</v>
      </c>
      <c r="BA45">
        <f t="shared" si="47"/>
        <v>0.13818646202904367</v>
      </c>
      <c r="BB45">
        <f t="shared" si="48"/>
        <v>3.6039676941968501</v>
      </c>
      <c r="BC45">
        <f t="shared" si="49"/>
        <v>5.3262285323510206</v>
      </c>
      <c r="BD45">
        <f t="shared" si="50"/>
        <v>8.683041847432818E-2</v>
      </c>
      <c r="BE45">
        <f t="shared" si="51"/>
        <v>27.460963747714697</v>
      </c>
      <c r="BF45">
        <f t="shared" si="52"/>
        <v>0.71560293513968587</v>
      </c>
      <c r="BG45">
        <f t="shared" si="53"/>
        <v>30.022524127592121</v>
      </c>
      <c r="BH45">
        <f t="shared" si="54"/>
        <v>390.29384119015555</v>
      </c>
      <c r="BI45">
        <f t="shared" si="55"/>
        <v>4.5278512593924071E-3</v>
      </c>
    </row>
    <row r="46" spans="1:61">
      <c r="A46" s="1">
        <v>37</v>
      </c>
      <c r="B46" s="1" t="s">
        <v>122</v>
      </c>
      <c r="C46" s="1" t="s">
        <v>74</v>
      </c>
      <c r="D46" s="1">
        <v>0</v>
      </c>
      <c r="E46" s="1" t="s">
        <v>97</v>
      </c>
      <c r="F46" s="1" t="s">
        <v>91</v>
      </c>
      <c r="G46" s="1">
        <v>0</v>
      </c>
      <c r="H46" s="1">
        <v>6522</v>
      </c>
      <c r="I46" s="1">
        <v>0</v>
      </c>
      <c r="J46">
        <f t="shared" si="28"/>
        <v>7.6319194768574672</v>
      </c>
      <c r="K46">
        <f t="shared" si="29"/>
        <v>0.34616579427934524</v>
      </c>
      <c r="L46">
        <f t="shared" si="30"/>
        <v>309.28561228357296</v>
      </c>
      <c r="M46">
        <f t="shared" si="31"/>
        <v>28.035783663397648</v>
      </c>
      <c r="N46">
        <f t="shared" si="32"/>
        <v>7.8402367636965469</v>
      </c>
      <c r="O46">
        <f t="shared" si="33"/>
        <v>48.275737762451172</v>
      </c>
      <c r="P46" s="1">
        <v>1.5</v>
      </c>
      <c r="Q46">
        <f t="shared" si="34"/>
        <v>2.4080436080694199</v>
      </c>
      <c r="R46" s="1">
        <v>1</v>
      </c>
      <c r="S46">
        <f t="shared" si="35"/>
        <v>4.8160872161388397</v>
      </c>
      <c r="T46" s="1">
        <v>39.671966552734375</v>
      </c>
      <c r="U46" s="1">
        <v>48.275737762451172</v>
      </c>
      <c r="V46" s="1">
        <v>39.667064666748047</v>
      </c>
      <c r="W46" s="1">
        <v>400.79534912109375</v>
      </c>
      <c r="X46" s="1">
        <v>395.1846923828125</v>
      </c>
      <c r="Y46" s="1">
        <v>28.206846237182617</v>
      </c>
      <c r="Z46" s="1">
        <v>36.308284759521484</v>
      </c>
      <c r="AA46" s="1">
        <v>37.86279296875</v>
      </c>
      <c r="AB46" s="1">
        <v>48.737564086914062</v>
      </c>
      <c r="AC46" s="1">
        <v>500.24176025390625</v>
      </c>
      <c r="AD46" s="1">
        <v>401.66351318359375</v>
      </c>
      <c r="AE46" s="1">
        <v>576.17144775390625</v>
      </c>
      <c r="AF46" s="1">
        <v>97.784637451171875</v>
      </c>
      <c r="AG46" s="1">
        <v>16.032968521118164</v>
      </c>
      <c r="AH46" s="1">
        <v>-0.24610620737075806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3.3349450683593749</v>
      </c>
      <c r="AQ46">
        <f t="shared" si="37"/>
        <v>2.8035783663397647E-2</v>
      </c>
      <c r="AR46">
        <f t="shared" si="38"/>
        <v>321.42573776245115</v>
      </c>
      <c r="AS46">
        <f t="shared" si="39"/>
        <v>312.82196655273435</v>
      </c>
      <c r="AT46">
        <f t="shared" si="40"/>
        <v>76.316066547242372</v>
      </c>
      <c r="AU46">
        <f t="shared" si="41"/>
        <v>-9.2576356699369367</v>
      </c>
      <c r="AV46">
        <f t="shared" si="42"/>
        <v>11.390629225380264</v>
      </c>
      <c r="AW46">
        <f t="shared" si="43"/>
        <v>116.48689939734246</v>
      </c>
      <c r="AX46">
        <f t="shared" si="44"/>
        <v>80.178614637820971</v>
      </c>
      <c r="AY46">
        <f t="shared" si="45"/>
        <v>43.973852157592773</v>
      </c>
      <c r="AZ46">
        <f t="shared" si="46"/>
        <v>9.1399871637981818</v>
      </c>
      <c r="BA46">
        <f t="shared" si="47"/>
        <v>0.3229529147697176</v>
      </c>
      <c r="BB46">
        <f t="shared" si="48"/>
        <v>3.5503924616837175</v>
      </c>
      <c r="BC46">
        <f t="shared" si="49"/>
        <v>5.5895947021144643</v>
      </c>
      <c r="BD46">
        <f t="shared" si="50"/>
        <v>0.20381019198446293</v>
      </c>
      <c r="BE46">
        <f t="shared" si="51"/>
        <v>30.243381466012892</v>
      </c>
      <c r="BF46">
        <f t="shared" si="52"/>
        <v>0.78263560872942484</v>
      </c>
      <c r="BG46">
        <f t="shared" si="53"/>
        <v>30.473324607625727</v>
      </c>
      <c r="BH46">
        <f t="shared" si="54"/>
        <v>393.04538492608049</v>
      </c>
      <c r="BI46">
        <f t="shared" si="55"/>
        <v>5.9171273475524411E-3</v>
      </c>
    </row>
    <row r="47" spans="1:61">
      <c r="A47" s="1">
        <v>38</v>
      </c>
      <c r="B47" s="1" t="s">
        <v>123</v>
      </c>
      <c r="C47" s="1" t="s">
        <v>74</v>
      </c>
      <c r="D47" s="1">
        <v>0</v>
      </c>
      <c r="E47" s="1" t="s">
        <v>118</v>
      </c>
      <c r="F47" s="1" t="s">
        <v>91</v>
      </c>
      <c r="G47" s="1">
        <v>0</v>
      </c>
      <c r="H47" s="1">
        <v>6607.5</v>
      </c>
      <c r="I47" s="1">
        <v>0</v>
      </c>
      <c r="J47">
        <f t="shared" si="28"/>
        <v>6.2671185953270951</v>
      </c>
      <c r="K47">
        <f t="shared" si="29"/>
        <v>0.209396575768279</v>
      </c>
      <c r="L47">
        <f t="shared" si="30"/>
        <v>297.73479020734868</v>
      </c>
      <c r="M47">
        <f t="shared" si="31"/>
        <v>16.409839283323954</v>
      </c>
      <c r="N47">
        <f t="shared" si="32"/>
        <v>7.4393501050065129</v>
      </c>
      <c r="O47">
        <f t="shared" si="33"/>
        <v>47.810092926025391</v>
      </c>
      <c r="P47" s="1">
        <v>3</v>
      </c>
      <c r="Q47">
        <f t="shared" si="34"/>
        <v>2.0786957442760468</v>
      </c>
      <c r="R47" s="1">
        <v>1</v>
      </c>
      <c r="S47">
        <f t="shared" si="35"/>
        <v>4.1573914885520935</v>
      </c>
      <c r="T47" s="1">
        <v>39.724613189697266</v>
      </c>
      <c r="U47" s="1">
        <v>47.810092926025391</v>
      </c>
      <c r="V47" s="1">
        <v>39.728164672851562</v>
      </c>
      <c r="W47" s="1">
        <v>400.47390747070312</v>
      </c>
      <c r="X47" s="1">
        <v>392.84967041015625</v>
      </c>
      <c r="Y47" s="1">
        <v>28.231893539428711</v>
      </c>
      <c r="Z47" s="1">
        <v>37.701629638671875</v>
      </c>
      <c r="AA47" s="1">
        <v>37.789310455322266</v>
      </c>
      <c r="AB47" s="1">
        <v>50.464862823486328</v>
      </c>
      <c r="AC47" s="1">
        <v>500.26193237304688</v>
      </c>
      <c r="AD47" s="1">
        <v>721.72308349609375</v>
      </c>
      <c r="AE47" s="1">
        <v>279.30307006835938</v>
      </c>
      <c r="AF47" s="1">
        <v>97.78350830078125</v>
      </c>
      <c r="AG47" s="1">
        <v>16.032968521118164</v>
      </c>
      <c r="AH47" s="1">
        <v>-0.24610620737075806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36"/>
        <v>1.6675397745768226</v>
      </c>
      <c r="AQ47">
        <f t="shared" si="37"/>
        <v>1.6409839283323954E-2</v>
      </c>
      <c r="AR47">
        <f t="shared" si="38"/>
        <v>320.96009292602537</v>
      </c>
      <c r="AS47">
        <f t="shared" si="39"/>
        <v>312.87461318969724</v>
      </c>
      <c r="AT47">
        <f t="shared" si="40"/>
        <v>137.12738414353589</v>
      </c>
      <c r="AU47">
        <f t="shared" si="41"/>
        <v>-5.7597703316518327</v>
      </c>
      <c r="AV47">
        <f t="shared" si="42"/>
        <v>11.125947719732565</v>
      </c>
      <c r="AW47">
        <f t="shared" si="43"/>
        <v>113.78143321989678</v>
      </c>
      <c r="AX47">
        <f t="shared" si="44"/>
        <v>76.079803581224908</v>
      </c>
      <c r="AY47">
        <f t="shared" si="45"/>
        <v>43.767353057861328</v>
      </c>
      <c r="AZ47">
        <f t="shared" si="46"/>
        <v>9.0424024307034152</v>
      </c>
      <c r="BA47">
        <f t="shared" si="47"/>
        <v>0.19935557416764266</v>
      </c>
      <c r="BB47">
        <f t="shared" si="48"/>
        <v>3.6865976147260517</v>
      </c>
      <c r="BC47">
        <f t="shared" si="49"/>
        <v>5.355804815977363</v>
      </c>
      <c r="BD47">
        <f t="shared" si="50"/>
        <v>0.12546205782974815</v>
      </c>
      <c r="BE47">
        <f t="shared" si="51"/>
        <v>29.113552329671645</v>
      </c>
      <c r="BF47">
        <f t="shared" si="52"/>
        <v>0.75788479062868375</v>
      </c>
      <c r="BG47">
        <f t="shared" si="53"/>
        <v>31.124723992967375</v>
      </c>
      <c r="BH47">
        <f t="shared" si="54"/>
        <v>390.8145938177812</v>
      </c>
      <c r="BI47">
        <f t="shared" si="55"/>
        <v>4.9911732979372259E-3</v>
      </c>
    </row>
    <row r="48" spans="1:61">
      <c r="A48" s="1">
        <v>39</v>
      </c>
      <c r="B48" s="1" t="s">
        <v>124</v>
      </c>
      <c r="C48" s="1" t="s">
        <v>74</v>
      </c>
      <c r="D48" s="1">
        <v>0</v>
      </c>
      <c r="E48" s="1" t="s">
        <v>125</v>
      </c>
      <c r="F48" s="1" t="s">
        <v>91</v>
      </c>
      <c r="G48" s="1">
        <v>0</v>
      </c>
      <c r="H48" s="1">
        <v>6720.5</v>
      </c>
      <c r="I48" s="1">
        <v>0</v>
      </c>
      <c r="J48">
        <f t="shared" si="28"/>
        <v>6.0757950680512414</v>
      </c>
      <c r="K48">
        <f t="shared" si="29"/>
        <v>0.18315621932222376</v>
      </c>
      <c r="L48">
        <f t="shared" si="30"/>
        <v>290.6058264993809</v>
      </c>
      <c r="M48">
        <f t="shared" si="31"/>
        <v>14.96818890755878</v>
      </c>
      <c r="N48">
        <f t="shared" si="32"/>
        <v>7.7123085597465604</v>
      </c>
      <c r="O48">
        <f t="shared" si="33"/>
        <v>48.399085998535156</v>
      </c>
      <c r="P48" s="1">
        <v>3.5</v>
      </c>
      <c r="Q48">
        <f t="shared" si="34"/>
        <v>1.9689131230115891</v>
      </c>
      <c r="R48" s="1">
        <v>1</v>
      </c>
      <c r="S48">
        <f t="shared" si="35"/>
        <v>3.9378262460231781</v>
      </c>
      <c r="T48" s="1">
        <v>39.690387725830078</v>
      </c>
      <c r="U48" s="1">
        <v>48.399085998535156</v>
      </c>
      <c r="V48" s="1">
        <v>39.719139099121094</v>
      </c>
      <c r="W48" s="1">
        <v>400.574951171875</v>
      </c>
      <c r="X48" s="1">
        <v>392.21609497070312</v>
      </c>
      <c r="Y48" s="1">
        <v>28.272436141967773</v>
      </c>
      <c r="Z48" s="1">
        <v>38.343910217285156</v>
      </c>
      <c r="AA48" s="1">
        <v>37.912326812744141</v>
      </c>
      <c r="AB48" s="1">
        <v>51.417816162109375</v>
      </c>
      <c r="AC48" s="1">
        <v>500.22344970703125</v>
      </c>
      <c r="AD48" s="1">
        <v>248.73272705078125</v>
      </c>
      <c r="AE48" s="1">
        <v>455.3228759765625</v>
      </c>
      <c r="AF48" s="1">
        <v>97.781829833984375</v>
      </c>
      <c r="AG48" s="1">
        <v>16.032968521118164</v>
      </c>
      <c r="AH48" s="1">
        <v>-0.24610620737075806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36"/>
        <v>1.4292098563058035</v>
      </c>
      <c r="AQ48">
        <f t="shared" si="37"/>
        <v>1.496818890755878E-2</v>
      </c>
      <c r="AR48">
        <f t="shared" si="38"/>
        <v>321.54908599853513</v>
      </c>
      <c r="AS48">
        <f t="shared" si="39"/>
        <v>312.84038772583006</v>
      </c>
      <c r="AT48">
        <f t="shared" si="40"/>
        <v>47.259217546623404</v>
      </c>
      <c r="AU48">
        <f t="shared" si="41"/>
        <v>-6.3415034966966894</v>
      </c>
      <c r="AV48">
        <f t="shared" si="42"/>
        <v>11.461646263782713</v>
      </c>
      <c r="AW48">
        <f t="shared" si="43"/>
        <v>117.21652461651094</v>
      </c>
      <c r="AX48">
        <f t="shared" si="44"/>
        <v>78.872614399225782</v>
      </c>
      <c r="AY48">
        <f t="shared" si="45"/>
        <v>44.044736862182617</v>
      </c>
      <c r="AZ48">
        <f t="shared" si="46"/>
        <v>9.1736942920501416</v>
      </c>
      <c r="BA48">
        <f t="shared" si="47"/>
        <v>0.17501587877030178</v>
      </c>
      <c r="BB48">
        <f t="shared" si="48"/>
        <v>3.7493377040361522</v>
      </c>
      <c r="BC48">
        <f t="shared" si="49"/>
        <v>5.424356588013989</v>
      </c>
      <c r="BD48">
        <f t="shared" si="50"/>
        <v>0.11008827150773223</v>
      </c>
      <c r="BE48">
        <f t="shared" si="51"/>
        <v>28.41596947552685</v>
      </c>
      <c r="BF48">
        <f t="shared" si="52"/>
        <v>0.74093294544959432</v>
      </c>
      <c r="BG48">
        <f t="shared" si="53"/>
        <v>30.279780690859958</v>
      </c>
      <c r="BH48">
        <f t="shared" si="54"/>
        <v>390.13313781886012</v>
      </c>
      <c r="BI48">
        <f t="shared" si="55"/>
        <v>4.7156656112770316E-3</v>
      </c>
    </row>
    <row r="49" spans="1:61">
      <c r="A49" s="1">
        <v>40</v>
      </c>
      <c r="B49" s="1" t="s">
        <v>126</v>
      </c>
      <c r="C49" s="1" t="s">
        <v>74</v>
      </c>
      <c r="D49" s="1">
        <v>0</v>
      </c>
      <c r="E49" s="1" t="s">
        <v>127</v>
      </c>
      <c r="F49" s="1" t="s">
        <v>86</v>
      </c>
      <c r="G49" s="1">
        <v>0</v>
      </c>
      <c r="H49" s="1">
        <v>6831.5</v>
      </c>
      <c r="I49" s="1">
        <v>0</v>
      </c>
      <c r="J49">
        <f t="shared" si="28"/>
        <v>3.7691310343836544</v>
      </c>
      <c r="K49">
        <f t="shared" si="29"/>
        <v>0.15531670006107404</v>
      </c>
      <c r="L49">
        <f t="shared" si="30"/>
        <v>304.37582321610068</v>
      </c>
      <c r="M49">
        <f t="shared" si="31"/>
        <v>12.097261563108558</v>
      </c>
      <c r="N49">
        <f t="shared" si="32"/>
        <v>7.3904083635007032</v>
      </c>
      <c r="O49">
        <f t="shared" si="33"/>
        <v>48.485065460205078</v>
      </c>
      <c r="P49" s="1">
        <v>6</v>
      </c>
      <c r="Q49">
        <f t="shared" si="34"/>
        <v>1.4200000166893005</v>
      </c>
      <c r="R49" s="1">
        <v>1</v>
      </c>
      <c r="S49">
        <f t="shared" si="35"/>
        <v>2.8400000333786011</v>
      </c>
      <c r="T49" s="1">
        <v>39.485443115234375</v>
      </c>
      <c r="U49" s="1">
        <v>48.485065460205078</v>
      </c>
      <c r="V49" s="1">
        <v>39.566524505615234</v>
      </c>
      <c r="W49" s="1">
        <v>400.52090454101562</v>
      </c>
      <c r="X49" s="1">
        <v>390.3365478515625</v>
      </c>
      <c r="Y49" s="1">
        <v>28.246559143066406</v>
      </c>
      <c r="Z49" s="1">
        <v>42.144641876220703</v>
      </c>
      <c r="AA49" s="1">
        <v>38.295722961425781</v>
      </c>
      <c r="AB49" s="1">
        <v>57.138275146484375</v>
      </c>
      <c r="AC49" s="1">
        <v>500.24569702148438</v>
      </c>
      <c r="AD49" s="1">
        <v>166.40133666992188</v>
      </c>
      <c r="AE49" s="1">
        <v>183.51425170898438</v>
      </c>
      <c r="AF49" s="1">
        <v>97.781486511230469</v>
      </c>
      <c r="AG49" s="1">
        <v>16.032968521118164</v>
      </c>
      <c r="AH49" s="1">
        <v>-0.24610620737075806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36"/>
        <v>0.83374282836914049</v>
      </c>
      <c r="AQ49">
        <f t="shared" si="37"/>
        <v>1.2097261563108558E-2</v>
      </c>
      <c r="AR49">
        <f t="shared" si="38"/>
        <v>321.63506546020506</v>
      </c>
      <c r="AS49">
        <f t="shared" si="39"/>
        <v>312.63544311523435</v>
      </c>
      <c r="AT49">
        <f t="shared" si="40"/>
        <v>31.616253570553454</v>
      </c>
      <c r="AU49">
        <f t="shared" si="41"/>
        <v>-7.1638912277039974</v>
      </c>
      <c r="AV49">
        <f t="shared" si="42"/>
        <v>11.511374094641017</v>
      </c>
      <c r="AW49">
        <f t="shared" si="43"/>
        <v>117.72549697655603</v>
      </c>
      <c r="AX49">
        <f t="shared" si="44"/>
        <v>75.580855100335327</v>
      </c>
      <c r="AY49">
        <f t="shared" si="45"/>
        <v>43.985254287719727</v>
      </c>
      <c r="AZ49">
        <f t="shared" si="46"/>
        <v>9.1454018698616952</v>
      </c>
      <c r="BA49">
        <f t="shared" si="47"/>
        <v>0.14726303513524175</v>
      </c>
      <c r="BB49">
        <f t="shared" si="48"/>
        <v>4.1209657311403136</v>
      </c>
      <c r="BC49">
        <f t="shared" si="49"/>
        <v>5.0244361387213816</v>
      </c>
      <c r="BD49">
        <f t="shared" si="50"/>
        <v>9.2730601098977766E-2</v>
      </c>
      <c r="BE49">
        <f t="shared" si="51"/>
        <v>29.762320452149819</v>
      </c>
      <c r="BF49">
        <f t="shared" si="52"/>
        <v>0.77977792469448437</v>
      </c>
      <c r="BG49">
        <f t="shared" si="53"/>
        <v>33.839560170252135</v>
      </c>
      <c r="BH49">
        <f t="shared" si="54"/>
        <v>388.5448834724728</v>
      </c>
      <c r="BI49">
        <f t="shared" si="55"/>
        <v>3.2826512934026725E-3</v>
      </c>
    </row>
    <row r="50" spans="1:61">
      <c r="A50" s="1">
        <v>41</v>
      </c>
      <c r="B50" s="1" t="s">
        <v>128</v>
      </c>
      <c r="C50" s="1" t="s">
        <v>74</v>
      </c>
      <c r="D50" s="1">
        <v>0</v>
      </c>
      <c r="E50" s="1" t="s">
        <v>127</v>
      </c>
      <c r="F50" s="1" t="s">
        <v>86</v>
      </c>
      <c r="G50" s="1">
        <v>0</v>
      </c>
      <c r="H50" s="1">
        <v>7088.5</v>
      </c>
      <c r="I50" s="1">
        <v>0</v>
      </c>
      <c r="J50">
        <f t="shared" si="28"/>
        <v>3.1527573622966121</v>
      </c>
      <c r="K50">
        <f t="shared" si="29"/>
        <v>0.21130803318620484</v>
      </c>
      <c r="L50">
        <f t="shared" si="30"/>
        <v>331.89031053315915</v>
      </c>
      <c r="M50">
        <f t="shared" si="31"/>
        <v>11.757842835034952</v>
      </c>
      <c r="N50">
        <f t="shared" si="32"/>
        <v>5.4396837008742605</v>
      </c>
      <c r="O50">
        <f t="shared" si="33"/>
        <v>44.738506317138672</v>
      </c>
      <c r="P50" s="1">
        <v>6</v>
      </c>
      <c r="Q50">
        <f t="shared" si="34"/>
        <v>1.4200000166893005</v>
      </c>
      <c r="R50" s="1">
        <v>1</v>
      </c>
      <c r="S50">
        <f t="shared" si="35"/>
        <v>2.8400000333786011</v>
      </c>
      <c r="T50" s="1">
        <v>38.895111083984375</v>
      </c>
      <c r="U50" s="1">
        <v>44.738506317138672</v>
      </c>
      <c r="V50" s="1">
        <v>38.999828338623047</v>
      </c>
      <c r="W50" s="1">
        <v>400.841064453125</v>
      </c>
      <c r="X50" s="1">
        <v>391.53817749023438</v>
      </c>
      <c r="Y50" s="1">
        <v>28.105220794677734</v>
      </c>
      <c r="Z50" s="1">
        <v>41.620426177978516</v>
      </c>
      <c r="AA50" s="1">
        <v>39.331382751464844</v>
      </c>
      <c r="AB50" s="1">
        <v>58.245010375976562</v>
      </c>
      <c r="AC50" s="1">
        <v>500.25772094726562</v>
      </c>
      <c r="AD50" s="1">
        <v>166.22401428222656</v>
      </c>
      <c r="AE50" s="1">
        <v>208.97438049316406</v>
      </c>
      <c r="AF50" s="1">
        <v>97.77960205078125</v>
      </c>
      <c r="AG50" s="1">
        <v>16.032968521118164</v>
      </c>
      <c r="AH50" s="1">
        <v>-0.24610620737075806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36"/>
        <v>0.83376286824544255</v>
      </c>
      <c r="AQ50">
        <f t="shared" si="37"/>
        <v>1.1757842835034952E-2</v>
      </c>
      <c r="AR50">
        <f t="shared" si="38"/>
        <v>317.88850631713865</v>
      </c>
      <c r="AS50">
        <f t="shared" si="39"/>
        <v>312.04511108398435</v>
      </c>
      <c r="AT50">
        <f t="shared" si="40"/>
        <v>31.582562317314114</v>
      </c>
      <c r="AU50">
        <f t="shared" si="41"/>
        <v>-6.5140963152953404</v>
      </c>
      <c r="AV50">
        <f t="shared" si="42"/>
        <v>9.5093124097409181</v>
      </c>
      <c r="AW50">
        <f t="shared" si="43"/>
        <v>97.252516990223725</v>
      </c>
      <c r="AX50">
        <f t="shared" si="44"/>
        <v>55.63209081224521</v>
      </c>
      <c r="AY50">
        <f t="shared" si="45"/>
        <v>41.816808700561523</v>
      </c>
      <c r="AZ50">
        <f t="shared" si="46"/>
        <v>8.164207950474017</v>
      </c>
      <c r="BA50">
        <f t="shared" si="47"/>
        <v>0.19667460912185236</v>
      </c>
      <c r="BB50">
        <f t="shared" si="48"/>
        <v>4.0696287088666576</v>
      </c>
      <c r="BC50">
        <f t="shared" si="49"/>
        <v>4.0945792416073594</v>
      </c>
      <c r="BD50">
        <f t="shared" si="50"/>
        <v>0.12415760985902588</v>
      </c>
      <c r="BE50">
        <f t="shared" si="51"/>
        <v>32.452102488442513</v>
      </c>
      <c r="BF50">
        <f t="shared" si="52"/>
        <v>0.84765759666293861</v>
      </c>
      <c r="BG50">
        <f t="shared" si="53"/>
        <v>42.784882662149414</v>
      </c>
      <c r="BH50">
        <f t="shared" si="54"/>
        <v>390.0395076349256</v>
      </c>
      <c r="BI50">
        <f t="shared" si="55"/>
        <v>3.4583766815320847E-3</v>
      </c>
    </row>
    <row r="51" spans="1:61">
      <c r="A51" s="1">
        <v>42</v>
      </c>
      <c r="B51" s="1" t="s">
        <v>129</v>
      </c>
      <c r="C51" s="1" t="s">
        <v>74</v>
      </c>
      <c r="D51" s="1">
        <v>0</v>
      </c>
      <c r="E51" s="1" t="s">
        <v>78</v>
      </c>
      <c r="F51" s="1" t="s">
        <v>106</v>
      </c>
      <c r="G51" s="1">
        <v>0</v>
      </c>
      <c r="H51" s="1">
        <v>8710</v>
      </c>
      <c r="I51" s="1">
        <v>0</v>
      </c>
      <c r="J51">
        <f t="shared" si="28"/>
        <v>-4.1200618803655988</v>
      </c>
      <c r="K51">
        <f t="shared" si="29"/>
        <v>7.9010448341261683E-2</v>
      </c>
      <c r="L51">
        <f t="shared" si="30"/>
        <v>405.12299935601663</v>
      </c>
      <c r="M51">
        <f t="shared" si="31"/>
        <v>9.4779879478150111</v>
      </c>
      <c r="N51">
        <f t="shared" si="32"/>
        <v>10.85819879631344</v>
      </c>
      <c r="O51">
        <f t="shared" si="33"/>
        <v>52.658912658691406</v>
      </c>
      <c r="P51" s="1">
        <v>1.5</v>
      </c>
      <c r="Q51">
        <f t="shared" si="34"/>
        <v>2.4080436080694199</v>
      </c>
      <c r="R51" s="1">
        <v>1</v>
      </c>
      <c r="S51">
        <f t="shared" si="35"/>
        <v>4.8160872161388397</v>
      </c>
      <c r="T51" s="1">
        <v>41.708614349365234</v>
      </c>
      <c r="U51" s="1">
        <v>52.658912658691406</v>
      </c>
      <c r="V51" s="1">
        <v>41.756710052490234</v>
      </c>
      <c r="W51" s="1">
        <v>398.64410400390625</v>
      </c>
      <c r="X51" s="1">
        <v>398.74627685546875</v>
      </c>
      <c r="Y51" s="1">
        <v>31.023418426513672</v>
      </c>
      <c r="Z51" s="1">
        <v>33.769397735595703</v>
      </c>
      <c r="AA51" s="1">
        <v>37.370883941650391</v>
      </c>
      <c r="AB51" s="1">
        <v>40.678699493408203</v>
      </c>
      <c r="AC51" s="1">
        <v>500.25442504882812</v>
      </c>
      <c r="AD51" s="1">
        <v>552.965576171875</v>
      </c>
      <c r="AE51" s="1">
        <v>595.08026123046875</v>
      </c>
      <c r="AF51" s="1">
        <v>97.786460876464844</v>
      </c>
      <c r="AG51" s="1">
        <v>19.676156997680664</v>
      </c>
      <c r="AH51" s="1">
        <v>-0.28222566843032837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36"/>
        <v>3.3350295003255201</v>
      </c>
      <c r="AQ51">
        <f t="shared" si="37"/>
        <v>9.4779879478150107E-3</v>
      </c>
      <c r="AR51">
        <f t="shared" si="38"/>
        <v>325.80891265869138</v>
      </c>
      <c r="AS51">
        <f t="shared" si="39"/>
        <v>314.85861434936521</v>
      </c>
      <c r="AT51">
        <f t="shared" si="40"/>
        <v>105.06345815428358</v>
      </c>
      <c r="AU51">
        <f t="shared" si="41"/>
        <v>-3.3752417938203494</v>
      </c>
      <c r="AV51">
        <f t="shared" si="42"/>
        <v>14.16038868680705</v>
      </c>
      <c r="AW51">
        <f t="shared" si="43"/>
        <v>144.80929731873709</v>
      </c>
      <c r="AX51">
        <f t="shared" si="44"/>
        <v>111.03989958314139</v>
      </c>
      <c r="AY51">
        <f t="shared" si="45"/>
        <v>47.18376350402832</v>
      </c>
      <c r="AZ51">
        <f t="shared" si="46"/>
        <v>10.778312278992493</v>
      </c>
      <c r="BA51">
        <f t="shared" si="47"/>
        <v>7.7735162049757181E-2</v>
      </c>
      <c r="BB51">
        <f t="shared" si="48"/>
        <v>3.3021898904936098</v>
      </c>
      <c r="BC51">
        <f t="shared" si="49"/>
        <v>7.476122388498883</v>
      </c>
      <c r="BD51">
        <f t="shared" si="50"/>
        <v>4.869746559667576E-2</v>
      </c>
      <c r="BE51">
        <f t="shared" si="51"/>
        <v>39.615544326683214</v>
      </c>
      <c r="BF51">
        <f t="shared" si="52"/>
        <v>1.0159919298829196</v>
      </c>
      <c r="BG51">
        <f t="shared" si="53"/>
        <v>17.160936642326085</v>
      </c>
      <c r="BH51">
        <f t="shared" si="54"/>
        <v>399.90117361893573</v>
      </c>
      <c r="BI51">
        <f t="shared" si="55"/>
        <v>-1.7680398447340042E-3</v>
      </c>
    </row>
    <row r="52" spans="1:61">
      <c r="A52" s="1">
        <v>43</v>
      </c>
      <c r="B52" s="1" t="s">
        <v>130</v>
      </c>
      <c r="C52" s="1" t="s">
        <v>74</v>
      </c>
      <c r="D52" s="1">
        <v>0</v>
      </c>
      <c r="E52" s="1" t="s">
        <v>80</v>
      </c>
      <c r="F52" s="1" t="s">
        <v>106</v>
      </c>
      <c r="G52" s="1">
        <v>0</v>
      </c>
      <c r="H52" s="1">
        <v>8822</v>
      </c>
      <c r="I52" s="1">
        <v>0</v>
      </c>
      <c r="J52">
        <f t="shared" si="28"/>
        <v>-1.1397695029929618</v>
      </c>
      <c r="K52">
        <f t="shared" si="29"/>
        <v>9.7426786177778585E-2</v>
      </c>
      <c r="L52">
        <f t="shared" si="30"/>
        <v>347.56829236559935</v>
      </c>
      <c r="M52">
        <f t="shared" si="31"/>
        <v>10.978322389719805</v>
      </c>
      <c r="N52">
        <f t="shared" si="32"/>
        <v>10.26472671089763</v>
      </c>
      <c r="O52">
        <f t="shared" si="33"/>
        <v>52.299251556396484</v>
      </c>
      <c r="P52" s="1">
        <v>3</v>
      </c>
      <c r="Q52">
        <f t="shared" si="34"/>
        <v>2.0786957442760468</v>
      </c>
      <c r="R52" s="1">
        <v>1</v>
      </c>
      <c r="S52">
        <f t="shared" si="35"/>
        <v>4.1573914885520935</v>
      </c>
      <c r="T52" s="1">
        <v>41.628677368164062</v>
      </c>
      <c r="U52" s="1">
        <v>52.299251556396484</v>
      </c>
      <c r="V52" s="1">
        <v>41.674335479736328</v>
      </c>
      <c r="W52" s="1">
        <v>398.86550903320312</v>
      </c>
      <c r="X52" s="1">
        <v>396.9356689453125</v>
      </c>
      <c r="Y52" s="1">
        <v>30.970819473266602</v>
      </c>
      <c r="Z52" s="1">
        <v>37.309066772460938</v>
      </c>
      <c r="AA52" s="1">
        <v>37.466243743896484</v>
      </c>
      <c r="AB52" s="1">
        <v>45.133792877197266</v>
      </c>
      <c r="AC52" s="1">
        <v>500.23599243164062</v>
      </c>
      <c r="AD52" s="1">
        <v>488.3580322265625</v>
      </c>
      <c r="AE52" s="1">
        <v>518.19732666015625</v>
      </c>
      <c r="AF52" s="1">
        <v>97.788909912109375</v>
      </c>
      <c r="AG52" s="1">
        <v>19.676156997680664</v>
      </c>
      <c r="AH52" s="1">
        <v>-0.28222566843032837</v>
      </c>
      <c r="AI52" s="1">
        <v>0.66666668653488159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36"/>
        <v>1.6674533081054685</v>
      </c>
      <c r="AQ52">
        <f t="shared" si="37"/>
        <v>1.0978322389719805E-2</v>
      </c>
      <c r="AR52">
        <f t="shared" si="38"/>
        <v>325.44925155639646</v>
      </c>
      <c r="AS52">
        <f t="shared" si="39"/>
        <v>314.77867736816404</v>
      </c>
      <c r="AT52">
        <f t="shared" si="40"/>
        <v>92.788024958710594</v>
      </c>
      <c r="AU52">
        <f t="shared" si="41"/>
        <v>-4.4555112881208085</v>
      </c>
      <c r="AV52">
        <f t="shared" si="42"/>
        <v>13.913139680414686</v>
      </c>
      <c r="AW52">
        <f t="shared" si="43"/>
        <v>142.27727554095372</v>
      </c>
      <c r="AX52">
        <f t="shared" si="44"/>
        <v>104.96820876849279</v>
      </c>
      <c r="AY52">
        <f t="shared" si="45"/>
        <v>46.963964462280273</v>
      </c>
      <c r="AZ52">
        <f t="shared" si="46"/>
        <v>10.658559347752794</v>
      </c>
      <c r="BA52">
        <f t="shared" si="47"/>
        <v>9.519590860509701E-2</v>
      </c>
      <c r="BB52">
        <f t="shared" si="48"/>
        <v>3.648412969517056</v>
      </c>
      <c r="BC52">
        <f t="shared" si="49"/>
        <v>7.0101463782357385</v>
      </c>
      <c r="BD52">
        <f t="shared" si="50"/>
        <v>5.9693930587864728E-2</v>
      </c>
      <c r="BE52">
        <f t="shared" si="51"/>
        <v>33.988324430445289</v>
      </c>
      <c r="BF52">
        <f t="shared" si="52"/>
        <v>0.87562877201011957</v>
      </c>
      <c r="BG52">
        <f t="shared" si="53"/>
        <v>20.800568695036283</v>
      </c>
      <c r="BH52">
        <f t="shared" si="54"/>
        <v>397.30577814317792</v>
      </c>
      <c r="BI52">
        <f t="shared" si="55"/>
        <v>-5.967155563231908E-4</v>
      </c>
    </row>
    <row r="53" spans="1:61">
      <c r="A53" s="1">
        <v>44</v>
      </c>
      <c r="B53" s="1" t="s">
        <v>131</v>
      </c>
      <c r="C53" s="1" t="s">
        <v>74</v>
      </c>
      <c r="D53" s="1">
        <v>0</v>
      </c>
      <c r="E53" s="1" t="s">
        <v>93</v>
      </c>
      <c r="F53" s="1" t="s">
        <v>106</v>
      </c>
      <c r="G53" s="1">
        <v>0</v>
      </c>
      <c r="H53" s="1">
        <v>8961</v>
      </c>
      <c r="I53" s="1">
        <v>0</v>
      </c>
      <c r="J53">
        <f t="shared" si="28"/>
        <v>-0.1122473935361411</v>
      </c>
      <c r="K53">
        <f t="shared" si="29"/>
        <v>8.5207726252037444E-2</v>
      </c>
      <c r="L53">
        <f t="shared" si="30"/>
        <v>333.99085066454012</v>
      </c>
      <c r="M53">
        <f t="shared" si="31"/>
        <v>9.3991128941318234</v>
      </c>
      <c r="N53">
        <f t="shared" si="32"/>
        <v>10.046340303206472</v>
      </c>
      <c r="O53">
        <f t="shared" si="33"/>
        <v>52.102272033691406</v>
      </c>
      <c r="P53" s="1">
        <v>4</v>
      </c>
      <c r="Q53">
        <f t="shared" si="34"/>
        <v>1.8591305017471313</v>
      </c>
      <c r="R53" s="1">
        <v>1</v>
      </c>
      <c r="S53">
        <f t="shared" si="35"/>
        <v>3.7182610034942627</v>
      </c>
      <c r="T53" s="1">
        <v>41.525657653808594</v>
      </c>
      <c r="U53" s="1">
        <v>52.102272033691406</v>
      </c>
      <c r="V53" s="1">
        <v>41.571380615234375</v>
      </c>
      <c r="W53" s="1">
        <v>400.57498168945312</v>
      </c>
      <c r="X53" s="1">
        <v>397.67575073242188</v>
      </c>
      <c r="Y53" s="1">
        <v>30.943685531616211</v>
      </c>
      <c r="Z53" s="1">
        <v>38.172924041748047</v>
      </c>
      <c r="AA53" s="1">
        <v>37.638500213623047</v>
      </c>
      <c r="AB53" s="1">
        <v>46.431816101074219</v>
      </c>
      <c r="AC53" s="1">
        <v>500.20877075195312</v>
      </c>
      <c r="AD53" s="1">
        <v>437.81497192382812</v>
      </c>
      <c r="AE53" s="1">
        <v>438.76858520507812</v>
      </c>
      <c r="AF53" s="1">
        <v>97.790985107421875</v>
      </c>
      <c r="AG53" s="1">
        <v>19.676156997680664</v>
      </c>
      <c r="AH53" s="1">
        <v>-0.28222566843032837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36"/>
        <v>1.2505219268798826</v>
      </c>
      <c r="AQ53">
        <f t="shared" si="37"/>
        <v>9.3991128941318235E-3</v>
      </c>
      <c r="AR53">
        <f t="shared" si="38"/>
        <v>325.25227203369138</v>
      </c>
      <c r="AS53">
        <f t="shared" si="39"/>
        <v>314.67565765380857</v>
      </c>
      <c r="AT53">
        <f t="shared" si="40"/>
        <v>83.184843621695109</v>
      </c>
      <c r="AU53">
        <f t="shared" si="41"/>
        <v>-4.3542683151316757</v>
      </c>
      <c r="AV53">
        <f t="shared" si="42"/>
        <v>13.779308149679801</v>
      </c>
      <c r="AW53">
        <f t="shared" si="43"/>
        <v>140.90570960649845</v>
      </c>
      <c r="AX53">
        <f t="shared" si="44"/>
        <v>102.7327855647504</v>
      </c>
      <c r="AY53">
        <f t="shared" si="45"/>
        <v>46.81396484375</v>
      </c>
      <c r="AZ53">
        <f t="shared" si="46"/>
        <v>10.577496273078554</v>
      </c>
      <c r="BA53">
        <f t="shared" si="47"/>
        <v>8.3298848559351268E-2</v>
      </c>
      <c r="BB53">
        <f t="shared" si="48"/>
        <v>3.7329678464733296</v>
      </c>
      <c r="BC53">
        <f t="shared" si="49"/>
        <v>6.8445284266052244</v>
      </c>
      <c r="BD53">
        <f t="shared" si="50"/>
        <v>5.2229980680134479E-2</v>
      </c>
      <c r="BE53">
        <f t="shared" si="51"/>
        <v>32.661294303351205</v>
      </c>
      <c r="BF53">
        <f t="shared" si="52"/>
        <v>0.8398572204853082</v>
      </c>
      <c r="BG53">
        <f t="shared" si="53"/>
        <v>21.714866199433679</v>
      </c>
      <c r="BH53">
        <f t="shared" si="54"/>
        <v>397.7165047249822</v>
      </c>
      <c r="BI53">
        <f t="shared" si="55"/>
        <v>-6.1285792842767466E-5</v>
      </c>
    </row>
    <row r="54" spans="1:61">
      <c r="A54" s="1">
        <v>45</v>
      </c>
      <c r="B54" s="1" t="s">
        <v>132</v>
      </c>
      <c r="C54" s="1" t="s">
        <v>74</v>
      </c>
      <c r="D54" s="1">
        <v>0</v>
      </c>
      <c r="E54" s="1" t="s">
        <v>95</v>
      </c>
      <c r="F54" s="1" t="s">
        <v>76</v>
      </c>
      <c r="G54" s="1">
        <v>0</v>
      </c>
      <c r="H54" s="1">
        <v>9070.5</v>
      </c>
      <c r="I54" s="1">
        <v>0</v>
      </c>
      <c r="J54">
        <f t="shared" si="28"/>
        <v>-0.25876255769847134</v>
      </c>
      <c r="K54">
        <f t="shared" si="29"/>
        <v>9.7277053550967579E-2</v>
      </c>
      <c r="L54">
        <f t="shared" si="30"/>
        <v>338.0956413541067</v>
      </c>
      <c r="M54">
        <f t="shared" si="31"/>
        <v>10.530464222314198</v>
      </c>
      <c r="N54">
        <f t="shared" si="32"/>
        <v>9.8852871440139367</v>
      </c>
      <c r="O54">
        <f t="shared" si="33"/>
        <v>51.538356781005859</v>
      </c>
      <c r="P54" s="1">
        <v>2.5</v>
      </c>
      <c r="Q54">
        <f t="shared" si="34"/>
        <v>2.1884783655405045</v>
      </c>
      <c r="R54" s="1">
        <v>1</v>
      </c>
      <c r="S54">
        <f t="shared" si="35"/>
        <v>4.3769567310810089</v>
      </c>
      <c r="T54" s="1">
        <v>41.314197540283203</v>
      </c>
      <c r="U54" s="1">
        <v>51.538356781005859</v>
      </c>
      <c r="V54" s="1">
        <v>41.404136657714844</v>
      </c>
      <c r="W54" s="1">
        <v>400.75778198242188</v>
      </c>
      <c r="X54" s="1">
        <v>398.78848266601562</v>
      </c>
      <c r="Y54" s="1">
        <v>30.891080856323242</v>
      </c>
      <c r="Z54" s="1">
        <v>35.964290618896484</v>
      </c>
      <c r="AA54" s="1">
        <v>37.997238159179688</v>
      </c>
      <c r="AB54" s="1">
        <v>44.23748779296875</v>
      </c>
      <c r="AC54" s="1">
        <v>500.26235961914062</v>
      </c>
      <c r="AD54" s="1">
        <v>277.66085815429688</v>
      </c>
      <c r="AE54" s="1">
        <v>299.373291015625</v>
      </c>
      <c r="AF54" s="1">
        <v>97.791374206542969</v>
      </c>
      <c r="AG54" s="1">
        <v>19.676156997680664</v>
      </c>
      <c r="AH54" s="1">
        <v>-0.28222566843032837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2.0010494384765622</v>
      </c>
      <c r="AQ54">
        <f t="shared" si="37"/>
        <v>1.0530464222314198E-2</v>
      </c>
      <c r="AR54">
        <f t="shared" si="38"/>
        <v>324.68835678100584</v>
      </c>
      <c r="AS54">
        <f t="shared" si="39"/>
        <v>314.46419754028318</v>
      </c>
      <c r="AT54">
        <f t="shared" si="40"/>
        <v>52.755562387321334</v>
      </c>
      <c r="AU54">
        <f t="shared" si="41"/>
        <v>-4.3656083119152829</v>
      </c>
      <c r="AV54">
        <f t="shared" si="42"/>
        <v>13.402284545999306</v>
      </c>
      <c r="AW54">
        <f t="shared" si="43"/>
        <v>137.04976185008547</v>
      </c>
      <c r="AX54">
        <f t="shared" si="44"/>
        <v>101.08547123118899</v>
      </c>
      <c r="AY54">
        <f t="shared" si="45"/>
        <v>46.426277160644531</v>
      </c>
      <c r="AZ54">
        <f t="shared" si="46"/>
        <v>10.370443001075715</v>
      </c>
      <c r="BA54">
        <f t="shared" si="47"/>
        <v>9.5162093626419045E-2</v>
      </c>
      <c r="BB54">
        <f t="shared" si="48"/>
        <v>3.5169974019853689</v>
      </c>
      <c r="BC54">
        <f t="shared" si="49"/>
        <v>6.853445599090346</v>
      </c>
      <c r="BD54">
        <f t="shared" si="50"/>
        <v>5.9662775971960132E-2</v>
      </c>
      <c r="BE54">
        <f t="shared" si="51"/>
        <v>33.062837381260593</v>
      </c>
      <c r="BF54">
        <f t="shared" si="52"/>
        <v>0.8478069353804808</v>
      </c>
      <c r="BG54">
        <f t="shared" si="53"/>
        <v>21.012417122516215</v>
      </c>
      <c r="BH54">
        <f t="shared" si="54"/>
        <v>398.86829370239445</v>
      </c>
      <c r="BI54">
        <f t="shared" si="55"/>
        <v>-1.3631634511682443E-4</v>
      </c>
    </row>
    <row r="55" spans="1:61">
      <c r="A55" s="1">
        <v>46</v>
      </c>
      <c r="B55" s="1" t="s">
        <v>133</v>
      </c>
      <c r="C55" s="1" t="s">
        <v>74</v>
      </c>
      <c r="D55" s="1">
        <v>0</v>
      </c>
      <c r="E55" s="1" t="s">
        <v>97</v>
      </c>
      <c r="F55" s="1" t="s">
        <v>76</v>
      </c>
      <c r="G55" s="1">
        <v>0</v>
      </c>
      <c r="H55" s="1">
        <v>9165</v>
      </c>
      <c r="I55" s="1">
        <v>0</v>
      </c>
      <c r="J55">
        <f t="shared" si="28"/>
        <v>-4.9640990123852697</v>
      </c>
      <c r="K55">
        <f t="shared" si="29"/>
        <v>4.4665705251720721E-2</v>
      </c>
      <c r="L55">
        <f t="shared" si="30"/>
        <v>503.87526982008075</v>
      </c>
      <c r="M55">
        <f t="shared" si="31"/>
        <v>4.8013013009184089</v>
      </c>
      <c r="N55">
        <f t="shared" si="32"/>
        <v>9.7405068762498743</v>
      </c>
      <c r="O55">
        <f t="shared" si="33"/>
        <v>51.0224609375</v>
      </c>
      <c r="P55" s="1">
        <v>3.5</v>
      </c>
      <c r="Q55">
        <f t="shared" si="34"/>
        <v>1.9689131230115891</v>
      </c>
      <c r="R55" s="1">
        <v>1</v>
      </c>
      <c r="S55">
        <f t="shared" si="35"/>
        <v>3.9378262460231781</v>
      </c>
      <c r="T55" s="1">
        <v>41.100643157958984</v>
      </c>
      <c r="U55" s="1">
        <v>51.0224609375</v>
      </c>
      <c r="V55" s="1">
        <v>41.188510894775391</v>
      </c>
      <c r="W55" s="1">
        <v>400.957763671875</v>
      </c>
      <c r="X55" s="1">
        <v>403.07705688476562</v>
      </c>
      <c r="Y55" s="1">
        <v>30.751768112182617</v>
      </c>
      <c r="Z55" s="1">
        <v>33.997085571289062</v>
      </c>
      <c r="AA55" s="1">
        <v>38.256790161132812</v>
      </c>
      <c r="AB55" s="1">
        <v>42.29412841796875</v>
      </c>
      <c r="AC55" s="1">
        <v>500.20526123046875</v>
      </c>
      <c r="AD55" s="1">
        <v>180.85502624511719</v>
      </c>
      <c r="AE55" s="1">
        <v>189.99586486816406</v>
      </c>
      <c r="AF55" s="1">
        <v>97.792953491210938</v>
      </c>
      <c r="AG55" s="1">
        <v>19.676156997680664</v>
      </c>
      <c r="AH55" s="1">
        <v>-0.28222566843032837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1.4291578892299108</v>
      </c>
      <c r="AQ55">
        <f t="shared" si="37"/>
        <v>4.8013013009184091E-3</v>
      </c>
      <c r="AR55">
        <f t="shared" si="38"/>
        <v>324.17246093749998</v>
      </c>
      <c r="AS55">
        <f t="shared" si="39"/>
        <v>314.25064315795896</v>
      </c>
      <c r="AT55">
        <f t="shared" si="40"/>
        <v>34.362454555380282</v>
      </c>
      <c r="AU55">
        <f t="shared" si="41"/>
        <v>-2.7310119456805748</v>
      </c>
      <c r="AV55">
        <f t="shared" si="42"/>
        <v>13.065182284359663</v>
      </c>
      <c r="AW55">
        <f t="shared" si="43"/>
        <v>133.6004468413349</v>
      </c>
      <c r="AX55">
        <f t="shared" si="44"/>
        <v>99.603361270045838</v>
      </c>
      <c r="AY55">
        <f t="shared" si="45"/>
        <v>46.061552047729492</v>
      </c>
      <c r="AZ55">
        <f t="shared" si="46"/>
        <v>10.17885864873217</v>
      </c>
      <c r="BA55">
        <f t="shared" si="47"/>
        <v>4.4164756285585353E-2</v>
      </c>
      <c r="BB55">
        <f t="shared" si="48"/>
        <v>3.3246754081097896</v>
      </c>
      <c r="BC55">
        <f t="shared" si="49"/>
        <v>6.8541832406223806</v>
      </c>
      <c r="BD55">
        <f t="shared" si="50"/>
        <v>2.7647546897822197E-2</v>
      </c>
      <c r="BE55">
        <f t="shared" si="51"/>
        <v>49.275450826886519</v>
      </c>
      <c r="BF55">
        <f t="shared" si="52"/>
        <v>1.2500718193050913</v>
      </c>
      <c r="BG55">
        <f t="shared" si="53"/>
        <v>19.540588045826134</v>
      </c>
      <c r="BH55">
        <f t="shared" si="54"/>
        <v>404.77889268147908</v>
      </c>
      <c r="BI55">
        <f t="shared" si="55"/>
        <v>-2.3964049404138132E-3</v>
      </c>
    </row>
    <row r="56" spans="1:61">
      <c r="A56" s="1">
        <v>47</v>
      </c>
      <c r="B56" s="1" t="s">
        <v>134</v>
      </c>
      <c r="C56" s="1" t="s">
        <v>74</v>
      </c>
      <c r="D56" s="1">
        <v>0</v>
      </c>
      <c r="E56" s="1" t="s">
        <v>118</v>
      </c>
      <c r="F56" s="1" t="s">
        <v>76</v>
      </c>
      <c r="G56" s="1">
        <v>0</v>
      </c>
      <c r="H56" s="1">
        <v>9254.5</v>
      </c>
      <c r="I56" s="1">
        <v>0</v>
      </c>
      <c r="J56">
        <f t="shared" si="28"/>
        <v>-8.0255903765254839</v>
      </c>
      <c r="K56">
        <f t="shared" si="29"/>
        <v>4.7882768152866545E-2</v>
      </c>
      <c r="L56">
        <f t="shared" si="30"/>
        <v>594.94700689230615</v>
      </c>
      <c r="M56">
        <f t="shared" si="31"/>
        <v>4.8150354450482187</v>
      </c>
      <c r="N56">
        <f t="shared" si="32"/>
        <v>9.1514812390087403</v>
      </c>
      <c r="O56">
        <f t="shared" si="33"/>
        <v>50.057437896728516</v>
      </c>
      <c r="P56" s="1">
        <v>3.5</v>
      </c>
      <c r="Q56">
        <f t="shared" si="34"/>
        <v>1.9689131230115891</v>
      </c>
      <c r="R56" s="1">
        <v>1</v>
      </c>
      <c r="S56">
        <f t="shared" si="35"/>
        <v>3.9378262460231781</v>
      </c>
      <c r="T56" s="1">
        <v>40.869224548339844</v>
      </c>
      <c r="U56" s="1">
        <v>50.057437896728516</v>
      </c>
      <c r="V56" s="1">
        <v>40.955215454101562</v>
      </c>
      <c r="W56" s="1">
        <v>401.0335693359375</v>
      </c>
      <c r="X56" s="1">
        <v>405.28359985351562</v>
      </c>
      <c r="Y56" s="1">
        <v>30.517688751220703</v>
      </c>
      <c r="Z56" s="1">
        <v>33.772953033447266</v>
      </c>
      <c r="AA56" s="1">
        <v>38.433929443359375</v>
      </c>
      <c r="AB56" s="1">
        <v>42.533603668212891</v>
      </c>
      <c r="AC56" s="1">
        <v>500.21932983398438</v>
      </c>
      <c r="AD56" s="1">
        <v>468.99639892578125</v>
      </c>
      <c r="AE56" s="1">
        <v>281.84967041015625</v>
      </c>
      <c r="AF56" s="1">
        <v>97.791366577148438</v>
      </c>
      <c r="AG56" s="1">
        <v>19.676156997680664</v>
      </c>
      <c r="AH56" s="1">
        <v>-0.28222566843032837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1.4291980852399553</v>
      </c>
      <c r="AQ56">
        <f t="shared" si="37"/>
        <v>4.8150354450482184E-3</v>
      </c>
      <c r="AR56">
        <f t="shared" si="38"/>
        <v>323.20743789672849</v>
      </c>
      <c r="AS56">
        <f t="shared" si="39"/>
        <v>314.01922454833982</v>
      </c>
      <c r="AT56">
        <f t="shared" si="40"/>
        <v>89.109314677723887</v>
      </c>
      <c r="AU56">
        <f t="shared" si="41"/>
        <v>-2.1712237301912984</v>
      </c>
      <c r="AV56">
        <f t="shared" si="42"/>
        <v>12.454184469495399</v>
      </c>
      <c r="AW56">
        <f t="shared" si="43"/>
        <v>127.3546418810927</v>
      </c>
      <c r="AX56">
        <f t="shared" si="44"/>
        <v>93.581688847645438</v>
      </c>
      <c r="AY56">
        <f t="shared" si="45"/>
        <v>45.46333122253418</v>
      </c>
      <c r="AZ56">
        <f t="shared" si="46"/>
        <v>9.8712408582965168</v>
      </c>
      <c r="BA56">
        <f t="shared" si="47"/>
        <v>4.7307523076563565E-2</v>
      </c>
      <c r="BB56">
        <f t="shared" si="48"/>
        <v>3.3027032304866588</v>
      </c>
      <c r="BC56">
        <f t="shared" si="49"/>
        <v>6.5685376278098584</v>
      </c>
      <c r="BD56">
        <f t="shared" si="50"/>
        <v>2.9618351541185604E-2</v>
      </c>
      <c r="BE56">
        <f t="shared" si="51"/>
        <v>58.180680844982767</v>
      </c>
      <c r="BF56">
        <f t="shared" si="52"/>
        <v>1.4679770094505227</v>
      </c>
      <c r="BG56">
        <f t="shared" si="53"/>
        <v>21.040305378081303</v>
      </c>
      <c r="BH56">
        <f t="shared" si="54"/>
        <v>408.03500286913908</v>
      </c>
      <c r="BI56">
        <f t="shared" si="55"/>
        <v>-4.1383918333996964E-3</v>
      </c>
    </row>
    <row r="57" spans="1:61">
      <c r="A57" s="1">
        <v>48</v>
      </c>
      <c r="B57" s="1" t="s">
        <v>135</v>
      </c>
      <c r="C57" s="1" t="s">
        <v>74</v>
      </c>
      <c r="D57" s="1">
        <v>0</v>
      </c>
      <c r="E57" s="1" t="s">
        <v>80</v>
      </c>
      <c r="F57" s="1" t="s">
        <v>91</v>
      </c>
      <c r="G57" s="1">
        <v>0</v>
      </c>
      <c r="H57" s="1">
        <v>9379</v>
      </c>
      <c r="I57" s="1">
        <v>0</v>
      </c>
      <c r="J57">
        <f t="shared" si="28"/>
        <v>3.3340664311600898</v>
      </c>
      <c r="K57">
        <f t="shared" si="29"/>
        <v>0.14971960788053448</v>
      </c>
      <c r="L57">
        <f t="shared" si="30"/>
        <v>309.49226057274751</v>
      </c>
      <c r="M57">
        <f t="shared" si="31"/>
        <v>13.274295305585696</v>
      </c>
      <c r="N57">
        <f t="shared" si="32"/>
        <v>8.2599079573672718</v>
      </c>
      <c r="O57">
        <f t="shared" si="33"/>
        <v>48.809848785400391</v>
      </c>
      <c r="P57" s="1">
        <v>2</v>
      </c>
      <c r="Q57">
        <f t="shared" si="34"/>
        <v>2.2982609868049622</v>
      </c>
      <c r="R57" s="1">
        <v>1</v>
      </c>
      <c r="S57">
        <f t="shared" si="35"/>
        <v>4.5965219736099243</v>
      </c>
      <c r="T57" s="1">
        <v>40.500022888183594</v>
      </c>
      <c r="U57" s="1">
        <v>48.809848785400391</v>
      </c>
      <c r="V57" s="1">
        <v>40.580455780029297</v>
      </c>
      <c r="W57" s="1">
        <v>401.116943359375</v>
      </c>
      <c r="X57" s="1">
        <v>397.67330932617188</v>
      </c>
      <c r="Y57" s="1">
        <v>30.065195083618164</v>
      </c>
      <c r="Z57" s="1">
        <v>35.185817718505859</v>
      </c>
      <c r="AA57" s="1">
        <v>38.616008758544922</v>
      </c>
      <c r="AB57" s="1">
        <v>45.192981719970703</v>
      </c>
      <c r="AC57" s="1">
        <v>500.22152709960938</v>
      </c>
      <c r="AD57" s="1">
        <v>423.61117553710938</v>
      </c>
      <c r="AE57" s="1">
        <v>510.30886840820312</v>
      </c>
      <c r="AF57" s="1">
        <v>97.794914245605469</v>
      </c>
      <c r="AG57" s="1">
        <v>19.676156997680664</v>
      </c>
      <c r="AH57" s="1">
        <v>-0.28222566843032837</v>
      </c>
      <c r="AI57" s="1">
        <v>0.66666668653488159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2.5011076354980464</v>
      </c>
      <c r="AQ57">
        <f t="shared" si="37"/>
        <v>1.3274295305585696E-2</v>
      </c>
      <c r="AR57">
        <f t="shared" si="38"/>
        <v>321.95984878540037</v>
      </c>
      <c r="AS57">
        <f t="shared" si="39"/>
        <v>313.65002288818357</v>
      </c>
      <c r="AT57">
        <f t="shared" si="40"/>
        <v>80.486122342083036</v>
      </c>
      <c r="AU57">
        <f t="shared" si="41"/>
        <v>-4.6778374347037239</v>
      </c>
      <c r="AV57">
        <f t="shared" si="42"/>
        <v>11.700901983810057</v>
      </c>
      <c r="AW57">
        <f t="shared" si="43"/>
        <v>119.6473464297337</v>
      </c>
      <c r="AX57">
        <f t="shared" si="44"/>
        <v>84.461528711227842</v>
      </c>
      <c r="AY57">
        <f t="shared" si="45"/>
        <v>44.654935836791992</v>
      </c>
      <c r="AZ57">
        <f t="shared" si="46"/>
        <v>9.4683301542114506</v>
      </c>
      <c r="BA57">
        <f t="shared" si="47"/>
        <v>0.14499672123453664</v>
      </c>
      <c r="BB57">
        <f t="shared" si="48"/>
        <v>3.4409940264427861</v>
      </c>
      <c r="BC57">
        <f t="shared" si="49"/>
        <v>6.027336127768665</v>
      </c>
      <c r="BD57">
        <f t="shared" si="50"/>
        <v>9.1035759350036993E-2</v>
      </c>
      <c r="BE57">
        <f t="shared" si="51"/>
        <v>30.266769082390429</v>
      </c>
      <c r="BF57">
        <f t="shared" si="52"/>
        <v>0.77825756296584081</v>
      </c>
      <c r="BG57">
        <f t="shared" si="53"/>
        <v>25.898035308025413</v>
      </c>
      <c r="BH57">
        <f t="shared" si="54"/>
        <v>396.69409292996892</v>
      </c>
      <c r="BI57">
        <f t="shared" si="55"/>
        <v>2.1766336250620575E-3</v>
      </c>
    </row>
    <row r="58" spans="1:61">
      <c r="A58" s="1">
        <v>49</v>
      </c>
      <c r="B58" s="1" t="s">
        <v>136</v>
      </c>
      <c r="C58" s="1" t="s">
        <v>74</v>
      </c>
      <c r="D58" s="1">
        <v>0</v>
      </c>
      <c r="E58" s="1" t="s">
        <v>93</v>
      </c>
      <c r="F58" s="1" t="s">
        <v>91</v>
      </c>
      <c r="G58" s="1">
        <v>0</v>
      </c>
      <c r="H58" s="1">
        <v>9489</v>
      </c>
      <c r="I58" s="1">
        <v>0</v>
      </c>
      <c r="J58">
        <f t="shared" si="28"/>
        <v>5.2745585008104916</v>
      </c>
      <c r="K58">
        <f t="shared" si="29"/>
        <v>0.15354697034486597</v>
      </c>
      <c r="L58">
        <f t="shared" si="30"/>
        <v>291.80568830657955</v>
      </c>
      <c r="M58">
        <f t="shared" si="31"/>
        <v>12.69982617485323</v>
      </c>
      <c r="N58">
        <f t="shared" si="32"/>
        <v>7.744238777871761</v>
      </c>
      <c r="O58">
        <f t="shared" si="33"/>
        <v>48.235580444335938</v>
      </c>
      <c r="P58" s="1">
        <v>3</v>
      </c>
      <c r="Q58">
        <f t="shared" si="34"/>
        <v>2.0786957442760468</v>
      </c>
      <c r="R58" s="1">
        <v>1</v>
      </c>
      <c r="S58">
        <f t="shared" si="35"/>
        <v>4.1573914885520935</v>
      </c>
      <c r="T58" s="1">
        <v>40.226436614990234</v>
      </c>
      <c r="U58" s="1">
        <v>48.235580444335938</v>
      </c>
      <c r="V58" s="1">
        <v>40.287059783935547</v>
      </c>
      <c r="W58" s="1">
        <v>401.59124755859375</v>
      </c>
      <c r="X58" s="1">
        <v>395.41607666015625</v>
      </c>
      <c r="Y58" s="1">
        <v>29.71711540222168</v>
      </c>
      <c r="Z58" s="1">
        <v>37.051601409912109</v>
      </c>
      <c r="AA58" s="1">
        <v>38.728305816650391</v>
      </c>
      <c r="AB58" s="1">
        <v>48.286842346191406</v>
      </c>
      <c r="AC58" s="1">
        <v>500.20999145507812</v>
      </c>
      <c r="AD58" s="1">
        <v>356.34259033203125</v>
      </c>
      <c r="AE58" s="1">
        <v>438.69534301757812</v>
      </c>
      <c r="AF58" s="1">
        <v>97.79205322265625</v>
      </c>
      <c r="AG58" s="1">
        <v>19.676156997680664</v>
      </c>
      <c r="AH58" s="1">
        <v>-0.28222566843032837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1.6673666381835937</v>
      </c>
      <c r="AQ58">
        <f t="shared" si="37"/>
        <v>1.269982617485323E-2</v>
      </c>
      <c r="AR58">
        <f t="shared" si="38"/>
        <v>321.38558044433591</v>
      </c>
      <c r="AS58">
        <f t="shared" si="39"/>
        <v>313.37643661499021</v>
      </c>
      <c r="AT58">
        <f t="shared" si="40"/>
        <v>67.705091313498997</v>
      </c>
      <c r="AU58">
        <f t="shared" si="41"/>
        <v>-4.9749491457827526</v>
      </c>
      <c r="AV58">
        <f t="shared" si="42"/>
        <v>11.367590954934531</v>
      </c>
      <c r="AW58">
        <f t="shared" si="43"/>
        <v>116.24248167744689</v>
      </c>
      <c r="AX58">
        <f t="shared" si="44"/>
        <v>79.19088026753478</v>
      </c>
      <c r="AY58">
        <f t="shared" si="45"/>
        <v>44.231008529663086</v>
      </c>
      <c r="AZ58">
        <f t="shared" si="46"/>
        <v>9.2627832046674445</v>
      </c>
      <c r="BA58">
        <f t="shared" si="47"/>
        <v>0.14807793562611943</v>
      </c>
      <c r="BB58">
        <f t="shared" si="48"/>
        <v>3.6233521770627704</v>
      </c>
      <c r="BC58">
        <f t="shared" si="49"/>
        <v>5.6394310276046742</v>
      </c>
      <c r="BD58">
        <f t="shared" si="50"/>
        <v>9.3025005825146778E-2</v>
      </c>
      <c r="BE58">
        <f t="shared" si="51"/>
        <v>28.536277401550869</v>
      </c>
      <c r="BF58">
        <f t="shared" si="52"/>
        <v>0.73797122962548245</v>
      </c>
      <c r="BG58">
        <f t="shared" si="53"/>
        <v>28.847256246564545</v>
      </c>
      <c r="BH58">
        <f t="shared" si="54"/>
        <v>393.70330700743006</v>
      </c>
      <c r="BI58">
        <f t="shared" si="55"/>
        <v>3.8647513991418936E-3</v>
      </c>
    </row>
    <row r="59" spans="1:61">
      <c r="A59" s="1">
        <v>50</v>
      </c>
      <c r="B59" s="1" t="s">
        <v>137</v>
      </c>
      <c r="C59" s="1" t="s">
        <v>74</v>
      </c>
      <c r="D59" s="1">
        <v>0</v>
      </c>
      <c r="E59" s="1" t="s">
        <v>95</v>
      </c>
      <c r="F59" s="1" t="s">
        <v>91</v>
      </c>
      <c r="G59" s="1">
        <v>0</v>
      </c>
      <c r="H59" s="1">
        <v>9596</v>
      </c>
      <c r="I59" s="1">
        <v>0</v>
      </c>
      <c r="J59">
        <f t="shared" si="28"/>
        <v>0.71140641985895336</v>
      </c>
      <c r="K59">
        <f t="shared" si="29"/>
        <v>0.10709472791012979</v>
      </c>
      <c r="L59">
        <f t="shared" si="30"/>
        <v>337.80665514022053</v>
      </c>
      <c r="M59">
        <f t="shared" si="31"/>
        <v>8.5298812263004447</v>
      </c>
      <c r="N59">
        <f t="shared" si="32"/>
        <v>7.4204257613365687</v>
      </c>
      <c r="O59">
        <f t="shared" si="33"/>
        <v>47.488483428955078</v>
      </c>
      <c r="P59" s="1">
        <v>4</v>
      </c>
      <c r="Q59">
        <f t="shared" si="34"/>
        <v>1.8591305017471313</v>
      </c>
      <c r="R59" s="1">
        <v>1</v>
      </c>
      <c r="S59">
        <f t="shared" si="35"/>
        <v>3.7182610034942627</v>
      </c>
      <c r="T59" s="1">
        <v>39.920642852783203</v>
      </c>
      <c r="U59" s="1">
        <v>47.488483428955078</v>
      </c>
      <c r="V59" s="1">
        <v>39.977043151855469</v>
      </c>
      <c r="W59" s="1">
        <v>399.92422485351562</v>
      </c>
      <c r="X59" s="1">
        <v>396.64974975585938</v>
      </c>
      <c r="Y59" s="1">
        <v>29.478809356689453</v>
      </c>
      <c r="Z59" s="1">
        <v>36.053974151611328</v>
      </c>
      <c r="AA59" s="1">
        <v>39.050559997558594</v>
      </c>
      <c r="AB59" s="1">
        <v>47.760677337646484</v>
      </c>
      <c r="AC59" s="1">
        <v>500.2061767578125</v>
      </c>
      <c r="AD59" s="1">
        <v>314.400390625</v>
      </c>
      <c r="AE59" s="1">
        <v>389.4127197265625</v>
      </c>
      <c r="AF59" s="1">
        <v>97.79302978515625</v>
      </c>
      <c r="AG59" s="1">
        <v>19.676156997680664</v>
      </c>
      <c r="AH59" s="1">
        <v>-0.28222566843032837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1.2505154418945312</v>
      </c>
      <c r="AQ59">
        <f t="shared" si="37"/>
        <v>8.529881226300445E-3</v>
      </c>
      <c r="AR59">
        <f t="shared" si="38"/>
        <v>320.63848342895506</v>
      </c>
      <c r="AS59">
        <f t="shared" si="39"/>
        <v>313.07064285278318</v>
      </c>
      <c r="AT59">
        <f t="shared" si="40"/>
        <v>59.736073469161056</v>
      </c>
      <c r="AU59">
        <f t="shared" si="41"/>
        <v>-3.8280816628080361</v>
      </c>
      <c r="AV59">
        <f t="shared" si="42"/>
        <v>10.946253129418348</v>
      </c>
      <c r="AW59">
        <f t="shared" si="43"/>
        <v>111.93285608868467</v>
      </c>
      <c r="AX59">
        <f t="shared" si="44"/>
        <v>75.878881937073345</v>
      </c>
      <c r="AY59">
        <f t="shared" si="45"/>
        <v>43.704563140869141</v>
      </c>
      <c r="AZ59">
        <f t="shared" si="46"/>
        <v>9.0129092190880407</v>
      </c>
      <c r="BA59">
        <f t="shared" si="47"/>
        <v>0.10409650197992748</v>
      </c>
      <c r="BB59">
        <f t="shared" si="48"/>
        <v>3.5258273680817802</v>
      </c>
      <c r="BC59">
        <f t="shared" si="49"/>
        <v>5.4870818510062609</v>
      </c>
      <c r="BD59">
        <f t="shared" si="50"/>
        <v>6.5323202234624969E-2</v>
      </c>
      <c r="BE59">
        <f t="shared" si="51"/>
        <v>33.035136287751591</v>
      </c>
      <c r="BF59">
        <f t="shared" si="52"/>
        <v>0.85164973720049697</v>
      </c>
      <c r="BG59">
        <f t="shared" si="53"/>
        <v>28.843052936742218</v>
      </c>
      <c r="BH59">
        <f t="shared" si="54"/>
        <v>396.39145732670846</v>
      </c>
      <c r="BI59">
        <f t="shared" si="55"/>
        <v>5.1764821487103969E-4</v>
      </c>
    </row>
    <row r="60" spans="1:61">
      <c r="A60" s="1">
        <v>51</v>
      </c>
      <c r="B60" s="1" t="s">
        <v>138</v>
      </c>
      <c r="C60" s="1" t="s">
        <v>74</v>
      </c>
      <c r="D60" s="1">
        <v>0</v>
      </c>
      <c r="E60" s="1" t="s">
        <v>85</v>
      </c>
      <c r="F60" s="1" t="s">
        <v>86</v>
      </c>
      <c r="G60" s="1">
        <v>0</v>
      </c>
      <c r="H60" s="1">
        <v>9723.5</v>
      </c>
      <c r="I60" s="1">
        <v>0</v>
      </c>
      <c r="J60">
        <f t="shared" si="28"/>
        <v>3.2840589722058176</v>
      </c>
      <c r="K60">
        <f t="shared" si="29"/>
        <v>0.15501132384284866</v>
      </c>
      <c r="L60">
        <f t="shared" si="30"/>
        <v>310.6653630918542</v>
      </c>
      <c r="M60">
        <f t="shared" si="31"/>
        <v>11.77110467985646</v>
      </c>
      <c r="N60">
        <f t="shared" si="32"/>
        <v>7.2073109691254489</v>
      </c>
      <c r="O60">
        <f t="shared" si="33"/>
        <v>48.285488128662109</v>
      </c>
      <c r="P60" s="1">
        <v>6</v>
      </c>
      <c r="Q60">
        <f t="shared" si="34"/>
        <v>1.4200000166893005</v>
      </c>
      <c r="R60" s="1">
        <v>1</v>
      </c>
      <c r="S60">
        <f t="shared" si="35"/>
        <v>2.8400000333786011</v>
      </c>
      <c r="T60" s="1">
        <v>39.422313690185547</v>
      </c>
      <c r="U60" s="1">
        <v>48.285488128662109</v>
      </c>
      <c r="V60" s="1">
        <v>39.531375885009766</v>
      </c>
      <c r="W60" s="1">
        <v>400.20529174804688</v>
      </c>
      <c r="X60" s="1">
        <v>390.74917602539062</v>
      </c>
      <c r="Y60" s="1">
        <v>29.320770263671875</v>
      </c>
      <c r="Z60" s="1">
        <v>42.835014343261719</v>
      </c>
      <c r="AA60" s="1">
        <v>39.89117431640625</v>
      </c>
      <c r="AB60" s="1">
        <v>58.277423858642578</v>
      </c>
      <c r="AC60" s="1">
        <v>500.22283935546875</v>
      </c>
      <c r="AD60" s="1">
        <v>294.888427734375</v>
      </c>
      <c r="AE60" s="1">
        <v>374.39010620117188</v>
      </c>
      <c r="AF60" s="1">
        <v>97.791915893554688</v>
      </c>
      <c r="AG60" s="1">
        <v>19.676156997680664</v>
      </c>
      <c r="AH60" s="1">
        <v>-0.28222566843032837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0.83370473225911446</v>
      </c>
      <c r="AQ60">
        <f t="shared" si="37"/>
        <v>1.177110467985646E-2</v>
      </c>
      <c r="AR60">
        <f t="shared" si="38"/>
        <v>321.43548812866209</v>
      </c>
      <c r="AS60">
        <f t="shared" si="39"/>
        <v>312.57231369018552</v>
      </c>
      <c r="AT60">
        <f t="shared" si="40"/>
        <v>56.028800566462451</v>
      </c>
      <c r="AU60">
        <f t="shared" si="41"/>
        <v>-6.6984483568911983</v>
      </c>
      <c r="AV60">
        <f t="shared" si="42"/>
        <v>11.396229089080908</v>
      </c>
      <c r="AW60">
        <f t="shared" si="43"/>
        <v>116.53549258085468</v>
      </c>
      <c r="AX60">
        <f t="shared" si="44"/>
        <v>73.700478237592961</v>
      </c>
      <c r="AY60">
        <f t="shared" si="45"/>
        <v>43.853900909423828</v>
      </c>
      <c r="AZ60">
        <f t="shared" si="46"/>
        <v>9.0831918573803581</v>
      </c>
      <c r="BA60">
        <f t="shared" si="47"/>
        <v>0.14698847930118242</v>
      </c>
      <c r="BB60">
        <f t="shared" si="48"/>
        <v>4.188918119955459</v>
      </c>
      <c r="BC60">
        <f t="shared" si="49"/>
        <v>4.894273737424899</v>
      </c>
      <c r="BD60">
        <f t="shared" si="50"/>
        <v>9.2556419114542252E-2</v>
      </c>
      <c r="BE60">
        <f t="shared" si="51"/>
        <v>30.380561058519234</v>
      </c>
      <c r="BF60">
        <f t="shared" si="52"/>
        <v>0.79505059038606229</v>
      </c>
      <c r="BG60">
        <f t="shared" si="53"/>
        <v>34.837823723761353</v>
      </c>
      <c r="BH60">
        <f t="shared" si="54"/>
        <v>389.18809167314731</v>
      </c>
      <c r="BI60">
        <f t="shared" si="55"/>
        <v>2.939695998412714E-3</v>
      </c>
    </row>
    <row r="61" spans="1:61">
      <c r="A61" s="1">
        <v>52</v>
      </c>
      <c r="B61" s="1" t="s">
        <v>139</v>
      </c>
      <c r="C61" s="1" t="s">
        <v>74</v>
      </c>
      <c r="D61" s="1">
        <v>0</v>
      </c>
      <c r="E61" s="1" t="s">
        <v>85</v>
      </c>
      <c r="F61" s="1" t="s">
        <v>86</v>
      </c>
      <c r="G61" s="1">
        <v>0</v>
      </c>
      <c r="H61" s="1">
        <v>9870</v>
      </c>
      <c r="I61" s="1">
        <v>0</v>
      </c>
      <c r="J61">
        <f t="shared" si="28"/>
        <v>2.8787985842593411</v>
      </c>
      <c r="K61">
        <f t="shared" si="29"/>
        <v>0.15266462382741008</v>
      </c>
      <c r="L61">
        <f t="shared" si="30"/>
        <v>318.7991129188415</v>
      </c>
      <c r="M61">
        <f t="shared" si="31"/>
        <v>10.684649505605856</v>
      </c>
      <c r="N61">
        <f t="shared" si="32"/>
        <v>6.6668506346590197</v>
      </c>
      <c r="O61">
        <f t="shared" si="33"/>
        <v>47.091743469238281</v>
      </c>
      <c r="P61" s="1">
        <v>6</v>
      </c>
      <c r="Q61">
        <f t="shared" si="34"/>
        <v>1.4200000166893005</v>
      </c>
      <c r="R61" s="1">
        <v>1</v>
      </c>
      <c r="S61">
        <f t="shared" si="35"/>
        <v>2.8400000333786011</v>
      </c>
      <c r="T61" s="1">
        <v>38.818153381347656</v>
      </c>
      <c r="U61" s="1">
        <v>47.091743469238281</v>
      </c>
      <c r="V61" s="1">
        <v>38.951839447021484</v>
      </c>
      <c r="W61" s="1">
        <v>400.46478271484375</v>
      </c>
      <c r="X61" s="1">
        <v>391.9879150390625</v>
      </c>
      <c r="Y61" s="1">
        <v>29.244617462158203</v>
      </c>
      <c r="Z61" s="1">
        <v>41.528526306152344</v>
      </c>
      <c r="AA61" s="1">
        <v>41.10137939453125</v>
      </c>
      <c r="AB61" s="1">
        <v>58.3656005859375</v>
      </c>
      <c r="AC61" s="1">
        <v>500.2120361328125</v>
      </c>
      <c r="AD61" s="1">
        <v>203.61160278320312</v>
      </c>
      <c r="AE61" s="1">
        <v>271.01498413085938</v>
      </c>
      <c r="AF61" s="1">
        <v>97.792678833007812</v>
      </c>
      <c r="AG61" s="1">
        <v>19.676156997680664</v>
      </c>
      <c r="AH61" s="1">
        <v>-0.28222566843032837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0.8336867268880207</v>
      </c>
      <c r="AQ61">
        <f t="shared" si="37"/>
        <v>1.0684649505605857E-2</v>
      </c>
      <c r="AR61">
        <f t="shared" si="38"/>
        <v>320.24174346923826</v>
      </c>
      <c r="AS61">
        <f t="shared" si="39"/>
        <v>311.96815338134763</v>
      </c>
      <c r="AT61">
        <f t="shared" si="40"/>
        <v>38.686204043360704</v>
      </c>
      <c r="AU61">
        <f t="shared" si="41"/>
        <v>-6.2558584424242776</v>
      </c>
      <c r="AV61">
        <f t="shared" si="42"/>
        <v>10.728036470124692</v>
      </c>
      <c r="AW61">
        <f t="shared" si="43"/>
        <v>109.70183656021983</v>
      </c>
      <c r="AX61">
        <f t="shared" si="44"/>
        <v>68.173310254067488</v>
      </c>
      <c r="AY61">
        <f t="shared" si="45"/>
        <v>42.954948425292969</v>
      </c>
      <c r="AZ61">
        <f t="shared" si="46"/>
        <v>8.6671803526214894</v>
      </c>
      <c r="BA61">
        <f t="shared" si="47"/>
        <v>0.14487675246927273</v>
      </c>
      <c r="BB61">
        <f t="shared" si="48"/>
        <v>4.0611858354656727</v>
      </c>
      <c r="BC61">
        <f t="shared" si="49"/>
        <v>4.6059945171558168</v>
      </c>
      <c r="BD61">
        <f t="shared" si="50"/>
        <v>9.121687367862498E-2</v>
      </c>
      <c r="BE61">
        <f t="shared" si="51"/>
        <v>31.176219261920057</v>
      </c>
      <c r="BF61">
        <f t="shared" si="52"/>
        <v>0.81328811600498563</v>
      </c>
      <c r="BG61">
        <f t="shared" si="53"/>
        <v>36.201866935057389</v>
      </c>
      <c r="BH61">
        <f t="shared" si="54"/>
        <v>390.61947206614934</v>
      </c>
      <c r="BI61">
        <f t="shared" si="55"/>
        <v>2.6680155684235709E-3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july 2017_.xls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2018-02-16T19:36:07Z</dcterms:created>
  <dcterms:modified xsi:type="dcterms:W3CDTF">2018-02-16T19:36:07Z</dcterms:modified>
</cp:coreProperties>
</file>