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march 2013 m1e et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</calcChain>
</file>

<file path=xl/sharedStrings.xml><?xml version="1.0" encoding="utf-8"?>
<sst xmlns="http://schemas.openxmlformats.org/spreadsheetml/2006/main" count="312" uniqueCount="130">
  <si>
    <t>OPEN 6.1.4</t>
  </si>
  <si>
    <t>Mon Mar 18 2013 08:34:01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</si>
  <si>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</si>
  <si>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</si>
  <si>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</si>
  <si>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</si>
  <si>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</si>
  <si>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</si>
  <si>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</si>
  <si>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</si>
  <si>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</si>
  <si>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</si>
  <si>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</si>
  <si>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</si>
  <si>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</si>
  <si>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</si>
  <si>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</si>
  <si>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</si>
  <si>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</si>
  <si>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</si>
  <si>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</si>
  <si>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</si>
  <si>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</si>
  <si>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</si>
  <si>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</si>
  <si>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</si>
  <si>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</si>
  <si>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</si>
  <si>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</si>
  <si>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</si>
  <si>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</si>
  <si>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</si>
  <si>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</si>
  <si>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</si>
  <si>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</si>
  <si>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</si>
  <si>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</si>
  <si>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</si>
  <si>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</si>
  <si>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</si>
  <si>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</si>
  <si>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</si>
  <si>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</si>
  <si>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</si>
  <si>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</si>
  <si>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</si>
  <si>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</si>
  <si>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</si>
  <si>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</si>
  <si>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</si>
  <si>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</si>
  <si>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</si>
  <si>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</si>
  <si>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</si>
  <si>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</si>
  <si>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</si>
  <si>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</si>
  <si>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</si>
  <si>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</si>
  <si>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</si>
  <si>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</si>
  <si>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</si>
  <si>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</si>
  <si>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</si>
  <si>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</si>
  <si>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</si>
  <si>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</si>
  <si>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</si>
  <si>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</si>
  <si>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</si>
  <si>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</si>
  <si>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</si>
  <si>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</si>
  <si>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08:45:07</t>
  </si>
  <si>
    <t>m1e</t>
  </si>
  <si>
    <t>175</t>
  </si>
  <si>
    <t>tlat</t>
  </si>
  <si>
    <t>08:47:02</t>
  </si>
  <si>
    <t>150</t>
  </si>
  <si>
    <t>08:49:14</t>
  </si>
  <si>
    <t>100</t>
  </si>
  <si>
    <t>08:50:58</t>
  </si>
  <si>
    <t>50</t>
  </si>
  <si>
    <t>08:56:53</t>
  </si>
  <si>
    <t>125</t>
  </si>
  <si>
    <t>sac/stab</t>
  </si>
  <si>
    <t>08:57:58</t>
  </si>
  <si>
    <t>08:59:44</t>
  </si>
  <si>
    <t>09:03:26</t>
  </si>
  <si>
    <t>09:06:20</t>
  </si>
  <si>
    <t>09:14:01</t>
  </si>
  <si>
    <t>09:16:13</t>
  </si>
  <si>
    <t>09:18:05</t>
  </si>
  <si>
    <t>09:46:19</t>
  </si>
  <si>
    <t>m5</t>
  </si>
  <si>
    <t>200</t>
  </si>
  <si>
    <t>scal</t>
  </si>
  <si>
    <t>09:49:35</t>
  </si>
  <si>
    <t>09:52:05</t>
  </si>
  <si>
    <t>09:53:54</t>
  </si>
  <si>
    <t>09:56:46</t>
  </si>
  <si>
    <t>09:58:48</t>
  </si>
  <si>
    <t>10:00:00</t>
  </si>
  <si>
    <t>10:06:48</t>
  </si>
  <si>
    <t>sam</t>
  </si>
  <si>
    <t>10:08:51</t>
  </si>
  <si>
    <t>10:10:26</t>
  </si>
  <si>
    <t>10:12:34</t>
  </si>
  <si>
    <t>10:15:52</t>
  </si>
  <si>
    <t>10:17:41</t>
  </si>
  <si>
    <t>10:19:13</t>
  </si>
  <si>
    <t>10:22:58</t>
  </si>
  <si>
    <t>10:25:32</t>
  </si>
  <si>
    <t>10:27:15</t>
  </si>
  <si>
    <t>10:36:40</t>
  </si>
  <si>
    <t>10:38:21</t>
  </si>
  <si>
    <t>10:39:57</t>
  </si>
  <si>
    <t>10:41:39</t>
  </si>
  <si>
    <t>10:44:15</t>
  </si>
  <si>
    <t>10:46:01</t>
  </si>
  <si>
    <t>10:47:14</t>
  </si>
  <si>
    <t>10:48:19</t>
  </si>
  <si>
    <t>10:54:33</t>
  </si>
  <si>
    <t>10:56:08</t>
  </si>
  <si>
    <t>10:58:17</t>
  </si>
  <si>
    <t>11:01:25</t>
  </si>
  <si>
    <t>11:03:49</t>
  </si>
  <si>
    <t>11:05:50</t>
  </si>
  <si>
    <t>11:08:22</t>
  </si>
  <si>
    <t>11:10:02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</si>
</sst>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4"/>
  <sheetViews>
    <sheetView tabSelected="1" topLeftCell="A8" workbookViewId="0">
      <selection activeCell="C10" sqref="C10:C54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/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1</v>
      </c>
      <c r="B10" s="1" t="s">
        <v>73</v>
      </c>
      <c r="C10" s="2">
        <v>41351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678</v>
      </c>
      <c r="J10" s="1">
        <v>0</v>
      </c>
      <c r="K10">
        <f t="shared" ref="K10:K54" si="0">(X10-Y10*(1000-Z10)/(1000-AA10))*AQ10</f>
        <v>-1.8706847382545819</v>
      </c>
      <c r="L10">
        <f t="shared" ref="L10:L54" si="1">IF(BB10&lt;&gt;0,1/(1/BB10-1/T10),0)</f>
        <v>0.13809570861092288</v>
      </c>
      <c r="M10">
        <f t="shared" ref="M10:M54" si="2">((BE10-AR10/2)*Y10-K10)/(BE10+AR10/2)</f>
        <v>24.759292706310458</v>
      </c>
      <c r="N10">
        <f t="shared" ref="N10:N54" si="3">AR10*1000</f>
        <v>0.90200231989469237</v>
      </c>
      <c r="O10">
        <f t="shared" ref="O10:O54" si="4">(AW10-BC10)</f>
        <v>0.65078562235254722</v>
      </c>
      <c r="P10">
        <f t="shared" ref="P10:P54" si="5">(V10+AV10*J10)</f>
        <v>22.309831619262695</v>
      </c>
      <c r="Q10" s="1">
        <v>5</v>
      </c>
      <c r="R10">
        <f t="shared" ref="R10:R54" si="6">(Q10*AK10+AL10)</f>
        <v>1.6395652592182159</v>
      </c>
      <c r="S10" s="1">
        <v>1</v>
      </c>
      <c r="T10">
        <f t="shared" ref="T10:T54" si="7">R10*(S10+1)*(S10+1)/(S10*S10+1)</f>
        <v>3.2791305184364319</v>
      </c>
      <c r="U10" s="1">
        <v>23.771333694458008</v>
      </c>
      <c r="V10" s="1">
        <v>22.309831619262695</v>
      </c>
      <c r="W10" s="1">
        <v>23.720310211181641</v>
      </c>
      <c r="X10" s="1">
        <v>0.58408230543136597</v>
      </c>
      <c r="Y10" s="1">
        <v>2.4509768486022949</v>
      </c>
      <c r="Z10" s="1">
        <v>20.07225227355957</v>
      </c>
      <c r="AA10" s="1">
        <v>20.954607009887695</v>
      </c>
      <c r="AB10" s="1">
        <v>66.579689025878906</v>
      </c>
      <c r="AC10" s="1">
        <v>69.506462097167969</v>
      </c>
      <c r="AD10" s="1">
        <v>500.42300415039062</v>
      </c>
      <c r="AE10" s="1">
        <v>128.4483642578125</v>
      </c>
      <c r="AF10" s="1">
        <v>144.94004821777344</v>
      </c>
      <c r="AG10" s="1">
        <v>97.9869384765625</v>
      </c>
      <c r="AH10" s="1">
        <v>7.3583769798278809</v>
      </c>
      <c r="AI10" s="1">
        <v>-0.86030125617980957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111105</v>
      </c>
      <c r="AQ10">
        <f t="shared" ref="AQ10:AQ54" si="8">AD10*0.000001/(Q10*0.0001)</f>
        <v>1.0008460083007811</v>
      </c>
      <c r="AR10">
        <f t="shared" ref="AR10:AR54" si="9">(AA10-Z10)/(1000-AA10)*AQ10</f>
        <v>9.0200231989469239E-4</v>
      </c>
      <c r="AS10">
        <f t="shared" ref="AS10:AS54" si="10">(V10+273.15)</f>
        <v>295.45983161926267</v>
      </c>
      <c r="AT10">
        <f t="shared" ref="AT10:AT54" si="11">(U10+273.15)</f>
        <v>296.92133369445799</v>
      </c>
      <c r="AU10">
        <f t="shared" ref="AU10:AU54" si="12">(AE10*AM10+AF10*AN10)*AO10</f>
        <v>24.40518890273961</v>
      </c>
      <c r="AV10">
        <f t="shared" ref="AV10:AV54" si="13">((AU10+0.00000010773*(AT10^4-AS10^4))-AR10*44100)/(R10*51.4+0.00000043092*AS10^3)</f>
        <v>1.0397020946212103E-2</v>
      </c>
      <c r="AW10">
        <f t="shared" ref="AW10:AW54" si="14">0.61365*EXP(17.502*P10/(240.97+P10))</f>
        <v>2.7040634102309582</v>
      </c>
      <c r="AX10">
        <f t="shared" ref="AX10:AX54" si="15">AW10*1000/AG10</f>
        <v>27.596161817809456</v>
      </c>
      <c r="AY10">
        <f t="shared" ref="AY10:AY54" si="16">(AX10-AA10)</f>
        <v>6.6415548079217608</v>
      </c>
      <c r="AZ10">
        <f t="shared" ref="AZ10:AZ54" si="17">IF(J10,V10,(U10+V10)/2)</f>
        <v>23.040582656860352</v>
      </c>
      <c r="BA10">
        <f t="shared" ref="BA10:BA54" si="18">0.61365*EXP(17.502*AZ10/(240.97+AZ10))</f>
        <v>2.8266552613205569</v>
      </c>
      <c r="BB10">
        <f t="shared" ref="BB10:BB54" si="19">IF(AY10&lt;&gt;0,(1000-(AX10+AA10)/2)/AY10*AR10,0)</f>
        <v>0.1325150348510733</v>
      </c>
      <c r="BC10">
        <f t="shared" ref="BC10:BC54" si="20">AA10*AG10/1000</f>
        <v>2.053277787878411</v>
      </c>
      <c r="BD10">
        <f t="shared" ref="BD10:BD54" si="21">(BA10-BC10)</f>
        <v>0.77337747344214591</v>
      </c>
      <c r="BE10">
        <f t="shared" ref="BE10:BE54" si="22">1/(1.6/L10+1.37/T10)</f>
        <v>8.3305834782714083E-2</v>
      </c>
      <c r="BF10">
        <f t="shared" ref="BF10:BF54" si="23">M10*AG10*0.001</f>
        <v>2.4260872911364455</v>
      </c>
      <c r="BG10">
        <f t="shared" ref="BG10:BG54" si="24">M10/Y10</f>
        <v>10.101806029065433</v>
      </c>
      <c r="BH10">
        <f t="shared" ref="BH10:BH54" si="25">(1-AR10*AG10/AW10/L10)*100</f>
        <v>76.331061089099464</v>
      </c>
      <c r="BI10">
        <f t="shared" ref="BI10:BI54" si="26">(Y10-K10/(T10/1.35))</f>
        <v>3.2211274670192371</v>
      </c>
      <c r="BJ10">
        <f t="shared" ref="BJ10:BJ54" si="27">K10*BH10/100/BI10</f>
        <v>-0.44329618276886323</v>
      </c>
    </row>
    <row r="11" spans="1:62">
      <c r="A11" s="1">
        <v>2</v>
      </c>
      <c r="B11" s="1" t="s">
        <v>77</v>
      </c>
      <c r="C11" s="2">
        <v>41351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823</v>
      </c>
      <c r="J11" s="1">
        <v>0</v>
      </c>
      <c r="K11">
        <f t="shared" si="0"/>
        <v>-3.1459282100891448</v>
      </c>
      <c r="L11">
        <f t="shared" si="1"/>
        <v>0.14271912917550747</v>
      </c>
      <c r="M11">
        <f t="shared" si="2"/>
        <v>40.025596194452142</v>
      </c>
      <c r="N11">
        <f t="shared" si="3"/>
        <v>0.99714436906031223</v>
      </c>
      <c r="O11">
        <f t="shared" si="4"/>
        <v>0.69685119823617736</v>
      </c>
      <c r="P11">
        <f t="shared" si="5"/>
        <v>22.647920608520508</v>
      </c>
      <c r="Q11" s="1">
        <v>5</v>
      </c>
      <c r="R11">
        <f t="shared" si="6"/>
        <v>1.6395652592182159</v>
      </c>
      <c r="S11" s="1">
        <v>1</v>
      </c>
      <c r="T11">
        <f t="shared" si="7"/>
        <v>3.2791305184364319</v>
      </c>
      <c r="U11" s="1">
        <v>24.231910705566406</v>
      </c>
      <c r="V11" s="1">
        <v>22.647920608520508</v>
      </c>
      <c r="W11" s="1">
        <v>24.204669952392578</v>
      </c>
      <c r="X11" s="1">
        <v>0.55653810501098633</v>
      </c>
      <c r="Y11" s="1">
        <v>3.6962652206420898</v>
      </c>
      <c r="Z11" s="1">
        <v>20.081127166748047</v>
      </c>
      <c r="AA11" s="1">
        <v>21.056493759155273</v>
      </c>
      <c r="AB11" s="1">
        <v>64.79400634765625</v>
      </c>
      <c r="AC11" s="1">
        <v>67.941139221191406</v>
      </c>
      <c r="AD11" s="1">
        <v>500.40057373046875</v>
      </c>
      <c r="AE11" s="1">
        <v>101.35545349121094</v>
      </c>
      <c r="AF11" s="1">
        <v>103.86022186279297</v>
      </c>
      <c r="AG11" s="1">
        <v>97.990653991699219</v>
      </c>
      <c r="AH11" s="1">
        <v>7.3583769798278809</v>
      </c>
      <c r="AI11" s="1">
        <v>-0.86030125617980957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111105</v>
      </c>
      <c r="AQ11">
        <f t="shared" si="8"/>
        <v>1.0008011474609375</v>
      </c>
      <c r="AR11">
        <f t="shared" si="9"/>
        <v>9.971443690603122E-4</v>
      </c>
      <c r="AS11">
        <f t="shared" si="10"/>
        <v>295.79792060852049</v>
      </c>
      <c r="AT11">
        <f t="shared" si="11"/>
        <v>297.38191070556638</v>
      </c>
      <c r="AU11">
        <f t="shared" si="12"/>
        <v>19.257535921679846</v>
      </c>
      <c r="AV11">
        <f t="shared" si="13"/>
        <v>-7.2393760620609759E-2</v>
      </c>
      <c r="AW11">
        <f t="shared" si="14"/>
        <v>2.7601907924679359</v>
      </c>
      <c r="AX11">
        <f t="shared" si="15"/>
        <v>28.167898468171785</v>
      </c>
      <c r="AY11">
        <f t="shared" si="16"/>
        <v>7.1114047090165116</v>
      </c>
      <c r="AZ11">
        <f t="shared" si="17"/>
        <v>23.439915657043457</v>
      </c>
      <c r="BA11">
        <f t="shared" si="18"/>
        <v>2.895680684034267</v>
      </c>
      <c r="BB11">
        <f t="shared" si="19"/>
        <v>0.1367665737069087</v>
      </c>
      <c r="BC11">
        <f t="shared" si="20"/>
        <v>2.0633395942317585</v>
      </c>
      <c r="BD11">
        <f t="shared" si="21"/>
        <v>0.83234108980250854</v>
      </c>
      <c r="BE11">
        <f t="shared" si="22"/>
        <v>8.5994694160040908E-2</v>
      </c>
      <c r="BF11">
        <f t="shared" si="23"/>
        <v>3.9221343475020327</v>
      </c>
      <c r="BG11">
        <f t="shared" si="24"/>
        <v>10.828659147867958</v>
      </c>
      <c r="BH11">
        <f t="shared" si="25"/>
        <v>75.196018009449901</v>
      </c>
      <c r="BI11">
        <f t="shared" si="26"/>
        <v>4.9914265628766223</v>
      </c>
      <c r="BJ11">
        <f t="shared" si="27"/>
        <v>-0.47393519941114104</v>
      </c>
    </row>
    <row r="12" spans="1:62">
      <c r="A12" s="1">
        <v>3</v>
      </c>
      <c r="B12" s="1" t="s">
        <v>79</v>
      </c>
      <c r="C12" s="2">
        <v>41351</v>
      </c>
      <c r="D12" s="1" t="s">
        <v>74</v>
      </c>
      <c r="E12" s="1">
        <v>0</v>
      </c>
      <c r="F12" s="1" t="s">
        <v>80</v>
      </c>
      <c r="G12" s="1" t="s">
        <v>76</v>
      </c>
      <c r="H12" s="1">
        <v>0</v>
      </c>
      <c r="I12" s="1">
        <v>969.5</v>
      </c>
      <c r="J12" s="1">
        <v>0</v>
      </c>
      <c r="K12">
        <f t="shared" si="0"/>
        <v>-8.2907593882870216</v>
      </c>
      <c r="L12">
        <f t="shared" si="1"/>
        <v>0.20837710442772928</v>
      </c>
      <c r="M12">
        <f t="shared" si="2"/>
        <v>77.642858965550303</v>
      </c>
      <c r="N12">
        <f t="shared" si="3"/>
        <v>1.3602788212392543</v>
      </c>
      <c r="O12">
        <f t="shared" si="4"/>
        <v>0.66939171086196048</v>
      </c>
      <c r="P12">
        <f t="shared" si="5"/>
        <v>22.867658615112305</v>
      </c>
      <c r="Q12" s="1">
        <v>6</v>
      </c>
      <c r="R12">
        <f t="shared" si="6"/>
        <v>1.4200000166893005</v>
      </c>
      <c r="S12" s="1">
        <v>1</v>
      </c>
      <c r="T12">
        <f t="shared" si="7"/>
        <v>2.8400000333786011</v>
      </c>
      <c r="U12" s="1">
        <v>24.52227783203125</v>
      </c>
      <c r="V12" s="1">
        <v>22.867658615112305</v>
      </c>
      <c r="W12" s="1">
        <v>24.502134323120117</v>
      </c>
      <c r="X12" s="1">
        <v>0.54876101016998291</v>
      </c>
      <c r="Y12" s="1">
        <v>10.472869873046875</v>
      </c>
      <c r="Z12" s="1">
        <v>20.117885589599609</v>
      </c>
      <c r="AA12" s="1">
        <v>21.713537216186523</v>
      </c>
      <c r="AB12" s="1">
        <v>63.79632568359375</v>
      </c>
      <c r="AC12" s="1">
        <v>68.856330871582031</v>
      </c>
      <c r="AD12" s="1">
        <v>500.3883056640625</v>
      </c>
      <c r="AE12" s="1">
        <v>145.954345703125</v>
      </c>
      <c r="AF12" s="1">
        <v>906.54534912109375</v>
      </c>
      <c r="AG12" s="1">
        <v>97.995216369628906</v>
      </c>
      <c r="AH12" s="1">
        <v>7.3583769798278809</v>
      </c>
      <c r="AI12" s="1">
        <v>-0.86030125617980957</v>
      </c>
      <c r="AJ12" s="1">
        <v>0.66666668653488159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111105</v>
      </c>
      <c r="AQ12">
        <f t="shared" si="8"/>
        <v>0.83398050944010405</v>
      </c>
      <c r="AR12">
        <f t="shared" si="9"/>
        <v>1.3602788212392543E-3</v>
      </c>
      <c r="AS12">
        <f t="shared" si="10"/>
        <v>296.01765861511228</v>
      </c>
      <c r="AT12">
        <f t="shared" si="11"/>
        <v>297.67227783203123</v>
      </c>
      <c r="AU12">
        <f t="shared" si="12"/>
        <v>27.731325335611473</v>
      </c>
      <c r="AV12">
        <f t="shared" si="13"/>
        <v>-0.16166473008359025</v>
      </c>
      <c r="AW12">
        <f t="shared" si="14"/>
        <v>2.7972144885121484</v>
      </c>
      <c r="AX12">
        <f t="shared" si="15"/>
        <v>28.544398309824775</v>
      </c>
      <c r="AY12">
        <f t="shared" si="16"/>
        <v>6.8308610936382514</v>
      </c>
      <c r="AZ12">
        <f t="shared" si="17"/>
        <v>23.694968223571777</v>
      </c>
      <c r="BA12">
        <f t="shared" si="18"/>
        <v>2.9405344489734007</v>
      </c>
      <c r="BB12">
        <f t="shared" si="19"/>
        <v>0.19413312617740971</v>
      </c>
      <c r="BC12">
        <f t="shared" si="20"/>
        <v>2.1278227776501879</v>
      </c>
      <c r="BD12">
        <f t="shared" si="21"/>
        <v>0.81271167132321276</v>
      </c>
      <c r="BE12">
        <f t="shared" si="22"/>
        <v>0.12253728963798548</v>
      </c>
      <c r="BF12">
        <f t="shared" si="23"/>
        <v>7.608628763885684</v>
      </c>
      <c r="BG12">
        <f t="shared" si="24"/>
        <v>7.4137137104484658</v>
      </c>
      <c r="BH12">
        <f t="shared" si="25"/>
        <v>77.130480253651044</v>
      </c>
      <c r="BI12">
        <f t="shared" si="26"/>
        <v>14.413899817638921</v>
      </c>
      <c r="BJ12">
        <f t="shared" si="27"/>
        <v>-0.44364832652957414</v>
      </c>
    </row>
    <row r="13" spans="1:62">
      <c r="A13" s="1">
        <v>4</v>
      </c>
      <c r="B13" s="1" t="s">
        <v>81</v>
      </c>
      <c r="C13" s="2">
        <v>41351</v>
      </c>
      <c r="D13" s="1" t="s">
        <v>74</v>
      </c>
      <c r="E13" s="1">
        <v>0</v>
      </c>
      <c r="F13" s="1" t="s">
        <v>82</v>
      </c>
      <c r="G13" s="1" t="s">
        <v>76</v>
      </c>
      <c r="H13" s="1">
        <v>0</v>
      </c>
      <c r="I13" s="1">
        <v>1073.5</v>
      </c>
      <c r="J13" s="1">
        <v>0</v>
      </c>
      <c r="K13">
        <f t="shared" si="0"/>
        <v>-68.890757421843205</v>
      </c>
      <c r="L13">
        <f t="shared" si="1"/>
        <v>0.20457871327634064</v>
      </c>
      <c r="M13">
        <f t="shared" si="2"/>
        <v>650.70293774571155</v>
      </c>
      <c r="N13">
        <f t="shared" si="3"/>
        <v>1.4284877730191081</v>
      </c>
      <c r="O13">
        <f t="shared" si="4"/>
        <v>0.71490221892070416</v>
      </c>
      <c r="P13">
        <f t="shared" si="5"/>
        <v>23.189092636108398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24.862049102783203</v>
      </c>
      <c r="V13" s="1">
        <v>23.189092636108398</v>
      </c>
      <c r="W13" s="1">
        <v>24.841442108154297</v>
      </c>
      <c r="X13" s="1">
        <v>0.56509780883789062</v>
      </c>
      <c r="Y13" s="1">
        <v>83.030708312988281</v>
      </c>
      <c r="Z13" s="1">
        <v>20.133426666259766</v>
      </c>
      <c r="AA13" s="1">
        <v>21.808988571166992</v>
      </c>
      <c r="AB13" s="1">
        <v>62.564617156982422</v>
      </c>
      <c r="AC13" s="1">
        <v>67.771430969238281</v>
      </c>
      <c r="AD13" s="1">
        <v>500.36965942382812</v>
      </c>
      <c r="AE13" s="1">
        <v>45.724380493164062</v>
      </c>
      <c r="AF13" s="1">
        <v>33.990013122558594</v>
      </c>
      <c r="AG13" s="1">
        <v>97.998733520507812</v>
      </c>
      <c r="AH13" s="1">
        <v>7.3583769798278809</v>
      </c>
      <c r="AI13" s="1">
        <v>-0.86030125617980957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111105</v>
      </c>
      <c r="AQ13">
        <f t="shared" si="8"/>
        <v>0.83394943237304675</v>
      </c>
      <c r="AR13">
        <f t="shared" si="9"/>
        <v>1.4284877730191081E-3</v>
      </c>
      <c r="AS13">
        <f t="shared" si="10"/>
        <v>296.33909263610838</v>
      </c>
      <c r="AT13">
        <f t="shared" si="11"/>
        <v>298.01204910278318</v>
      </c>
      <c r="AU13">
        <f t="shared" si="12"/>
        <v>8.6876321846857536</v>
      </c>
      <c r="AV13">
        <f t="shared" si="13"/>
        <v>-0.4202812197731155</v>
      </c>
      <c r="AW13">
        <f t="shared" si="14"/>
        <v>2.8521554782582985</v>
      </c>
      <c r="AX13">
        <f t="shared" si="15"/>
        <v>29.104003447773525</v>
      </c>
      <c r="AY13">
        <f t="shared" si="16"/>
        <v>7.2950148766065332</v>
      </c>
      <c r="AZ13">
        <f t="shared" si="17"/>
        <v>24.025570869445801</v>
      </c>
      <c r="BA13">
        <f t="shared" si="18"/>
        <v>2.9995779731604992</v>
      </c>
      <c r="BB13">
        <f t="shared" si="19"/>
        <v>0.19083216460461183</v>
      </c>
      <c r="BC13">
        <f t="shared" si="20"/>
        <v>2.1372532593375944</v>
      </c>
      <c r="BD13">
        <f t="shared" si="21"/>
        <v>0.86232471382290488</v>
      </c>
      <c r="BE13">
        <f t="shared" si="22"/>
        <v>0.12043339290903571</v>
      </c>
      <c r="BF13">
        <f t="shared" si="23"/>
        <v>63.768063797153573</v>
      </c>
      <c r="BG13">
        <f t="shared" si="24"/>
        <v>7.836894938832212</v>
      </c>
      <c r="BH13">
        <f t="shared" si="25"/>
        <v>76.008171321485847</v>
      </c>
      <c r="BI13">
        <f t="shared" si="26"/>
        <v>115.77807501243441</v>
      </c>
      <c r="BJ13">
        <f t="shared" si="27"/>
        <v>-0.45226701964288257</v>
      </c>
    </row>
    <row r="14" spans="1:62">
      <c r="A14" s="1">
        <v>5</v>
      </c>
      <c r="B14" s="1" t="s">
        <v>83</v>
      </c>
      <c r="C14" s="2">
        <v>41351</v>
      </c>
      <c r="D14" s="1" t="s">
        <v>74</v>
      </c>
      <c r="E14" s="1">
        <v>0</v>
      </c>
      <c r="F14" s="1" t="s">
        <v>84</v>
      </c>
      <c r="G14" s="1" t="s">
        <v>85</v>
      </c>
      <c r="H14" s="1">
        <v>0</v>
      </c>
      <c r="I14" s="1">
        <v>1403</v>
      </c>
      <c r="J14" s="1">
        <v>0</v>
      </c>
      <c r="K14">
        <f t="shared" si="0"/>
        <v>-1114.8955434835227</v>
      </c>
      <c r="L14">
        <f t="shared" si="1"/>
        <v>-0.99396175976159684</v>
      </c>
      <c r="M14">
        <f t="shared" si="2"/>
        <v>-1004.6319219933845</v>
      </c>
      <c r="N14">
        <f t="shared" si="3"/>
        <v>-21.378685311662327</v>
      </c>
      <c r="O14">
        <f t="shared" si="4"/>
        <v>1.6190437053439868</v>
      </c>
      <c r="P14">
        <f t="shared" si="5"/>
        <v>22.700660705566406</v>
      </c>
      <c r="Q14" s="1">
        <v>2</v>
      </c>
      <c r="R14">
        <f t="shared" si="6"/>
        <v>2.2982609868049622</v>
      </c>
      <c r="S14" s="1">
        <v>1</v>
      </c>
      <c r="T14">
        <f t="shared" si="7"/>
        <v>4.5965219736099243</v>
      </c>
      <c r="U14" s="1">
        <v>25.433095932006836</v>
      </c>
      <c r="V14" s="1">
        <v>22.700660705566406</v>
      </c>
      <c r="W14" s="1">
        <v>25.481218338012695</v>
      </c>
      <c r="X14" s="1">
        <v>0.42476317286491394</v>
      </c>
      <c r="Y14" s="1">
        <v>449.96444702148438</v>
      </c>
      <c r="Z14" s="1">
        <v>20.180463790893555</v>
      </c>
      <c r="AA14" s="1">
        <v>11.734340667724609</v>
      </c>
      <c r="AB14" s="1">
        <v>60.616287231445312</v>
      </c>
      <c r="AC14" s="1">
        <v>35.246570587158203</v>
      </c>
      <c r="AD14" s="1">
        <v>500.29629516601562</v>
      </c>
      <c r="AE14" s="1">
        <v>564.2236328125</v>
      </c>
      <c r="AF14" s="1">
        <v>787.92681884765625</v>
      </c>
      <c r="AG14" s="1">
        <v>98.002433776855469</v>
      </c>
      <c r="AH14" s="1">
        <v>7.3583769798278809</v>
      </c>
      <c r="AI14" s="1">
        <v>-0.86030125617980957</v>
      </c>
      <c r="AJ14" s="1">
        <v>0.66666668653488159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111105</v>
      </c>
      <c r="AQ14">
        <f t="shared" si="8"/>
        <v>2.5014814758300776</v>
      </c>
      <c r="AR14">
        <f t="shared" si="9"/>
        <v>-2.1378685311662326E-2</v>
      </c>
      <c r="AS14">
        <f t="shared" si="10"/>
        <v>295.85066070556638</v>
      </c>
      <c r="AT14">
        <f t="shared" si="11"/>
        <v>298.58309593200681</v>
      </c>
      <c r="AU14">
        <f t="shared" si="12"/>
        <v>107.20248888916103</v>
      </c>
      <c r="AV14">
        <f t="shared" si="13"/>
        <v>8.3604577499755237</v>
      </c>
      <c r="AW14">
        <f t="shared" si="14"/>
        <v>2.7690376495477298</v>
      </c>
      <c r="AX14">
        <f t="shared" si="15"/>
        <v>28.254784527623372</v>
      </c>
      <c r="AY14">
        <f t="shared" si="16"/>
        <v>16.520443859898762</v>
      </c>
      <c r="AZ14">
        <f t="shared" si="17"/>
        <v>24.066878318786621</v>
      </c>
      <c r="BA14">
        <f t="shared" si="18"/>
        <v>3.0070275740767487</v>
      </c>
      <c r="BB14">
        <f t="shared" si="19"/>
        <v>-1.2682000573119414</v>
      </c>
      <c r="BC14">
        <f t="shared" si="20"/>
        <v>1.149993944203743</v>
      </c>
      <c r="BD14">
        <f t="shared" si="21"/>
        <v>1.8570336298730057</v>
      </c>
      <c r="BE14">
        <f t="shared" si="22"/>
        <v>-0.76238779114687005</v>
      </c>
      <c r="BF14">
        <f t="shared" si="23"/>
        <v>-98.456373405271691</v>
      </c>
      <c r="BG14">
        <f t="shared" si="24"/>
        <v>-2.2326917796361285</v>
      </c>
      <c r="BH14">
        <f t="shared" si="25"/>
        <v>23.876399984510044</v>
      </c>
      <c r="BI14">
        <f t="shared" si="26"/>
        <v>777.40963108544815</v>
      </c>
      <c r="BJ14">
        <f t="shared" si="27"/>
        <v>-0.34241525796371852</v>
      </c>
    </row>
    <row r="15" spans="1:62">
      <c r="A15" s="1">
        <v>6</v>
      </c>
      <c r="B15" s="1" t="s">
        <v>86</v>
      </c>
      <c r="C15" s="2">
        <v>41351</v>
      </c>
      <c r="D15" s="1" t="s">
        <v>74</v>
      </c>
      <c r="E15" s="1">
        <v>0</v>
      </c>
      <c r="F15" s="1" t="s">
        <v>80</v>
      </c>
      <c r="G15" s="1" t="s">
        <v>85</v>
      </c>
      <c r="H15" s="1">
        <v>0</v>
      </c>
      <c r="I15" s="1">
        <v>1494</v>
      </c>
      <c r="J15" s="1">
        <v>0</v>
      </c>
      <c r="K15">
        <f t="shared" si="0"/>
        <v>-626.19954535862882</v>
      </c>
      <c r="L15">
        <f t="shared" si="1"/>
        <v>-0.68403686106552786</v>
      </c>
      <c r="M15">
        <f t="shared" si="2"/>
        <v>-871.63554366687617</v>
      </c>
      <c r="N15">
        <f t="shared" si="3"/>
        <v>-14.836473264785988</v>
      </c>
      <c r="O15">
        <f t="shared" si="4"/>
        <v>1.7401348640405272</v>
      </c>
      <c r="P15">
        <f t="shared" si="5"/>
        <v>23.142034530639648</v>
      </c>
      <c r="Q15" s="1">
        <v>3</v>
      </c>
      <c r="R15">
        <f t="shared" si="6"/>
        <v>2.0786957442760468</v>
      </c>
      <c r="S15" s="1">
        <v>1</v>
      </c>
      <c r="T15">
        <f t="shared" si="7"/>
        <v>4.1573914885520935</v>
      </c>
      <c r="U15" s="1">
        <v>25.517742156982422</v>
      </c>
      <c r="V15" s="1">
        <v>23.142034530639648</v>
      </c>
      <c r="W15" s="1">
        <v>25.592208862304688</v>
      </c>
      <c r="X15" s="1">
        <v>0.5609591007232666</v>
      </c>
      <c r="Y15" s="1">
        <v>379.38803100585938</v>
      </c>
      <c r="Z15" s="1">
        <v>20.059450149536133</v>
      </c>
      <c r="AA15" s="1">
        <v>11.264104843139648</v>
      </c>
      <c r="AB15" s="1">
        <v>59.951065063476562</v>
      </c>
      <c r="AC15" s="1">
        <v>33.664688110351562</v>
      </c>
      <c r="AD15" s="1">
        <v>500.35626220703125</v>
      </c>
      <c r="AE15" s="1">
        <v>144.75550842285156</v>
      </c>
      <c r="AF15" s="1">
        <v>237.1607666015625</v>
      </c>
      <c r="AG15" s="1">
        <v>98.00323486328125</v>
      </c>
      <c r="AH15" s="1">
        <v>7.3583769798278809</v>
      </c>
      <c r="AI15" s="1">
        <v>-0.86030125617980957</v>
      </c>
      <c r="AJ15" s="1">
        <v>0.3333333432674408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111105</v>
      </c>
      <c r="AQ15">
        <f t="shared" si="8"/>
        <v>1.6678542073567706</v>
      </c>
      <c r="AR15">
        <f t="shared" si="9"/>
        <v>-1.4836473264785989E-2</v>
      </c>
      <c r="AS15">
        <f t="shared" si="10"/>
        <v>296.29203453063963</v>
      </c>
      <c r="AT15">
        <f t="shared" si="11"/>
        <v>298.6677421569824</v>
      </c>
      <c r="AU15">
        <f t="shared" si="12"/>
        <v>27.503546255217771</v>
      </c>
      <c r="AV15">
        <f t="shared" si="13"/>
        <v>6.0035619604672181</v>
      </c>
      <c r="AW15">
        <f t="shared" si="14"/>
        <v>2.844053576507366</v>
      </c>
      <c r="AX15">
        <f t="shared" si="15"/>
        <v>29.019996946783888</v>
      </c>
      <c r="AY15">
        <f t="shared" si="16"/>
        <v>17.755892103644239</v>
      </c>
      <c r="AZ15">
        <f t="shared" si="17"/>
        <v>24.329888343811035</v>
      </c>
      <c r="BA15">
        <f t="shared" si="18"/>
        <v>3.0548406933022441</v>
      </c>
      <c r="BB15">
        <f t="shared" si="19"/>
        <v>-0.81874997777223535</v>
      </c>
      <c r="BC15">
        <f t="shared" si="20"/>
        <v>1.1039187124668388</v>
      </c>
      <c r="BD15">
        <f t="shared" si="21"/>
        <v>1.9509219808354052</v>
      </c>
      <c r="BE15">
        <f t="shared" si="22"/>
        <v>-0.49763085958700609</v>
      </c>
      <c r="BF15">
        <f t="shared" si="23"/>
        <v>-85.423102901168704</v>
      </c>
      <c r="BG15">
        <f t="shared" si="24"/>
        <v>-2.2974777073381483</v>
      </c>
      <c r="BH15">
        <f t="shared" si="25"/>
        <v>25.259876609735301</v>
      </c>
      <c r="BI15">
        <f t="shared" si="26"/>
        <v>582.72933012622877</v>
      </c>
      <c r="BJ15">
        <f t="shared" si="27"/>
        <v>-0.27144203030599007</v>
      </c>
    </row>
    <row r="16" spans="1:62">
      <c r="A16" s="1">
        <v>7</v>
      </c>
      <c r="B16" s="1" t="s">
        <v>87</v>
      </c>
      <c r="C16" s="2">
        <v>41351</v>
      </c>
      <c r="D16" s="1" t="s">
        <v>74</v>
      </c>
      <c r="E16" s="1">
        <v>0</v>
      </c>
      <c r="F16" s="1" t="s">
        <v>82</v>
      </c>
      <c r="G16" s="1" t="s">
        <v>85</v>
      </c>
      <c r="H16" s="1">
        <v>0</v>
      </c>
      <c r="I16" s="1">
        <v>1600.5</v>
      </c>
      <c r="J16" s="1">
        <v>0</v>
      </c>
      <c r="K16">
        <f t="shared" si="0"/>
        <v>-508.99719876009215</v>
      </c>
      <c r="L16">
        <f t="shared" si="1"/>
        <v>-0.53374520474640919</v>
      </c>
      <c r="M16">
        <f t="shared" si="2"/>
        <v>-919.67350318736032</v>
      </c>
      <c r="N16">
        <f t="shared" si="3"/>
        <v>-11.260535817004923</v>
      </c>
      <c r="O16">
        <f t="shared" si="4"/>
        <v>1.7355480598857533</v>
      </c>
      <c r="P16">
        <f t="shared" si="5"/>
        <v>22.981592178344727</v>
      </c>
      <c r="Q16" s="1">
        <v>4</v>
      </c>
      <c r="R16">
        <f t="shared" si="6"/>
        <v>1.8591305017471313</v>
      </c>
      <c r="S16" s="1">
        <v>1</v>
      </c>
      <c r="T16">
        <f t="shared" si="7"/>
        <v>3.7182610034942627</v>
      </c>
      <c r="U16" s="1">
        <v>25.561494827270508</v>
      </c>
      <c r="V16" s="1">
        <v>22.981592178344727</v>
      </c>
      <c r="W16" s="1">
        <v>25.658483505249023</v>
      </c>
      <c r="X16" s="1">
        <v>0.48380309343338013</v>
      </c>
      <c r="Y16" s="1">
        <v>411.06982421875</v>
      </c>
      <c r="Z16" s="1">
        <v>19.933055877685547</v>
      </c>
      <c r="AA16" s="1">
        <v>11.030823707580566</v>
      </c>
      <c r="AB16" s="1">
        <v>59.417491912841797</v>
      </c>
      <c r="AC16" s="1">
        <v>32.881252288818359</v>
      </c>
      <c r="AD16" s="1">
        <v>500.38339233398438</v>
      </c>
      <c r="AE16" s="1">
        <v>25.072948455810547</v>
      </c>
      <c r="AF16" s="1">
        <v>26.530153274536133</v>
      </c>
      <c r="AG16" s="1">
        <v>98.001167297363281</v>
      </c>
      <c r="AH16" s="1">
        <v>7.3583769798278809</v>
      </c>
      <c r="AI16" s="1">
        <v>-0.86030125617980957</v>
      </c>
      <c r="AJ16" s="1">
        <v>0.3333333432674408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111105</v>
      </c>
      <c r="AQ16">
        <f t="shared" si="8"/>
        <v>1.250958480834961</v>
      </c>
      <c r="AR16">
        <f t="shared" si="9"/>
        <v>-1.1260535817004922E-2</v>
      </c>
      <c r="AS16">
        <f t="shared" si="10"/>
        <v>296.1315921783447</v>
      </c>
      <c r="AT16">
        <f t="shared" si="11"/>
        <v>298.71149482727049</v>
      </c>
      <c r="AU16">
        <f t="shared" si="12"/>
        <v>4.7638601468254365</v>
      </c>
      <c r="AV16">
        <f t="shared" si="13"/>
        <v>4.9705314904078532</v>
      </c>
      <c r="AW16">
        <f t="shared" si="14"/>
        <v>2.8165816594800774</v>
      </c>
      <c r="AX16">
        <f t="shared" si="15"/>
        <v>28.740286847132868</v>
      </c>
      <c r="AY16">
        <f t="shared" si="16"/>
        <v>17.709463139552302</v>
      </c>
      <c r="AZ16">
        <f t="shared" si="17"/>
        <v>24.271543502807617</v>
      </c>
      <c r="BA16">
        <f t="shared" si="18"/>
        <v>3.0441770903649865</v>
      </c>
      <c r="BB16">
        <f t="shared" si="19"/>
        <v>-0.62320431300450052</v>
      </c>
      <c r="BC16">
        <f t="shared" si="20"/>
        <v>1.0810335995943241</v>
      </c>
      <c r="BD16">
        <f t="shared" si="21"/>
        <v>1.9631434907706624</v>
      </c>
      <c r="BE16">
        <f t="shared" si="22"/>
        <v>-0.38033902809402498</v>
      </c>
      <c r="BF16">
        <f t="shared" si="23"/>
        <v>-90.129076844816666</v>
      </c>
      <c r="BG16">
        <f t="shared" si="24"/>
        <v>-2.2372683398379491</v>
      </c>
      <c r="BH16">
        <f t="shared" si="25"/>
        <v>26.593592265578494</v>
      </c>
      <c r="BI16">
        <f t="shared" si="26"/>
        <v>595.87293989039699</v>
      </c>
      <c r="BJ16">
        <f t="shared" si="27"/>
        <v>-0.22716359582694401</v>
      </c>
    </row>
    <row r="17" spans="1:62">
      <c r="A17" s="1">
        <v>8</v>
      </c>
      <c r="B17" s="1" t="s">
        <v>88</v>
      </c>
      <c r="C17" s="2">
        <v>41351</v>
      </c>
      <c r="D17" s="1" t="s">
        <v>74</v>
      </c>
      <c r="E17" s="1">
        <v>0</v>
      </c>
      <c r="F17" s="1" t="s">
        <v>78</v>
      </c>
      <c r="G17" s="1" t="s">
        <v>85</v>
      </c>
      <c r="H17" s="1">
        <v>0</v>
      </c>
      <c r="I17" s="1">
        <v>1817.5</v>
      </c>
      <c r="J17" s="1">
        <v>0</v>
      </c>
      <c r="K17">
        <f t="shared" si="0"/>
        <v>-5.0943315854365769</v>
      </c>
      <c r="L17">
        <f t="shared" si="1"/>
        <v>0.84962637911031924</v>
      </c>
      <c r="M17">
        <f t="shared" si="2"/>
        <v>12.921223126103905</v>
      </c>
      <c r="N17">
        <f t="shared" si="3"/>
        <v>5.3078544278745676</v>
      </c>
      <c r="O17">
        <f t="shared" si="4"/>
        <v>0.70236881492742187</v>
      </c>
      <c r="P17">
        <f t="shared" si="5"/>
        <v>22.766759872436523</v>
      </c>
      <c r="Q17" s="1">
        <v>1.5</v>
      </c>
      <c r="R17">
        <f t="shared" si="6"/>
        <v>2.4080436080694199</v>
      </c>
      <c r="S17" s="1">
        <v>1</v>
      </c>
      <c r="T17">
        <f t="shared" si="7"/>
        <v>4.8160872161388397</v>
      </c>
      <c r="U17" s="1">
        <v>25.853649139404297</v>
      </c>
      <c r="V17" s="1">
        <v>22.766759872436523</v>
      </c>
      <c r="W17" s="1">
        <v>25.828264236450195</v>
      </c>
      <c r="X17" s="1">
        <v>0.44003573060035706</v>
      </c>
      <c r="Y17" s="1">
        <v>1.9641580581665039</v>
      </c>
      <c r="Z17" s="1">
        <v>19.64501953125</v>
      </c>
      <c r="AA17" s="1">
        <v>21.202541351318359</v>
      </c>
      <c r="AB17" s="1">
        <v>57.550788879394531</v>
      </c>
      <c r="AC17" s="1">
        <v>62.113605499267578</v>
      </c>
      <c r="AD17" s="1">
        <v>500.34429931640625</v>
      </c>
      <c r="AE17" s="1">
        <v>1069.7666015625</v>
      </c>
      <c r="AF17" s="1">
        <v>1299.3970947265625</v>
      </c>
      <c r="AG17" s="1">
        <v>97.997291564941406</v>
      </c>
      <c r="AH17" s="1">
        <v>7.3583769798278809</v>
      </c>
      <c r="AI17" s="1">
        <v>-0.86030125617980957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111105</v>
      </c>
      <c r="AQ17">
        <f t="shared" si="8"/>
        <v>3.3356286621093743</v>
      </c>
      <c r="AR17">
        <f t="shared" si="9"/>
        <v>5.3078544278745672E-3</v>
      </c>
      <c r="AS17">
        <f t="shared" si="10"/>
        <v>295.9167598724365</v>
      </c>
      <c r="AT17">
        <f t="shared" si="11"/>
        <v>299.00364913940427</v>
      </c>
      <c r="AU17">
        <f t="shared" si="12"/>
        <v>203.25565174635267</v>
      </c>
      <c r="AV17">
        <f t="shared" si="13"/>
        <v>3.1059799793773542E-2</v>
      </c>
      <c r="AW17">
        <f t="shared" si="14"/>
        <v>2.7801604416502941</v>
      </c>
      <c r="AX17">
        <f t="shared" si="15"/>
        <v>28.369768156377276</v>
      </c>
      <c r="AY17">
        <f t="shared" si="16"/>
        <v>7.1672268050589167</v>
      </c>
      <c r="AZ17">
        <f t="shared" si="17"/>
        <v>24.31020450592041</v>
      </c>
      <c r="BA17">
        <f t="shared" si="18"/>
        <v>3.0512394622936316</v>
      </c>
      <c r="BB17">
        <f t="shared" si="19"/>
        <v>0.72221701187978826</v>
      </c>
      <c r="BC17">
        <f t="shared" si="20"/>
        <v>2.0777916267228722</v>
      </c>
      <c r="BD17">
        <f t="shared" si="21"/>
        <v>0.97344783557075942</v>
      </c>
      <c r="BE17">
        <f t="shared" si="22"/>
        <v>0.4613303686598762</v>
      </c>
      <c r="BF17">
        <f t="shared" si="23"/>
        <v>1.2662448700644682</v>
      </c>
      <c r="BG17">
        <f t="shared" si="24"/>
        <v>6.5785047554500622</v>
      </c>
      <c r="BH17">
        <f t="shared" si="25"/>
        <v>77.97909167353437</v>
      </c>
      <c r="BI17">
        <f t="shared" si="26"/>
        <v>3.392152887100083</v>
      </c>
      <c r="BJ17">
        <f t="shared" si="27"/>
        <v>-1.1710891664902128</v>
      </c>
    </row>
    <row r="18" spans="1:62">
      <c r="A18" s="1">
        <v>9</v>
      </c>
      <c r="B18" s="1" t="s">
        <v>89</v>
      </c>
      <c r="C18" s="2">
        <v>41351</v>
      </c>
      <c r="D18" s="1" t="s">
        <v>74</v>
      </c>
      <c r="E18" s="1">
        <v>0</v>
      </c>
      <c r="F18" s="1" t="s">
        <v>80</v>
      </c>
      <c r="G18" s="1" t="s">
        <v>85</v>
      </c>
      <c r="H18" s="1">
        <v>0</v>
      </c>
      <c r="I18" s="1">
        <v>1998.5</v>
      </c>
      <c r="J18" s="1">
        <v>0</v>
      </c>
      <c r="K18">
        <f t="shared" si="0"/>
        <v>-444.99670224850814</v>
      </c>
      <c r="L18">
        <f t="shared" si="1"/>
        <v>-0.5692463899718877</v>
      </c>
      <c r="M18">
        <f t="shared" si="2"/>
        <v>-828.51080262943219</v>
      </c>
      <c r="N18">
        <f t="shared" si="3"/>
        <v>-9.9299595806469654</v>
      </c>
      <c r="O18">
        <f t="shared" si="4"/>
        <v>1.4445923657354127</v>
      </c>
      <c r="P18">
        <f t="shared" si="5"/>
        <v>22.706897735595703</v>
      </c>
      <c r="Q18" s="1">
        <v>3</v>
      </c>
      <c r="R18">
        <f t="shared" si="6"/>
        <v>2.0786957442760468</v>
      </c>
      <c r="S18" s="1">
        <v>1</v>
      </c>
      <c r="T18">
        <f t="shared" si="7"/>
        <v>4.1573914885520935</v>
      </c>
      <c r="U18" s="1">
        <v>26.156949996948242</v>
      </c>
      <c r="V18" s="1">
        <v>22.706897735595703</v>
      </c>
      <c r="W18" s="1">
        <v>26.098833084106445</v>
      </c>
      <c r="X18" s="1">
        <v>0.31002476811408997</v>
      </c>
      <c r="Y18" s="1">
        <v>268.71893310546875</v>
      </c>
      <c r="Z18" s="1">
        <v>19.39885139465332</v>
      </c>
      <c r="AA18" s="1">
        <v>13.52562141418457</v>
      </c>
      <c r="AB18" s="1">
        <v>55.819622039794922</v>
      </c>
      <c r="AC18" s="1">
        <v>38.919574737548828</v>
      </c>
      <c r="AD18" s="1">
        <v>500.35418701171875</v>
      </c>
      <c r="AE18" s="1">
        <v>1234.6263427734375</v>
      </c>
      <c r="AF18" s="1">
        <v>168.78042602539062</v>
      </c>
      <c r="AG18" s="1">
        <v>97.998687744140625</v>
      </c>
      <c r="AH18" s="1">
        <v>7.3583769798278809</v>
      </c>
      <c r="AI18" s="1">
        <v>-0.86030125617980957</v>
      </c>
      <c r="AJ18" s="1">
        <v>0.3333333432674408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111105</v>
      </c>
      <c r="AQ18">
        <f t="shared" si="8"/>
        <v>1.6678472900390624</v>
      </c>
      <c r="AR18">
        <f t="shared" si="9"/>
        <v>-9.9299595806469649E-3</v>
      </c>
      <c r="AS18">
        <f t="shared" si="10"/>
        <v>295.85689773559568</v>
      </c>
      <c r="AT18">
        <f t="shared" si="11"/>
        <v>299.30694999694822</v>
      </c>
      <c r="AU18">
        <f t="shared" si="12"/>
        <v>234.57900218337454</v>
      </c>
      <c r="AV18">
        <f t="shared" si="13"/>
        <v>6.0308734519906064</v>
      </c>
      <c r="AW18">
        <f t="shared" si="14"/>
        <v>2.7700855152495483</v>
      </c>
      <c r="AX18">
        <f t="shared" si="15"/>
        <v>28.266557226580542</v>
      </c>
      <c r="AY18">
        <f t="shared" si="16"/>
        <v>14.740935812395971</v>
      </c>
      <c r="AZ18">
        <f t="shared" si="17"/>
        <v>24.431923866271973</v>
      </c>
      <c r="BA18">
        <f t="shared" si="18"/>
        <v>3.0735680850064062</v>
      </c>
      <c r="BB18">
        <f t="shared" si="19"/>
        <v>-0.659555294320334</v>
      </c>
      <c r="BC18">
        <f t="shared" si="20"/>
        <v>1.3254931495141355</v>
      </c>
      <c r="BD18">
        <f t="shared" si="21"/>
        <v>1.7480749354922707</v>
      </c>
      <c r="BE18">
        <f t="shared" si="22"/>
        <v>-0.4030307715214686</v>
      </c>
      <c r="BF18">
        <f t="shared" si="23"/>
        <v>-81.192971439529046</v>
      </c>
      <c r="BG18">
        <f t="shared" si="24"/>
        <v>-3.0831873030109578</v>
      </c>
      <c r="BH18">
        <f t="shared" si="25"/>
        <v>38.287338103959357</v>
      </c>
      <c r="BI18">
        <f t="shared" si="26"/>
        <v>413.21952913779222</v>
      </c>
      <c r="BJ18">
        <f t="shared" si="27"/>
        <v>-0.41231689193600907</v>
      </c>
    </row>
    <row r="19" spans="1:62">
      <c r="A19" s="1">
        <v>10</v>
      </c>
      <c r="B19" s="1" t="s">
        <v>90</v>
      </c>
      <c r="C19" s="2">
        <v>41351</v>
      </c>
      <c r="D19" s="1" t="s">
        <v>74</v>
      </c>
      <c r="E19" s="1">
        <v>0</v>
      </c>
      <c r="F19" s="1" t="s">
        <v>82</v>
      </c>
      <c r="G19" s="1" t="s">
        <v>85</v>
      </c>
      <c r="H19" s="1">
        <v>0</v>
      </c>
      <c r="I19" s="1">
        <v>2457.5</v>
      </c>
      <c r="J19" s="1">
        <v>0</v>
      </c>
      <c r="K19">
        <f t="shared" si="0"/>
        <v>-1.5199423900167162</v>
      </c>
      <c r="L19">
        <f t="shared" si="1"/>
        <v>-5.6785857298586997E-2</v>
      </c>
      <c r="M19">
        <f t="shared" si="2"/>
        <v>-40.47755991464502</v>
      </c>
      <c r="N19">
        <f t="shared" si="3"/>
        <v>-0.62708363971155601</v>
      </c>
      <c r="O19">
        <f t="shared" si="4"/>
        <v>1.0403516425307746</v>
      </c>
      <c r="P19">
        <f t="shared" si="5"/>
        <v>23.189992904663086</v>
      </c>
      <c r="Q19" s="1">
        <v>4</v>
      </c>
      <c r="R19">
        <f t="shared" si="6"/>
        <v>1.8591305017471313</v>
      </c>
      <c r="S19" s="1">
        <v>1</v>
      </c>
      <c r="T19">
        <f t="shared" si="7"/>
        <v>3.7182610034942627</v>
      </c>
      <c r="U19" s="1">
        <v>25.931795120239258</v>
      </c>
      <c r="V19" s="1">
        <v>23.189992904663086</v>
      </c>
      <c r="W19" s="1">
        <v>25.978713989257812</v>
      </c>
      <c r="X19" s="1">
        <v>0.23219503462314606</v>
      </c>
      <c r="Y19" s="1">
        <v>1.4480645656585693</v>
      </c>
      <c r="Z19" s="1">
        <v>18.980918884277344</v>
      </c>
      <c r="AA19" s="1">
        <v>18.488855361938477</v>
      </c>
      <c r="AB19" s="1">
        <v>55.351638793945312</v>
      </c>
      <c r="AC19" s="1">
        <v>53.916694641113281</v>
      </c>
      <c r="AD19" s="1">
        <v>500.33343505859375</v>
      </c>
      <c r="AE19" s="1">
        <v>5.4356966018676758</v>
      </c>
      <c r="AF19" s="1">
        <v>11.84675121307373</v>
      </c>
      <c r="AG19" s="1">
        <v>98.002769470214844</v>
      </c>
      <c r="AH19" s="1">
        <v>7.3583769798278809</v>
      </c>
      <c r="AI19" s="1">
        <v>-0.86030125617980957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111105</v>
      </c>
      <c r="AQ19">
        <f t="shared" si="8"/>
        <v>1.2508335876464842</v>
      </c>
      <c r="AR19">
        <f t="shared" si="9"/>
        <v>-6.2708363971155604E-4</v>
      </c>
      <c r="AS19">
        <f t="shared" si="10"/>
        <v>296.33999290466306</v>
      </c>
      <c r="AT19">
        <f t="shared" si="11"/>
        <v>299.08179512023924</v>
      </c>
      <c r="AU19">
        <f t="shared" si="12"/>
        <v>1.0327823413951478</v>
      </c>
      <c r="AV19">
        <f t="shared" si="13"/>
        <v>0.56065964894130449</v>
      </c>
      <c r="AW19">
        <f t="shared" si="14"/>
        <v>2.8523106723349767</v>
      </c>
      <c r="AX19">
        <f t="shared" si="15"/>
        <v>29.104388455081928</v>
      </c>
      <c r="AY19">
        <f t="shared" si="16"/>
        <v>10.615533093143451</v>
      </c>
      <c r="AZ19">
        <f t="shared" si="17"/>
        <v>24.560894012451172</v>
      </c>
      <c r="BA19">
        <f t="shared" si="18"/>
        <v>3.0973825398832346</v>
      </c>
      <c r="BB19">
        <f t="shared" si="19"/>
        <v>-5.7666549768256213E-2</v>
      </c>
      <c r="BC19">
        <f t="shared" si="20"/>
        <v>1.8119590298042021</v>
      </c>
      <c r="BD19">
        <f t="shared" si="21"/>
        <v>1.2854235100790325</v>
      </c>
      <c r="BE19">
        <f t="shared" si="22"/>
        <v>-3.5961420484631135E-2</v>
      </c>
      <c r="BF19">
        <f t="shared" si="23"/>
        <v>-3.9669129730317652</v>
      </c>
      <c r="BG19">
        <f t="shared" si="24"/>
        <v>-27.952869557467636</v>
      </c>
      <c r="BH19">
        <f t="shared" si="25"/>
        <v>62.057424637922928</v>
      </c>
      <c r="BI19">
        <f t="shared" si="26"/>
        <v>1.9999145365439532</v>
      </c>
      <c r="BJ19">
        <f t="shared" si="27"/>
        <v>-0.47163870554912496</v>
      </c>
    </row>
    <row r="20" spans="1:62">
      <c r="A20" s="1">
        <v>11</v>
      </c>
      <c r="B20" s="1" t="s">
        <v>91</v>
      </c>
      <c r="C20" s="2">
        <v>41351</v>
      </c>
      <c r="D20" s="1" t="s">
        <v>74</v>
      </c>
      <c r="E20" s="1">
        <v>0</v>
      </c>
      <c r="F20" s="1" t="s">
        <v>80</v>
      </c>
      <c r="G20" s="1" t="s">
        <v>76</v>
      </c>
      <c r="H20" s="1">
        <v>0</v>
      </c>
      <c r="I20" s="1">
        <v>2580.5</v>
      </c>
      <c r="J20" s="1">
        <v>0</v>
      </c>
      <c r="K20">
        <f t="shared" si="0"/>
        <v>-3.9218805052929402</v>
      </c>
      <c r="L20">
        <f t="shared" si="1"/>
        <v>0.25973265379657051</v>
      </c>
      <c r="M20">
        <f t="shared" si="2"/>
        <v>28.340417514671007</v>
      </c>
      <c r="N20">
        <f t="shared" si="3"/>
        <v>2.0963431284467369</v>
      </c>
      <c r="O20">
        <f t="shared" si="4"/>
        <v>0.82246694614042481</v>
      </c>
      <c r="P20">
        <f t="shared" si="5"/>
        <v>22.981294631958008</v>
      </c>
      <c r="Q20" s="1">
        <v>3.5</v>
      </c>
      <c r="R20">
        <f t="shared" si="6"/>
        <v>1.9689131230115891</v>
      </c>
      <c r="S20" s="1">
        <v>1</v>
      </c>
      <c r="T20">
        <f t="shared" si="7"/>
        <v>3.9378262460231781</v>
      </c>
      <c r="U20" s="1">
        <v>26.080410003662109</v>
      </c>
      <c r="V20" s="1">
        <v>22.981294631958008</v>
      </c>
      <c r="W20" s="1">
        <v>26.100831985473633</v>
      </c>
      <c r="X20" s="1">
        <v>0.29166921973228455</v>
      </c>
      <c r="Y20" s="1">
        <v>3.0304732322692871</v>
      </c>
      <c r="Z20" s="1">
        <v>18.910701751708984</v>
      </c>
      <c r="AA20" s="1">
        <v>20.347200393676758</v>
      </c>
      <c r="AB20" s="1">
        <v>54.663558959960938</v>
      </c>
      <c r="AC20" s="1">
        <v>58.815925598144531</v>
      </c>
      <c r="AD20" s="1">
        <v>500.37704467773438</v>
      </c>
      <c r="AE20" s="1">
        <v>255.43305969238281</v>
      </c>
      <c r="AF20" s="1">
        <v>976.61767578125</v>
      </c>
      <c r="AG20" s="1">
        <v>98.001884460449219</v>
      </c>
      <c r="AH20" s="1">
        <v>7.3583769798278809</v>
      </c>
      <c r="AI20" s="1">
        <v>-0.86030125617980957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111105</v>
      </c>
      <c r="AQ20">
        <f t="shared" si="8"/>
        <v>1.429648699079241</v>
      </c>
      <c r="AR20">
        <f t="shared" si="9"/>
        <v>2.0963431284467368E-3</v>
      </c>
      <c r="AS20">
        <f t="shared" si="10"/>
        <v>296.13129463195799</v>
      </c>
      <c r="AT20">
        <f t="shared" si="11"/>
        <v>299.23041000366209</v>
      </c>
      <c r="AU20">
        <f t="shared" si="12"/>
        <v>48.532280732552863</v>
      </c>
      <c r="AV20">
        <f t="shared" si="13"/>
        <v>-7.7296602477280513E-2</v>
      </c>
      <c r="AW20">
        <f t="shared" si="14"/>
        <v>2.8165309282151414</v>
      </c>
      <c r="AX20">
        <f t="shared" si="15"/>
        <v>28.739558874011383</v>
      </c>
      <c r="AY20">
        <f t="shared" si="16"/>
        <v>8.3923584803346252</v>
      </c>
      <c r="AZ20">
        <f t="shared" si="17"/>
        <v>24.530852317810059</v>
      </c>
      <c r="BA20">
        <f t="shared" si="18"/>
        <v>3.091820952609535</v>
      </c>
      <c r="BB20">
        <f t="shared" si="19"/>
        <v>0.24366115770604369</v>
      </c>
      <c r="BC20">
        <f t="shared" si="20"/>
        <v>1.9940639820747166</v>
      </c>
      <c r="BD20">
        <f t="shared" si="21"/>
        <v>1.0977569705348185</v>
      </c>
      <c r="BE20">
        <f t="shared" si="22"/>
        <v>0.15365495815696845</v>
      </c>
      <c r="BF20">
        <f t="shared" si="23"/>
        <v>2.7774143228336792</v>
      </c>
      <c r="BG20">
        <f t="shared" si="24"/>
        <v>9.3518125198713804</v>
      </c>
      <c r="BH20">
        <f t="shared" si="25"/>
        <v>71.916209895003874</v>
      </c>
      <c r="BI20">
        <f t="shared" si="26"/>
        <v>4.3750065741079318</v>
      </c>
      <c r="BJ20">
        <f t="shared" si="27"/>
        <v>-0.64467738922033635</v>
      </c>
    </row>
    <row r="21" spans="1:62">
      <c r="A21" s="1">
        <v>12</v>
      </c>
      <c r="B21" s="1" t="s">
        <v>92</v>
      </c>
      <c r="C21" s="2">
        <v>41351</v>
      </c>
      <c r="D21" s="1" t="s">
        <v>74</v>
      </c>
      <c r="E21" s="1">
        <v>0</v>
      </c>
      <c r="F21" s="1" t="s">
        <v>82</v>
      </c>
      <c r="G21" s="1" t="s">
        <v>76</v>
      </c>
      <c r="H21" s="1">
        <v>0</v>
      </c>
      <c r="I21" s="1">
        <v>2699</v>
      </c>
      <c r="J21" s="1">
        <v>0</v>
      </c>
      <c r="K21">
        <f t="shared" si="0"/>
        <v>-3.1466363667861663</v>
      </c>
      <c r="L21">
        <f t="shared" si="1"/>
        <v>4.5196907487891083E-2</v>
      </c>
      <c r="M21">
        <f t="shared" si="2"/>
        <v>114.37367768656564</v>
      </c>
      <c r="N21">
        <f t="shared" si="3"/>
        <v>0.46031436337799303</v>
      </c>
      <c r="O21">
        <f t="shared" si="4"/>
        <v>0.98576517682014853</v>
      </c>
      <c r="P21">
        <f t="shared" si="5"/>
        <v>23.274799346923828</v>
      </c>
      <c r="Q21" s="1">
        <v>4</v>
      </c>
      <c r="R21">
        <f t="shared" si="6"/>
        <v>1.8591305017471313</v>
      </c>
      <c r="S21" s="1">
        <v>1</v>
      </c>
      <c r="T21">
        <f t="shared" si="7"/>
        <v>3.7182610034942627</v>
      </c>
      <c r="U21" s="1">
        <v>26.316329956054688</v>
      </c>
      <c r="V21" s="1">
        <v>23.274799346923828</v>
      </c>
      <c r="W21" s="1">
        <v>26.387187957763672</v>
      </c>
      <c r="X21" s="1">
        <v>0.27127256989479065</v>
      </c>
      <c r="Y21" s="1">
        <v>2.7858319282531738</v>
      </c>
      <c r="Z21" s="1">
        <v>18.834754943847656</v>
      </c>
      <c r="AA21" s="1">
        <v>19.195690155029297</v>
      </c>
      <c r="AB21" s="1">
        <v>53.689926147460938</v>
      </c>
      <c r="AC21" s="1">
        <v>54.718799591064453</v>
      </c>
      <c r="AD21" s="1">
        <v>500.3427734375</v>
      </c>
      <c r="AE21" s="1">
        <v>26.261049270629883</v>
      </c>
      <c r="AF21" s="1">
        <v>59.748161315917969</v>
      </c>
      <c r="AG21" s="1">
        <v>98.001068115234375</v>
      </c>
      <c r="AH21" s="1">
        <v>7.3583769798278809</v>
      </c>
      <c r="AI21" s="1">
        <v>-0.86030125617980957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111105</v>
      </c>
      <c r="AQ21">
        <f t="shared" si="8"/>
        <v>1.2508569335937498</v>
      </c>
      <c r="AR21">
        <f t="shared" si="9"/>
        <v>4.6031436337799303E-4</v>
      </c>
      <c r="AS21">
        <f t="shared" si="10"/>
        <v>296.42479934692381</v>
      </c>
      <c r="AT21">
        <f t="shared" si="11"/>
        <v>299.46632995605466</v>
      </c>
      <c r="AU21">
        <f t="shared" si="12"/>
        <v>4.9895992988084572</v>
      </c>
      <c r="AV21">
        <f t="shared" si="13"/>
        <v>0.18126751781247857</v>
      </c>
      <c r="AW21">
        <f t="shared" si="14"/>
        <v>2.8669633152221086</v>
      </c>
      <c r="AX21">
        <f t="shared" si="15"/>
        <v>29.254408858595244</v>
      </c>
      <c r="AY21">
        <f t="shared" si="16"/>
        <v>10.058718703565948</v>
      </c>
      <c r="AZ21">
        <f t="shared" si="17"/>
        <v>24.795564651489258</v>
      </c>
      <c r="BA21">
        <f t="shared" si="18"/>
        <v>3.1411286550020954</v>
      </c>
      <c r="BB21">
        <f t="shared" si="19"/>
        <v>4.4654119314145861E-2</v>
      </c>
      <c r="BC21">
        <f t="shared" si="20"/>
        <v>1.88119813840196</v>
      </c>
      <c r="BD21">
        <f t="shared" si="21"/>
        <v>1.2599305166001353</v>
      </c>
      <c r="BE21">
        <f t="shared" si="22"/>
        <v>2.7957088364283279E-2</v>
      </c>
      <c r="BF21">
        <f t="shared" si="23"/>
        <v>11.208742577550982</v>
      </c>
      <c r="BG21">
        <f t="shared" si="24"/>
        <v>41.05548383110191</v>
      </c>
      <c r="BH21">
        <f t="shared" si="25"/>
        <v>65.185955529878342</v>
      </c>
      <c r="BI21">
        <f t="shared" si="26"/>
        <v>3.9282904837900965</v>
      </c>
      <c r="BJ21">
        <f t="shared" si="27"/>
        <v>-0.52215206365319577</v>
      </c>
    </row>
    <row r="22" spans="1:62">
      <c r="A22" s="1">
        <v>13</v>
      </c>
      <c r="B22" s="1" t="s">
        <v>93</v>
      </c>
      <c r="C22" s="2">
        <v>41351</v>
      </c>
      <c r="D22" s="1" t="s">
        <v>94</v>
      </c>
      <c r="E22" s="1">
        <v>0</v>
      </c>
      <c r="F22" s="1" t="s">
        <v>95</v>
      </c>
      <c r="G22" s="1" t="s">
        <v>96</v>
      </c>
      <c r="H22" s="1">
        <v>0</v>
      </c>
      <c r="I22" s="1">
        <v>4381.5</v>
      </c>
      <c r="J22" s="1">
        <v>0</v>
      </c>
      <c r="K22">
        <f t="shared" si="0"/>
        <v>-207.83482383941683</v>
      </c>
      <c r="L22">
        <f t="shared" si="1"/>
        <v>-0.33751257728177148</v>
      </c>
      <c r="M22">
        <f t="shared" si="2"/>
        <v>-830.85759501806706</v>
      </c>
      <c r="N22">
        <f t="shared" si="3"/>
        <v>-5.243319103009922</v>
      </c>
      <c r="O22">
        <f t="shared" si="4"/>
        <v>1.3730699735421317</v>
      </c>
      <c r="P22">
        <f t="shared" si="5"/>
        <v>25.702140808105469</v>
      </c>
      <c r="Q22" s="1">
        <v>2</v>
      </c>
      <c r="R22">
        <f t="shared" si="6"/>
        <v>2.2982609868049622</v>
      </c>
      <c r="S22" s="1">
        <v>1</v>
      </c>
      <c r="T22">
        <f t="shared" si="7"/>
        <v>4.5965219736099243</v>
      </c>
      <c r="U22" s="1">
        <v>27.489690780639648</v>
      </c>
      <c r="V22" s="1">
        <v>25.702140808105469</v>
      </c>
      <c r="W22" s="1">
        <v>27.430122375488281</v>
      </c>
      <c r="X22" s="1">
        <v>0.49225980043411255</v>
      </c>
      <c r="Y22" s="1">
        <v>83.749855041503906</v>
      </c>
      <c r="Z22" s="1">
        <v>21.869041442871094</v>
      </c>
      <c r="AA22" s="1">
        <v>19.814554214477539</v>
      </c>
      <c r="AB22" s="1">
        <v>58.194801330566406</v>
      </c>
      <c r="AC22" s="1">
        <v>52.727687835693359</v>
      </c>
      <c r="AD22" s="1">
        <v>500.31219482421875</v>
      </c>
      <c r="AE22" s="1">
        <v>1565.372802734375</v>
      </c>
      <c r="AF22" s="1">
        <v>1634.699462890625</v>
      </c>
      <c r="AG22" s="1">
        <v>98.017440795898438</v>
      </c>
      <c r="AH22" s="1">
        <v>8.0167503356933594</v>
      </c>
      <c r="AI22" s="1">
        <v>-0.88907361030578613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111105</v>
      </c>
      <c r="AQ22">
        <f t="shared" si="8"/>
        <v>2.5015609741210936</v>
      </c>
      <c r="AR22">
        <f t="shared" si="9"/>
        <v>-5.2433191030099224E-3</v>
      </c>
      <c r="AS22">
        <f t="shared" si="10"/>
        <v>298.85214080810545</v>
      </c>
      <c r="AT22">
        <f t="shared" si="11"/>
        <v>300.63969078063963</v>
      </c>
      <c r="AU22">
        <f t="shared" si="12"/>
        <v>297.42082878739166</v>
      </c>
      <c r="AV22">
        <f t="shared" si="13"/>
        <v>4.2381101261708487</v>
      </c>
      <c r="AW22">
        <f t="shared" si="14"/>
        <v>3.3152418681568037</v>
      </c>
      <c r="AX22">
        <f t="shared" si="15"/>
        <v>33.822979270190565</v>
      </c>
      <c r="AY22">
        <f t="shared" si="16"/>
        <v>14.008425055713026</v>
      </c>
      <c r="AZ22">
        <f t="shared" si="17"/>
        <v>26.595915794372559</v>
      </c>
      <c r="BA22">
        <f t="shared" si="18"/>
        <v>3.4950907556488562</v>
      </c>
      <c r="BB22">
        <f t="shared" si="19"/>
        <v>-0.36425934612468458</v>
      </c>
      <c r="BC22">
        <f t="shared" si="20"/>
        <v>1.942171894614672</v>
      </c>
      <c r="BD22">
        <f t="shared" si="21"/>
        <v>1.5529188610341842</v>
      </c>
      <c r="BE22">
        <f t="shared" si="22"/>
        <v>-0.22509784026304913</v>
      </c>
      <c r="BF22">
        <f t="shared" si="23"/>
        <v>-81.438535129505951</v>
      </c>
      <c r="BG22">
        <f t="shared" si="24"/>
        <v>-9.9207048729376197</v>
      </c>
      <c r="BH22">
        <f t="shared" si="25"/>
        <v>54.069151488007286</v>
      </c>
      <c r="BI22">
        <f t="shared" si="26"/>
        <v>144.79101046164405</v>
      </c>
      <c r="BJ22">
        <f t="shared" si="27"/>
        <v>-0.77611534989830044</v>
      </c>
    </row>
    <row r="23" spans="1:62">
      <c r="A23" s="1">
        <v>14</v>
      </c>
      <c r="B23" s="1" t="s">
        <v>97</v>
      </c>
      <c r="C23" s="2">
        <v>41351</v>
      </c>
      <c r="D23" s="1" t="s">
        <v>94</v>
      </c>
      <c r="E23" s="1">
        <v>0</v>
      </c>
      <c r="F23" s="1" t="s">
        <v>78</v>
      </c>
      <c r="G23" s="1" t="s">
        <v>96</v>
      </c>
      <c r="H23" s="1">
        <v>0</v>
      </c>
      <c r="I23" s="1">
        <v>4590</v>
      </c>
      <c r="J23" s="1">
        <v>0</v>
      </c>
      <c r="K23">
        <f t="shared" si="0"/>
        <v>-3.1582880464071121</v>
      </c>
      <c r="L23">
        <f t="shared" si="1"/>
        <v>0.21137428966322122</v>
      </c>
      <c r="M23">
        <f t="shared" si="2"/>
        <v>26.887928262564579</v>
      </c>
      <c r="N23">
        <f t="shared" si="3"/>
        <v>2.7745132472941934</v>
      </c>
      <c r="O23">
        <f t="shared" si="4"/>
        <v>1.3088834574543351</v>
      </c>
      <c r="P23">
        <f t="shared" si="5"/>
        <v>26.859146118164062</v>
      </c>
      <c r="Q23" s="1">
        <v>2.5</v>
      </c>
      <c r="R23">
        <f t="shared" si="6"/>
        <v>2.1884783655405045</v>
      </c>
      <c r="S23" s="1">
        <v>1</v>
      </c>
      <c r="T23">
        <f t="shared" si="7"/>
        <v>4.3769567310810089</v>
      </c>
      <c r="U23" s="1">
        <v>28.263505935668945</v>
      </c>
      <c r="V23" s="1">
        <v>26.859146118164062</v>
      </c>
      <c r="W23" s="1">
        <v>28.167814254760742</v>
      </c>
      <c r="X23" s="1">
        <v>0.73702508211135864</v>
      </c>
      <c r="Y23" s="1">
        <v>2.3119821548461914</v>
      </c>
      <c r="Z23" s="1">
        <v>21.506174087524414</v>
      </c>
      <c r="AA23" s="1">
        <v>22.860874176025391</v>
      </c>
      <c r="AB23" s="1">
        <v>54.702854156494141</v>
      </c>
      <c r="AC23" s="1">
        <v>58.148651123046875</v>
      </c>
      <c r="AD23" s="1">
        <v>500.31100463867188</v>
      </c>
      <c r="AE23" s="1">
        <v>1430.5001220703125</v>
      </c>
      <c r="AF23" s="1">
        <v>1510.1226806640625</v>
      </c>
      <c r="AG23" s="1">
        <v>98.017845153808594</v>
      </c>
      <c r="AH23" s="1">
        <v>8.0167503356933594</v>
      </c>
      <c r="AI23" s="1">
        <v>-0.88907361030578613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111105</v>
      </c>
      <c r="AQ23">
        <f t="shared" si="8"/>
        <v>2.0012440185546874</v>
      </c>
      <c r="AR23">
        <f t="shared" si="9"/>
        <v>2.7745132472941935E-3</v>
      </c>
      <c r="AS23">
        <f t="shared" si="10"/>
        <v>300.00914611816404</v>
      </c>
      <c r="AT23">
        <f t="shared" si="11"/>
        <v>301.41350593566892</v>
      </c>
      <c r="AU23">
        <f t="shared" si="12"/>
        <v>271.79501978278131</v>
      </c>
      <c r="AV23">
        <f t="shared" si="13"/>
        <v>1.3365303362367793</v>
      </c>
      <c r="AW23">
        <f t="shared" si="14"/>
        <v>3.5496570825206937</v>
      </c>
      <c r="AX23">
        <f t="shared" si="15"/>
        <v>36.214396235201953</v>
      </c>
      <c r="AY23">
        <f t="shared" si="16"/>
        <v>13.353522059176562</v>
      </c>
      <c r="AZ23">
        <f t="shared" si="17"/>
        <v>27.561326026916504</v>
      </c>
      <c r="BA23">
        <f t="shared" si="18"/>
        <v>3.6988693881650754</v>
      </c>
      <c r="BB23">
        <f t="shared" si="19"/>
        <v>0.20163674236581974</v>
      </c>
      <c r="BC23">
        <f t="shared" si="20"/>
        <v>2.2407736250663586</v>
      </c>
      <c r="BD23">
        <f t="shared" si="21"/>
        <v>1.4580957630987168</v>
      </c>
      <c r="BE23">
        <f t="shared" si="22"/>
        <v>0.12686308244676198</v>
      </c>
      <c r="BF23">
        <f t="shared" si="23"/>
        <v>2.6354967889467686</v>
      </c>
      <c r="BG23">
        <f t="shared" si="24"/>
        <v>11.629816521811927</v>
      </c>
      <c r="BH23">
        <f t="shared" si="25"/>
        <v>63.754558636210049</v>
      </c>
      <c r="BI23">
        <f t="shared" si="26"/>
        <v>3.2861039304563806</v>
      </c>
      <c r="BJ23">
        <f t="shared" si="27"/>
        <v>-0.61274769363955839</v>
      </c>
    </row>
    <row r="24" spans="1:62">
      <c r="A24" s="1">
        <v>15</v>
      </c>
      <c r="B24" s="1" t="s">
        <v>98</v>
      </c>
      <c r="C24" s="2">
        <v>41351</v>
      </c>
      <c r="D24" s="1" t="s">
        <v>94</v>
      </c>
      <c r="E24" s="1">
        <v>0</v>
      </c>
      <c r="F24" s="1" t="s">
        <v>80</v>
      </c>
      <c r="G24" s="1" t="s">
        <v>96</v>
      </c>
      <c r="H24" s="1">
        <v>0</v>
      </c>
      <c r="I24" s="1">
        <v>4740.5</v>
      </c>
      <c r="J24" s="1">
        <v>0</v>
      </c>
      <c r="K24">
        <f t="shared" si="0"/>
        <v>-3.4848196594848901</v>
      </c>
      <c r="L24">
        <f t="shared" si="1"/>
        <v>0.19165868846926706</v>
      </c>
      <c r="M24">
        <f t="shared" si="2"/>
        <v>32.248163002067749</v>
      </c>
      <c r="N24">
        <f t="shared" si="3"/>
        <v>3.0411346118720894</v>
      </c>
      <c r="O24">
        <f t="shared" si="4"/>
        <v>1.576492247239802</v>
      </c>
      <c r="P24">
        <f t="shared" si="5"/>
        <v>28.153207778930664</v>
      </c>
      <c r="Q24" s="1">
        <v>3</v>
      </c>
      <c r="R24">
        <f t="shared" si="6"/>
        <v>2.0786957442760468</v>
      </c>
      <c r="S24" s="1">
        <v>1</v>
      </c>
      <c r="T24">
        <f t="shared" si="7"/>
        <v>4.1573914885520935</v>
      </c>
      <c r="U24" s="1">
        <v>29.034372329711914</v>
      </c>
      <c r="V24" s="1">
        <v>28.153207778930664</v>
      </c>
      <c r="W24" s="1">
        <v>28.991186141967773</v>
      </c>
      <c r="X24" s="1">
        <v>0.38106194138526917</v>
      </c>
      <c r="Y24" s="1">
        <v>2.465972900390625</v>
      </c>
      <c r="Z24" s="1">
        <v>21.198156356811523</v>
      </c>
      <c r="AA24" s="1">
        <v>22.979640960693359</v>
      </c>
      <c r="AB24" s="1">
        <v>51.560131072998047</v>
      </c>
      <c r="AC24" s="1">
        <v>55.893226623535156</v>
      </c>
      <c r="AD24" s="1">
        <v>500.355224609375</v>
      </c>
      <c r="AE24" s="1">
        <v>1253.8255615234375</v>
      </c>
      <c r="AF24" s="1">
        <v>141.69343566894531</v>
      </c>
      <c r="AG24" s="1">
        <v>98.016036987304688</v>
      </c>
      <c r="AH24" s="1">
        <v>8.0167503356933594</v>
      </c>
      <c r="AI24" s="1">
        <v>-0.88907361030578613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111105</v>
      </c>
      <c r="AQ24">
        <f t="shared" si="8"/>
        <v>1.6678507486979166</v>
      </c>
      <c r="AR24">
        <f t="shared" si="9"/>
        <v>3.0411346118720895E-3</v>
      </c>
      <c r="AS24">
        <f t="shared" si="10"/>
        <v>301.30320777893064</v>
      </c>
      <c r="AT24">
        <f t="shared" si="11"/>
        <v>302.18437232971189</v>
      </c>
      <c r="AU24">
        <f t="shared" si="12"/>
        <v>238.22685370010004</v>
      </c>
      <c r="AV24">
        <f t="shared" si="13"/>
        <v>0.96554708907866449</v>
      </c>
      <c r="AW24">
        <f t="shared" si="14"/>
        <v>3.8288655855981042</v>
      </c>
      <c r="AX24">
        <f t="shared" si="15"/>
        <v>39.063664511288387</v>
      </c>
      <c r="AY24">
        <f t="shared" si="16"/>
        <v>16.084023550595028</v>
      </c>
      <c r="AZ24">
        <f t="shared" si="17"/>
        <v>28.593790054321289</v>
      </c>
      <c r="BA24">
        <f t="shared" si="18"/>
        <v>3.9282020769241166</v>
      </c>
      <c r="BB24">
        <f t="shared" si="19"/>
        <v>0.18321246426614282</v>
      </c>
      <c r="BC24">
        <f t="shared" si="20"/>
        <v>2.2523733383583022</v>
      </c>
      <c r="BD24">
        <f t="shared" si="21"/>
        <v>1.6758287385658144</v>
      </c>
      <c r="BE24">
        <f t="shared" si="22"/>
        <v>0.11523781386327675</v>
      </c>
      <c r="BF24">
        <f t="shared" si="23"/>
        <v>3.1608371375833033</v>
      </c>
      <c r="BG24">
        <f t="shared" si="24"/>
        <v>13.077257660438784</v>
      </c>
      <c r="BH24">
        <f t="shared" si="25"/>
        <v>59.3805395207158</v>
      </c>
      <c r="BI24">
        <f t="shared" si="26"/>
        <v>3.5975734612853731</v>
      </c>
      <c r="BJ24">
        <f t="shared" si="27"/>
        <v>-0.57519456861535756</v>
      </c>
    </row>
    <row r="25" spans="1:62">
      <c r="A25" s="1">
        <v>16</v>
      </c>
      <c r="B25" s="1" t="s">
        <v>99</v>
      </c>
      <c r="C25" s="2">
        <v>41351</v>
      </c>
      <c r="D25" s="1" t="s">
        <v>94</v>
      </c>
      <c r="E25" s="1">
        <v>0</v>
      </c>
      <c r="F25" s="1" t="s">
        <v>82</v>
      </c>
      <c r="G25" s="1" t="s">
        <v>96</v>
      </c>
      <c r="H25" s="1">
        <v>0</v>
      </c>
      <c r="I25" s="1">
        <v>4850.5</v>
      </c>
      <c r="J25" s="1">
        <v>0</v>
      </c>
      <c r="K25">
        <f t="shared" si="0"/>
        <v>-6.4840464540712182</v>
      </c>
      <c r="L25">
        <f t="shared" si="1"/>
        <v>2.8834698386728301E-2</v>
      </c>
      <c r="M25">
        <f t="shared" si="2"/>
        <v>361.68781377350348</v>
      </c>
      <c r="N25">
        <f t="shared" si="3"/>
        <v>0.57403122901552461</v>
      </c>
      <c r="O25">
        <f t="shared" si="4"/>
        <v>1.9050383498897983</v>
      </c>
      <c r="P25">
        <f t="shared" si="5"/>
        <v>28.942667007446289</v>
      </c>
      <c r="Q25" s="1">
        <v>4</v>
      </c>
      <c r="R25">
        <f t="shared" si="6"/>
        <v>1.8591305017471313</v>
      </c>
      <c r="S25" s="1">
        <v>1</v>
      </c>
      <c r="T25">
        <f t="shared" si="7"/>
        <v>3.7182610034942627</v>
      </c>
      <c r="U25" s="1">
        <v>29.195854187011719</v>
      </c>
      <c r="V25" s="1">
        <v>28.942667007446289</v>
      </c>
      <c r="W25" s="1">
        <v>29.23345947265625</v>
      </c>
      <c r="X25" s="1">
        <v>0.21104753017425537</v>
      </c>
      <c r="Y25" s="1">
        <v>5.3924150466918945</v>
      </c>
      <c r="Z25" s="1">
        <v>21.011388778686523</v>
      </c>
      <c r="AA25" s="1">
        <v>21.460464477539062</v>
      </c>
      <c r="AB25" s="1">
        <v>50.629524230957031</v>
      </c>
      <c r="AC25" s="1">
        <v>51.711627960205078</v>
      </c>
      <c r="AD25" s="1">
        <v>500.32745361328125</v>
      </c>
      <c r="AE25" s="1">
        <v>49.667610168457031</v>
      </c>
      <c r="AF25" s="1">
        <v>43.438591003417969</v>
      </c>
      <c r="AG25" s="1">
        <v>98.0133056640625</v>
      </c>
      <c r="AH25" s="1">
        <v>8.0167503356933594</v>
      </c>
      <c r="AI25" s="1">
        <v>-0.88907361030578613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111105</v>
      </c>
      <c r="AQ25">
        <f t="shared" si="8"/>
        <v>1.250818634033203</v>
      </c>
      <c r="AR25">
        <f t="shared" si="9"/>
        <v>5.7403122901552466E-4</v>
      </c>
      <c r="AS25">
        <f t="shared" si="10"/>
        <v>302.09266700744627</v>
      </c>
      <c r="AT25">
        <f t="shared" si="11"/>
        <v>302.3458541870117</v>
      </c>
      <c r="AU25">
        <f t="shared" si="12"/>
        <v>9.4368458135900255</v>
      </c>
      <c r="AV25">
        <f t="shared" si="13"/>
        <v>-0.11975390286093386</v>
      </c>
      <c r="AW25">
        <f t="shared" si="14"/>
        <v>4.0084494144195899</v>
      </c>
      <c r="AX25">
        <f t="shared" si="15"/>
        <v>40.896992375284469</v>
      </c>
      <c r="AY25">
        <f t="shared" si="16"/>
        <v>19.436527897745407</v>
      </c>
      <c r="AZ25">
        <f t="shared" si="17"/>
        <v>29.069260597229004</v>
      </c>
      <c r="BA25">
        <f t="shared" si="18"/>
        <v>4.0379194183814384</v>
      </c>
      <c r="BB25">
        <f t="shared" si="19"/>
        <v>2.8612809249859924E-2</v>
      </c>
      <c r="BC25">
        <f t="shared" si="20"/>
        <v>2.1034110645297917</v>
      </c>
      <c r="BD25">
        <f t="shared" si="21"/>
        <v>1.9345083538516468</v>
      </c>
      <c r="BE25">
        <f t="shared" si="22"/>
        <v>1.7902809633288528E-2</v>
      </c>
      <c r="BF25">
        <f t="shared" si="23"/>
        <v>35.450218246348911</v>
      </c>
      <c r="BG25">
        <f t="shared" si="24"/>
        <v>67.073437530627302</v>
      </c>
      <c r="BH25">
        <f t="shared" si="25"/>
        <v>51.322447212102816</v>
      </c>
      <c r="BI25">
        <f t="shared" si="26"/>
        <v>7.7465969356905457</v>
      </c>
      <c r="BJ25">
        <f t="shared" si="27"/>
        <v>-0.42957847764959028</v>
      </c>
    </row>
    <row r="26" spans="1:62">
      <c r="A26" s="1">
        <v>17</v>
      </c>
      <c r="B26" s="1" t="s">
        <v>100</v>
      </c>
      <c r="C26" s="2">
        <v>41351</v>
      </c>
      <c r="D26" s="1" t="s">
        <v>94</v>
      </c>
      <c r="E26" s="1">
        <v>0</v>
      </c>
      <c r="F26" s="1" t="s">
        <v>78</v>
      </c>
      <c r="G26" s="1" t="s">
        <v>96</v>
      </c>
      <c r="H26" s="1">
        <v>0</v>
      </c>
      <c r="I26" s="1">
        <v>5021</v>
      </c>
      <c r="J26" s="1">
        <v>0</v>
      </c>
      <c r="K26">
        <f t="shared" si="0"/>
        <v>-15.867231264116901</v>
      </c>
      <c r="L26">
        <f t="shared" si="1"/>
        <v>0.17162727114404178</v>
      </c>
      <c r="M26">
        <f t="shared" si="2"/>
        <v>156.90806646161579</v>
      </c>
      <c r="N26">
        <f t="shared" si="3"/>
        <v>3.1245012702913528</v>
      </c>
      <c r="O26">
        <f t="shared" si="4"/>
        <v>1.7933919133941569</v>
      </c>
      <c r="P26">
        <f t="shared" si="5"/>
        <v>28.672365188598633</v>
      </c>
      <c r="Q26" s="1">
        <v>2</v>
      </c>
      <c r="R26">
        <f t="shared" si="6"/>
        <v>2.2982609868049622</v>
      </c>
      <c r="S26" s="1">
        <v>1</v>
      </c>
      <c r="T26">
        <f t="shared" si="7"/>
        <v>4.5965219736099243</v>
      </c>
      <c r="U26" s="1">
        <v>29.561866760253906</v>
      </c>
      <c r="V26" s="1">
        <v>28.672365188598633</v>
      </c>
      <c r="W26" s="1">
        <v>29.518648147583008</v>
      </c>
      <c r="X26" s="1">
        <v>0.38147470355033875</v>
      </c>
      <c r="Y26" s="1">
        <v>6.7153310775756836</v>
      </c>
      <c r="Z26" s="1">
        <v>20.742408752441406</v>
      </c>
      <c r="AA26" s="1">
        <v>21.963863372802734</v>
      </c>
      <c r="AB26" s="1">
        <v>48.937061309814453</v>
      </c>
      <c r="AC26" s="1">
        <v>51.818809509277344</v>
      </c>
      <c r="AD26" s="1">
        <v>500.36654663085938</v>
      </c>
      <c r="AE26" s="1">
        <v>917.77606201171875</v>
      </c>
      <c r="AF26" s="1">
        <v>1254.0660400390625</v>
      </c>
      <c r="AG26" s="1">
        <v>98.013740539550781</v>
      </c>
      <c r="AH26" s="1">
        <v>8.0167503356933594</v>
      </c>
      <c r="AI26" s="1">
        <v>-0.88907361030578613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111105</v>
      </c>
      <c r="AQ26">
        <f t="shared" si="8"/>
        <v>2.5018327331542962</v>
      </c>
      <c r="AR26">
        <f t="shared" si="9"/>
        <v>3.1245012702913527E-3</v>
      </c>
      <c r="AS26">
        <f t="shared" si="10"/>
        <v>301.82236518859861</v>
      </c>
      <c r="AT26">
        <f t="shared" si="11"/>
        <v>302.71186676025388</v>
      </c>
      <c r="AU26">
        <f t="shared" si="12"/>
        <v>174.37744959407792</v>
      </c>
      <c r="AV26">
        <f t="shared" si="13"/>
        <v>0.36292526401502495</v>
      </c>
      <c r="AW26">
        <f t="shared" si="14"/>
        <v>3.946152319262187</v>
      </c>
      <c r="AX26">
        <f t="shared" si="15"/>
        <v>40.261215392242114</v>
      </c>
      <c r="AY26">
        <f t="shared" si="16"/>
        <v>18.29735201943938</v>
      </c>
      <c r="AZ26">
        <f t="shared" si="17"/>
        <v>29.11711597442627</v>
      </c>
      <c r="BA26">
        <f t="shared" si="18"/>
        <v>4.0491088831561957</v>
      </c>
      <c r="BB26">
        <f t="shared" si="19"/>
        <v>0.16544962889998691</v>
      </c>
      <c r="BC26">
        <f t="shared" si="20"/>
        <v>2.1527604058680301</v>
      </c>
      <c r="BD26">
        <f t="shared" si="21"/>
        <v>1.8963484772881656</v>
      </c>
      <c r="BE26">
        <f t="shared" si="22"/>
        <v>0.10394384566915303</v>
      </c>
      <c r="BF26">
        <f t="shared" si="23"/>
        <v>15.379146514731399</v>
      </c>
      <c r="BG26">
        <f t="shared" si="24"/>
        <v>23.365648640254609</v>
      </c>
      <c r="BH26">
        <f t="shared" si="25"/>
        <v>54.782397973296113</v>
      </c>
      <c r="BI26">
        <f t="shared" si="26"/>
        <v>11.375542065261838</v>
      </c>
      <c r="BJ26">
        <f t="shared" si="27"/>
        <v>-0.7641349949376417</v>
      </c>
    </row>
    <row r="27" spans="1:62">
      <c r="A27" s="1">
        <v>18</v>
      </c>
      <c r="B27" s="1" t="s">
        <v>101</v>
      </c>
      <c r="C27" s="2">
        <v>41351</v>
      </c>
      <c r="D27" s="1" t="s">
        <v>94</v>
      </c>
      <c r="E27" s="1">
        <v>0</v>
      </c>
      <c r="F27" s="1" t="s">
        <v>80</v>
      </c>
      <c r="G27" s="1" t="s">
        <v>96</v>
      </c>
      <c r="H27" s="1">
        <v>0</v>
      </c>
      <c r="I27" s="1">
        <v>5144</v>
      </c>
      <c r="J27" s="1">
        <v>0</v>
      </c>
      <c r="K27">
        <f t="shared" si="0"/>
        <v>-2.5380427506301348</v>
      </c>
      <c r="L27">
        <f t="shared" si="1"/>
        <v>1.6471279867743889E-2</v>
      </c>
      <c r="M27">
        <f t="shared" si="2"/>
        <v>245.29580902228855</v>
      </c>
      <c r="N27">
        <f t="shared" si="3"/>
        <v>0.35549726470676163</v>
      </c>
      <c r="O27">
        <f t="shared" si="4"/>
        <v>2.0577139335931114</v>
      </c>
      <c r="P27">
        <f t="shared" si="5"/>
        <v>29.318153381347656</v>
      </c>
      <c r="Q27" s="1">
        <v>3.5</v>
      </c>
      <c r="R27">
        <f t="shared" si="6"/>
        <v>1.9689131230115891</v>
      </c>
      <c r="S27" s="1">
        <v>1</v>
      </c>
      <c r="T27">
        <f t="shared" si="7"/>
        <v>3.9378262460231781</v>
      </c>
      <c r="U27" s="1">
        <v>29.932775497436523</v>
      </c>
      <c r="V27" s="1">
        <v>29.318153381347656</v>
      </c>
      <c r="W27" s="1">
        <v>29.922780990600586</v>
      </c>
      <c r="X27" s="1">
        <v>0.38335815072059631</v>
      </c>
      <c r="Y27" s="1">
        <v>2.1583495140075684</v>
      </c>
      <c r="Z27" s="1">
        <v>20.557254791259766</v>
      </c>
      <c r="AA27" s="1">
        <v>20.800775527954102</v>
      </c>
      <c r="AB27" s="1">
        <v>47.474475860595703</v>
      </c>
      <c r="AC27" s="1">
        <v>48.036857604980469</v>
      </c>
      <c r="AD27" s="1">
        <v>500.31027221679688</v>
      </c>
      <c r="AE27" s="1">
        <v>168.07846069335938</v>
      </c>
      <c r="AF27" s="1">
        <v>519.12396240234375</v>
      </c>
      <c r="AG27" s="1">
        <v>98.010627746582031</v>
      </c>
      <c r="AH27" s="1">
        <v>8.0167503356933594</v>
      </c>
      <c r="AI27" s="1">
        <v>-0.88907361030578613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111105</v>
      </c>
      <c r="AQ27">
        <f t="shared" si="8"/>
        <v>1.4294579206194196</v>
      </c>
      <c r="AR27">
        <f t="shared" si="9"/>
        <v>3.5549726470676164E-4</v>
      </c>
      <c r="AS27">
        <f t="shared" si="10"/>
        <v>302.46815338134763</v>
      </c>
      <c r="AT27">
        <f t="shared" si="11"/>
        <v>303.0827754974365</v>
      </c>
      <c r="AU27">
        <f t="shared" si="12"/>
        <v>31.934907131008003</v>
      </c>
      <c r="AV27">
        <f t="shared" si="13"/>
        <v>0.20869406841117366</v>
      </c>
      <c r="AW27">
        <f t="shared" si="14"/>
        <v>4.0964110007036343</v>
      </c>
      <c r="AX27">
        <f t="shared" si="15"/>
        <v>41.795579672190094</v>
      </c>
      <c r="AY27">
        <f t="shared" si="16"/>
        <v>20.994804144235992</v>
      </c>
      <c r="AZ27">
        <f t="shared" si="17"/>
        <v>29.62546443939209</v>
      </c>
      <c r="BA27">
        <f t="shared" si="18"/>
        <v>4.169649347454369</v>
      </c>
      <c r="BB27">
        <f t="shared" si="19"/>
        <v>1.64026701946717E-2</v>
      </c>
      <c r="BC27">
        <f t="shared" si="20"/>
        <v>2.0386970671105229</v>
      </c>
      <c r="BD27">
        <f t="shared" si="21"/>
        <v>2.1309522803438461</v>
      </c>
      <c r="BE27">
        <f t="shared" si="22"/>
        <v>1.0257811023542453E-2</v>
      </c>
      <c r="BF27">
        <f t="shared" si="23"/>
        <v>24.041596225880202</v>
      </c>
      <c r="BG27">
        <f t="shared" si="24"/>
        <v>113.64971587332468</v>
      </c>
      <c r="BH27">
        <f t="shared" si="25"/>
        <v>48.360911936912743</v>
      </c>
      <c r="BI27">
        <f t="shared" si="26"/>
        <v>3.0284635056573959</v>
      </c>
      <c r="BJ27">
        <f t="shared" si="27"/>
        <v>-0.40529483589963161</v>
      </c>
    </row>
    <row r="28" spans="1:62">
      <c r="A28" s="1">
        <v>19</v>
      </c>
      <c r="B28" s="1" t="s">
        <v>102</v>
      </c>
      <c r="C28" s="2">
        <v>41351</v>
      </c>
      <c r="D28" s="1" t="s">
        <v>94</v>
      </c>
      <c r="E28" s="1">
        <v>0</v>
      </c>
      <c r="F28" s="1" t="s">
        <v>82</v>
      </c>
      <c r="G28" s="1" t="s">
        <v>96</v>
      </c>
      <c r="H28" s="1">
        <v>0</v>
      </c>
      <c r="I28" s="1">
        <v>5214.5</v>
      </c>
      <c r="J28" s="1">
        <v>0</v>
      </c>
      <c r="K28">
        <f t="shared" si="0"/>
        <v>-1.8435298187314444</v>
      </c>
      <c r="L28">
        <f t="shared" si="1"/>
        <v>-6.3356260268816571E-3</v>
      </c>
      <c r="M28">
        <f t="shared" si="2"/>
        <v>-454.51449560373447</v>
      </c>
      <c r="N28">
        <f t="shared" si="3"/>
        <v>-0.14712555529264701</v>
      </c>
      <c r="O28">
        <f t="shared" si="4"/>
        <v>2.20013486213763</v>
      </c>
      <c r="P28">
        <f t="shared" si="5"/>
        <v>29.719058990478516</v>
      </c>
      <c r="Q28" s="1">
        <v>4.5</v>
      </c>
      <c r="R28">
        <f t="shared" si="6"/>
        <v>1.7493478804826736</v>
      </c>
      <c r="S28" s="1">
        <v>1</v>
      </c>
      <c r="T28">
        <f t="shared" si="7"/>
        <v>3.4986957609653473</v>
      </c>
      <c r="U28" s="1">
        <v>30.071884155273438</v>
      </c>
      <c r="V28" s="1">
        <v>29.719058990478516</v>
      </c>
      <c r="W28" s="1">
        <v>30.095392227172852</v>
      </c>
      <c r="X28" s="1">
        <v>0.27581486105918884</v>
      </c>
      <c r="Y28" s="1">
        <v>1.9341374635696411</v>
      </c>
      <c r="Z28" s="1">
        <v>20.45501708984375</v>
      </c>
      <c r="AA28" s="1">
        <v>20.325382232666016</v>
      </c>
      <c r="AB28" s="1">
        <v>46.861068725585938</v>
      </c>
      <c r="AC28" s="1">
        <v>46.5640869140625</v>
      </c>
      <c r="AD28" s="1">
        <v>500.33477783203125</v>
      </c>
      <c r="AE28" s="1">
        <v>16.14051628112793</v>
      </c>
      <c r="AF28" s="1">
        <v>12.259437561035156</v>
      </c>
      <c r="AG28" s="1">
        <v>98.007774353027344</v>
      </c>
      <c r="AH28" s="1">
        <v>8.0167503356933594</v>
      </c>
      <c r="AI28" s="1">
        <v>-0.88907361030578613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111105</v>
      </c>
      <c r="AQ28">
        <f t="shared" si="8"/>
        <v>1.1118550618489582</v>
      </c>
      <c r="AR28">
        <f t="shared" si="9"/>
        <v>-1.47125555292647E-4</v>
      </c>
      <c r="AS28">
        <f t="shared" si="10"/>
        <v>302.86905899047849</v>
      </c>
      <c r="AT28">
        <f t="shared" si="11"/>
        <v>303.22188415527341</v>
      </c>
      <c r="AU28">
        <f t="shared" si="12"/>
        <v>3.0666980549323171</v>
      </c>
      <c r="AV28">
        <f t="shared" si="13"/>
        <v>0.13530786366779282</v>
      </c>
      <c r="AW28">
        <f t="shared" si="14"/>
        <v>4.1921803376357918</v>
      </c>
      <c r="AX28">
        <f t="shared" si="15"/>
        <v>42.773957120334309</v>
      </c>
      <c r="AY28">
        <f t="shared" si="16"/>
        <v>22.448574887668293</v>
      </c>
      <c r="AZ28">
        <f t="shared" si="17"/>
        <v>29.895471572875977</v>
      </c>
      <c r="BA28">
        <f t="shared" si="18"/>
        <v>4.2349367414894141</v>
      </c>
      <c r="BB28">
        <f t="shared" si="19"/>
        <v>-6.3471197318838782E-3</v>
      </c>
      <c r="BC28">
        <f t="shared" si="20"/>
        <v>1.992045475498162</v>
      </c>
      <c r="BD28">
        <f t="shared" si="21"/>
        <v>2.2428912659912523</v>
      </c>
      <c r="BE28">
        <f t="shared" si="22"/>
        <v>-3.9659155912327238E-3</v>
      </c>
      <c r="BF28">
        <f t="shared" si="23"/>
        <v>-44.54595412531085</v>
      </c>
      <c r="BG28">
        <f t="shared" si="24"/>
        <v>-234.99596288512151</v>
      </c>
      <c r="BH28">
        <f t="shared" si="25"/>
        <v>45.710086331464581</v>
      </c>
      <c r="BI28">
        <f t="shared" si="26"/>
        <v>2.6454783246569051</v>
      </c>
      <c r="BJ28">
        <f t="shared" si="27"/>
        <v>-0.31853561748525144</v>
      </c>
    </row>
    <row r="29" spans="1:62">
      <c r="A29" s="1">
        <v>20</v>
      </c>
      <c r="B29" s="1" t="s">
        <v>103</v>
      </c>
      <c r="C29" s="2">
        <v>41351</v>
      </c>
      <c r="D29" s="1" t="s">
        <v>94</v>
      </c>
      <c r="E29" s="1">
        <v>0</v>
      </c>
      <c r="F29" s="1" t="s">
        <v>82</v>
      </c>
      <c r="G29" s="1" t="s">
        <v>104</v>
      </c>
      <c r="H29" s="1">
        <v>0</v>
      </c>
      <c r="I29" s="1">
        <v>5618</v>
      </c>
      <c r="J29" s="1">
        <v>0</v>
      </c>
      <c r="K29">
        <f t="shared" si="0"/>
        <v>-5.2964043184362177</v>
      </c>
      <c r="L29">
        <f t="shared" si="1"/>
        <v>0.28180003791074759</v>
      </c>
      <c r="M29">
        <f t="shared" si="2"/>
        <v>34.131876537700414</v>
      </c>
      <c r="N29">
        <f t="shared" si="3"/>
        <v>5.6014502027856299</v>
      </c>
      <c r="O29">
        <f t="shared" si="4"/>
        <v>2.0046180177151247</v>
      </c>
      <c r="P29">
        <f t="shared" si="5"/>
        <v>29.994804382324219</v>
      </c>
      <c r="Q29" s="1">
        <v>2.5</v>
      </c>
      <c r="R29">
        <f t="shared" si="6"/>
        <v>2.1884783655405045</v>
      </c>
      <c r="S29" s="1">
        <v>1</v>
      </c>
      <c r="T29">
        <f t="shared" si="7"/>
        <v>4.3769567310810089</v>
      </c>
      <c r="U29" s="1">
        <v>30.425092697143555</v>
      </c>
      <c r="V29" s="1">
        <v>29.994804382324219</v>
      </c>
      <c r="W29" s="1">
        <v>30.404394149780273</v>
      </c>
      <c r="X29" s="1">
        <v>0.38786938786506653</v>
      </c>
      <c r="Y29" s="1">
        <v>3.0256924629211426</v>
      </c>
      <c r="Z29" s="1">
        <v>20.270030975341797</v>
      </c>
      <c r="AA29" s="1">
        <v>23.004352569580078</v>
      </c>
      <c r="AB29" s="1">
        <v>45.505435943603516</v>
      </c>
      <c r="AC29" s="1">
        <v>51.643882751464844</v>
      </c>
      <c r="AD29" s="1">
        <v>500.361083984375</v>
      </c>
      <c r="AE29" s="1">
        <v>122.25384521484375</v>
      </c>
      <c r="AF29" s="1">
        <v>1010.4464721679688</v>
      </c>
      <c r="AG29" s="1">
        <v>98.005821228027344</v>
      </c>
      <c r="AH29" s="1">
        <v>8.0167503356933594</v>
      </c>
      <c r="AI29" s="1">
        <v>-0.88907361030578613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111105</v>
      </c>
      <c r="AQ29">
        <f t="shared" si="8"/>
        <v>2.0014443359374998</v>
      </c>
      <c r="AR29">
        <f t="shared" si="9"/>
        <v>5.6014502027856294E-3</v>
      </c>
      <c r="AS29">
        <f t="shared" si="10"/>
        <v>303.1448043823242</v>
      </c>
      <c r="AT29">
        <f t="shared" si="11"/>
        <v>303.57509269714353</v>
      </c>
      <c r="AU29">
        <f t="shared" si="12"/>
        <v>23.228230299344432</v>
      </c>
      <c r="AV29">
        <f t="shared" si="13"/>
        <v>-1.7560858089218301</v>
      </c>
      <c r="AW29">
        <f t="shared" si="14"/>
        <v>4.2591784831159014</v>
      </c>
      <c r="AX29">
        <f t="shared" si="15"/>
        <v>43.458423486970148</v>
      </c>
      <c r="AY29">
        <f t="shared" si="16"/>
        <v>20.454070917390069</v>
      </c>
      <c r="AZ29">
        <f t="shared" si="17"/>
        <v>30.209948539733887</v>
      </c>
      <c r="BA29">
        <f t="shared" si="18"/>
        <v>4.3120984751364091</v>
      </c>
      <c r="BB29">
        <f t="shared" si="19"/>
        <v>0.26475444714390339</v>
      </c>
      <c r="BC29">
        <f t="shared" si="20"/>
        <v>2.2545604654007767</v>
      </c>
      <c r="BD29">
        <f t="shared" si="21"/>
        <v>2.0575380097356324</v>
      </c>
      <c r="BE29">
        <f t="shared" si="22"/>
        <v>0.16692295556880471</v>
      </c>
      <c r="BF29">
        <f t="shared" si="23"/>
        <v>3.3451225901309676</v>
      </c>
      <c r="BG29">
        <f t="shared" si="24"/>
        <v>11.280682672140424</v>
      </c>
      <c r="BH29">
        <f t="shared" si="25"/>
        <v>54.261126459694317</v>
      </c>
      <c r="BI29">
        <f t="shared" si="26"/>
        <v>4.6592808827278356</v>
      </c>
      <c r="BJ29">
        <f t="shared" si="27"/>
        <v>-0.61680948570776706</v>
      </c>
    </row>
    <row r="30" spans="1:62">
      <c r="A30" s="1">
        <v>21</v>
      </c>
      <c r="B30" s="1" t="s">
        <v>105</v>
      </c>
      <c r="C30" s="2">
        <v>41351</v>
      </c>
      <c r="D30" s="1" t="s">
        <v>94</v>
      </c>
      <c r="E30" s="1">
        <v>0</v>
      </c>
      <c r="F30" s="1" t="s">
        <v>82</v>
      </c>
      <c r="G30" s="1" t="s">
        <v>104</v>
      </c>
      <c r="H30" s="1">
        <v>0</v>
      </c>
      <c r="I30" s="1">
        <v>5752</v>
      </c>
      <c r="J30" s="1">
        <v>0</v>
      </c>
      <c r="K30">
        <f t="shared" si="0"/>
        <v>-5.385021905455738</v>
      </c>
      <c r="L30">
        <f t="shared" si="1"/>
        <v>0.17919466905582374</v>
      </c>
      <c r="M30">
        <f t="shared" si="2"/>
        <v>51.747179528423288</v>
      </c>
      <c r="N30">
        <f t="shared" si="3"/>
        <v>4.0690729856143895</v>
      </c>
      <c r="O30">
        <f t="shared" si="4"/>
        <v>2.2386227948783777</v>
      </c>
      <c r="P30">
        <f t="shared" si="5"/>
        <v>30.624795913696289</v>
      </c>
      <c r="Q30" s="1">
        <v>2.5</v>
      </c>
      <c r="R30">
        <f t="shared" si="6"/>
        <v>2.1884783655405045</v>
      </c>
      <c r="S30" s="1">
        <v>1</v>
      </c>
      <c r="T30">
        <f t="shared" si="7"/>
        <v>4.3769567310810089</v>
      </c>
      <c r="U30" s="1">
        <v>30.651575088500977</v>
      </c>
      <c r="V30" s="1">
        <v>30.624795913696289</v>
      </c>
      <c r="W30" s="1">
        <v>30.663911819458008</v>
      </c>
      <c r="X30" s="1">
        <v>0.32487723231315613</v>
      </c>
      <c r="Y30" s="1">
        <v>3.0092465877532959</v>
      </c>
      <c r="Z30" s="1">
        <v>20.226932525634766</v>
      </c>
      <c r="AA30" s="1">
        <v>22.214776992797852</v>
      </c>
      <c r="AB30" s="1">
        <v>44.823268890380859</v>
      </c>
      <c r="AC30" s="1">
        <v>49.228370666503906</v>
      </c>
      <c r="AD30" s="1">
        <v>500.3760986328125</v>
      </c>
      <c r="AE30" s="1">
        <v>85.09210205078125</v>
      </c>
      <c r="AF30" s="1">
        <v>909.15460205078125</v>
      </c>
      <c r="AG30" s="1">
        <v>98.004005432128906</v>
      </c>
      <c r="AH30" s="1">
        <v>8.0167503356933594</v>
      </c>
      <c r="AI30" s="1">
        <v>-0.88907361030578613</v>
      </c>
      <c r="AJ30" s="1">
        <v>1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111105</v>
      </c>
      <c r="AQ30">
        <f t="shared" si="8"/>
        <v>2.0015043945312501</v>
      </c>
      <c r="AR30">
        <f t="shared" si="9"/>
        <v>4.0690729856143895E-3</v>
      </c>
      <c r="AS30">
        <f t="shared" si="10"/>
        <v>303.77479591369627</v>
      </c>
      <c r="AT30">
        <f t="shared" si="11"/>
        <v>303.80157508850095</v>
      </c>
      <c r="AU30">
        <f t="shared" si="12"/>
        <v>16.167499186773057</v>
      </c>
      <c r="AV30">
        <f t="shared" si="13"/>
        <v>-1.3081683994075617</v>
      </c>
      <c r="AW30">
        <f t="shared" si="14"/>
        <v>4.4157599199540707</v>
      </c>
      <c r="AX30">
        <f t="shared" si="15"/>
        <v>45.056933137412777</v>
      </c>
      <c r="AY30">
        <f t="shared" si="16"/>
        <v>22.842156144614925</v>
      </c>
      <c r="AZ30">
        <f t="shared" si="17"/>
        <v>30.638185501098633</v>
      </c>
      <c r="BA30">
        <f t="shared" si="18"/>
        <v>4.4191415434055132</v>
      </c>
      <c r="BB30">
        <f t="shared" si="19"/>
        <v>0.17214689416909326</v>
      </c>
      <c r="BC30">
        <f t="shared" si="20"/>
        <v>2.177137125075693</v>
      </c>
      <c r="BD30">
        <f t="shared" si="21"/>
        <v>2.2420044183298202</v>
      </c>
      <c r="BE30">
        <f t="shared" si="22"/>
        <v>0.10820356219715747</v>
      </c>
      <c r="BF30">
        <f t="shared" si="23"/>
        <v>5.0714308636009457</v>
      </c>
      <c r="BG30">
        <f t="shared" si="24"/>
        <v>17.196058222353173</v>
      </c>
      <c r="BH30">
        <f t="shared" si="25"/>
        <v>49.60252632330252</v>
      </c>
      <c r="BI30">
        <f t="shared" si="26"/>
        <v>4.6701676383869799</v>
      </c>
      <c r="BJ30">
        <f t="shared" si="27"/>
        <v>-0.57195096942855295</v>
      </c>
    </row>
    <row r="31" spans="1:62">
      <c r="A31" s="1">
        <v>22</v>
      </c>
      <c r="B31" s="1" t="s">
        <v>106</v>
      </c>
      <c r="C31" s="2">
        <v>41351</v>
      </c>
      <c r="D31" s="1" t="s">
        <v>94</v>
      </c>
      <c r="E31" s="1">
        <v>0</v>
      </c>
      <c r="F31" s="1" t="s">
        <v>82</v>
      </c>
      <c r="G31" s="1" t="s">
        <v>104</v>
      </c>
      <c r="H31" s="1">
        <v>0</v>
      </c>
      <c r="I31" s="1">
        <v>5845</v>
      </c>
      <c r="J31" s="1">
        <v>0</v>
      </c>
      <c r="K31">
        <f t="shared" si="0"/>
        <v>-5.0574268238235573</v>
      </c>
      <c r="L31">
        <f t="shared" si="1"/>
        <v>9.571394543940008E-2</v>
      </c>
      <c r="M31">
        <f t="shared" si="2"/>
        <v>86.566322794020678</v>
      </c>
      <c r="N31">
        <f t="shared" si="3"/>
        <v>2.3813215752284025</v>
      </c>
      <c r="O31">
        <f t="shared" si="4"/>
        <v>2.405987097520244</v>
      </c>
      <c r="P31">
        <f t="shared" si="5"/>
        <v>30.852090835571289</v>
      </c>
      <c r="Q31" s="1">
        <v>2</v>
      </c>
      <c r="R31">
        <f t="shared" si="6"/>
        <v>2.2982609868049622</v>
      </c>
      <c r="S31" s="1">
        <v>1</v>
      </c>
      <c r="T31">
        <f t="shared" si="7"/>
        <v>4.5965219736099243</v>
      </c>
      <c r="U31" s="1">
        <v>30.7730712890625</v>
      </c>
      <c r="V31" s="1">
        <v>30.852090835571289</v>
      </c>
      <c r="W31" s="1">
        <v>30.826347351074219</v>
      </c>
      <c r="X31" s="1">
        <v>0.29798826575279236</v>
      </c>
      <c r="Y31" s="1">
        <v>2.3172390460968018</v>
      </c>
      <c r="Z31" s="1">
        <v>20.164356231689453</v>
      </c>
      <c r="AA31" s="1">
        <v>21.096092224121094</v>
      </c>
      <c r="AB31" s="1">
        <v>44.375095367431641</v>
      </c>
      <c r="AC31" s="1">
        <v>46.425537109375</v>
      </c>
      <c r="AD31" s="1">
        <v>500.37457275390625</v>
      </c>
      <c r="AE31" s="1">
        <v>87.119529724121094</v>
      </c>
      <c r="AF31" s="1">
        <v>943.5086669921875</v>
      </c>
      <c r="AG31" s="1">
        <v>98.003189086914062</v>
      </c>
      <c r="AH31" s="1">
        <v>8.0167503356933594</v>
      </c>
      <c r="AI31" s="1">
        <v>-0.88907361030578613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111105</v>
      </c>
      <c r="AQ31">
        <f t="shared" si="8"/>
        <v>2.5018728637695307</v>
      </c>
      <c r="AR31">
        <f t="shared" si="9"/>
        <v>2.3813215752284023E-3</v>
      </c>
      <c r="AS31">
        <f t="shared" si="10"/>
        <v>304.00209083557127</v>
      </c>
      <c r="AT31">
        <f t="shared" si="11"/>
        <v>303.92307128906248</v>
      </c>
      <c r="AU31">
        <f t="shared" si="12"/>
        <v>16.552710439873863</v>
      </c>
      <c r="AV31">
        <f t="shared" si="13"/>
        <v>-0.68659166052787923</v>
      </c>
      <c r="AW31">
        <f t="shared" si="14"/>
        <v>4.4734714127557611</v>
      </c>
      <c r="AX31">
        <f t="shared" si="15"/>
        <v>45.646182072590165</v>
      </c>
      <c r="AY31">
        <f t="shared" si="16"/>
        <v>24.550089848469071</v>
      </c>
      <c r="AZ31">
        <f t="shared" si="17"/>
        <v>30.812581062316895</v>
      </c>
      <c r="BA31">
        <f t="shared" si="18"/>
        <v>4.4633927293538775</v>
      </c>
      <c r="BB31">
        <f t="shared" si="19"/>
        <v>9.3761537353015414E-2</v>
      </c>
      <c r="BC31">
        <f t="shared" si="20"/>
        <v>2.0674843152355171</v>
      </c>
      <c r="BD31">
        <f t="shared" si="21"/>
        <v>2.3959084141183604</v>
      </c>
      <c r="BE31">
        <f t="shared" si="22"/>
        <v>5.8773299741661213E-2</v>
      </c>
      <c r="BF31">
        <f t="shared" si="23"/>
        <v>8.483775701341246</v>
      </c>
      <c r="BG31">
        <f t="shared" si="24"/>
        <v>37.357528106491436</v>
      </c>
      <c r="BH31">
        <f t="shared" si="25"/>
        <v>45.494745750630415</v>
      </c>
      <c r="BI31">
        <f t="shared" si="26"/>
        <v>3.8026069506474105</v>
      </c>
      <c r="BJ31">
        <f t="shared" si="27"/>
        <v>-0.60507528253241594</v>
      </c>
    </row>
    <row r="32" spans="1:62">
      <c r="A32" s="1">
        <v>23</v>
      </c>
      <c r="B32" s="1" t="s">
        <v>107</v>
      </c>
      <c r="C32" s="2">
        <v>41351</v>
      </c>
      <c r="D32" s="1" t="s">
        <v>94</v>
      </c>
      <c r="E32" s="1">
        <v>0</v>
      </c>
      <c r="F32" s="1" t="s">
        <v>82</v>
      </c>
      <c r="G32" s="1" t="s">
        <v>104</v>
      </c>
      <c r="H32" s="1">
        <v>0</v>
      </c>
      <c r="I32" s="1">
        <v>5971.5</v>
      </c>
      <c r="J32" s="1">
        <v>0</v>
      </c>
      <c r="K32">
        <f t="shared" si="0"/>
        <v>-5.8511990799417166</v>
      </c>
      <c r="L32">
        <f t="shared" si="1"/>
        <v>0.16835531158747793</v>
      </c>
      <c r="M32">
        <f t="shared" si="2"/>
        <v>59.575780426701471</v>
      </c>
      <c r="N32">
        <f t="shared" si="3"/>
        <v>3.8518486146320821</v>
      </c>
      <c r="O32">
        <f t="shared" si="4"/>
        <v>2.250668908372047</v>
      </c>
      <c r="P32">
        <f t="shared" si="5"/>
        <v>30.572719573974609</v>
      </c>
      <c r="Q32" s="1">
        <v>2.5</v>
      </c>
      <c r="R32">
        <f t="shared" si="6"/>
        <v>2.1884783655405045</v>
      </c>
      <c r="S32" s="1">
        <v>1</v>
      </c>
      <c r="T32">
        <f t="shared" si="7"/>
        <v>4.3769567310810089</v>
      </c>
      <c r="U32" s="1">
        <v>30.895648956298828</v>
      </c>
      <c r="V32" s="1">
        <v>30.572719573974609</v>
      </c>
      <c r="W32" s="1">
        <v>30.933750152587891</v>
      </c>
      <c r="X32" s="1">
        <v>0.40847641229629517</v>
      </c>
      <c r="Y32" s="1">
        <v>3.325467586517334</v>
      </c>
      <c r="Z32" s="1">
        <v>20.075407028198242</v>
      </c>
      <c r="AA32" s="1">
        <v>21.957620620727539</v>
      </c>
      <c r="AB32" s="1">
        <v>43.872165679931641</v>
      </c>
      <c r="AC32" s="1">
        <v>47.985496520996094</v>
      </c>
      <c r="AD32" s="1">
        <v>500.37774658203125</v>
      </c>
      <c r="AE32" s="1">
        <v>103.18018341064453</v>
      </c>
      <c r="AF32" s="1">
        <v>1022.94580078125</v>
      </c>
      <c r="AG32" s="1">
        <v>98.005165100097656</v>
      </c>
      <c r="AH32" s="1">
        <v>8.0167503356933594</v>
      </c>
      <c r="AI32" s="1">
        <v>-0.88907361030578613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111105</v>
      </c>
      <c r="AQ32">
        <f t="shared" si="8"/>
        <v>2.0015109863281246</v>
      </c>
      <c r="AR32">
        <f t="shared" si="9"/>
        <v>3.8518486146320819E-3</v>
      </c>
      <c r="AS32">
        <f t="shared" si="10"/>
        <v>303.72271957397459</v>
      </c>
      <c r="AT32">
        <f t="shared" si="11"/>
        <v>304.04564895629881</v>
      </c>
      <c r="AU32">
        <f t="shared" si="12"/>
        <v>19.604234602021734</v>
      </c>
      <c r="AV32">
        <f t="shared" si="13"/>
        <v>-1.1749828280408638</v>
      </c>
      <c r="AW32">
        <f t="shared" si="14"/>
        <v>4.4026291425117581</v>
      </c>
      <c r="AX32">
        <f t="shared" si="15"/>
        <v>44.922419527737432</v>
      </c>
      <c r="AY32">
        <f t="shared" si="16"/>
        <v>22.964798907009893</v>
      </c>
      <c r="AZ32">
        <f t="shared" si="17"/>
        <v>30.734184265136719</v>
      </c>
      <c r="BA32">
        <f t="shared" si="18"/>
        <v>4.443452771774278</v>
      </c>
      <c r="BB32">
        <f t="shared" si="19"/>
        <v>0.16211954368559439</v>
      </c>
      <c r="BC32">
        <f t="shared" si="20"/>
        <v>2.151960234139711</v>
      </c>
      <c r="BD32">
        <f t="shared" si="21"/>
        <v>2.291492537634567</v>
      </c>
      <c r="BE32">
        <f t="shared" si="22"/>
        <v>0.10186709634331319</v>
      </c>
      <c r="BF32">
        <f t="shared" si="23"/>
        <v>5.838734196686044</v>
      </c>
      <c r="BG32">
        <f t="shared" si="24"/>
        <v>17.915008604577459</v>
      </c>
      <c r="BH32">
        <f t="shared" si="25"/>
        <v>49.069346597086238</v>
      </c>
      <c r="BI32">
        <f t="shared" si="26"/>
        <v>5.1301732857601987</v>
      </c>
      <c r="BJ32">
        <f t="shared" si="27"/>
        <v>-0.55965851379553744</v>
      </c>
    </row>
    <row r="33" spans="1:62">
      <c r="A33" s="1">
        <v>24</v>
      </c>
      <c r="B33" s="1" t="s">
        <v>108</v>
      </c>
      <c r="C33" s="2">
        <v>41351</v>
      </c>
      <c r="D33" s="1" t="s">
        <v>94</v>
      </c>
      <c r="E33" s="1">
        <v>0</v>
      </c>
      <c r="F33" s="1" t="s">
        <v>80</v>
      </c>
      <c r="G33" s="1" t="s">
        <v>76</v>
      </c>
      <c r="H33" s="1">
        <v>0</v>
      </c>
      <c r="I33" s="1">
        <v>6160.5</v>
      </c>
      <c r="J33" s="1">
        <v>0</v>
      </c>
      <c r="K33">
        <f t="shared" si="0"/>
        <v>-3.7011052849872388</v>
      </c>
      <c r="L33">
        <f t="shared" si="1"/>
        <v>0.18633188933950179</v>
      </c>
      <c r="M33">
        <f t="shared" si="2"/>
        <v>37.084961759973972</v>
      </c>
      <c r="N33">
        <f t="shared" si="3"/>
        <v>3.5566803900316626</v>
      </c>
      <c r="O33">
        <f t="shared" si="4"/>
        <v>1.91612947194821</v>
      </c>
      <c r="P33">
        <f t="shared" si="5"/>
        <v>30.326444625854492</v>
      </c>
      <c r="Q33" s="1">
        <v>5.5</v>
      </c>
      <c r="R33">
        <f t="shared" si="6"/>
        <v>1.5297826379537582</v>
      </c>
      <c r="S33" s="1">
        <v>1</v>
      </c>
      <c r="T33">
        <f t="shared" si="7"/>
        <v>3.0595652759075165</v>
      </c>
      <c r="U33" s="1">
        <v>31.236362457275391</v>
      </c>
      <c r="V33" s="1">
        <v>30.326444625854492</v>
      </c>
      <c r="W33" s="1">
        <v>31.245000839233398</v>
      </c>
      <c r="X33" s="1">
        <v>0.26041838526725769</v>
      </c>
      <c r="Y33" s="1">
        <v>4.3120479583740234</v>
      </c>
      <c r="Z33" s="1">
        <v>20.929256439208984</v>
      </c>
      <c r="AA33" s="1">
        <v>24.74224853515625</v>
      </c>
      <c r="AB33" s="1">
        <v>44.858489990234375</v>
      </c>
      <c r="AC33" s="1">
        <v>53.031028747558594</v>
      </c>
      <c r="AD33" s="1">
        <v>500.33517456054688</v>
      </c>
      <c r="AE33" s="1">
        <v>1298.734130859375</v>
      </c>
      <c r="AF33" s="1">
        <v>1299.6446533203125</v>
      </c>
      <c r="AG33" s="1">
        <v>98.004936218261719</v>
      </c>
      <c r="AH33" s="1">
        <v>8.0167503356933594</v>
      </c>
      <c r="AI33" s="1">
        <v>-0.88907361030578613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111105</v>
      </c>
      <c r="AQ33">
        <f t="shared" si="8"/>
        <v>0.90970031738281243</v>
      </c>
      <c r="AR33">
        <f t="shared" si="9"/>
        <v>3.5566803900316628E-3</v>
      </c>
      <c r="AS33">
        <f t="shared" si="10"/>
        <v>303.47644462585447</v>
      </c>
      <c r="AT33">
        <f t="shared" si="11"/>
        <v>304.38636245727537</v>
      </c>
      <c r="AU33">
        <f t="shared" si="12"/>
        <v>246.75948176685779</v>
      </c>
      <c r="AV33">
        <f t="shared" si="13"/>
        <v>1.1129694033272399</v>
      </c>
      <c r="AW33">
        <f t="shared" si="14"/>
        <v>4.3409919615325778</v>
      </c>
      <c r="AX33">
        <f t="shared" si="15"/>
        <v>44.293605292135283</v>
      </c>
      <c r="AY33">
        <f t="shared" si="16"/>
        <v>19.551356756979033</v>
      </c>
      <c r="AZ33">
        <f t="shared" si="17"/>
        <v>30.781403541564941</v>
      </c>
      <c r="BA33">
        <f t="shared" si="18"/>
        <v>4.4554535175854886</v>
      </c>
      <c r="BB33">
        <f t="shared" si="19"/>
        <v>0.17563544049430674</v>
      </c>
      <c r="BC33">
        <f t="shared" si="20"/>
        <v>2.4248624895843678</v>
      </c>
      <c r="BD33">
        <f t="shared" si="21"/>
        <v>2.0305910280011208</v>
      </c>
      <c r="BE33">
        <f t="shared" si="22"/>
        <v>0.11068552953855902</v>
      </c>
      <c r="BF33">
        <f t="shared" si="23"/>
        <v>3.6345093119429239</v>
      </c>
      <c r="BG33">
        <f t="shared" si="24"/>
        <v>8.6003129181239153</v>
      </c>
      <c r="BH33">
        <f t="shared" si="25"/>
        <v>56.906018430753491</v>
      </c>
      <c r="BI33">
        <f t="shared" si="26"/>
        <v>5.9451205305062631</v>
      </c>
      <c r="BJ33">
        <f t="shared" si="27"/>
        <v>-0.35426559391169787</v>
      </c>
    </row>
    <row r="34" spans="1:62">
      <c r="A34" s="1">
        <v>25</v>
      </c>
      <c r="B34" s="1" t="s">
        <v>109</v>
      </c>
      <c r="C34" s="2">
        <v>41351</v>
      </c>
      <c r="D34" s="1" t="s">
        <v>94</v>
      </c>
      <c r="E34" s="1">
        <v>0</v>
      </c>
      <c r="F34" s="1" t="s">
        <v>82</v>
      </c>
      <c r="G34" s="1" t="s">
        <v>76</v>
      </c>
      <c r="H34" s="1">
        <v>0</v>
      </c>
      <c r="I34" s="1">
        <v>6275</v>
      </c>
      <c r="J34" s="1">
        <v>0</v>
      </c>
      <c r="K34">
        <f t="shared" si="0"/>
        <v>-4.4486500119620418</v>
      </c>
      <c r="L34">
        <f t="shared" si="1"/>
        <v>2.9055842624620132E-2</v>
      </c>
      <c r="M34">
        <f t="shared" si="2"/>
        <v>247.46550317405541</v>
      </c>
      <c r="N34">
        <f t="shared" si="3"/>
        <v>0.73793656925465068</v>
      </c>
      <c r="O34">
        <f t="shared" si="4"/>
        <v>2.4308491162202612</v>
      </c>
      <c r="P34">
        <f t="shared" si="5"/>
        <v>30.859672546386719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31.213083267211914</v>
      </c>
      <c r="V34" s="1">
        <v>30.859672546386719</v>
      </c>
      <c r="W34" s="1">
        <v>31.298040390014648</v>
      </c>
      <c r="X34" s="1">
        <v>0.20426978170871735</v>
      </c>
      <c r="Y34" s="1">
        <v>5.5338664054870605</v>
      </c>
      <c r="Z34" s="1">
        <v>19.995573043823242</v>
      </c>
      <c r="AA34" s="1">
        <v>20.861991882324219</v>
      </c>
      <c r="AB34" s="1">
        <v>42.913711547851562</v>
      </c>
      <c r="AC34" s="1">
        <v>44.773181915283203</v>
      </c>
      <c r="AD34" s="1">
        <v>500.36428833007812</v>
      </c>
      <c r="AE34" s="1">
        <v>23.126768112182617</v>
      </c>
      <c r="AF34" s="1">
        <v>36.560150146484375</v>
      </c>
      <c r="AG34" s="1">
        <v>98.003997802734375</v>
      </c>
      <c r="AH34" s="1">
        <v>8.0167503356933594</v>
      </c>
      <c r="AI34" s="1">
        <v>-0.88907361030578613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111105</v>
      </c>
      <c r="AQ34">
        <f t="shared" si="8"/>
        <v>0.83394048055013015</v>
      </c>
      <c r="AR34">
        <f t="shared" si="9"/>
        <v>7.379365692546507E-4</v>
      </c>
      <c r="AS34">
        <f t="shared" si="10"/>
        <v>304.0096725463867</v>
      </c>
      <c r="AT34">
        <f t="shared" si="11"/>
        <v>304.36308326721189</v>
      </c>
      <c r="AU34">
        <f t="shared" si="12"/>
        <v>4.3940858861761853</v>
      </c>
      <c r="AV34">
        <f t="shared" si="13"/>
        <v>-0.28041966607398527</v>
      </c>
      <c r="AW34">
        <f t="shared" si="14"/>
        <v>4.4754077228162261</v>
      </c>
      <c r="AX34">
        <f t="shared" si="15"/>
        <v>45.665562866368695</v>
      </c>
      <c r="AY34">
        <f t="shared" si="16"/>
        <v>24.803570984044477</v>
      </c>
      <c r="AZ34">
        <f t="shared" si="17"/>
        <v>31.036377906799316</v>
      </c>
      <c r="BA34">
        <f t="shared" si="18"/>
        <v>4.5207441758641185</v>
      </c>
      <c r="BB34">
        <f t="shared" si="19"/>
        <v>2.8761584852337641E-2</v>
      </c>
      <c r="BC34">
        <f t="shared" si="20"/>
        <v>2.0445586065959649</v>
      </c>
      <c r="BD34">
        <f t="shared" si="21"/>
        <v>2.4761855692681536</v>
      </c>
      <c r="BE34">
        <f t="shared" si="22"/>
        <v>1.8002198169405854E-2</v>
      </c>
      <c r="BF34">
        <f t="shared" si="23"/>
        <v>24.252608629322683</v>
      </c>
      <c r="BG34">
        <f t="shared" si="24"/>
        <v>44.718373202627909</v>
      </c>
      <c r="BH34">
        <f t="shared" si="25"/>
        <v>44.384385108996213</v>
      </c>
      <c r="BI34">
        <f t="shared" si="26"/>
        <v>7.6485415623757431</v>
      </c>
      <c r="BJ34">
        <f t="shared" si="27"/>
        <v>-0.25815456938529463</v>
      </c>
    </row>
    <row r="35" spans="1:62">
      <c r="A35" s="1">
        <v>26</v>
      </c>
      <c r="B35" s="1" t="s">
        <v>110</v>
      </c>
      <c r="C35" s="2">
        <v>41351</v>
      </c>
      <c r="D35" s="1" t="s">
        <v>94</v>
      </c>
      <c r="E35" s="1">
        <v>0</v>
      </c>
      <c r="F35" s="1" t="s">
        <v>82</v>
      </c>
      <c r="G35" s="1" t="s">
        <v>76</v>
      </c>
      <c r="H35" s="1">
        <v>0</v>
      </c>
      <c r="I35" s="1">
        <v>6370.5</v>
      </c>
      <c r="J35" s="1">
        <v>0</v>
      </c>
      <c r="K35">
        <f t="shared" si="0"/>
        <v>-2.5931735528539805</v>
      </c>
      <c r="L35">
        <f t="shared" si="1"/>
        <v>5.4031418402589723E-2</v>
      </c>
      <c r="M35">
        <f t="shared" si="2"/>
        <v>79.736509710073108</v>
      </c>
      <c r="N35">
        <f t="shared" si="3"/>
        <v>1.268599022081591</v>
      </c>
      <c r="O35">
        <f t="shared" si="4"/>
        <v>2.26752262452918</v>
      </c>
      <c r="P35">
        <f t="shared" si="5"/>
        <v>30.417945861816406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31.024328231811523</v>
      </c>
      <c r="V35" s="1">
        <v>30.417945861816406</v>
      </c>
      <c r="W35" s="1">
        <v>31.113758087158203</v>
      </c>
      <c r="X35" s="1">
        <v>0.17565396428108215</v>
      </c>
      <c r="Y35" s="1">
        <v>3.2801990509033203</v>
      </c>
      <c r="Z35" s="1">
        <v>19.901102066040039</v>
      </c>
      <c r="AA35" s="1">
        <v>21.3897705078125</v>
      </c>
      <c r="AB35" s="1">
        <v>43.172683715820312</v>
      </c>
      <c r="AC35" s="1">
        <v>46.402141571044922</v>
      </c>
      <c r="AD35" s="1">
        <v>500.36553955078125</v>
      </c>
      <c r="AE35" s="1">
        <v>57.991863250732422</v>
      </c>
      <c r="AF35" s="1">
        <v>68.629951477050781</v>
      </c>
      <c r="AG35" s="1">
        <v>98.003936767578125</v>
      </c>
      <c r="AH35" s="1">
        <v>8.0167503356933594</v>
      </c>
      <c r="AI35" s="1">
        <v>-0.88907361030578613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111105</v>
      </c>
      <c r="AQ35">
        <f t="shared" si="8"/>
        <v>0.83394256591796867</v>
      </c>
      <c r="AR35">
        <f t="shared" si="9"/>
        <v>1.2685990220815909E-3</v>
      </c>
      <c r="AS35">
        <f t="shared" si="10"/>
        <v>303.56794586181638</v>
      </c>
      <c r="AT35">
        <f t="shared" si="11"/>
        <v>304.1743282318115</v>
      </c>
      <c r="AU35">
        <f t="shared" si="12"/>
        <v>11.018453879375784</v>
      </c>
      <c r="AV35">
        <f t="shared" si="13"/>
        <v>-0.44207017391557052</v>
      </c>
      <c r="AW35">
        <f t="shared" si="14"/>
        <v>4.3638043408498435</v>
      </c>
      <c r="AX35">
        <f t="shared" si="15"/>
        <v>44.52682703143703</v>
      </c>
      <c r="AY35">
        <f t="shared" si="16"/>
        <v>23.13705652362453</v>
      </c>
      <c r="AZ35">
        <f t="shared" si="17"/>
        <v>30.721137046813965</v>
      </c>
      <c r="BA35">
        <f t="shared" si="18"/>
        <v>4.4401417998122525</v>
      </c>
      <c r="BB35">
        <f t="shared" si="19"/>
        <v>5.3022654599142148E-2</v>
      </c>
      <c r="BC35">
        <f t="shared" si="20"/>
        <v>2.0962817163206635</v>
      </c>
      <c r="BD35">
        <f t="shared" si="21"/>
        <v>2.343860083491589</v>
      </c>
      <c r="BE35">
        <f t="shared" si="22"/>
        <v>3.3228337506421124E-2</v>
      </c>
      <c r="BF35">
        <f t="shared" si="23"/>
        <v>7.8144918556933849</v>
      </c>
      <c r="BG35">
        <f t="shared" si="24"/>
        <v>24.308436309105939</v>
      </c>
      <c r="BH35">
        <f t="shared" si="25"/>
        <v>47.27018408158122</v>
      </c>
      <c r="BI35">
        <f t="shared" si="26"/>
        <v>4.5128695633005229</v>
      </c>
      <c r="BJ35">
        <f t="shared" si="27"/>
        <v>-0.27162272137386118</v>
      </c>
    </row>
    <row r="36" spans="1:62">
      <c r="A36" s="1">
        <v>27</v>
      </c>
      <c r="B36" s="1" t="s">
        <v>111</v>
      </c>
      <c r="C36" s="2">
        <v>41351</v>
      </c>
      <c r="D36" s="1" t="s">
        <v>94</v>
      </c>
      <c r="E36" s="1">
        <v>0</v>
      </c>
      <c r="F36" s="1" t="s">
        <v>82</v>
      </c>
      <c r="G36" s="1" t="s">
        <v>104</v>
      </c>
      <c r="H36" s="1">
        <v>0</v>
      </c>
      <c r="I36" s="1">
        <v>6592</v>
      </c>
      <c r="J36" s="1">
        <v>0</v>
      </c>
      <c r="K36">
        <f t="shared" si="0"/>
        <v>-4.5386857819323021</v>
      </c>
      <c r="L36">
        <f t="shared" si="1"/>
        <v>0.46100156061357705</v>
      </c>
      <c r="M36">
        <f t="shared" si="2"/>
        <v>18.958678379962116</v>
      </c>
      <c r="N36">
        <f t="shared" si="3"/>
        <v>9.47009985217497</v>
      </c>
      <c r="O36">
        <f t="shared" si="4"/>
        <v>2.1394439114006087</v>
      </c>
      <c r="P36">
        <f t="shared" si="5"/>
        <v>30.641130447387695</v>
      </c>
      <c r="Q36" s="1">
        <v>2</v>
      </c>
      <c r="R36">
        <f t="shared" si="6"/>
        <v>2.2982609868049622</v>
      </c>
      <c r="S36" s="1">
        <v>1</v>
      </c>
      <c r="T36">
        <f t="shared" si="7"/>
        <v>4.5965219736099243</v>
      </c>
      <c r="U36" s="1">
        <v>30.955032348632812</v>
      </c>
      <c r="V36" s="1">
        <v>30.641130447387695</v>
      </c>
      <c r="W36" s="1">
        <v>31.035821914672852</v>
      </c>
      <c r="X36" s="1">
        <v>0.42601287364959717</v>
      </c>
      <c r="Y36" s="1">
        <v>2.2316274642944336</v>
      </c>
      <c r="Z36" s="1">
        <v>19.571744918823242</v>
      </c>
      <c r="AA36" s="1">
        <v>23.268762588500977</v>
      </c>
      <c r="AB36" s="1">
        <v>42.626495361328125</v>
      </c>
      <c r="AC36" s="1">
        <v>50.678459167480469</v>
      </c>
      <c r="AD36" s="1">
        <v>500.389404296875</v>
      </c>
      <c r="AE36" s="1">
        <v>133.63754272460938</v>
      </c>
      <c r="AF36" s="1">
        <v>842.26849365234375</v>
      </c>
      <c r="AG36" s="1">
        <v>98.004425048828125</v>
      </c>
      <c r="AH36" s="1">
        <v>8.0167503356933594</v>
      </c>
      <c r="AI36" s="1">
        <v>-0.88907361030578613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111105</v>
      </c>
      <c r="AQ36">
        <f t="shared" si="8"/>
        <v>2.5019470214843751</v>
      </c>
      <c r="AR36">
        <f t="shared" si="9"/>
        <v>9.4700998521749704E-3</v>
      </c>
      <c r="AS36">
        <f t="shared" si="10"/>
        <v>303.79113044738767</v>
      </c>
      <c r="AT36">
        <f t="shared" si="11"/>
        <v>304.10503234863279</v>
      </c>
      <c r="AU36">
        <f t="shared" si="12"/>
        <v>25.391132799059051</v>
      </c>
      <c r="AV36">
        <f t="shared" si="13"/>
        <v>-2.9831470459594516</v>
      </c>
      <c r="AW36">
        <f t="shared" si="14"/>
        <v>4.4198856104843287</v>
      </c>
      <c r="AX36">
        <f t="shared" si="15"/>
        <v>45.098837203342981</v>
      </c>
      <c r="AY36">
        <f t="shared" si="16"/>
        <v>21.830074614842005</v>
      </c>
      <c r="AZ36">
        <f t="shared" si="17"/>
        <v>30.798081398010254</v>
      </c>
      <c r="BA36">
        <f t="shared" si="18"/>
        <v>4.4596989251508479</v>
      </c>
      <c r="BB36">
        <f t="shared" si="19"/>
        <v>0.41898051267380049</v>
      </c>
      <c r="BC36">
        <f t="shared" si="20"/>
        <v>2.28044169908372</v>
      </c>
      <c r="BD36">
        <f t="shared" si="21"/>
        <v>2.1792572260671279</v>
      </c>
      <c r="BE36">
        <f t="shared" si="22"/>
        <v>0.26533957768093047</v>
      </c>
      <c r="BF36">
        <f t="shared" si="23"/>
        <v>1.8580343743138354</v>
      </c>
      <c r="BG36">
        <f t="shared" si="24"/>
        <v>8.4954494794928603</v>
      </c>
      <c r="BH36">
        <f t="shared" si="25"/>
        <v>54.450163950378915</v>
      </c>
      <c r="BI36">
        <f t="shared" si="26"/>
        <v>3.5646409559707348</v>
      </c>
      <c r="BJ36">
        <f t="shared" si="27"/>
        <v>-0.6932877335977522</v>
      </c>
    </row>
    <row r="37" spans="1:62">
      <c r="A37" s="1">
        <v>28</v>
      </c>
      <c r="B37" s="1" t="s">
        <v>112</v>
      </c>
      <c r="C37" s="2">
        <v>41351</v>
      </c>
      <c r="D37" s="1" t="s">
        <v>94</v>
      </c>
      <c r="E37" s="1">
        <v>0</v>
      </c>
      <c r="F37" s="1" t="s">
        <v>82</v>
      </c>
      <c r="G37" s="1" t="s">
        <v>104</v>
      </c>
      <c r="H37" s="1">
        <v>0</v>
      </c>
      <c r="I37" s="1">
        <v>6750</v>
      </c>
      <c r="J37" s="1">
        <v>0</v>
      </c>
      <c r="K37">
        <f t="shared" si="0"/>
        <v>-5.8469676996618434</v>
      </c>
      <c r="L37">
        <f t="shared" si="1"/>
        <v>0.53137018323904883</v>
      </c>
      <c r="M37">
        <f t="shared" si="2"/>
        <v>21.508098453122013</v>
      </c>
      <c r="N37">
        <f t="shared" si="3"/>
        <v>10.874775612780667</v>
      </c>
      <c r="O37">
        <f t="shared" si="4"/>
        <v>2.1597725158001215</v>
      </c>
      <c r="P37">
        <f t="shared" si="5"/>
        <v>30.905672073364258</v>
      </c>
      <c r="Q37" s="1">
        <v>2</v>
      </c>
      <c r="R37">
        <f t="shared" si="6"/>
        <v>2.2982609868049622</v>
      </c>
      <c r="S37" s="1">
        <v>1</v>
      </c>
      <c r="T37">
        <f t="shared" si="7"/>
        <v>4.5965219736099243</v>
      </c>
      <c r="U37" s="1">
        <v>31.253637313842773</v>
      </c>
      <c r="V37" s="1">
        <v>30.905672073364258</v>
      </c>
      <c r="W37" s="1">
        <v>31.306449890136719</v>
      </c>
      <c r="X37" s="1">
        <v>0.26769787073135376</v>
      </c>
      <c r="Y37" s="1">
        <v>2.5933518409729004</v>
      </c>
      <c r="Z37" s="1">
        <v>19.504806518554688</v>
      </c>
      <c r="AA37" s="1">
        <v>23.748035430908203</v>
      </c>
      <c r="AB37" s="1">
        <v>41.763866424560547</v>
      </c>
      <c r="AC37" s="1">
        <v>50.849506378173828</v>
      </c>
      <c r="AD37" s="1">
        <v>500.39822387695312</v>
      </c>
      <c r="AE37" s="1">
        <v>168.15005493164062</v>
      </c>
      <c r="AF37" s="1">
        <v>1303.1640625</v>
      </c>
      <c r="AG37" s="1">
        <v>98.00384521484375</v>
      </c>
      <c r="AH37" s="1">
        <v>8.0167503356933594</v>
      </c>
      <c r="AI37" s="1">
        <v>-0.88907361030578613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111105</v>
      </c>
      <c r="AQ37">
        <f t="shared" si="8"/>
        <v>2.5019911193847655</v>
      </c>
      <c r="AR37">
        <f t="shared" si="9"/>
        <v>1.0874775612780666E-2</v>
      </c>
      <c r="AS37">
        <f t="shared" si="10"/>
        <v>304.05567207336424</v>
      </c>
      <c r="AT37">
        <f t="shared" si="11"/>
        <v>304.40363731384275</v>
      </c>
      <c r="AU37">
        <f t="shared" si="12"/>
        <v>31.948510036110747</v>
      </c>
      <c r="AV37">
        <f t="shared" si="13"/>
        <v>-3.4044394836845955</v>
      </c>
      <c r="AW37">
        <f t="shared" si="14"/>
        <v>4.4871713043274744</v>
      </c>
      <c r="AX37">
        <f t="shared" si="15"/>
        <v>45.78566580209899</v>
      </c>
      <c r="AY37">
        <f t="shared" si="16"/>
        <v>22.037630371190787</v>
      </c>
      <c r="AZ37">
        <f t="shared" si="17"/>
        <v>31.079654693603516</v>
      </c>
      <c r="BA37">
        <f t="shared" si="18"/>
        <v>4.5319082839036948</v>
      </c>
      <c r="BB37">
        <f t="shared" si="19"/>
        <v>0.47630773984144753</v>
      </c>
      <c r="BC37">
        <f t="shared" si="20"/>
        <v>2.3273987885273528</v>
      </c>
      <c r="BD37">
        <f t="shared" si="21"/>
        <v>2.204509495376342</v>
      </c>
      <c r="BE37">
        <f t="shared" si="22"/>
        <v>0.30219377953733845</v>
      </c>
      <c r="BF37">
        <f t="shared" si="23"/>
        <v>2.1078763516653898</v>
      </c>
      <c r="BG37">
        <f t="shared" si="24"/>
        <v>8.2935520407648244</v>
      </c>
      <c r="BH37">
        <f t="shared" si="25"/>
        <v>55.301434109528138</v>
      </c>
      <c r="BI37">
        <f t="shared" si="26"/>
        <v>4.3106081577841788</v>
      </c>
      <c r="BJ37">
        <f t="shared" si="27"/>
        <v>-0.75011619508835392</v>
      </c>
    </row>
    <row r="38" spans="1:62">
      <c r="A38" s="1">
        <v>29</v>
      </c>
      <c r="B38" s="1" t="s">
        <v>113</v>
      </c>
      <c r="C38" s="2">
        <v>41351</v>
      </c>
      <c r="D38" s="1" t="s">
        <v>94</v>
      </c>
      <c r="E38" s="1">
        <v>0</v>
      </c>
      <c r="F38" s="1" t="s">
        <v>82</v>
      </c>
      <c r="G38" s="1" t="s">
        <v>104</v>
      </c>
      <c r="H38" s="1">
        <v>0</v>
      </c>
      <c r="I38" s="1">
        <v>6856</v>
      </c>
      <c r="J38" s="1">
        <v>0</v>
      </c>
      <c r="K38">
        <f t="shared" si="0"/>
        <v>-5.1030211541531436</v>
      </c>
      <c r="L38">
        <f t="shared" si="1"/>
        <v>0.50034766178820067</v>
      </c>
      <c r="M38">
        <f t="shared" si="2"/>
        <v>19.671313697145031</v>
      </c>
      <c r="N38">
        <f t="shared" si="3"/>
        <v>10.526119651657542</v>
      </c>
      <c r="O38">
        <f t="shared" si="4"/>
        <v>2.2065688883119567</v>
      </c>
      <c r="P38">
        <f t="shared" si="5"/>
        <v>31.017333984375</v>
      </c>
      <c r="Q38" s="1">
        <v>2</v>
      </c>
      <c r="R38">
        <f t="shared" si="6"/>
        <v>2.2982609868049622</v>
      </c>
      <c r="S38" s="1">
        <v>1</v>
      </c>
      <c r="T38">
        <f t="shared" si="7"/>
        <v>4.5965219736099243</v>
      </c>
      <c r="U38" s="1">
        <v>31.363002777099609</v>
      </c>
      <c r="V38" s="1">
        <v>31.017333984375</v>
      </c>
      <c r="W38" s="1">
        <v>31.388145446777344</v>
      </c>
      <c r="X38" s="1">
        <v>0.20480988919734955</v>
      </c>
      <c r="Y38" s="1">
        <v>2.2350800037384033</v>
      </c>
      <c r="Z38" s="1">
        <v>19.455135345458984</v>
      </c>
      <c r="AA38" s="1">
        <v>23.56328010559082</v>
      </c>
      <c r="AB38" s="1">
        <v>41.398746490478516</v>
      </c>
      <c r="AC38" s="1">
        <v>50.1405029296875</v>
      </c>
      <c r="AD38" s="1">
        <v>500.376220703125</v>
      </c>
      <c r="AE38" s="1">
        <v>210.65054321289062</v>
      </c>
      <c r="AF38" s="1">
        <v>1432.8397216796875</v>
      </c>
      <c r="AG38" s="1">
        <v>98.002914428710938</v>
      </c>
      <c r="AH38" s="1">
        <v>8.0167503356933594</v>
      </c>
      <c r="AI38" s="1">
        <v>-0.88907361030578613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111105</v>
      </c>
      <c r="AQ38">
        <f t="shared" si="8"/>
        <v>2.501881103515625</v>
      </c>
      <c r="AR38">
        <f t="shared" si="9"/>
        <v>1.0526119651657541E-2</v>
      </c>
      <c r="AS38">
        <f t="shared" si="10"/>
        <v>304.16733398437498</v>
      </c>
      <c r="AT38">
        <f t="shared" si="11"/>
        <v>304.51300277709959</v>
      </c>
      <c r="AU38">
        <f t="shared" si="12"/>
        <v>40.023602708219187</v>
      </c>
      <c r="AV38">
        <f t="shared" si="13"/>
        <v>-3.2242344808424939</v>
      </c>
      <c r="AW38">
        <f t="shared" si="14"/>
        <v>4.5158390121599208</v>
      </c>
      <c r="AX38">
        <f t="shared" si="15"/>
        <v>46.078619584775943</v>
      </c>
      <c r="AY38">
        <f t="shared" si="16"/>
        <v>22.515339479185123</v>
      </c>
      <c r="AZ38">
        <f t="shared" si="17"/>
        <v>31.190168380737305</v>
      </c>
      <c r="BA38">
        <f t="shared" si="18"/>
        <v>4.5605265124404353</v>
      </c>
      <c r="BB38">
        <f t="shared" si="19"/>
        <v>0.45122971281845725</v>
      </c>
      <c r="BC38">
        <f t="shared" si="20"/>
        <v>2.309270123847964</v>
      </c>
      <c r="BD38">
        <f t="shared" si="21"/>
        <v>2.2512563885924712</v>
      </c>
      <c r="BE38">
        <f t="shared" si="22"/>
        <v>0.28605526751016791</v>
      </c>
      <c r="BF38">
        <f t="shared" si="23"/>
        <v>1.9278460729616338</v>
      </c>
      <c r="BG38">
        <f t="shared" si="24"/>
        <v>8.8011675932148812</v>
      </c>
      <c r="BH38">
        <f t="shared" si="25"/>
        <v>54.34409375601463</v>
      </c>
      <c r="BI38">
        <f t="shared" si="26"/>
        <v>3.7338389779495804</v>
      </c>
      <c r="BJ38">
        <f t="shared" si="27"/>
        <v>-0.74271831666536636</v>
      </c>
    </row>
    <row r="39" spans="1:62">
      <c r="A39" s="1">
        <v>30</v>
      </c>
      <c r="B39" s="1" t="s">
        <v>114</v>
      </c>
      <c r="C39" s="2">
        <v>41351</v>
      </c>
      <c r="D39" s="1" t="s">
        <v>94</v>
      </c>
      <c r="E39" s="1">
        <v>0</v>
      </c>
      <c r="F39" s="1" t="s">
        <v>95</v>
      </c>
      <c r="G39" s="1" t="s">
        <v>85</v>
      </c>
      <c r="H39" s="1">
        <v>0</v>
      </c>
      <c r="I39" s="1">
        <v>7405.5</v>
      </c>
      <c r="J39" s="1">
        <v>0</v>
      </c>
      <c r="K39">
        <f t="shared" si="0"/>
        <v>-19.402016217273321</v>
      </c>
      <c r="L39">
        <f t="shared" si="1"/>
        <v>0.23523970331802896</v>
      </c>
      <c r="M39">
        <f t="shared" si="2"/>
        <v>144.67962706336874</v>
      </c>
      <c r="N39">
        <f t="shared" si="3"/>
        <v>6.1611463944173668</v>
      </c>
      <c r="O39">
        <f t="shared" si="4"/>
        <v>2.6072387796550793</v>
      </c>
      <c r="P39">
        <f t="shared" si="5"/>
        <v>32.193870544433594</v>
      </c>
      <c r="Q39" s="1">
        <v>2.5</v>
      </c>
      <c r="R39">
        <f t="shared" si="6"/>
        <v>2.1884783655405045</v>
      </c>
      <c r="S39" s="1">
        <v>1</v>
      </c>
      <c r="T39">
        <f t="shared" si="7"/>
        <v>4.3769567310810089</v>
      </c>
      <c r="U39" s="1">
        <v>31.450710296630859</v>
      </c>
      <c r="V39" s="1">
        <v>32.193870544433594</v>
      </c>
      <c r="W39" s="1">
        <v>31.496488571166992</v>
      </c>
      <c r="X39" s="1">
        <v>0.37088009715080261</v>
      </c>
      <c r="Y39" s="1">
        <v>10.033351898193359</v>
      </c>
      <c r="Z39" s="1">
        <v>19.651039123535156</v>
      </c>
      <c r="AA39" s="1">
        <v>22.659433364868164</v>
      </c>
      <c r="AB39" s="1">
        <v>41.60394287109375</v>
      </c>
      <c r="AC39" s="1">
        <v>47.973125457763672</v>
      </c>
      <c r="AD39" s="1">
        <v>500.39471435546875</v>
      </c>
      <c r="AE39" s="1">
        <v>111.44516754150391</v>
      </c>
      <c r="AF39" s="1">
        <v>155.38931274414062</v>
      </c>
      <c r="AG39" s="1">
        <v>97.994209289550781</v>
      </c>
      <c r="AH39" s="1">
        <v>8.0167503356933594</v>
      </c>
      <c r="AI39" s="1">
        <v>-0.88907361030578613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111105</v>
      </c>
      <c r="AQ39">
        <f t="shared" si="8"/>
        <v>2.0015788574218747</v>
      </c>
      <c r="AR39">
        <f t="shared" si="9"/>
        <v>6.161146394417367E-3</v>
      </c>
      <c r="AS39">
        <f t="shared" si="10"/>
        <v>305.34387054443357</v>
      </c>
      <c r="AT39">
        <f t="shared" si="11"/>
        <v>304.60071029663084</v>
      </c>
      <c r="AU39">
        <f t="shared" si="12"/>
        <v>21.174581567179757</v>
      </c>
      <c r="AV39">
        <f t="shared" si="13"/>
        <v>-2.0809951804687827</v>
      </c>
      <c r="AW39">
        <f t="shared" si="14"/>
        <v>4.8277320351946003</v>
      </c>
      <c r="AX39">
        <f t="shared" si="15"/>
        <v>49.26548283000826</v>
      </c>
      <c r="AY39">
        <f t="shared" si="16"/>
        <v>26.606049465140096</v>
      </c>
      <c r="AZ39">
        <f t="shared" si="17"/>
        <v>31.822290420532227</v>
      </c>
      <c r="BA39">
        <f t="shared" si="18"/>
        <v>4.7272629966743773</v>
      </c>
      <c r="BB39">
        <f t="shared" si="19"/>
        <v>0.22324157643764928</v>
      </c>
      <c r="BC39">
        <f t="shared" si="20"/>
        <v>2.2204932555395209</v>
      </c>
      <c r="BD39">
        <f t="shared" si="21"/>
        <v>2.5067697411348564</v>
      </c>
      <c r="BE39">
        <f t="shared" si="22"/>
        <v>0.14055651771879724</v>
      </c>
      <c r="BF39">
        <f t="shared" si="23"/>
        <v>14.177765654381913</v>
      </c>
      <c r="BG39">
        <f t="shared" si="24"/>
        <v>14.419869703704927</v>
      </c>
      <c r="BH39">
        <f t="shared" si="25"/>
        <v>46.83716141696511</v>
      </c>
      <c r="BI39">
        <f t="shared" si="26"/>
        <v>16.017583295164464</v>
      </c>
      <c r="BJ39">
        <f t="shared" si="27"/>
        <v>-0.56733612595437088</v>
      </c>
    </row>
    <row r="40" spans="1:62">
      <c r="A40" s="1">
        <v>31</v>
      </c>
      <c r="B40" s="1" t="s">
        <v>115</v>
      </c>
      <c r="C40" s="2">
        <v>41351</v>
      </c>
      <c r="D40" s="1" t="s">
        <v>94</v>
      </c>
      <c r="E40" s="1">
        <v>0</v>
      </c>
      <c r="F40" s="1" t="s">
        <v>78</v>
      </c>
      <c r="G40" s="1" t="s">
        <v>85</v>
      </c>
      <c r="H40" s="1">
        <v>0</v>
      </c>
      <c r="I40" s="1">
        <v>7519</v>
      </c>
      <c r="J40" s="1">
        <v>0</v>
      </c>
      <c r="K40">
        <f t="shared" si="0"/>
        <v>-81.083607952453747</v>
      </c>
      <c r="L40">
        <f t="shared" si="1"/>
        <v>0.25962097981015925</v>
      </c>
      <c r="M40">
        <f t="shared" si="2"/>
        <v>560.90587427666173</v>
      </c>
      <c r="N40">
        <f t="shared" si="3"/>
        <v>7.2027702319032612</v>
      </c>
      <c r="O40">
        <f t="shared" si="4"/>
        <v>2.7781572010753375</v>
      </c>
      <c r="P40">
        <f t="shared" si="5"/>
        <v>33.266288757324219</v>
      </c>
      <c r="Q40" s="1">
        <v>3</v>
      </c>
      <c r="R40">
        <f t="shared" si="6"/>
        <v>2.0786957442760468</v>
      </c>
      <c r="S40" s="1">
        <v>1</v>
      </c>
      <c r="T40">
        <f t="shared" si="7"/>
        <v>4.1573914885520935</v>
      </c>
      <c r="U40" s="1">
        <v>32.027137756347656</v>
      </c>
      <c r="V40" s="1">
        <v>33.266288757324219</v>
      </c>
      <c r="W40" s="1">
        <v>32.124061584472656</v>
      </c>
      <c r="X40" s="1">
        <v>0.33417972922325134</v>
      </c>
      <c r="Y40" s="1">
        <v>48.735942840576172</v>
      </c>
      <c r="Z40" s="1">
        <v>19.7674560546875</v>
      </c>
      <c r="AA40" s="1">
        <v>23.982185363769531</v>
      </c>
      <c r="AB40" s="1">
        <v>40.503108978271484</v>
      </c>
      <c r="AC40" s="1">
        <v>49.139003753662109</v>
      </c>
      <c r="AD40" s="1">
        <v>500.39028930664062</v>
      </c>
      <c r="AE40" s="1">
        <v>77.342643737792969</v>
      </c>
      <c r="AF40" s="1">
        <v>120.02555084228516</v>
      </c>
      <c r="AG40" s="1">
        <v>97.9908447265625</v>
      </c>
      <c r="AH40" s="1">
        <v>8.0167503356933594</v>
      </c>
      <c r="AI40" s="1">
        <v>-0.88907361030578613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111105</v>
      </c>
      <c r="AQ40">
        <f t="shared" si="8"/>
        <v>1.6679676310221352</v>
      </c>
      <c r="AR40">
        <f t="shared" si="9"/>
        <v>7.2027702319032612E-3</v>
      </c>
      <c r="AS40">
        <f t="shared" si="10"/>
        <v>306.4162887573242</v>
      </c>
      <c r="AT40">
        <f t="shared" si="11"/>
        <v>305.17713775634763</v>
      </c>
      <c r="AU40">
        <f t="shared" si="12"/>
        <v>14.695102125781432</v>
      </c>
      <c r="AV40">
        <f t="shared" si="13"/>
        <v>-2.6686515662879051</v>
      </c>
      <c r="AW40">
        <f t="shared" si="14"/>
        <v>5.1281918032601173</v>
      </c>
      <c r="AX40">
        <f t="shared" si="15"/>
        <v>52.333376833009503</v>
      </c>
      <c r="AY40">
        <f t="shared" si="16"/>
        <v>28.351191469239971</v>
      </c>
      <c r="AZ40">
        <f t="shared" si="17"/>
        <v>32.646713256835938</v>
      </c>
      <c r="BA40">
        <f t="shared" si="18"/>
        <v>4.9526818944455231</v>
      </c>
      <c r="BB40">
        <f t="shared" si="19"/>
        <v>0.24436110593831142</v>
      </c>
      <c r="BC40">
        <f t="shared" si="20"/>
        <v>2.3500346021847798</v>
      </c>
      <c r="BD40">
        <f t="shared" si="21"/>
        <v>2.6026472922607433</v>
      </c>
      <c r="BE40">
        <f t="shared" si="22"/>
        <v>0.15402710730212124</v>
      </c>
      <c r="BF40">
        <f t="shared" si="23"/>
        <v>54.963640432461155</v>
      </c>
      <c r="BG40">
        <f t="shared" si="24"/>
        <v>11.509080189778688</v>
      </c>
      <c r="BH40">
        <f t="shared" si="25"/>
        <v>46.987166483240358</v>
      </c>
      <c r="BI40">
        <f t="shared" si="26"/>
        <v>75.065642854931923</v>
      </c>
      <c r="BJ40">
        <f t="shared" si="27"/>
        <v>-0.50754097893846528</v>
      </c>
    </row>
    <row r="41" spans="1:62">
      <c r="A41" s="1">
        <v>32</v>
      </c>
      <c r="B41" s="1" t="s">
        <v>116</v>
      </c>
      <c r="C41" s="2">
        <v>41351</v>
      </c>
      <c r="D41" s="1" t="s">
        <v>94</v>
      </c>
      <c r="E41" s="1">
        <v>0</v>
      </c>
      <c r="F41" s="1" t="s">
        <v>80</v>
      </c>
      <c r="G41" s="1" t="s">
        <v>85</v>
      </c>
      <c r="H41" s="1">
        <v>0</v>
      </c>
      <c r="I41" s="1">
        <v>7613.5</v>
      </c>
      <c r="J41" s="1">
        <v>0</v>
      </c>
      <c r="K41">
        <f t="shared" si="0"/>
        <v>-8.4071412798984024</v>
      </c>
      <c r="L41">
        <f t="shared" si="1"/>
        <v>6.5692733900470673E-2</v>
      </c>
      <c r="M41">
        <f t="shared" si="2"/>
        <v>208.06462206465429</v>
      </c>
      <c r="N41">
        <f t="shared" si="3"/>
        <v>2.2343626668417369</v>
      </c>
      <c r="O41">
        <f t="shared" si="4"/>
        <v>3.2594866000411744</v>
      </c>
      <c r="P41">
        <f t="shared" si="5"/>
        <v>34.049816131591797</v>
      </c>
      <c r="Q41" s="1">
        <v>3.5</v>
      </c>
      <c r="R41">
        <f t="shared" si="6"/>
        <v>1.9689131230115891</v>
      </c>
      <c r="S41" s="1">
        <v>1</v>
      </c>
      <c r="T41">
        <f t="shared" si="7"/>
        <v>3.9378262460231781</v>
      </c>
      <c r="U41" s="1">
        <v>32.373130798339844</v>
      </c>
      <c r="V41" s="1">
        <v>34.049816131591797</v>
      </c>
      <c r="W41" s="1">
        <v>32.530612945556641</v>
      </c>
      <c r="X41" s="1">
        <v>0.42229098081588745</v>
      </c>
      <c r="Y41" s="1">
        <v>6.2928986549377441</v>
      </c>
      <c r="Z41" s="1">
        <v>19.885339736938477</v>
      </c>
      <c r="AA41" s="1">
        <v>21.414714813232422</v>
      </c>
      <c r="AB41" s="1">
        <v>39.954536437988281</v>
      </c>
      <c r="AC41" s="1">
        <v>43.027423858642578</v>
      </c>
      <c r="AD41" s="1">
        <v>500.38742065429688</v>
      </c>
      <c r="AE41" s="1">
        <v>23.330167770385742</v>
      </c>
      <c r="AF41" s="1">
        <v>59.261943817138672</v>
      </c>
      <c r="AG41" s="1">
        <v>97.988151550292969</v>
      </c>
      <c r="AH41" s="1">
        <v>8.0167503356933594</v>
      </c>
      <c r="AI41" s="1">
        <v>-0.88907361030578613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111105</v>
      </c>
      <c r="AQ41">
        <f t="shared" si="8"/>
        <v>1.4296783447265624</v>
      </c>
      <c r="AR41">
        <f t="shared" si="9"/>
        <v>2.2343626668417369E-3</v>
      </c>
      <c r="AS41">
        <f t="shared" si="10"/>
        <v>307.19981613159177</v>
      </c>
      <c r="AT41">
        <f t="shared" si="11"/>
        <v>305.52313079833982</v>
      </c>
      <c r="AU41">
        <f t="shared" si="12"/>
        <v>4.4327318207498365</v>
      </c>
      <c r="AV41">
        <f t="shared" si="13"/>
        <v>-1.0104081315620372</v>
      </c>
      <c r="AW41">
        <f t="shared" si="14"/>
        <v>5.3578749205664966</v>
      </c>
      <c r="AX41">
        <f t="shared" si="15"/>
        <v>54.678803873716681</v>
      </c>
      <c r="AY41">
        <f t="shared" si="16"/>
        <v>33.26408906048426</v>
      </c>
      <c r="AZ41">
        <f t="shared" si="17"/>
        <v>33.21147346496582</v>
      </c>
      <c r="BA41">
        <f t="shared" si="18"/>
        <v>5.1124488519546052</v>
      </c>
      <c r="BB41">
        <f t="shared" si="19"/>
        <v>6.4614798386998878E-2</v>
      </c>
      <c r="BC41">
        <f t="shared" si="20"/>
        <v>2.0983883205253222</v>
      </c>
      <c r="BD41">
        <f t="shared" si="21"/>
        <v>3.014060531429283</v>
      </c>
      <c r="BE41">
        <f t="shared" si="22"/>
        <v>4.0479730861429385E-2</v>
      </c>
      <c r="BF41">
        <f t="shared" si="23"/>
        <v>20.387867719125776</v>
      </c>
      <c r="BG41">
        <f t="shared" si="24"/>
        <v>33.063399471942184</v>
      </c>
      <c r="BH41">
        <f t="shared" si="25"/>
        <v>37.796141519183223</v>
      </c>
      <c r="BI41">
        <f t="shared" si="26"/>
        <v>9.175108285015984</v>
      </c>
      <c r="BJ41">
        <f t="shared" si="27"/>
        <v>-0.34632561460418076</v>
      </c>
    </row>
    <row r="42" spans="1:62">
      <c r="A42" s="1">
        <v>33</v>
      </c>
      <c r="B42" s="1" t="s">
        <v>117</v>
      </c>
      <c r="C42" s="2">
        <v>41351</v>
      </c>
      <c r="D42" s="1" t="s">
        <v>94</v>
      </c>
      <c r="E42" s="1">
        <v>0</v>
      </c>
      <c r="F42" s="1" t="s">
        <v>82</v>
      </c>
      <c r="G42" s="1" t="s">
        <v>85</v>
      </c>
      <c r="H42" s="1">
        <v>0</v>
      </c>
      <c r="I42" s="1">
        <v>7715</v>
      </c>
      <c r="J42" s="1">
        <v>0</v>
      </c>
      <c r="K42">
        <f t="shared" si="0"/>
        <v>-33.418962852866386</v>
      </c>
      <c r="L42">
        <f t="shared" si="1"/>
        <v>-1.9346516571603838E-2</v>
      </c>
      <c r="M42">
        <f t="shared" si="2"/>
        <v>-2647.8116842308214</v>
      </c>
      <c r="N42">
        <f t="shared" si="3"/>
        <v>-0.71094588933047898</v>
      </c>
      <c r="O42">
        <f t="shared" si="4"/>
        <v>3.449163333495215</v>
      </c>
      <c r="P42">
        <f t="shared" si="5"/>
        <v>34.051918029785156</v>
      </c>
      <c r="Q42" s="1">
        <v>4</v>
      </c>
      <c r="R42">
        <f t="shared" si="6"/>
        <v>1.8591305017471313</v>
      </c>
      <c r="S42" s="1">
        <v>1</v>
      </c>
      <c r="T42">
        <f t="shared" si="7"/>
        <v>3.7182610034942627</v>
      </c>
      <c r="U42" s="1">
        <v>32.431468963623047</v>
      </c>
      <c r="V42" s="1">
        <v>34.051918029785156</v>
      </c>
      <c r="W42" s="1">
        <v>32.629611968994141</v>
      </c>
      <c r="X42" s="1">
        <v>0.2631855309009552</v>
      </c>
      <c r="Y42" s="1">
        <v>26.993057250976562</v>
      </c>
      <c r="Z42" s="1">
        <v>20.043338775634766</v>
      </c>
      <c r="AA42" s="1">
        <v>19.486095428466797</v>
      </c>
      <c r="AB42" s="1">
        <v>40.138221740722656</v>
      </c>
      <c r="AC42" s="1">
        <v>39.022304534912109</v>
      </c>
      <c r="AD42" s="1">
        <v>500.38629150390625</v>
      </c>
      <c r="AE42" s="1">
        <v>5.9722762107849121</v>
      </c>
      <c r="AF42" s="1">
        <v>15.882091522216797</v>
      </c>
      <c r="AG42" s="1">
        <v>97.984718322753906</v>
      </c>
      <c r="AH42" s="1">
        <v>8.0167503356933594</v>
      </c>
      <c r="AI42" s="1">
        <v>-0.88907361030578613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111105</v>
      </c>
      <c r="AQ42">
        <f t="shared" si="8"/>
        <v>1.2509657287597655</v>
      </c>
      <c r="AR42">
        <f t="shared" si="9"/>
        <v>-7.1094588933047899E-4</v>
      </c>
      <c r="AS42">
        <f t="shared" si="10"/>
        <v>307.20191802978513</v>
      </c>
      <c r="AT42">
        <f t="shared" si="11"/>
        <v>305.58146896362302</v>
      </c>
      <c r="AU42">
        <f t="shared" si="12"/>
        <v>1.1347324658101172</v>
      </c>
      <c r="AV42">
        <f t="shared" si="13"/>
        <v>0.11478430409934089</v>
      </c>
      <c r="AW42">
        <f t="shared" si="14"/>
        <v>5.3585029052638369</v>
      </c>
      <c r="AX42">
        <f t="shared" si="15"/>
        <v>54.687128737905354</v>
      </c>
      <c r="AY42">
        <f t="shared" si="16"/>
        <v>35.201033309438557</v>
      </c>
      <c r="AZ42">
        <f t="shared" si="17"/>
        <v>33.241693496704102</v>
      </c>
      <c r="BA42">
        <f t="shared" si="18"/>
        <v>5.1211228362778334</v>
      </c>
      <c r="BB42">
        <f t="shared" si="19"/>
        <v>-1.9447705097258763E-2</v>
      </c>
      <c r="BC42">
        <f t="shared" si="20"/>
        <v>1.9093395717686217</v>
      </c>
      <c r="BD42">
        <f t="shared" si="21"/>
        <v>3.2117832645092115</v>
      </c>
      <c r="BE42">
        <f t="shared" si="22"/>
        <v>-1.2145683845357216E-2</v>
      </c>
      <c r="BF42">
        <f t="shared" si="23"/>
        <v>-259.44508205105365</v>
      </c>
      <c r="BG42">
        <f t="shared" si="24"/>
        <v>-98.09232276329233</v>
      </c>
      <c r="BH42">
        <f t="shared" si="25"/>
        <v>32.803191661253742</v>
      </c>
      <c r="BI42">
        <f t="shared" si="26"/>
        <v>39.126578757124712</v>
      </c>
      <c r="BJ42">
        <f t="shared" si="27"/>
        <v>-0.28018004088417137</v>
      </c>
    </row>
    <row r="43" spans="1:62">
      <c r="A43" s="1">
        <v>34</v>
      </c>
      <c r="B43" s="1" t="s">
        <v>118</v>
      </c>
      <c r="C43" s="2">
        <v>41351</v>
      </c>
      <c r="D43" s="1" t="s">
        <v>94</v>
      </c>
      <c r="E43" s="1">
        <v>0</v>
      </c>
      <c r="F43" s="1" t="s">
        <v>95</v>
      </c>
      <c r="G43" s="1" t="s">
        <v>85</v>
      </c>
      <c r="H43" s="1">
        <v>0</v>
      </c>
      <c r="I43" s="1">
        <v>7872.5</v>
      </c>
      <c r="J43" s="1">
        <v>0</v>
      </c>
      <c r="K43">
        <f t="shared" si="0"/>
        <v>-8.9664702836884</v>
      </c>
      <c r="L43">
        <f t="shared" si="1"/>
        <v>0.32375830176329068</v>
      </c>
      <c r="M43">
        <f t="shared" si="2"/>
        <v>49.522747550997337</v>
      </c>
      <c r="N43">
        <f t="shared" si="3"/>
        <v>10.011486301934859</v>
      </c>
      <c r="O43">
        <f t="shared" si="4"/>
        <v>3.1132724637473075</v>
      </c>
      <c r="P43">
        <f t="shared" si="5"/>
        <v>34.464874267578125</v>
      </c>
      <c r="Q43" s="1">
        <v>2</v>
      </c>
      <c r="R43">
        <f t="shared" si="6"/>
        <v>2.2982609868049622</v>
      </c>
      <c r="S43" s="1">
        <v>1</v>
      </c>
      <c r="T43">
        <f t="shared" si="7"/>
        <v>4.5965219736099243</v>
      </c>
      <c r="U43" s="1">
        <v>32.788360595703125</v>
      </c>
      <c r="V43" s="1">
        <v>34.464874267578125</v>
      </c>
      <c r="W43" s="1">
        <v>32.897476196289062</v>
      </c>
      <c r="X43" s="1">
        <v>0.37265196442604065</v>
      </c>
      <c r="Y43" s="1">
        <v>3.9407107830047607</v>
      </c>
      <c r="Z43" s="1">
        <v>20.282218933105469</v>
      </c>
      <c r="AA43" s="1">
        <v>24.186946868896484</v>
      </c>
      <c r="AB43" s="1">
        <v>39.806377410888672</v>
      </c>
      <c r="AC43" s="1">
        <v>47.469894409179688</v>
      </c>
      <c r="AD43" s="1">
        <v>500.3851318359375</v>
      </c>
      <c r="AE43" s="1">
        <v>110.08403015136719</v>
      </c>
      <c r="AF43" s="1">
        <v>150.78254699707031</v>
      </c>
      <c r="AG43" s="1">
        <v>97.980865478515625</v>
      </c>
      <c r="AH43" s="1">
        <v>8.0167503356933594</v>
      </c>
      <c r="AI43" s="1">
        <v>-0.88907361030578613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111105</v>
      </c>
      <c r="AQ43">
        <f t="shared" si="8"/>
        <v>2.5019256591796872</v>
      </c>
      <c r="AR43">
        <f t="shared" si="9"/>
        <v>1.0011486301934859E-2</v>
      </c>
      <c r="AS43">
        <f t="shared" si="10"/>
        <v>307.6148742675781</v>
      </c>
      <c r="AT43">
        <f t="shared" si="11"/>
        <v>305.9383605957031</v>
      </c>
      <c r="AU43">
        <f t="shared" si="12"/>
        <v>20.915965466298985</v>
      </c>
      <c r="AV43">
        <f t="shared" si="13"/>
        <v>-3.378240920960569</v>
      </c>
      <c r="AW43">
        <f t="shared" si="14"/>
        <v>5.4831304512446586</v>
      </c>
      <c r="AX43">
        <f t="shared" si="15"/>
        <v>55.961237170812204</v>
      </c>
      <c r="AY43">
        <f t="shared" si="16"/>
        <v>31.77429030191572</v>
      </c>
      <c r="AZ43">
        <f t="shared" si="17"/>
        <v>33.626617431640625</v>
      </c>
      <c r="BA43">
        <f t="shared" si="18"/>
        <v>5.2327319531992202</v>
      </c>
      <c r="BB43">
        <f t="shared" si="19"/>
        <v>0.30245475153968088</v>
      </c>
      <c r="BC43">
        <f t="shared" si="20"/>
        <v>2.3698579874973511</v>
      </c>
      <c r="BD43">
        <f t="shared" si="21"/>
        <v>2.8628739657018691</v>
      </c>
      <c r="BE43">
        <f t="shared" si="22"/>
        <v>0.1908393428661839</v>
      </c>
      <c r="BF43">
        <f t="shared" si="23"/>
        <v>4.852281665920759</v>
      </c>
      <c r="BG43">
        <f t="shared" si="24"/>
        <v>12.566958165155331</v>
      </c>
      <c r="BH43">
        <f t="shared" si="25"/>
        <v>44.742613923279904</v>
      </c>
      <c r="BI43">
        <f t="shared" si="26"/>
        <v>6.5741660242668338</v>
      </c>
      <c r="BJ43">
        <f t="shared" si="27"/>
        <v>-0.61024214581251468</v>
      </c>
    </row>
    <row r="44" spans="1:62">
      <c r="A44" s="1">
        <v>35</v>
      </c>
      <c r="B44" s="1" t="s">
        <v>119</v>
      </c>
      <c r="C44" s="2">
        <v>41351</v>
      </c>
      <c r="D44" s="1" t="s">
        <v>94</v>
      </c>
      <c r="E44" s="1">
        <v>0</v>
      </c>
      <c r="F44" s="1" t="s">
        <v>78</v>
      </c>
      <c r="G44" s="1" t="s">
        <v>85</v>
      </c>
      <c r="H44" s="1">
        <v>0</v>
      </c>
      <c r="I44" s="1">
        <v>7978.5</v>
      </c>
      <c r="J44" s="1">
        <v>0</v>
      </c>
      <c r="K44">
        <f t="shared" si="0"/>
        <v>-5.0529395024931816</v>
      </c>
      <c r="L44">
        <f t="shared" si="1"/>
        <v>0.22767139496713473</v>
      </c>
      <c r="M44">
        <f t="shared" si="2"/>
        <v>39.389543887418952</v>
      </c>
      <c r="N44">
        <f t="shared" si="3"/>
        <v>7.763452161769405</v>
      </c>
      <c r="O44">
        <f t="shared" si="4"/>
        <v>3.3751854857816239</v>
      </c>
      <c r="P44">
        <f t="shared" si="5"/>
        <v>35.554061889648438</v>
      </c>
      <c r="Q44" s="1">
        <v>3</v>
      </c>
      <c r="R44">
        <f t="shared" si="6"/>
        <v>2.0786957442760468</v>
      </c>
      <c r="S44" s="1">
        <v>1</v>
      </c>
      <c r="T44">
        <f t="shared" si="7"/>
        <v>4.1573914885520935</v>
      </c>
      <c r="U44" s="1">
        <v>33.334190368652344</v>
      </c>
      <c r="V44" s="1">
        <v>35.554061889648438</v>
      </c>
      <c r="W44" s="1">
        <v>33.446788787841797</v>
      </c>
      <c r="X44" s="1">
        <v>0.42358085513114929</v>
      </c>
      <c r="Y44" s="1">
        <v>3.4370982646942139</v>
      </c>
      <c r="Z44" s="1">
        <v>20.455211639404297</v>
      </c>
      <c r="AA44" s="1">
        <v>24.993494033813477</v>
      </c>
      <c r="AB44" s="1">
        <v>38.932823181152344</v>
      </c>
      <c r="AC44" s="1">
        <v>47.570629119873047</v>
      </c>
      <c r="AD44" s="1">
        <v>500.37100219726562</v>
      </c>
      <c r="AE44" s="1">
        <v>81.746467590332031</v>
      </c>
      <c r="AF44" s="1">
        <v>119.66258239746094</v>
      </c>
      <c r="AG44" s="1">
        <v>97.97821044921875</v>
      </c>
      <c r="AH44" s="1">
        <v>8.0167503356933594</v>
      </c>
      <c r="AI44" s="1">
        <v>-0.88907361030578613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111105</v>
      </c>
      <c r="AQ44">
        <f t="shared" si="8"/>
        <v>1.6679033406575519</v>
      </c>
      <c r="AR44">
        <f t="shared" si="9"/>
        <v>7.7634521617694048E-3</v>
      </c>
      <c r="AS44">
        <f t="shared" si="10"/>
        <v>308.70406188964841</v>
      </c>
      <c r="AT44">
        <f t="shared" si="11"/>
        <v>306.48419036865232</v>
      </c>
      <c r="AU44">
        <f t="shared" si="12"/>
        <v>15.531828647264319</v>
      </c>
      <c r="AV44">
        <f t="shared" si="13"/>
        <v>-2.9674502177618405</v>
      </c>
      <c r="AW44">
        <f t="shared" si="14"/>
        <v>5.8240033040878938</v>
      </c>
      <c r="AX44">
        <f t="shared" si="15"/>
        <v>59.441821578343927</v>
      </c>
      <c r="AY44">
        <f t="shared" si="16"/>
        <v>34.44832754453045</v>
      </c>
      <c r="AZ44">
        <f t="shared" si="17"/>
        <v>34.444126129150391</v>
      </c>
      <c r="BA44">
        <f t="shared" si="18"/>
        <v>5.4768092040520431</v>
      </c>
      <c r="BB44">
        <f t="shared" si="19"/>
        <v>0.21585075169173398</v>
      </c>
      <c r="BC44">
        <f t="shared" si="20"/>
        <v>2.4488178183062699</v>
      </c>
      <c r="BD44">
        <f t="shared" si="21"/>
        <v>3.0279913857457732</v>
      </c>
      <c r="BE44">
        <f t="shared" si="22"/>
        <v>0.13592116263728762</v>
      </c>
      <c r="BF44">
        <f t="shared" si="23"/>
        <v>3.859317020500272</v>
      </c>
      <c r="BG44">
        <f t="shared" si="24"/>
        <v>11.460115729604635</v>
      </c>
      <c r="BH44">
        <f t="shared" si="25"/>
        <v>42.634035090642833</v>
      </c>
      <c r="BI44">
        <f t="shared" si="26"/>
        <v>5.0779031653511701</v>
      </c>
      <c r="BJ44">
        <f t="shared" si="27"/>
        <v>-0.42424440373370426</v>
      </c>
    </row>
    <row r="45" spans="1:62">
      <c r="A45" s="1">
        <v>36</v>
      </c>
      <c r="B45" s="1" t="s">
        <v>120</v>
      </c>
      <c r="C45" s="2">
        <v>41351</v>
      </c>
      <c r="D45" s="1" t="s">
        <v>94</v>
      </c>
      <c r="E45" s="1">
        <v>0</v>
      </c>
      <c r="F45" s="1" t="s">
        <v>80</v>
      </c>
      <c r="G45" s="1" t="s">
        <v>85</v>
      </c>
      <c r="H45" s="1">
        <v>0</v>
      </c>
      <c r="I45" s="1">
        <v>8050.5</v>
      </c>
      <c r="J45" s="1">
        <v>0</v>
      </c>
      <c r="K45">
        <f t="shared" si="0"/>
        <v>-1.5594133172040858</v>
      </c>
      <c r="L45">
        <f t="shared" si="1"/>
        <v>3.8706633343663491E-2</v>
      </c>
      <c r="M45">
        <f t="shared" si="2"/>
        <v>64.426368198343994</v>
      </c>
      <c r="N45">
        <f t="shared" si="3"/>
        <v>1.54617992244683</v>
      </c>
      <c r="O45">
        <f t="shared" si="4"/>
        <v>3.79179864791453</v>
      </c>
      <c r="P45">
        <f t="shared" si="5"/>
        <v>35.87420654296875</v>
      </c>
      <c r="Q45" s="1">
        <v>4</v>
      </c>
      <c r="R45">
        <f t="shared" si="6"/>
        <v>1.8591305017471313</v>
      </c>
      <c r="S45" s="1">
        <v>1</v>
      </c>
      <c r="T45">
        <f t="shared" si="7"/>
        <v>3.7182610034942627</v>
      </c>
      <c r="U45" s="1">
        <v>33.573726654052734</v>
      </c>
      <c r="V45" s="1">
        <v>35.87420654296875</v>
      </c>
      <c r="W45" s="1">
        <v>33.726394653320312</v>
      </c>
      <c r="X45" s="1">
        <v>0.27241623401641846</v>
      </c>
      <c r="Y45" s="1">
        <v>1.5171128511428833</v>
      </c>
      <c r="Z45" s="1">
        <v>20.590387344360352</v>
      </c>
      <c r="AA45" s="1">
        <v>21.799436569213867</v>
      </c>
      <c r="AB45" s="1">
        <v>38.667263031005859</v>
      </c>
      <c r="AC45" s="1">
        <v>40.937770843505859</v>
      </c>
      <c r="AD45" s="1">
        <v>500.38461303710938</v>
      </c>
      <c r="AE45" s="1">
        <v>19.209907531738281</v>
      </c>
      <c r="AF45" s="1">
        <v>54.075710296630859</v>
      </c>
      <c r="AG45" s="1">
        <v>97.976600646972656</v>
      </c>
      <c r="AH45" s="1">
        <v>8.0167503356933594</v>
      </c>
      <c r="AI45" s="1">
        <v>-0.88907361030578613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111105</v>
      </c>
      <c r="AQ45">
        <f t="shared" si="8"/>
        <v>1.2509615325927732</v>
      </c>
      <c r="AR45">
        <f t="shared" si="9"/>
        <v>1.54617992244683E-3</v>
      </c>
      <c r="AS45">
        <f t="shared" si="10"/>
        <v>309.02420654296873</v>
      </c>
      <c r="AT45">
        <f t="shared" si="11"/>
        <v>306.72372665405271</v>
      </c>
      <c r="AU45">
        <f t="shared" si="12"/>
        <v>3.6498823852302849</v>
      </c>
      <c r="AV45">
        <f t="shared" si="13"/>
        <v>-0.86322079052842482</v>
      </c>
      <c r="AW45">
        <f t="shared" si="14"/>
        <v>5.9276333389854088</v>
      </c>
      <c r="AX45">
        <f t="shared" si="15"/>
        <v>60.500500117816294</v>
      </c>
      <c r="AY45">
        <f t="shared" si="16"/>
        <v>38.701063548602427</v>
      </c>
      <c r="AZ45">
        <f t="shared" si="17"/>
        <v>34.723966598510742</v>
      </c>
      <c r="BA45">
        <f t="shared" si="18"/>
        <v>5.5626028070951872</v>
      </c>
      <c r="BB45">
        <f t="shared" si="19"/>
        <v>3.8307853367463916E-2</v>
      </c>
      <c r="BC45">
        <f t="shared" si="20"/>
        <v>2.1358346910708788</v>
      </c>
      <c r="BD45">
        <f t="shared" si="21"/>
        <v>3.4267681160243084</v>
      </c>
      <c r="BE45">
        <f t="shared" si="22"/>
        <v>2.3977919714220756E-2</v>
      </c>
      <c r="BF45">
        <f t="shared" si="23"/>
        <v>6.3122765481039691</v>
      </c>
      <c r="BG45">
        <f t="shared" si="24"/>
        <v>42.466430990819056</v>
      </c>
      <c r="BH45">
        <f t="shared" si="25"/>
        <v>33.973896810561101</v>
      </c>
      <c r="BI45">
        <f t="shared" si="26"/>
        <v>2.0832936480926216</v>
      </c>
      <c r="BJ45">
        <f t="shared" si="27"/>
        <v>-0.25430571044179068</v>
      </c>
    </row>
    <row r="46" spans="1:62">
      <c r="A46" s="1">
        <v>37</v>
      </c>
      <c r="B46" s="1" t="s">
        <v>121</v>
      </c>
      <c r="C46" s="2">
        <v>41351</v>
      </c>
      <c r="D46" s="1" t="s">
        <v>94</v>
      </c>
      <c r="E46" s="1">
        <v>0</v>
      </c>
      <c r="F46" s="1" t="s">
        <v>82</v>
      </c>
      <c r="G46" s="1" t="s">
        <v>85</v>
      </c>
      <c r="H46" s="1">
        <v>0</v>
      </c>
      <c r="I46" s="1">
        <v>8115.5</v>
      </c>
      <c r="J46" s="1">
        <v>0</v>
      </c>
      <c r="K46">
        <f t="shared" si="0"/>
        <v>-4.3447971790255933</v>
      </c>
      <c r="L46">
        <f t="shared" si="1"/>
        <v>-2.8741676777446581E-3</v>
      </c>
      <c r="M46">
        <f t="shared" si="2"/>
        <v>-2333.6338759926994</v>
      </c>
      <c r="N46">
        <f t="shared" si="3"/>
        <v>-0.12149128263721255</v>
      </c>
      <c r="O46">
        <f t="shared" si="4"/>
        <v>3.9689157593865572</v>
      </c>
      <c r="P46">
        <f t="shared" si="5"/>
        <v>36.051177978515625</v>
      </c>
      <c r="Q46" s="1">
        <v>5</v>
      </c>
      <c r="R46">
        <f t="shared" si="6"/>
        <v>1.6395652592182159</v>
      </c>
      <c r="S46" s="1">
        <v>1</v>
      </c>
      <c r="T46">
        <f t="shared" si="7"/>
        <v>3.2791305184364319</v>
      </c>
      <c r="U46" s="1">
        <v>33.570556640625</v>
      </c>
      <c r="V46" s="1">
        <v>36.051177978515625</v>
      </c>
      <c r="W46" s="1">
        <v>33.782768249511719</v>
      </c>
      <c r="X46" s="1">
        <v>0.18103902041912079</v>
      </c>
      <c r="Y46" s="1">
        <v>4.5229482650756836</v>
      </c>
      <c r="Z46" s="1">
        <v>20.702014923095703</v>
      </c>
      <c r="AA46" s="1">
        <v>20.583118438720703</v>
      </c>
      <c r="AB46" s="1">
        <v>38.884235382080078</v>
      </c>
      <c r="AC46" s="1">
        <v>38.660915374755859</v>
      </c>
      <c r="AD46" s="1">
        <v>500.39584350585938</v>
      </c>
      <c r="AE46" s="1">
        <v>5.783444881439209</v>
      </c>
      <c r="AF46" s="1">
        <v>14.0341796875</v>
      </c>
      <c r="AG46" s="1">
        <v>97.977737426757812</v>
      </c>
      <c r="AH46" s="1">
        <v>8.0167503356933594</v>
      </c>
      <c r="AI46" s="1">
        <v>-0.88907361030578613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111105</v>
      </c>
      <c r="AQ46">
        <f t="shared" si="8"/>
        <v>1.0007916870117188</v>
      </c>
      <c r="AR46">
        <f t="shared" si="9"/>
        <v>-1.2149128263721255E-4</v>
      </c>
      <c r="AS46">
        <f t="shared" si="10"/>
        <v>309.2011779785156</v>
      </c>
      <c r="AT46">
        <f t="shared" si="11"/>
        <v>306.72055664062498</v>
      </c>
      <c r="AU46">
        <f t="shared" si="12"/>
        <v>1.0988545136846426</v>
      </c>
      <c r="AV46">
        <f t="shared" si="13"/>
        <v>-0.25527369967462532</v>
      </c>
      <c r="AW46">
        <f t="shared" si="14"/>
        <v>5.9856031331993913</v>
      </c>
      <c r="AX46">
        <f t="shared" si="15"/>
        <v>61.091461084961907</v>
      </c>
      <c r="AY46">
        <f t="shared" si="16"/>
        <v>40.508342646241204</v>
      </c>
      <c r="AZ46">
        <f t="shared" si="17"/>
        <v>34.810867309570312</v>
      </c>
      <c r="BA46">
        <f t="shared" si="18"/>
        <v>5.589481478540911</v>
      </c>
      <c r="BB46">
        <f t="shared" si="19"/>
        <v>-2.8766891043228559E-3</v>
      </c>
      <c r="BC46">
        <f t="shared" si="20"/>
        <v>2.0166873738128341</v>
      </c>
      <c r="BD46">
        <f t="shared" si="21"/>
        <v>3.5727941047280769</v>
      </c>
      <c r="BE46">
        <f t="shared" si="22"/>
        <v>-1.7977039856395885E-3</v>
      </c>
      <c r="BF46">
        <f t="shared" si="23"/>
        <v>-228.6441671521998</v>
      </c>
      <c r="BG46">
        <f t="shared" si="24"/>
        <v>-515.95413858965514</v>
      </c>
      <c r="BH46">
        <f t="shared" si="25"/>
        <v>30.808538511922389</v>
      </c>
      <c r="BI46">
        <f t="shared" si="26"/>
        <v>6.3116773683263077</v>
      </c>
      <c r="BJ46">
        <f t="shared" si="27"/>
        <v>-0.21207809494229121</v>
      </c>
    </row>
    <row r="47" spans="1:62">
      <c r="A47" s="1">
        <v>38</v>
      </c>
      <c r="B47" s="1" t="s">
        <v>122</v>
      </c>
      <c r="C47" s="2">
        <v>41351</v>
      </c>
      <c r="D47" s="1" t="s">
        <v>94</v>
      </c>
      <c r="E47" s="1">
        <v>0</v>
      </c>
      <c r="F47" s="1" t="s">
        <v>75</v>
      </c>
      <c r="G47" s="1" t="s">
        <v>96</v>
      </c>
      <c r="H47" s="1">
        <v>0</v>
      </c>
      <c r="I47" s="1">
        <v>8474.5</v>
      </c>
      <c r="J47" s="1">
        <v>0</v>
      </c>
      <c r="K47">
        <f t="shared" si="0"/>
        <v>0.28424311974702571</v>
      </c>
      <c r="L47">
        <f t="shared" si="1"/>
        <v>4.106635146455264E-2</v>
      </c>
      <c r="M47">
        <f t="shared" si="2"/>
        <v>-10.85288688233369</v>
      </c>
      <c r="N47">
        <f t="shared" si="3"/>
        <v>1.5924257374137245</v>
      </c>
      <c r="O47">
        <f t="shared" si="4"/>
        <v>3.6793296500410162</v>
      </c>
      <c r="P47">
        <f t="shared" si="5"/>
        <v>35.653022766113281</v>
      </c>
      <c r="Q47" s="1">
        <v>3</v>
      </c>
      <c r="R47">
        <f t="shared" si="6"/>
        <v>2.0786957442760468</v>
      </c>
      <c r="S47" s="1">
        <v>1</v>
      </c>
      <c r="T47">
        <f t="shared" si="7"/>
        <v>4.1573914885520935</v>
      </c>
      <c r="U47" s="1">
        <v>33.679218292236328</v>
      </c>
      <c r="V47" s="1">
        <v>35.653022766113281</v>
      </c>
      <c r="W47" s="1">
        <v>33.739250183105469</v>
      </c>
      <c r="X47" s="1">
        <v>0.14536766707897186</v>
      </c>
      <c r="Y47" s="1">
        <v>-2.5030629709362984E-2</v>
      </c>
      <c r="Z47" s="1">
        <v>21.282207489013672</v>
      </c>
      <c r="AA47" s="1">
        <v>22.21575927734375</v>
      </c>
      <c r="AB47" s="1">
        <v>39.729740142822266</v>
      </c>
      <c r="AC47" s="1">
        <v>41.472499847412109</v>
      </c>
      <c r="AD47" s="1">
        <v>500.36285400390625</v>
      </c>
      <c r="AE47" s="1">
        <v>893.74462890625</v>
      </c>
      <c r="AF47" s="1">
        <v>1131.864501953125</v>
      </c>
      <c r="AG47" s="1">
        <v>97.972686767578125</v>
      </c>
      <c r="AH47" s="1">
        <v>8.0167503356933594</v>
      </c>
      <c r="AI47" s="1">
        <v>-0.88907361030578613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111105</v>
      </c>
      <c r="AQ47">
        <f t="shared" si="8"/>
        <v>1.6678761800130204</v>
      </c>
      <c r="AR47">
        <f t="shared" si="9"/>
        <v>1.5924257374137244E-3</v>
      </c>
      <c r="AS47">
        <f t="shared" si="10"/>
        <v>308.80302276611326</v>
      </c>
      <c r="AT47">
        <f t="shared" si="11"/>
        <v>306.82921829223631</v>
      </c>
      <c r="AU47">
        <f t="shared" si="12"/>
        <v>169.81147736133425</v>
      </c>
      <c r="AV47">
        <f t="shared" si="13"/>
        <v>0.62557918856302308</v>
      </c>
      <c r="AW47">
        <f t="shared" si="14"/>
        <v>5.8558672750241332</v>
      </c>
      <c r="AX47">
        <f t="shared" si="15"/>
        <v>59.770406102224008</v>
      </c>
      <c r="AY47">
        <f t="shared" si="16"/>
        <v>37.554646824880258</v>
      </c>
      <c r="AZ47">
        <f t="shared" si="17"/>
        <v>34.666120529174805</v>
      </c>
      <c r="BA47">
        <f t="shared" si="18"/>
        <v>5.5447731814497443</v>
      </c>
      <c r="BB47">
        <f t="shared" si="19"/>
        <v>4.0664669397738447E-2</v>
      </c>
      <c r="BC47">
        <f t="shared" si="20"/>
        <v>2.176537624983117</v>
      </c>
      <c r="BD47">
        <f t="shared" si="21"/>
        <v>3.3682355564666273</v>
      </c>
      <c r="BE47">
        <f t="shared" si="22"/>
        <v>2.5451204320560961E-2</v>
      </c>
      <c r="BF47">
        <f t="shared" si="23"/>
        <v>-1.0632864870468361</v>
      </c>
      <c r="BG47">
        <f t="shared" si="24"/>
        <v>433.58425290731094</v>
      </c>
      <c r="BH47">
        <f t="shared" si="25"/>
        <v>35.123582212788321</v>
      </c>
      <c r="BI47">
        <f t="shared" si="26"/>
        <v>-0.11733086477626231</v>
      </c>
      <c r="BJ47">
        <f t="shared" si="27"/>
        <v>-0.85089601989142782</v>
      </c>
    </row>
    <row r="48" spans="1:62">
      <c r="A48" s="1">
        <v>39</v>
      </c>
      <c r="B48" s="1" t="s">
        <v>123</v>
      </c>
      <c r="C48" s="2">
        <v>41351</v>
      </c>
      <c r="D48" s="1" t="s">
        <v>94</v>
      </c>
      <c r="E48" s="1">
        <v>0</v>
      </c>
      <c r="F48" s="1" t="s">
        <v>78</v>
      </c>
      <c r="G48" s="1" t="s">
        <v>96</v>
      </c>
      <c r="H48" s="1">
        <v>0</v>
      </c>
      <c r="I48" s="1">
        <v>8586</v>
      </c>
      <c r="J48" s="1">
        <v>0</v>
      </c>
      <c r="K48">
        <f t="shared" si="0"/>
        <v>-4.1246014304615365E-2</v>
      </c>
      <c r="L48">
        <f t="shared" si="1"/>
        <v>5.9733824802056405E-2</v>
      </c>
      <c r="M48">
        <f t="shared" si="2"/>
        <v>1.219230920484828</v>
      </c>
      <c r="N48">
        <f t="shared" si="3"/>
        <v>2.2903832859873927</v>
      </c>
      <c r="O48">
        <f t="shared" si="4"/>
        <v>3.6529092115310373</v>
      </c>
      <c r="P48">
        <f t="shared" si="5"/>
        <v>35.719841003417969</v>
      </c>
      <c r="Q48" s="1">
        <v>3</v>
      </c>
      <c r="R48">
        <f t="shared" si="6"/>
        <v>2.0786957442760468</v>
      </c>
      <c r="S48" s="1">
        <v>1</v>
      </c>
      <c r="T48">
        <f t="shared" si="7"/>
        <v>4.1573914885520935</v>
      </c>
      <c r="U48" s="1">
        <v>33.950172424316406</v>
      </c>
      <c r="V48" s="1">
        <v>35.719841003417969</v>
      </c>
      <c r="W48" s="1">
        <v>33.952640533447266</v>
      </c>
      <c r="X48" s="1">
        <v>0.1186155304312706</v>
      </c>
      <c r="Y48" s="1">
        <v>0.14314858615398407</v>
      </c>
      <c r="Z48" s="1">
        <v>21.364370346069336</v>
      </c>
      <c r="AA48" s="1">
        <v>22.7064208984375</v>
      </c>
      <c r="AB48" s="1">
        <v>39.283164978027344</v>
      </c>
      <c r="AC48" s="1">
        <v>41.750827789306641</v>
      </c>
      <c r="AD48" s="1">
        <v>500.36346435546875</v>
      </c>
      <c r="AE48" s="1">
        <v>1500.643798828125</v>
      </c>
      <c r="AF48" s="1">
        <v>1508.73828125</v>
      </c>
      <c r="AG48" s="1">
        <v>97.970443725585938</v>
      </c>
      <c r="AH48" s="1">
        <v>8.0167503356933594</v>
      </c>
      <c r="AI48" s="1">
        <v>-0.88907361030578613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111105</v>
      </c>
      <c r="AQ48">
        <f t="shared" si="8"/>
        <v>1.6678782145182292</v>
      </c>
      <c r="AR48">
        <f t="shared" si="9"/>
        <v>2.2903832859873926E-3</v>
      </c>
      <c r="AS48">
        <f t="shared" si="10"/>
        <v>308.86984100341795</v>
      </c>
      <c r="AT48">
        <f t="shared" si="11"/>
        <v>307.10017242431638</v>
      </c>
      <c r="AU48">
        <f t="shared" si="12"/>
        <v>285.12231819953013</v>
      </c>
      <c r="AV48">
        <f t="shared" si="13"/>
        <v>1.3538116649623364</v>
      </c>
      <c r="AW48">
        <f t="shared" si="14"/>
        <v>5.8774673423708768</v>
      </c>
      <c r="AX48">
        <f t="shared" si="15"/>
        <v>59.992249895627637</v>
      </c>
      <c r="AY48">
        <f t="shared" si="16"/>
        <v>37.285828997190137</v>
      </c>
      <c r="AZ48">
        <f t="shared" si="17"/>
        <v>34.835006713867188</v>
      </c>
      <c r="BA48">
        <f t="shared" si="18"/>
        <v>5.596967880255785</v>
      </c>
      <c r="BB48">
        <f t="shared" si="19"/>
        <v>5.888772003628534E-2</v>
      </c>
      <c r="BC48">
        <f t="shared" si="20"/>
        <v>2.2245581308398394</v>
      </c>
      <c r="BD48">
        <f t="shared" si="21"/>
        <v>3.3724097494159455</v>
      </c>
      <c r="BE48">
        <f t="shared" si="22"/>
        <v>3.6879918397419977E-2</v>
      </c>
      <c r="BF48">
        <f t="shared" si="23"/>
        <v>0.11944859428385318</v>
      </c>
      <c r="BG48">
        <f t="shared" si="24"/>
        <v>8.5172403950487414</v>
      </c>
      <c r="BH48">
        <f t="shared" si="25"/>
        <v>36.086486538250007</v>
      </c>
      <c r="BI48">
        <f t="shared" si="26"/>
        <v>0.15654210934383966</v>
      </c>
      <c r="BJ48">
        <f t="shared" si="27"/>
        <v>-9.5081364764971643E-2</v>
      </c>
    </row>
    <row r="49" spans="1:62">
      <c r="A49" s="1">
        <v>40</v>
      </c>
      <c r="B49" s="1" t="s">
        <v>124</v>
      </c>
      <c r="C49" s="2">
        <v>41351</v>
      </c>
      <c r="D49" s="1" t="s">
        <v>94</v>
      </c>
      <c r="E49" s="1">
        <v>0</v>
      </c>
      <c r="F49" s="1" t="s">
        <v>80</v>
      </c>
      <c r="G49" s="1" t="s">
        <v>96</v>
      </c>
      <c r="H49" s="1">
        <v>0</v>
      </c>
      <c r="I49" s="1">
        <v>8714.5</v>
      </c>
      <c r="J49" s="1">
        <v>0</v>
      </c>
      <c r="K49">
        <f t="shared" si="0"/>
        <v>-0.82657082001611559</v>
      </c>
      <c r="L49">
        <f t="shared" si="1"/>
        <v>6.4178719491458036E-2</v>
      </c>
      <c r="M49">
        <f t="shared" si="2"/>
        <v>20.952579421261248</v>
      </c>
      <c r="N49">
        <f t="shared" si="3"/>
        <v>2.654538357343732</v>
      </c>
      <c r="O49">
        <f t="shared" si="4"/>
        <v>3.9422478161910126</v>
      </c>
      <c r="P49">
        <f t="shared" si="5"/>
        <v>36.830978393554688</v>
      </c>
      <c r="Q49" s="1">
        <v>4</v>
      </c>
      <c r="R49">
        <f t="shared" si="6"/>
        <v>1.8591305017471313</v>
      </c>
      <c r="S49" s="1">
        <v>1</v>
      </c>
      <c r="T49">
        <f t="shared" si="7"/>
        <v>3.7182610034942627</v>
      </c>
      <c r="U49" s="1">
        <v>34.383659362792969</v>
      </c>
      <c r="V49" s="1">
        <v>36.830978393554688</v>
      </c>
      <c r="W49" s="1">
        <v>34.380359649658203</v>
      </c>
      <c r="X49" s="1">
        <v>0.11166347563266754</v>
      </c>
      <c r="Y49" s="1">
        <v>0.77073484659194946</v>
      </c>
      <c r="Z49" s="1">
        <v>21.452503204345703</v>
      </c>
      <c r="AA49" s="1">
        <v>23.524452209472656</v>
      </c>
      <c r="AB49" s="1">
        <v>38.503929138183594</v>
      </c>
      <c r="AC49" s="1">
        <v>42.222759246826172</v>
      </c>
      <c r="AD49" s="1">
        <v>500.4161376953125</v>
      </c>
      <c r="AE49" s="1">
        <v>1031.4378662109375</v>
      </c>
      <c r="AF49" s="1">
        <v>1103.08447265625</v>
      </c>
      <c r="AG49" s="1">
        <v>97.970260620117188</v>
      </c>
      <c r="AH49" s="1">
        <v>8.0167503356933594</v>
      </c>
      <c r="AI49" s="1">
        <v>-0.88907361030578613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111105</v>
      </c>
      <c r="AQ49">
        <f t="shared" si="8"/>
        <v>1.2510403442382811</v>
      </c>
      <c r="AR49">
        <f t="shared" si="9"/>
        <v>2.654538357343732E-3</v>
      </c>
      <c r="AS49">
        <f t="shared" si="10"/>
        <v>309.98097839355466</v>
      </c>
      <c r="AT49">
        <f t="shared" si="11"/>
        <v>307.53365936279295</v>
      </c>
      <c r="AU49">
        <f t="shared" si="12"/>
        <v>195.97319212093862</v>
      </c>
      <c r="AV49">
        <f t="shared" si="13"/>
        <v>0.4415937485884604</v>
      </c>
      <c r="AW49">
        <f t="shared" si="14"/>
        <v>6.2469445300985402</v>
      </c>
      <c r="AX49">
        <f t="shared" si="15"/>
        <v>63.763681861797494</v>
      </c>
      <c r="AY49">
        <f t="shared" si="16"/>
        <v>40.239229652324838</v>
      </c>
      <c r="AZ49">
        <f t="shared" si="17"/>
        <v>35.607318878173828</v>
      </c>
      <c r="BA49">
        <f t="shared" si="18"/>
        <v>5.8411325113424306</v>
      </c>
      <c r="BB49">
        <f t="shared" si="19"/>
        <v>6.3089764124758391E-2</v>
      </c>
      <c r="BC49">
        <f t="shared" si="20"/>
        <v>2.3046967139075276</v>
      </c>
      <c r="BD49">
        <f t="shared" si="21"/>
        <v>3.536435797434903</v>
      </c>
      <c r="BE49">
        <f t="shared" si="22"/>
        <v>3.9527513532189765E-2</v>
      </c>
      <c r="BF49">
        <f t="shared" si="23"/>
        <v>2.0527296665646686</v>
      </c>
      <c r="BG49">
        <f t="shared" si="24"/>
        <v>27.18519801447901</v>
      </c>
      <c r="BH49">
        <f t="shared" si="25"/>
        <v>35.132886747328129</v>
      </c>
      <c r="BI49">
        <f t="shared" si="26"/>
        <v>1.0708403545089862</v>
      </c>
      <c r="BJ49">
        <f t="shared" si="27"/>
        <v>-0.27118719317958462</v>
      </c>
    </row>
    <row r="50" spans="1:62">
      <c r="A50" s="1">
        <v>41</v>
      </c>
      <c r="B50" s="1" t="s">
        <v>125</v>
      </c>
      <c r="C50" s="2">
        <v>41351</v>
      </c>
      <c r="D50" s="1" t="s">
        <v>94</v>
      </c>
      <c r="E50" s="1">
        <v>0</v>
      </c>
      <c r="F50" s="1" t="s">
        <v>82</v>
      </c>
      <c r="G50" s="1" t="s">
        <v>96</v>
      </c>
      <c r="H50" s="1">
        <v>0</v>
      </c>
      <c r="I50" s="1">
        <v>8904.5</v>
      </c>
      <c r="J50" s="1">
        <v>0</v>
      </c>
      <c r="K50">
        <f t="shared" si="0"/>
        <v>-10.503169065317108</v>
      </c>
      <c r="L50">
        <f t="shared" si="1"/>
        <v>1.5989785234948845E-2</v>
      </c>
      <c r="M50">
        <f t="shared" si="2"/>
        <v>1028.8638199039294</v>
      </c>
      <c r="N50">
        <f t="shared" si="3"/>
        <v>0.70872798947067261</v>
      </c>
      <c r="O50">
        <f t="shared" si="4"/>
        <v>4.1731579140691091</v>
      </c>
      <c r="P50">
        <f t="shared" si="5"/>
        <v>37.167484283447266</v>
      </c>
      <c r="Q50" s="1">
        <v>5</v>
      </c>
      <c r="R50">
        <f t="shared" si="6"/>
        <v>1.6395652592182159</v>
      </c>
      <c r="S50" s="1">
        <v>1</v>
      </c>
      <c r="T50">
        <f t="shared" si="7"/>
        <v>3.2791305184364319</v>
      </c>
      <c r="U50" s="1">
        <v>34.582279205322266</v>
      </c>
      <c r="V50" s="1">
        <v>37.167484283447266</v>
      </c>
      <c r="W50" s="1">
        <v>34.640029907226562</v>
      </c>
      <c r="X50" s="1">
        <v>8.6171925067901611E-3</v>
      </c>
      <c r="Y50" s="1">
        <v>10.496371269226074</v>
      </c>
      <c r="Z50" s="1">
        <v>21.656999588012695</v>
      </c>
      <c r="AA50" s="1">
        <v>22.349361419677734</v>
      </c>
      <c r="AB50" s="1">
        <v>38.444446563720703</v>
      </c>
      <c r="AC50" s="1">
        <v>39.673492431640625</v>
      </c>
      <c r="AD50" s="1">
        <v>500.3802490234375</v>
      </c>
      <c r="AE50" s="1">
        <v>909.75042724609375</v>
      </c>
      <c r="AF50" s="1">
        <v>601.79644775390625</v>
      </c>
      <c r="AG50" s="1">
        <v>97.970924377441406</v>
      </c>
      <c r="AH50" s="1">
        <v>8.0167503356933594</v>
      </c>
      <c r="AI50" s="1">
        <v>-0.88907361030578613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111105</v>
      </c>
      <c r="AQ50">
        <f t="shared" si="8"/>
        <v>1.0007604980468747</v>
      </c>
      <c r="AR50">
        <f t="shared" si="9"/>
        <v>7.0872798947067264E-4</v>
      </c>
      <c r="AS50">
        <f t="shared" si="10"/>
        <v>310.31748428344724</v>
      </c>
      <c r="AT50">
        <f t="shared" si="11"/>
        <v>307.73227920532224</v>
      </c>
      <c r="AU50">
        <f t="shared" si="12"/>
        <v>172.85257900774377</v>
      </c>
      <c r="AV50">
        <f t="shared" si="13"/>
        <v>1.1191031613007238</v>
      </c>
      <c r="AW50">
        <f t="shared" si="14"/>
        <v>6.3627455116004628</v>
      </c>
      <c r="AX50">
        <f t="shared" si="15"/>
        <v>64.945243214072775</v>
      </c>
      <c r="AY50">
        <f t="shared" si="16"/>
        <v>42.595881794395041</v>
      </c>
      <c r="AZ50">
        <f t="shared" si="17"/>
        <v>35.874881744384766</v>
      </c>
      <c r="BA50">
        <f t="shared" si="18"/>
        <v>5.9278535816553566</v>
      </c>
      <c r="BB50">
        <f t="shared" si="19"/>
        <v>1.591219376383475E-2</v>
      </c>
      <c r="BC50">
        <f t="shared" si="20"/>
        <v>2.1895875975313537</v>
      </c>
      <c r="BD50">
        <f t="shared" si="21"/>
        <v>3.7382659841240029</v>
      </c>
      <c r="BE50">
        <f t="shared" si="22"/>
        <v>9.9520632258931936E-3</v>
      </c>
      <c r="BF50">
        <f t="shared" si="23"/>
        <v>100.79873949449336</v>
      </c>
      <c r="BG50">
        <f t="shared" si="24"/>
        <v>98.020905845853363</v>
      </c>
      <c r="BH50">
        <f t="shared" si="25"/>
        <v>31.752050694635148</v>
      </c>
      <c r="BI50">
        <f t="shared" si="26"/>
        <v>14.820468208477859</v>
      </c>
      <c r="BJ50">
        <f t="shared" si="27"/>
        <v>-0.2250247103701486</v>
      </c>
    </row>
    <row r="51" spans="1:62">
      <c r="A51" s="1">
        <v>42</v>
      </c>
      <c r="B51" s="1" t="s">
        <v>126</v>
      </c>
      <c r="C51" s="2">
        <v>41351</v>
      </c>
      <c r="D51" s="1" t="s">
        <v>94</v>
      </c>
      <c r="E51" s="1">
        <v>0</v>
      </c>
      <c r="F51" s="1" t="s">
        <v>75</v>
      </c>
      <c r="G51" s="1" t="s">
        <v>96</v>
      </c>
      <c r="H51" s="1">
        <v>0</v>
      </c>
      <c r="I51" s="1">
        <v>9043.5</v>
      </c>
      <c r="J51" s="1">
        <v>0</v>
      </c>
      <c r="K51">
        <f t="shared" si="0"/>
        <v>-1.1099660711614217</v>
      </c>
      <c r="L51">
        <f t="shared" si="1"/>
        <v>0.20778772900321987</v>
      </c>
      <c r="M51">
        <f t="shared" si="2"/>
        <v>8.8965007353483578</v>
      </c>
      <c r="N51">
        <f t="shared" si="3"/>
        <v>8.5722895150499934</v>
      </c>
      <c r="O51">
        <f t="shared" si="4"/>
        <v>4.026893816799709</v>
      </c>
      <c r="P51">
        <f t="shared" si="5"/>
        <v>37.305923461914062</v>
      </c>
      <c r="Q51" s="1">
        <v>1.5</v>
      </c>
      <c r="R51">
        <f t="shared" si="6"/>
        <v>2.4080436080694199</v>
      </c>
      <c r="S51" s="1">
        <v>1</v>
      </c>
      <c r="T51">
        <f t="shared" si="7"/>
        <v>4.8160872161388397</v>
      </c>
      <c r="U51" s="1">
        <v>34.755409240722656</v>
      </c>
      <c r="V51" s="1">
        <v>37.305923461914062</v>
      </c>
      <c r="W51" s="1">
        <v>34.687477111816406</v>
      </c>
      <c r="X51" s="1">
        <v>1.8437804654240608E-2</v>
      </c>
      <c r="Y51" s="1">
        <v>0.35028859972953796</v>
      </c>
      <c r="Z51" s="1">
        <v>21.826963424682617</v>
      </c>
      <c r="AA51" s="1">
        <v>24.334270477294922</v>
      </c>
      <c r="AB51" s="1">
        <v>38.375244140625</v>
      </c>
      <c r="AC51" s="1">
        <v>42.783485412597656</v>
      </c>
      <c r="AD51" s="1">
        <v>500.35888671875</v>
      </c>
      <c r="AE51" s="1">
        <v>841.775146484375</v>
      </c>
      <c r="AF51" s="1">
        <v>1030.126953125</v>
      </c>
      <c r="AG51" s="1">
        <v>97.9700927734375</v>
      </c>
      <c r="AH51" s="1">
        <v>8.0167503356933594</v>
      </c>
      <c r="AI51" s="1">
        <v>-0.88907361030578613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111105</v>
      </c>
      <c r="AQ51">
        <f t="shared" si="8"/>
        <v>3.3357259114583329</v>
      </c>
      <c r="AR51">
        <f t="shared" si="9"/>
        <v>8.5722895150499925E-3</v>
      </c>
      <c r="AS51">
        <f t="shared" si="10"/>
        <v>310.45592346191404</v>
      </c>
      <c r="AT51">
        <f t="shared" si="11"/>
        <v>307.90540924072263</v>
      </c>
      <c r="AU51">
        <f t="shared" si="12"/>
        <v>159.93727582508291</v>
      </c>
      <c r="AV51">
        <f t="shared" si="13"/>
        <v>-1.8335322132255489</v>
      </c>
      <c r="AW51">
        <f t="shared" si="14"/>
        <v>6.4109245530342136</v>
      </c>
      <c r="AX51">
        <f t="shared" si="15"/>
        <v>65.437567440707767</v>
      </c>
      <c r="AY51">
        <f t="shared" si="16"/>
        <v>41.103296963412845</v>
      </c>
      <c r="AZ51">
        <f t="shared" si="17"/>
        <v>36.030666351318359</v>
      </c>
      <c r="BA51">
        <f t="shared" si="18"/>
        <v>5.9788590933555037</v>
      </c>
      <c r="BB51">
        <f t="shared" si="19"/>
        <v>0.19919361772541722</v>
      </c>
      <c r="BC51">
        <f t="shared" si="20"/>
        <v>2.3840307362345046</v>
      </c>
      <c r="BD51">
        <f t="shared" si="21"/>
        <v>3.5948283571209991</v>
      </c>
      <c r="BE51">
        <f t="shared" si="22"/>
        <v>0.12524063018141288</v>
      </c>
      <c r="BF51">
        <f t="shared" si="23"/>
        <v>0.87159100240103349</v>
      </c>
      <c r="BG51">
        <f t="shared" si="24"/>
        <v>25.397631387996793</v>
      </c>
      <c r="BH51">
        <f t="shared" si="25"/>
        <v>36.95512513263035</v>
      </c>
      <c r="BI51">
        <f t="shared" si="26"/>
        <v>0.66142378661871182</v>
      </c>
      <c r="BJ51">
        <f t="shared" si="27"/>
        <v>-0.62016117174192931</v>
      </c>
    </row>
    <row r="52" spans="1:62">
      <c r="A52" s="1">
        <v>43</v>
      </c>
      <c r="B52" s="1" t="s">
        <v>127</v>
      </c>
      <c r="C52" s="2">
        <v>41351</v>
      </c>
      <c r="D52" s="1" t="s">
        <v>94</v>
      </c>
      <c r="E52" s="1">
        <v>0</v>
      </c>
      <c r="F52" s="1" t="s">
        <v>78</v>
      </c>
      <c r="G52" s="1" t="s">
        <v>96</v>
      </c>
      <c r="H52" s="1">
        <v>0</v>
      </c>
      <c r="I52" s="1">
        <v>9166.5</v>
      </c>
      <c r="J52" s="1">
        <v>0</v>
      </c>
      <c r="K52">
        <f t="shared" si="0"/>
        <v>-1.7808970568524256</v>
      </c>
      <c r="L52">
        <f t="shared" si="1"/>
        <v>0.18539185780742345</v>
      </c>
      <c r="M52">
        <f t="shared" si="2"/>
        <v>16.021726237091343</v>
      </c>
      <c r="N52">
        <f t="shared" si="3"/>
        <v>8.4202105638438187</v>
      </c>
      <c r="O52">
        <f t="shared" si="4"/>
        <v>4.4078067413126938</v>
      </c>
      <c r="P52">
        <f t="shared" si="5"/>
        <v>38.626842498779297</v>
      </c>
      <c r="Q52" s="1">
        <v>2</v>
      </c>
      <c r="R52">
        <f t="shared" si="6"/>
        <v>2.2982609868049622</v>
      </c>
      <c r="S52" s="1">
        <v>1</v>
      </c>
      <c r="T52">
        <f t="shared" si="7"/>
        <v>4.5965219736099243</v>
      </c>
      <c r="U52" s="1">
        <v>35.175163269042969</v>
      </c>
      <c r="V52" s="1">
        <v>38.626842498779297</v>
      </c>
      <c r="W52" s="1">
        <v>35.101249694824219</v>
      </c>
      <c r="X52" s="1">
        <v>4.2292051017284393E-2</v>
      </c>
      <c r="Y52" s="1">
        <v>0.75163358449935913</v>
      </c>
      <c r="Z52" s="1">
        <v>22.023050308227539</v>
      </c>
      <c r="AA52" s="1">
        <v>25.30366325378418</v>
      </c>
      <c r="AB52" s="1">
        <v>37.829769134521484</v>
      </c>
      <c r="AC52" s="1">
        <v>43.464996337890625</v>
      </c>
      <c r="AD52" s="1">
        <v>500.34237670898438</v>
      </c>
      <c r="AE52" s="1">
        <v>121.99503326416016</v>
      </c>
      <c r="AF52" s="1">
        <v>153.14588928222656</v>
      </c>
      <c r="AG52" s="1">
        <v>97.96917724609375</v>
      </c>
      <c r="AH52" s="1">
        <v>8.0167503356933594</v>
      </c>
      <c r="AI52" s="1">
        <v>-0.88907361030578613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111105</v>
      </c>
      <c r="AQ52">
        <f t="shared" si="8"/>
        <v>2.5017118835449219</v>
      </c>
      <c r="AR52">
        <f t="shared" si="9"/>
        <v>8.420210563843818E-3</v>
      </c>
      <c r="AS52">
        <f t="shared" si="10"/>
        <v>311.77684249877927</v>
      </c>
      <c r="AT52">
        <f t="shared" si="11"/>
        <v>308.32516326904295</v>
      </c>
      <c r="AU52">
        <f t="shared" si="12"/>
        <v>23.179056029331605</v>
      </c>
      <c r="AV52">
        <f t="shared" si="13"/>
        <v>-2.9917375352513451</v>
      </c>
      <c r="AW52">
        <f t="shared" si="14"/>
        <v>6.8867858115981457</v>
      </c>
      <c r="AX52">
        <f t="shared" si="15"/>
        <v>70.295433780145757</v>
      </c>
      <c r="AY52">
        <f t="shared" si="16"/>
        <v>44.991770526361577</v>
      </c>
      <c r="AZ52">
        <f t="shared" si="17"/>
        <v>36.901002883911133</v>
      </c>
      <c r="BA52">
        <f t="shared" si="18"/>
        <v>6.2708899409702576</v>
      </c>
      <c r="BB52">
        <f t="shared" si="19"/>
        <v>0.17820432951791834</v>
      </c>
      <c r="BC52">
        <f t="shared" si="20"/>
        <v>2.4789790702854515</v>
      </c>
      <c r="BD52">
        <f t="shared" si="21"/>
        <v>3.7919108706848061</v>
      </c>
      <c r="BE52">
        <f t="shared" si="22"/>
        <v>0.11200190365457034</v>
      </c>
      <c r="BF52">
        <f t="shared" si="23"/>
        <v>1.5696353375099925</v>
      </c>
      <c r="BG52">
        <f t="shared" si="24"/>
        <v>21.315873275890059</v>
      </c>
      <c r="BH52">
        <f t="shared" si="25"/>
        <v>35.389190800767445</v>
      </c>
      <c r="BI52">
        <f t="shared" si="26"/>
        <v>1.2746836298497577</v>
      </c>
      <c r="BJ52">
        <f t="shared" si="27"/>
        <v>-0.49443253420383337</v>
      </c>
    </row>
    <row r="53" spans="1:62">
      <c r="A53" s="1">
        <v>44</v>
      </c>
      <c r="B53" s="1" t="s">
        <v>128</v>
      </c>
      <c r="C53" s="2">
        <v>41351</v>
      </c>
      <c r="D53" s="1" t="s">
        <v>94</v>
      </c>
      <c r="E53" s="1">
        <v>0</v>
      </c>
      <c r="F53" s="1" t="s">
        <v>80</v>
      </c>
      <c r="G53" s="1" t="s">
        <v>96</v>
      </c>
      <c r="H53" s="1">
        <v>0</v>
      </c>
      <c r="I53" s="1">
        <v>9317</v>
      </c>
      <c r="J53" s="1">
        <v>0</v>
      </c>
      <c r="K53">
        <f t="shared" si="0"/>
        <v>-3.0433187338567604</v>
      </c>
      <c r="L53">
        <f t="shared" si="1"/>
        <v>8.6528268704207462E-2</v>
      </c>
      <c r="M53">
        <f t="shared" si="2"/>
        <v>56.344240092783302</v>
      </c>
      <c r="N53">
        <f t="shared" si="3"/>
        <v>4.3457871081193318</v>
      </c>
      <c r="O53">
        <f t="shared" si="4"/>
        <v>4.7731841038382825</v>
      </c>
      <c r="P53">
        <f t="shared" si="5"/>
        <v>39.349967956542969</v>
      </c>
      <c r="Q53" s="1">
        <v>2.5</v>
      </c>
      <c r="R53">
        <f t="shared" si="6"/>
        <v>2.1884783655405045</v>
      </c>
      <c r="S53" s="1">
        <v>1</v>
      </c>
      <c r="T53">
        <f t="shared" si="7"/>
        <v>4.3769567310810089</v>
      </c>
      <c r="U53" s="1">
        <v>35.398391723632812</v>
      </c>
      <c r="V53" s="1">
        <v>39.349967956542969</v>
      </c>
      <c r="W53" s="1">
        <v>35.385528564453125</v>
      </c>
      <c r="X53" s="1">
        <v>-3.7169825285673141E-2</v>
      </c>
      <c r="Y53" s="1">
        <v>1.4801220893859863</v>
      </c>
      <c r="Z53" s="1">
        <v>22.245021820068359</v>
      </c>
      <c r="AA53" s="1">
        <v>24.363368988037109</v>
      </c>
      <c r="AB53" s="1">
        <v>37.742576599121094</v>
      </c>
      <c r="AC53" s="1">
        <v>41.336723327636719</v>
      </c>
      <c r="AD53" s="1">
        <v>500.37939453125</v>
      </c>
      <c r="AE53" s="1">
        <v>106.52616119384766</v>
      </c>
      <c r="AF53" s="1">
        <v>115.1541748046875</v>
      </c>
      <c r="AG53" s="1">
        <v>97.969161987304688</v>
      </c>
      <c r="AH53" s="1">
        <v>8.0167503356933594</v>
      </c>
      <c r="AI53" s="1">
        <v>-0.88907361030578613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111105</v>
      </c>
      <c r="AQ53">
        <f t="shared" si="8"/>
        <v>2.0015175781250001</v>
      </c>
      <c r="AR53">
        <f t="shared" si="9"/>
        <v>4.3457871081193315E-3</v>
      </c>
      <c r="AS53">
        <f t="shared" si="10"/>
        <v>312.49996795654295</v>
      </c>
      <c r="AT53">
        <f t="shared" si="11"/>
        <v>308.54839172363279</v>
      </c>
      <c r="AU53">
        <f t="shared" si="12"/>
        <v>20.239970372852895</v>
      </c>
      <c r="AV53">
        <f t="shared" si="13"/>
        <v>-1.7701399203324362</v>
      </c>
      <c r="AW53">
        <f t="shared" si="14"/>
        <v>7.160042946783765</v>
      </c>
      <c r="AX53">
        <f t="shared" si="15"/>
        <v>73.084660535440705</v>
      </c>
      <c r="AY53">
        <f t="shared" si="16"/>
        <v>48.721291547403595</v>
      </c>
      <c r="AZ53">
        <f t="shared" si="17"/>
        <v>37.374179840087891</v>
      </c>
      <c r="BA53">
        <f t="shared" si="18"/>
        <v>6.4347951932539962</v>
      </c>
      <c r="BB53">
        <f t="shared" si="19"/>
        <v>8.4850848194155837E-2</v>
      </c>
      <c r="BC53">
        <f t="shared" si="20"/>
        <v>2.3868588429454829</v>
      </c>
      <c r="BD53">
        <f t="shared" si="21"/>
        <v>4.0479363503085128</v>
      </c>
      <c r="BE53">
        <f t="shared" si="22"/>
        <v>5.3179977299969428E-2</v>
      </c>
      <c r="BF53">
        <f t="shared" si="23"/>
        <v>5.5199979847014751</v>
      </c>
      <c r="BG53">
        <f t="shared" si="24"/>
        <v>38.067292216520556</v>
      </c>
      <c r="BH53">
        <f t="shared" si="25"/>
        <v>31.27983415745943</v>
      </c>
      <c r="BI53">
        <f t="shared" si="26"/>
        <v>2.4187834797378907</v>
      </c>
      <c r="BJ53">
        <f t="shared" si="27"/>
        <v>-0.39356356648195956</v>
      </c>
    </row>
    <row r="54" spans="1:62">
      <c r="A54" s="1">
        <v>45</v>
      </c>
      <c r="B54" s="1" t="s">
        <v>129</v>
      </c>
      <c r="C54" s="2">
        <v>41351</v>
      </c>
      <c r="D54" s="1" t="s">
        <v>94</v>
      </c>
      <c r="E54" s="1">
        <v>0</v>
      </c>
      <c r="F54" s="1" t="s">
        <v>82</v>
      </c>
      <c r="G54" s="1" t="s">
        <v>96</v>
      </c>
      <c r="H54" s="1">
        <v>0</v>
      </c>
      <c r="I54" s="1">
        <v>9421</v>
      </c>
      <c r="J54" s="1">
        <v>0</v>
      </c>
      <c r="K54">
        <f t="shared" si="0"/>
        <v>-6.0874605069973802</v>
      </c>
      <c r="L54">
        <f t="shared" si="1"/>
        <v>4.4200917341587964E-3</v>
      </c>
      <c r="M54">
        <f t="shared" si="2"/>
        <v>2119.347179222832</v>
      </c>
      <c r="N54">
        <f t="shared" si="3"/>
        <v>0.23334033414058886</v>
      </c>
      <c r="O54">
        <f t="shared" si="4"/>
        <v>4.9306024371367787</v>
      </c>
      <c r="P54">
        <f t="shared" si="5"/>
        <v>39.286334991455078</v>
      </c>
      <c r="Q54" s="1">
        <v>3</v>
      </c>
      <c r="R54">
        <f t="shared" si="6"/>
        <v>2.0786957442760468</v>
      </c>
      <c r="S54" s="1">
        <v>1</v>
      </c>
      <c r="T54">
        <f t="shared" si="7"/>
        <v>4.1573914885520935</v>
      </c>
      <c r="U54" s="1">
        <v>35.401004791259766</v>
      </c>
      <c r="V54" s="1">
        <v>39.286334991455078</v>
      </c>
      <c r="W54" s="1">
        <v>35.426704406738281</v>
      </c>
      <c r="X54" s="1">
        <v>-0.13224832713603973</v>
      </c>
      <c r="Y54" s="1">
        <v>3.5171172618865967</v>
      </c>
      <c r="Z54" s="1">
        <v>22.370380401611328</v>
      </c>
      <c r="AA54" s="1">
        <v>22.507135391235352</v>
      </c>
      <c r="AB54" s="1">
        <v>37.950107574462891</v>
      </c>
      <c r="AC54" s="1">
        <v>38.182106018066406</v>
      </c>
      <c r="AD54" s="1">
        <v>500.35873413085938</v>
      </c>
      <c r="AE54" s="1">
        <v>43.799564361572266</v>
      </c>
      <c r="AF54" s="1">
        <v>27.903617858886719</v>
      </c>
      <c r="AG54" s="1">
        <v>97.969963073730469</v>
      </c>
      <c r="AH54" s="1">
        <v>8.0167503356933594</v>
      </c>
      <c r="AI54" s="1">
        <v>-0.88907361030578613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111105</v>
      </c>
      <c r="AQ54">
        <f t="shared" si="8"/>
        <v>1.6678624471028642</v>
      </c>
      <c r="AR54">
        <f t="shared" si="9"/>
        <v>2.3334033414058885E-4</v>
      </c>
      <c r="AS54">
        <f t="shared" si="10"/>
        <v>312.43633499145506</v>
      </c>
      <c r="AT54">
        <f t="shared" si="11"/>
        <v>308.55100479125974</v>
      </c>
      <c r="AU54">
        <f t="shared" si="12"/>
        <v>8.3219171242724315</v>
      </c>
      <c r="AV54">
        <f t="shared" si="13"/>
        <v>-0.4341041363774808</v>
      </c>
      <c r="AW54">
        <f t="shared" si="14"/>
        <v>7.1356256603115584</v>
      </c>
      <c r="AX54">
        <f t="shared" si="15"/>
        <v>72.834830558641855</v>
      </c>
      <c r="AY54">
        <f t="shared" si="16"/>
        <v>50.327695167406503</v>
      </c>
      <c r="AZ54">
        <f t="shared" si="17"/>
        <v>37.343669891357422</v>
      </c>
      <c r="BA54">
        <f t="shared" si="18"/>
        <v>6.424115727078564</v>
      </c>
      <c r="BB54">
        <f t="shared" si="19"/>
        <v>4.4153973335206414E-3</v>
      </c>
      <c r="BC54">
        <f t="shared" si="20"/>
        <v>2.2050232231747797</v>
      </c>
      <c r="BD54">
        <f t="shared" si="21"/>
        <v>4.2190925039037843</v>
      </c>
      <c r="BE54">
        <f t="shared" si="22"/>
        <v>2.7600447124031544E-3</v>
      </c>
      <c r="BF54">
        <f t="shared" si="23"/>
        <v>207.63236488887568</v>
      </c>
      <c r="BG54">
        <f t="shared" si="24"/>
        <v>602.58075617473298</v>
      </c>
      <c r="BH54">
        <f t="shared" si="25"/>
        <v>27.519794090988782</v>
      </c>
      <c r="BI54">
        <f t="shared" si="26"/>
        <v>5.4938547683437031</v>
      </c>
      <c r="BJ54">
        <f t="shared" si="27"/>
        <v>-0.3049328144873768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2013 m1e et_.xls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2016-02-26T21:52:44Z</dcterms:created>
  <dcterms:modified xsi:type="dcterms:W3CDTF">2016-02-26T21:52:45Z</dcterms:modified>
</cp:coreProperties>
</file>