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m4n march 2014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</calcChain>
</file>

<file path=xl/sharedStrings.xml><?xml version="1.0" encoding="utf-8"?>
<sst xmlns="http://schemas.openxmlformats.org/spreadsheetml/2006/main" count="345" uniqueCount="135">
  <si>
    <t>OPEN 6.1.4</t>
  </si>
  <si>
    <t>Thr Mar 20 2014 07:42:20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</si>
  <si>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</si>
  <si>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</si>
  <si>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</si>
  <si>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</si>
  <si>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</si>
  <si>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</si>
  <si>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</si>
  <si>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lovely day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</si>
  <si>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</si>
  <si>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</si>
  <si>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</si>
  <si>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</si>
  <si>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</si>
  <si>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</si>
  <si>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</si>
  <si>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</si>
  <si>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</si>
  <si>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</si>
  <si>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</si>
  <si>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</si>
  <si>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</si>
  <si>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</si>
  <si>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</si>
  <si>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</si>
  <si>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</si>
  <si>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</si>
  <si>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</si>
  <si>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</si>
  <si>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</si>
  <si>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</si>
  <si>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</si>
  <si>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</si>
  <si>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</si>
  <si>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</si>
  <si>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</si>
  <si>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</si>
  <si>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</si>
  <si>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</si>
  <si>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</si>
  <si>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</si>
  <si>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</si>
  <si>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</si>
  <si>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</si>
  <si>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</si>
  <si>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</si>
  <si>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</si>
  <si>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</si>
  <si>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</si>
  <si>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</si>
  <si>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</si>
  <si>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</si>
  <si>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</si>
  <si>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</si>
  <si>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</si>
  <si>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</si>
  <si>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</si>
  <si>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</si>
  <si>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</si>
  <si>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</si>
  <si>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</si>
  <si>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</si>
  <si>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</si>
  <si>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</si>
  <si>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</si>
  <si>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</si>
  <si>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</si>
  <si>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</si>
  <si>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</si>
  <si>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</si>
  <si>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</si>
  <si>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</si>
  <si>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07:51:56</t>
  </si>
  <si>
    <t>m4n</t>
  </si>
  <si>
    <t>150</t>
  </si>
  <si>
    <t>tlat</t>
  </si>
  <si>
    <t>07:53:46</t>
  </si>
  <si>
    <t>100</t>
  </si>
  <si>
    <t>07:55:04</t>
  </si>
  <si>
    <t>07:56:41</t>
  </si>
  <si>
    <t>50</t>
  </si>
  <si>
    <t>07:57:46</t>
  </si>
  <si>
    <t>200</t>
  </si>
  <si>
    <t>07:58:32</t>
  </si>
  <si>
    <t>07:59:30</t>
  </si>
  <si>
    <t>08:00:27</t>
  </si>
  <si>
    <t>08:01:33</t>
  </si>
  <si>
    <t>08:02:23</t>
  </si>
  <si>
    <t>08:07:13</t>
  </si>
  <si>
    <t>scal</t>
  </si>
  <si>
    <t>08:08:04</t>
  </si>
  <si>
    <t>08:09:46</t>
  </si>
  <si>
    <t>08:13:09</t>
  </si>
  <si>
    <t>08:14:40</t>
  </si>
  <si>
    <t>08:15:03</t>
  </si>
  <si>
    <t>08:15:29</t>
  </si>
  <si>
    <t>08:17:09</t>
  </si>
  <si>
    <t>08:18:33</t>
  </si>
  <si>
    <t>08:20:01</t>
  </si>
  <si>
    <t>08:23:23</t>
  </si>
  <si>
    <t>sac-stab</t>
  </si>
  <si>
    <t>08:23:36</t>
  </si>
  <si>
    <t>08:24:52</t>
  </si>
  <si>
    <t>08:27:19</t>
  </si>
  <si>
    <t>08:29:58</t>
  </si>
  <si>
    <t>08:31:56</t>
  </si>
  <si>
    <t>09:26:10</t>
  </si>
  <si>
    <t>09:32:27</t>
  </si>
  <si>
    <t>09:34:08</t>
  </si>
  <si>
    <t>09:35:07</t>
  </si>
  <si>
    <t>09:37:24</t>
  </si>
  <si>
    <t>09:39:22</t>
  </si>
  <si>
    <t>09:40:11</t>
  </si>
  <si>
    <t>09:42:03</t>
  </si>
  <si>
    <t>09:43:12</t>
  </si>
  <si>
    <t>09:45:43</t>
  </si>
  <si>
    <t>09:46:45</t>
  </si>
  <si>
    <t>09:48:09</t>
  </si>
  <si>
    <t>09:49:32</t>
  </si>
  <si>
    <t>09:50:45</t>
  </si>
  <si>
    <t>09:54:32</t>
  </si>
  <si>
    <t>09:56:02</t>
  </si>
  <si>
    <t>09:57:33</t>
  </si>
  <si>
    <t>09:58:56</t>
  </si>
  <si>
    <t>10:00:30</t>
  </si>
  <si>
    <t>10:01:45</t>
  </si>
  <si>
    <t>10:17:59</t>
  </si>
  <si>
    <t>10:19:42</t>
  </si>
  <si>
    <t>10:21:25</t>
  </si>
  <si>
    <t>10:23:15</t>
  </si>
  <si>
    <t>10:24:13</t>
  </si>
  <si>
    <t>10:25:38</t>
  </si>
  <si>
    <t>10:26:35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</si>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</sst>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tabSelected="1" workbookViewId="0">
      <selection activeCell="A10" sqref="A10:XFD62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134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41718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603</v>
      </c>
      <c r="J10" s="1">
        <v>0</v>
      </c>
      <c r="K10">
        <f t="shared" ref="K10:K41" si="0">(X10-Y10*(1000-Z10)/(1000-AA10))*AQ10</f>
        <v>3.1938640283580741</v>
      </c>
      <c r="L10">
        <f t="shared" ref="L10:L41" si="1">IF(BB10&lt;&gt;0,1/(1/BB10-1/T10),0)</f>
        <v>0.26162770990094236</v>
      </c>
      <c r="M10">
        <f t="shared" ref="M10:M41" si="2">((BE10-AR10/2)*Y10-K10)/(BE10+AR10/2)</f>
        <v>376.41919294661164</v>
      </c>
      <c r="N10">
        <f t="shared" ref="N10:N41" si="3">AR10*1000</f>
        <v>0.61471855145017795</v>
      </c>
      <c r="O10">
        <f t="shared" ref="O10:O41" si="4">(AW10-BC10)</f>
        <v>0.24451532700823519</v>
      </c>
      <c r="P10">
        <f t="shared" ref="P10:P41" si="5">(V10+AV10*J10)</f>
        <v>8.2679481506347656</v>
      </c>
      <c r="Q10" s="1">
        <v>4</v>
      </c>
      <c r="R10">
        <f t="shared" ref="R10:R41" si="6">(Q10*AK10+AL10)</f>
        <v>1.8591305017471313</v>
      </c>
      <c r="S10" s="1">
        <v>1</v>
      </c>
      <c r="T10">
        <f t="shared" ref="T10:T41" si="7">R10*(S10+1)*(S10+1)/(S10*S10+1)</f>
        <v>3.7182610034942627</v>
      </c>
      <c r="U10" s="1">
        <v>15.454776763916016</v>
      </c>
      <c r="V10" s="1">
        <v>8.2679481506347656</v>
      </c>
      <c r="W10" s="1">
        <v>15.492778778076172</v>
      </c>
      <c r="X10" s="1">
        <v>401.42129516601562</v>
      </c>
      <c r="Y10" s="1">
        <v>398.67294311523438</v>
      </c>
      <c r="Z10" s="1">
        <v>8.1905136108398438</v>
      </c>
      <c r="AA10" s="1">
        <v>8.677525520324707</v>
      </c>
      <c r="AB10" s="1">
        <v>45.644496917724609</v>
      </c>
      <c r="AC10" s="1">
        <v>48.358539581298828</v>
      </c>
      <c r="AD10" s="1">
        <v>500.50875854492188</v>
      </c>
      <c r="AE10" s="1">
        <v>549.93060302734375</v>
      </c>
      <c r="AF10" s="1">
        <v>581.65313720703125</v>
      </c>
      <c r="AG10" s="1">
        <v>98.200401306152344</v>
      </c>
      <c r="AH10" s="1">
        <v>15.08549976348877</v>
      </c>
      <c r="AI10" s="1">
        <v>-0.643809974193573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1" si="8">AD10*0.000001/(Q10*0.0001)</f>
        <v>1.2512718963623046</v>
      </c>
      <c r="AR10">
        <f t="shared" ref="AR10:AR41" si="9">(AA10-Z10)/(1000-AA10)*AQ10</f>
        <v>6.1471855145017794E-4</v>
      </c>
      <c r="AS10">
        <f t="shared" ref="AS10:AS41" si="10">(V10+273.15)</f>
        <v>281.41794815063474</v>
      </c>
      <c r="AT10">
        <f t="shared" ref="AT10:AT41" si="11">(U10+273.15)</f>
        <v>288.60477676391599</v>
      </c>
      <c r="AU10">
        <f t="shared" ref="AU10:AU41" si="12">(AE10*AM10+AF10*AN10)*AO10</f>
        <v>104.48681326405858</v>
      </c>
      <c r="AV10">
        <f t="shared" ref="AV10:AV41" si="13">((AU10+0.00000010773*(AT10^4-AS10^4))-AR10*44100)/(R10*51.4+0.00000043092*AS10^3)</f>
        <v>1.4176935412594891</v>
      </c>
      <c r="AW10">
        <f t="shared" ref="AW10:AW41" si="14">0.61365*EXP(17.502*P10/(240.97+P10))</f>
        <v>1.0966518154484999</v>
      </c>
      <c r="AX10">
        <f t="shared" ref="AX10:AX41" si="15">AW10*1000/AG10</f>
        <v>11.167488124916591</v>
      </c>
      <c r="AY10">
        <f t="shared" ref="AY10:AY41" si="16">(AX10-AA10)</f>
        <v>2.4899626045918843</v>
      </c>
      <c r="AZ10">
        <f t="shared" ref="AZ10:AZ41" si="17">IF(J10,V10,(U10+V10)/2)</f>
        <v>11.861362457275391</v>
      </c>
      <c r="BA10">
        <f t="shared" ref="BA10:BA41" si="18">0.61365*EXP(17.502*AZ10/(240.97+AZ10))</f>
        <v>1.3948131890121533</v>
      </c>
      <c r="BB10">
        <f t="shared" ref="BB10:BB41" si="19">IF(AY10&lt;&gt;0,(1000-(AX10+AA10)/2)/AY10*AR10,0)</f>
        <v>0.2444289730725403</v>
      </c>
      <c r="BC10">
        <f t="shared" ref="BC10:BC41" si="20">AA10*AG10/1000</f>
        <v>0.85213648844026468</v>
      </c>
      <c r="BD10">
        <f t="shared" ref="BD10:BD41" si="21">(BA10-BC10)</f>
        <v>0.54267670057188866</v>
      </c>
      <c r="BE10">
        <f t="shared" ref="BE10:BE41" si="22">1/(1.6/L10+1.37/T10)</f>
        <v>0.15422550176542485</v>
      </c>
      <c r="BF10">
        <f t="shared" ref="BF10:BF41" si="23">M10*AG10*0.001</f>
        <v>36.964515806695253</v>
      </c>
      <c r="BG10">
        <f t="shared" ref="BG10:BG41" si="24">M10/Y10</f>
        <v>0.9441804352341252</v>
      </c>
      <c r="BH10">
        <f t="shared" ref="BH10:BH41" si="25">(1-AR10*AG10/AW10/L10)*100</f>
        <v>78.960419287175228</v>
      </c>
      <c r="BI10">
        <f t="shared" ref="BI10:BI41" si="26">(Y10-K10/(T10/1.35))</f>
        <v>397.51333747317983</v>
      </c>
      <c r="BJ10">
        <f t="shared" ref="BJ10:BJ41" si="27">K10*BH10/100/BI10</f>
        <v>6.3441605363089284E-3</v>
      </c>
    </row>
    <row r="11" spans="1:62">
      <c r="A11" s="1">
        <v>2</v>
      </c>
      <c r="B11" s="1" t="s">
        <v>77</v>
      </c>
      <c r="C11" s="2">
        <v>41718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733.5</v>
      </c>
      <c r="J11" s="1">
        <v>0</v>
      </c>
      <c r="K11">
        <f t="shared" si="0"/>
        <v>-6.8446784046371896</v>
      </c>
      <c r="L11">
        <f t="shared" si="1"/>
        <v>5.6857034199373817E-2</v>
      </c>
      <c r="M11">
        <f t="shared" si="2"/>
        <v>599.26655420957934</v>
      </c>
      <c r="N11">
        <f t="shared" si="3"/>
        <v>0.18309980817379912</v>
      </c>
      <c r="O11">
        <f t="shared" si="4"/>
        <v>0.317906650480141</v>
      </c>
      <c r="P11">
        <f t="shared" si="5"/>
        <v>8.6610193252563477</v>
      </c>
      <c r="Q11" s="1">
        <v>4</v>
      </c>
      <c r="R11">
        <f t="shared" si="6"/>
        <v>1.8591305017471313</v>
      </c>
      <c r="S11" s="1">
        <v>1</v>
      </c>
      <c r="T11">
        <f t="shared" si="7"/>
        <v>3.7182610034942627</v>
      </c>
      <c r="U11" s="1">
        <v>15.368908882141113</v>
      </c>
      <c r="V11" s="1">
        <v>8.6610193252563477</v>
      </c>
      <c r="W11" s="1">
        <v>15.427054405212402</v>
      </c>
      <c r="X11" s="1">
        <v>401.3453369140625</v>
      </c>
      <c r="Y11" s="1">
        <v>406.75592041015625</v>
      </c>
      <c r="Z11" s="1">
        <v>8.086756706237793</v>
      </c>
      <c r="AA11" s="1">
        <v>8.2318811416625977</v>
      </c>
      <c r="AB11" s="1">
        <v>45.314338684082031</v>
      </c>
      <c r="AC11" s="1">
        <v>46.127544403076172</v>
      </c>
      <c r="AD11" s="1">
        <v>500.51544189453125</v>
      </c>
      <c r="AE11" s="1">
        <v>70.502922058105469</v>
      </c>
      <c r="AF11" s="1">
        <v>123.04424285888672</v>
      </c>
      <c r="AG11" s="1">
        <v>98.19842529296875</v>
      </c>
      <c r="AH11" s="1">
        <v>15.08549976348877</v>
      </c>
      <c r="AI11" s="1">
        <v>-0.643809974193573</v>
      </c>
      <c r="AJ11" s="1">
        <v>0.66666668653488159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1.2512886047363281</v>
      </c>
      <c r="AR11">
        <f t="shared" si="9"/>
        <v>1.8309980817379911E-4</v>
      </c>
      <c r="AS11">
        <f t="shared" si="10"/>
        <v>281.81101932525632</v>
      </c>
      <c r="AT11">
        <f t="shared" si="11"/>
        <v>288.51890888214109</v>
      </c>
      <c r="AU11">
        <f t="shared" si="12"/>
        <v>13.395555022947974</v>
      </c>
      <c r="AV11">
        <f t="shared" si="13"/>
        <v>0.68781301973807851</v>
      </c>
      <c r="AW11">
        <f t="shared" si="14"/>
        <v>1.1262644157902939</v>
      </c>
      <c r="AX11">
        <f t="shared" si="15"/>
        <v>11.469271655122327</v>
      </c>
      <c r="AY11">
        <f t="shared" si="16"/>
        <v>3.2373905134597294</v>
      </c>
      <c r="AZ11">
        <f t="shared" si="17"/>
        <v>12.01496410369873</v>
      </c>
      <c r="BA11">
        <f t="shared" si="18"/>
        <v>1.409011543905444</v>
      </c>
      <c r="BB11">
        <f t="shared" si="19"/>
        <v>5.600071068692445E-2</v>
      </c>
      <c r="BC11">
        <f t="shared" si="20"/>
        <v>0.80835776531015291</v>
      </c>
      <c r="BD11">
        <f t="shared" si="21"/>
        <v>0.60065377859529112</v>
      </c>
      <c r="BE11">
        <f t="shared" si="22"/>
        <v>3.5076385186139904E-2</v>
      </c>
      <c r="BF11">
        <f t="shared" si="23"/>
        <v>58.847031954124184</v>
      </c>
      <c r="BG11">
        <f t="shared" si="24"/>
        <v>1.4732829299824404</v>
      </c>
      <c r="BH11">
        <f t="shared" si="25"/>
        <v>71.92189150181072</v>
      </c>
      <c r="BI11">
        <f t="shared" si="26"/>
        <v>409.24103800614444</v>
      </c>
      <c r="BJ11">
        <f t="shared" si="27"/>
        <v>-1.2029150839357211E-2</v>
      </c>
    </row>
    <row r="12" spans="1:62">
      <c r="A12" s="1">
        <v>3</v>
      </c>
      <c r="B12" s="1" t="s">
        <v>79</v>
      </c>
      <c r="C12" s="2">
        <v>41718</v>
      </c>
      <c r="D12" s="1" t="s">
        <v>74</v>
      </c>
      <c r="E12" s="1">
        <v>0</v>
      </c>
      <c r="F12" s="1" t="s">
        <v>78</v>
      </c>
      <c r="G12" s="1" t="s">
        <v>76</v>
      </c>
      <c r="H12" s="1">
        <v>0</v>
      </c>
      <c r="I12" s="1">
        <v>821</v>
      </c>
      <c r="J12" s="1">
        <v>0</v>
      </c>
      <c r="K12">
        <f t="shared" si="0"/>
        <v>2.7470399314611518</v>
      </c>
      <c r="L12">
        <f t="shared" si="1"/>
        <v>0.28266190486296899</v>
      </c>
      <c r="M12">
        <f t="shared" si="2"/>
        <v>379.4303758311155</v>
      </c>
      <c r="N12">
        <f t="shared" si="3"/>
        <v>0.67230851256574486</v>
      </c>
      <c r="O12">
        <f t="shared" si="4"/>
        <v>0.24884063094160713</v>
      </c>
      <c r="P12">
        <f t="shared" si="5"/>
        <v>8.1712093353271484</v>
      </c>
      <c r="Q12" s="1">
        <v>4</v>
      </c>
      <c r="R12">
        <f t="shared" si="6"/>
        <v>1.8591305017471313</v>
      </c>
      <c r="S12" s="1">
        <v>1</v>
      </c>
      <c r="T12">
        <f t="shared" si="7"/>
        <v>3.7182610034942627</v>
      </c>
      <c r="U12" s="1">
        <v>15.282752990722656</v>
      </c>
      <c r="V12" s="1">
        <v>8.1712093353271484</v>
      </c>
      <c r="W12" s="1">
        <v>15.322236061096191</v>
      </c>
      <c r="X12" s="1">
        <v>399.97555541992188</v>
      </c>
      <c r="Y12" s="1">
        <v>397.5667724609375</v>
      </c>
      <c r="Z12" s="1">
        <v>8.0281744003295898</v>
      </c>
      <c r="AA12" s="1">
        <v>8.5608243942260742</v>
      </c>
      <c r="AB12" s="1">
        <v>45.233985900878906</v>
      </c>
      <c r="AC12" s="1">
        <v>48.235153198242188</v>
      </c>
      <c r="AD12" s="1">
        <v>500.55609130859375</v>
      </c>
      <c r="AE12" s="1">
        <v>258.572509765625</v>
      </c>
      <c r="AF12" s="1">
        <v>460.32199096679688</v>
      </c>
      <c r="AG12" s="1">
        <v>98.194908142089844</v>
      </c>
      <c r="AH12" s="1">
        <v>15.08549976348877</v>
      </c>
      <c r="AI12" s="1">
        <v>-0.643809974193573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1.2513902282714842</v>
      </c>
      <c r="AR12">
        <f t="shared" si="9"/>
        <v>6.7230851256574488E-4</v>
      </c>
      <c r="AS12">
        <f t="shared" si="10"/>
        <v>281.32120933532713</v>
      </c>
      <c r="AT12">
        <f t="shared" si="11"/>
        <v>288.43275299072263</v>
      </c>
      <c r="AU12">
        <f t="shared" si="12"/>
        <v>49.128776238983846</v>
      </c>
      <c r="AV12">
        <f t="shared" si="13"/>
        <v>0.85912412492822854</v>
      </c>
      <c r="AW12">
        <f t="shared" si="14"/>
        <v>1.0894699959531984</v>
      </c>
      <c r="AX12">
        <f t="shared" si="15"/>
        <v>11.094974439781696</v>
      </c>
      <c r="AY12">
        <f t="shared" si="16"/>
        <v>2.5341500455556218</v>
      </c>
      <c r="AZ12">
        <f t="shared" si="17"/>
        <v>11.726981163024902</v>
      </c>
      <c r="BA12">
        <f t="shared" si="18"/>
        <v>1.3824949196463499</v>
      </c>
      <c r="BB12">
        <f t="shared" si="19"/>
        <v>0.2626920743286516</v>
      </c>
      <c r="BC12">
        <f t="shared" si="20"/>
        <v>0.84062936501159125</v>
      </c>
      <c r="BD12">
        <f t="shared" si="21"/>
        <v>0.54186555463475861</v>
      </c>
      <c r="BE12">
        <f t="shared" si="22"/>
        <v>0.16586706231560269</v>
      </c>
      <c r="BF12">
        <f t="shared" si="23"/>
        <v>37.258130901055011</v>
      </c>
      <c r="BG12">
        <f t="shared" si="24"/>
        <v>0.9543815079978698</v>
      </c>
      <c r="BH12">
        <f t="shared" si="25"/>
        <v>78.562456295053167</v>
      </c>
      <c r="BI12">
        <f t="shared" si="26"/>
        <v>396.56939656290683</v>
      </c>
      <c r="BJ12">
        <f t="shared" si="27"/>
        <v>5.4420287199834008E-3</v>
      </c>
    </row>
    <row r="13" spans="1:62">
      <c r="A13" s="1">
        <v>4</v>
      </c>
      <c r="B13" s="1" t="s">
        <v>80</v>
      </c>
      <c r="C13" s="2">
        <v>41718</v>
      </c>
      <c r="D13" s="1" t="s">
        <v>74</v>
      </c>
      <c r="E13" s="1">
        <v>0</v>
      </c>
      <c r="F13" s="1" t="s">
        <v>81</v>
      </c>
      <c r="G13" s="1" t="s">
        <v>76</v>
      </c>
      <c r="H13" s="1">
        <v>0</v>
      </c>
      <c r="I13" s="1">
        <v>918</v>
      </c>
      <c r="J13" s="1">
        <v>0</v>
      </c>
      <c r="K13">
        <f t="shared" si="0"/>
        <v>-1.0653214259534927</v>
      </c>
      <c r="L13">
        <f t="shared" si="1"/>
        <v>0.21210198242528247</v>
      </c>
      <c r="M13">
        <f t="shared" si="2"/>
        <v>407.1164258845028</v>
      </c>
      <c r="N13">
        <f t="shared" si="3"/>
        <v>0.55638061823712315</v>
      </c>
      <c r="O13">
        <f t="shared" si="4"/>
        <v>0.2705135012431521</v>
      </c>
      <c r="P13">
        <f t="shared" si="5"/>
        <v>8.3198165893554688</v>
      </c>
      <c r="Q13" s="1">
        <v>4.5</v>
      </c>
      <c r="R13">
        <f t="shared" si="6"/>
        <v>1.7493478804826736</v>
      </c>
      <c r="S13" s="1">
        <v>1</v>
      </c>
      <c r="T13">
        <f t="shared" si="7"/>
        <v>3.4986957609653473</v>
      </c>
      <c r="U13" s="1">
        <v>15.172845840454102</v>
      </c>
      <c r="V13" s="1">
        <v>8.3198165893554688</v>
      </c>
      <c r="W13" s="1">
        <v>15.267664909362793</v>
      </c>
      <c r="X13" s="1">
        <v>399.68820190429688</v>
      </c>
      <c r="Y13" s="1">
        <v>400.44564819335938</v>
      </c>
      <c r="Z13" s="1">
        <v>7.956632137298584</v>
      </c>
      <c r="AA13" s="1">
        <v>8.4526033401489258</v>
      </c>
      <c r="AB13" s="1">
        <v>45.148796081542969</v>
      </c>
      <c r="AC13" s="1">
        <v>47.963115692138672</v>
      </c>
      <c r="AD13" s="1">
        <v>500.54315185546875</v>
      </c>
      <c r="AE13" s="1">
        <v>41.009586334228516</v>
      </c>
      <c r="AF13" s="1">
        <v>52.721591949462891</v>
      </c>
      <c r="AG13" s="1">
        <v>98.195327758789062</v>
      </c>
      <c r="AH13" s="1">
        <v>15.08549976348877</v>
      </c>
      <c r="AI13" s="1">
        <v>-0.643809974193573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1.1123181152343748</v>
      </c>
      <c r="AR13">
        <f t="shared" si="9"/>
        <v>5.5638061823712315E-4</v>
      </c>
      <c r="AS13">
        <f t="shared" si="10"/>
        <v>281.46981658935545</v>
      </c>
      <c r="AT13">
        <f t="shared" si="11"/>
        <v>288.32284584045408</v>
      </c>
      <c r="AU13">
        <f t="shared" si="12"/>
        <v>7.7918213057289449</v>
      </c>
      <c r="AV13">
        <f t="shared" si="13"/>
        <v>0.51798225391828101</v>
      </c>
      <c r="AW13">
        <f t="shared" si="14"/>
        <v>1.1005196566441111</v>
      </c>
      <c r="AX13">
        <f t="shared" si="15"/>
        <v>11.207454384667585</v>
      </c>
      <c r="AY13">
        <f t="shared" si="16"/>
        <v>2.7548510445186594</v>
      </c>
      <c r="AZ13">
        <f t="shared" si="17"/>
        <v>11.746331214904785</v>
      </c>
      <c r="BA13">
        <f t="shared" si="18"/>
        <v>1.3842627496351279</v>
      </c>
      <c r="BB13">
        <f t="shared" si="19"/>
        <v>0.19997864559592751</v>
      </c>
      <c r="BC13">
        <f t="shared" si="20"/>
        <v>0.83000615540095901</v>
      </c>
      <c r="BD13">
        <f t="shared" si="21"/>
        <v>0.55425659423416884</v>
      </c>
      <c r="BE13">
        <f t="shared" si="22"/>
        <v>0.1260221104429074</v>
      </c>
      <c r="BF13">
        <f t="shared" si="23"/>
        <v>39.97693087571551</v>
      </c>
      <c r="BG13">
        <f t="shared" si="24"/>
        <v>1.0166583847801547</v>
      </c>
      <c r="BH13">
        <f t="shared" si="25"/>
        <v>76.594372707038218</v>
      </c>
      <c r="BI13">
        <f t="shared" si="26"/>
        <v>400.8567110645821</v>
      </c>
      <c r="BJ13">
        <f t="shared" si="27"/>
        <v>-2.0355808971133584E-3</v>
      </c>
    </row>
    <row r="14" spans="1:62">
      <c r="A14" s="1">
        <v>5</v>
      </c>
      <c r="B14" s="1" t="s">
        <v>82</v>
      </c>
      <c r="C14" s="2">
        <v>41718</v>
      </c>
      <c r="D14" s="1" t="s">
        <v>74</v>
      </c>
      <c r="E14" s="1">
        <v>0</v>
      </c>
      <c r="F14" s="1" t="s">
        <v>83</v>
      </c>
      <c r="G14" s="1" t="s">
        <v>76</v>
      </c>
      <c r="H14" s="1">
        <v>0</v>
      </c>
      <c r="I14" s="1">
        <v>986</v>
      </c>
      <c r="J14" s="1">
        <v>0</v>
      </c>
      <c r="K14">
        <f t="shared" si="0"/>
        <v>-12.868483868129024</v>
      </c>
      <c r="L14">
        <f t="shared" si="1"/>
        <v>0.54110089426811225</v>
      </c>
      <c r="M14">
        <f t="shared" si="2"/>
        <v>449.78893301765476</v>
      </c>
      <c r="N14">
        <f t="shared" si="3"/>
        <v>1.1457734195048048</v>
      </c>
      <c r="O14">
        <f t="shared" si="4"/>
        <v>0.23415742001137529</v>
      </c>
      <c r="P14">
        <f t="shared" si="5"/>
        <v>8.1634063720703125</v>
      </c>
      <c r="Q14" s="1">
        <v>3.5</v>
      </c>
      <c r="R14">
        <f t="shared" si="6"/>
        <v>1.9689131230115891</v>
      </c>
      <c r="S14" s="1">
        <v>1</v>
      </c>
      <c r="T14">
        <f t="shared" si="7"/>
        <v>3.9378262460231781</v>
      </c>
      <c r="U14" s="1">
        <v>15.170773506164551</v>
      </c>
      <c r="V14" s="1">
        <v>8.1634063720703125</v>
      </c>
      <c r="W14" s="1">
        <v>15.257790565490723</v>
      </c>
      <c r="X14" s="1">
        <v>400.21536254882812</v>
      </c>
      <c r="Y14" s="1">
        <v>408.8863525390625</v>
      </c>
      <c r="Z14" s="1">
        <v>7.9102287292480469</v>
      </c>
      <c r="AA14" s="1">
        <v>8.7044639587402344</v>
      </c>
      <c r="AB14" s="1">
        <v>44.891330718994141</v>
      </c>
      <c r="AC14" s="1">
        <v>49.398696899414062</v>
      </c>
      <c r="AD14" s="1">
        <v>500.51925659179688</v>
      </c>
      <c r="AE14" s="1">
        <v>175.55728149414062</v>
      </c>
      <c r="AF14" s="1">
        <v>237.53384399414062</v>
      </c>
      <c r="AG14" s="1">
        <v>98.195030212402344</v>
      </c>
      <c r="AH14" s="1">
        <v>15.08549976348877</v>
      </c>
      <c r="AI14" s="1">
        <v>-0.643809974193573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1.4300550188337056</v>
      </c>
      <c r="AR14">
        <f t="shared" si="9"/>
        <v>1.1457734195048049E-3</v>
      </c>
      <c r="AS14">
        <f t="shared" si="10"/>
        <v>281.31340637207029</v>
      </c>
      <c r="AT14">
        <f t="shared" si="11"/>
        <v>288.32077350616453</v>
      </c>
      <c r="AU14">
        <f t="shared" si="12"/>
        <v>33.355883065325543</v>
      </c>
      <c r="AV14">
        <f t="shared" si="13"/>
        <v>0.4747918650059495</v>
      </c>
      <c r="AW14">
        <f t="shared" si="14"/>
        <v>1.0888925214226399</v>
      </c>
      <c r="AX14">
        <f t="shared" si="15"/>
        <v>11.089079753499677</v>
      </c>
      <c r="AY14">
        <f t="shared" si="16"/>
        <v>2.3846157947594424</v>
      </c>
      <c r="AZ14">
        <f t="shared" si="17"/>
        <v>11.667089939117432</v>
      </c>
      <c r="BA14">
        <f t="shared" si="18"/>
        <v>1.3770358158113818</v>
      </c>
      <c r="BB14">
        <f t="shared" si="19"/>
        <v>0.47573028907476478</v>
      </c>
      <c r="BC14">
        <f t="shared" si="20"/>
        <v>0.85473510141126463</v>
      </c>
      <c r="BD14">
        <f t="shared" si="21"/>
        <v>0.52230071440011716</v>
      </c>
      <c r="BE14">
        <f t="shared" si="22"/>
        <v>0.30258629319288094</v>
      </c>
      <c r="BF14">
        <f t="shared" si="23"/>
        <v>44.167037866872825</v>
      </c>
      <c r="BG14">
        <f t="shared" si="24"/>
        <v>1.1000341053806257</v>
      </c>
      <c r="BH14">
        <f t="shared" si="25"/>
        <v>80.904766019650026</v>
      </c>
      <c r="BI14">
        <f t="shared" si="26"/>
        <v>413.2980386157447</v>
      </c>
      <c r="BJ14">
        <f t="shared" si="27"/>
        <v>-2.5190578689065133E-2</v>
      </c>
    </row>
    <row r="15" spans="1:62">
      <c r="A15" s="1">
        <v>6</v>
      </c>
      <c r="B15" s="1" t="s">
        <v>84</v>
      </c>
      <c r="C15" s="2">
        <v>41718</v>
      </c>
      <c r="D15" s="1" t="s">
        <v>74</v>
      </c>
      <c r="E15" s="1">
        <v>0</v>
      </c>
      <c r="F15" s="1" t="s">
        <v>75</v>
      </c>
      <c r="G15" s="1" t="s">
        <v>76</v>
      </c>
      <c r="H15" s="1">
        <v>0</v>
      </c>
      <c r="I15" s="1">
        <v>1029</v>
      </c>
      <c r="J15" s="1">
        <v>0</v>
      </c>
      <c r="K15">
        <f t="shared" si="0"/>
        <v>-97.820580238350374</v>
      </c>
      <c r="L15">
        <f t="shared" si="1"/>
        <v>0.37023211442572862</v>
      </c>
      <c r="M15">
        <f t="shared" si="2"/>
        <v>934.04155709969007</v>
      </c>
      <c r="N15">
        <f t="shared" si="3"/>
        <v>0.78587628766053463</v>
      </c>
      <c r="O15">
        <f t="shared" si="4"/>
        <v>0.22697231069569834</v>
      </c>
      <c r="P15">
        <f t="shared" si="5"/>
        <v>7.8018331527709961</v>
      </c>
      <c r="Q15" s="1">
        <v>4</v>
      </c>
      <c r="R15">
        <f t="shared" si="6"/>
        <v>1.8591305017471313</v>
      </c>
      <c r="S15" s="1">
        <v>1</v>
      </c>
      <c r="T15">
        <f t="shared" si="7"/>
        <v>3.7182610034942627</v>
      </c>
      <c r="U15" s="1">
        <v>15.265460014343262</v>
      </c>
      <c r="V15" s="1">
        <v>7.8018331527709961</v>
      </c>
      <c r="W15" s="1">
        <v>15.345012664794922</v>
      </c>
      <c r="X15" s="1">
        <v>399.99111938476562</v>
      </c>
      <c r="Y15" s="1">
        <v>477.85867309570312</v>
      </c>
      <c r="Z15" s="1">
        <v>7.885533332824707</v>
      </c>
      <c r="AA15" s="1">
        <v>8.5081777572631836</v>
      </c>
      <c r="AB15" s="1">
        <v>44.479442596435547</v>
      </c>
      <c r="AC15" s="1">
        <v>47.991554260253906</v>
      </c>
      <c r="AD15" s="1">
        <v>500.56814575195312</v>
      </c>
      <c r="AE15" s="1">
        <v>410.76144409179688</v>
      </c>
      <c r="AF15" s="1">
        <v>106.09783935546875</v>
      </c>
      <c r="AG15" s="1">
        <v>98.194412231445312</v>
      </c>
      <c r="AH15" s="1">
        <v>15.08549976348877</v>
      </c>
      <c r="AI15" s="1">
        <v>-0.643809974193573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1.2514203643798827</v>
      </c>
      <c r="AR15">
        <f t="shared" si="9"/>
        <v>7.8587628766053463E-4</v>
      </c>
      <c r="AS15">
        <f t="shared" si="10"/>
        <v>280.95183315277097</v>
      </c>
      <c r="AT15">
        <f t="shared" si="11"/>
        <v>288.41546001434324</v>
      </c>
      <c r="AU15">
        <f t="shared" si="12"/>
        <v>78.044673398109808</v>
      </c>
      <c r="AV15">
        <f t="shared" si="13"/>
        <v>1.1188194195524575</v>
      </c>
      <c r="AW15">
        <f t="shared" si="14"/>
        <v>1.0624278247308132</v>
      </c>
      <c r="AX15">
        <f t="shared" si="15"/>
        <v>10.819636276519066</v>
      </c>
      <c r="AY15">
        <f t="shared" si="16"/>
        <v>2.3114585192558827</v>
      </c>
      <c r="AZ15">
        <f t="shared" si="17"/>
        <v>11.533646583557129</v>
      </c>
      <c r="BA15">
        <f t="shared" si="18"/>
        <v>1.364940596465759</v>
      </c>
      <c r="BB15">
        <f t="shared" si="19"/>
        <v>0.336705870257344</v>
      </c>
      <c r="BC15">
        <f t="shared" si="20"/>
        <v>0.83545551403511487</v>
      </c>
      <c r="BD15">
        <f t="shared" si="21"/>
        <v>0.52948508243064418</v>
      </c>
      <c r="BE15">
        <f t="shared" si="22"/>
        <v>0.21321665979421925</v>
      </c>
      <c r="BF15">
        <f t="shared" si="23"/>
        <v>91.717661699148024</v>
      </c>
      <c r="BG15">
        <f t="shared" si="24"/>
        <v>1.954639749549183</v>
      </c>
      <c r="BH15">
        <f t="shared" si="25"/>
        <v>80.381426031353882</v>
      </c>
      <c r="BI15">
        <f t="shared" si="26"/>
        <v>513.37467995957604</v>
      </c>
      <c r="BJ15">
        <f t="shared" si="27"/>
        <v>-0.15316216482262468</v>
      </c>
    </row>
    <row r="16" spans="1:62">
      <c r="A16" s="1">
        <v>7</v>
      </c>
      <c r="B16" s="1" t="s">
        <v>85</v>
      </c>
      <c r="C16" s="2">
        <v>41718</v>
      </c>
      <c r="D16" s="1" t="s">
        <v>74</v>
      </c>
      <c r="E16" s="1">
        <v>0</v>
      </c>
      <c r="F16" s="1" t="s">
        <v>81</v>
      </c>
      <c r="G16" s="1" t="s">
        <v>76</v>
      </c>
      <c r="H16" s="1">
        <v>0</v>
      </c>
      <c r="I16" s="1">
        <v>1090.5</v>
      </c>
      <c r="J16" s="1">
        <v>0</v>
      </c>
      <c r="K16">
        <f t="shared" si="0"/>
        <v>1.3381695804360629</v>
      </c>
      <c r="L16">
        <f t="shared" si="1"/>
        <v>0.15098669017028327</v>
      </c>
      <c r="M16">
        <f t="shared" si="2"/>
        <v>382.21640830531186</v>
      </c>
      <c r="N16">
        <f t="shared" si="3"/>
        <v>0.43359476985721995</v>
      </c>
      <c r="O16">
        <f t="shared" si="4"/>
        <v>0.2906023312990943</v>
      </c>
      <c r="P16">
        <f t="shared" si="5"/>
        <v>8.2548580169677734</v>
      </c>
      <c r="Q16" s="1">
        <v>4</v>
      </c>
      <c r="R16">
        <f t="shared" si="6"/>
        <v>1.8591305017471313</v>
      </c>
      <c r="S16" s="1">
        <v>1</v>
      </c>
      <c r="T16">
        <f t="shared" si="7"/>
        <v>3.7182610034942627</v>
      </c>
      <c r="U16" s="1">
        <v>15.32499885559082</v>
      </c>
      <c r="V16" s="1">
        <v>8.2548580169677734</v>
      </c>
      <c r="W16" s="1">
        <v>15.423519134521484</v>
      </c>
      <c r="X16" s="1">
        <v>399.95416259765625</v>
      </c>
      <c r="Y16" s="1">
        <v>398.74655151367188</v>
      </c>
      <c r="Z16" s="1">
        <v>7.8550333976745605</v>
      </c>
      <c r="AA16" s="1">
        <v>8.1987123489379883</v>
      </c>
      <c r="AB16" s="1">
        <v>44.138725280761719</v>
      </c>
      <c r="AC16" s="1">
        <v>46.069911956787109</v>
      </c>
      <c r="AD16" s="1">
        <v>500.51345825195312</v>
      </c>
      <c r="AE16" s="1">
        <v>13.537524223327637</v>
      </c>
      <c r="AF16" s="1">
        <v>31.722204208374023</v>
      </c>
      <c r="AG16" s="1">
        <v>98.195327758789062</v>
      </c>
      <c r="AH16" s="1">
        <v>15.08549976348877</v>
      </c>
      <c r="AI16" s="1">
        <v>-0.643809974193573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1.2512836456298826</v>
      </c>
      <c r="AR16">
        <f t="shared" si="9"/>
        <v>4.3359476985721995E-4</v>
      </c>
      <c r="AS16">
        <f t="shared" si="10"/>
        <v>281.40485801696775</v>
      </c>
      <c r="AT16">
        <f t="shared" si="11"/>
        <v>288.4749988555908</v>
      </c>
      <c r="AU16">
        <f t="shared" si="12"/>
        <v>2.5721295701562781</v>
      </c>
      <c r="AV16">
        <f t="shared" si="13"/>
        <v>0.51296580826688365</v>
      </c>
      <c r="AW16">
        <f t="shared" si="14"/>
        <v>1.0956775776030914</v>
      </c>
      <c r="AX16">
        <f t="shared" si="15"/>
        <v>11.158143697982837</v>
      </c>
      <c r="AY16">
        <f t="shared" si="16"/>
        <v>2.9594313490448485</v>
      </c>
      <c r="AZ16">
        <f t="shared" si="17"/>
        <v>11.789928436279297</v>
      </c>
      <c r="BA16">
        <f t="shared" si="18"/>
        <v>1.3882531059664176</v>
      </c>
      <c r="BB16">
        <f t="shared" si="19"/>
        <v>0.14509485216624321</v>
      </c>
      <c r="BC16">
        <f t="shared" si="20"/>
        <v>0.80507524630399707</v>
      </c>
      <c r="BD16">
        <f t="shared" si="21"/>
        <v>0.58317785966242053</v>
      </c>
      <c r="BE16">
        <f t="shared" si="22"/>
        <v>9.1195840764919892E-2</v>
      </c>
      <c r="BF16">
        <f t="shared" si="23"/>
        <v>37.531865488327249</v>
      </c>
      <c r="BG16">
        <f t="shared" si="24"/>
        <v>0.95854473688710196</v>
      </c>
      <c r="BH16">
        <f t="shared" si="25"/>
        <v>74.263266827725772</v>
      </c>
      <c r="BI16">
        <f t="shared" si="26"/>
        <v>398.26069833341074</v>
      </c>
      <c r="BJ16">
        <f t="shared" si="27"/>
        <v>2.4952711886592981E-3</v>
      </c>
    </row>
    <row r="17" spans="1:62">
      <c r="A17" s="1">
        <v>8</v>
      </c>
      <c r="B17" s="1" t="s">
        <v>86</v>
      </c>
      <c r="C17" s="2">
        <v>41718</v>
      </c>
      <c r="D17" s="1" t="s">
        <v>74</v>
      </c>
      <c r="E17" s="1">
        <v>0</v>
      </c>
      <c r="F17" s="1" t="s">
        <v>75</v>
      </c>
      <c r="G17" s="1" t="s">
        <v>76</v>
      </c>
      <c r="H17" s="1">
        <v>0</v>
      </c>
      <c r="I17" s="1">
        <v>1147.5</v>
      </c>
      <c r="J17" s="1">
        <v>0</v>
      </c>
      <c r="K17">
        <f t="shared" si="0"/>
        <v>-12.880354714067019</v>
      </c>
      <c r="L17">
        <f t="shared" si="1"/>
        <v>0.31270788123861593</v>
      </c>
      <c r="M17">
        <f t="shared" si="2"/>
        <v>477.37323194369685</v>
      </c>
      <c r="N17">
        <f t="shared" si="3"/>
        <v>0.78567481826359586</v>
      </c>
      <c r="O17">
        <f t="shared" si="4"/>
        <v>0.26371921834957501</v>
      </c>
      <c r="P17">
        <f t="shared" si="5"/>
        <v>8.1185312271118164</v>
      </c>
      <c r="Q17" s="1">
        <v>3.5</v>
      </c>
      <c r="R17">
        <f t="shared" si="6"/>
        <v>1.9689131230115891</v>
      </c>
      <c r="S17" s="1">
        <v>1</v>
      </c>
      <c r="T17">
        <f t="shared" si="7"/>
        <v>3.9378262460231781</v>
      </c>
      <c r="U17" s="1">
        <v>15.296421051025391</v>
      </c>
      <c r="V17" s="1">
        <v>8.1185312271118164</v>
      </c>
      <c r="W17" s="1">
        <v>15.402408599853516</v>
      </c>
      <c r="X17" s="1">
        <v>400.10891723632812</v>
      </c>
      <c r="Y17" s="1">
        <v>408.8909912109375</v>
      </c>
      <c r="Z17" s="1">
        <v>7.8248515129089355</v>
      </c>
      <c r="AA17" s="1">
        <v>8.3696441650390625</v>
      </c>
      <c r="AB17" s="1">
        <v>44.049755096435547</v>
      </c>
      <c r="AC17" s="1">
        <v>47.116645812988281</v>
      </c>
      <c r="AD17" s="1">
        <v>500.52923583984375</v>
      </c>
      <c r="AE17" s="1">
        <v>293.66119384765625</v>
      </c>
      <c r="AF17" s="1">
        <v>214.32376098632812</v>
      </c>
      <c r="AG17" s="1">
        <v>98.195030212402344</v>
      </c>
      <c r="AH17" s="1">
        <v>15.08549976348877</v>
      </c>
      <c r="AI17" s="1">
        <v>-0.643809974193573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1.4300835309709821</v>
      </c>
      <c r="AR17">
        <f t="shared" si="9"/>
        <v>7.8567481826359586E-4</v>
      </c>
      <c r="AS17">
        <f t="shared" si="10"/>
        <v>281.26853122711179</v>
      </c>
      <c r="AT17">
        <f t="shared" si="11"/>
        <v>288.44642105102537</v>
      </c>
      <c r="AU17">
        <f t="shared" si="12"/>
        <v>55.795626130911842</v>
      </c>
      <c r="AV17">
        <f t="shared" si="13"/>
        <v>0.83629493272165512</v>
      </c>
      <c r="AW17">
        <f t="shared" si="14"/>
        <v>1.0855766800026427</v>
      </c>
      <c r="AX17">
        <f t="shared" si="15"/>
        <v>11.055311838638559</v>
      </c>
      <c r="AY17">
        <f t="shared" si="16"/>
        <v>2.6856676735994967</v>
      </c>
      <c r="AZ17">
        <f t="shared" si="17"/>
        <v>11.707476139068604</v>
      </c>
      <c r="BA17">
        <f t="shared" si="18"/>
        <v>1.3807149427070058</v>
      </c>
      <c r="BB17">
        <f t="shared" si="19"/>
        <v>0.28970225040234771</v>
      </c>
      <c r="BC17">
        <f t="shared" si="20"/>
        <v>0.82185746165306772</v>
      </c>
      <c r="BD17">
        <f t="shared" si="21"/>
        <v>0.55885748105393807</v>
      </c>
      <c r="BE17">
        <f t="shared" si="22"/>
        <v>0.18299922489016662</v>
      </c>
      <c r="BF17">
        <f t="shared" si="23"/>
        <v>46.875678933303462</v>
      </c>
      <c r="BG17">
        <f t="shared" si="24"/>
        <v>1.1674828798011618</v>
      </c>
      <c r="BH17">
        <f t="shared" si="25"/>
        <v>77.273476335188079</v>
      </c>
      <c r="BI17">
        <f t="shared" si="26"/>
        <v>413.30674695474443</v>
      </c>
      <c r="BJ17">
        <f t="shared" si="27"/>
        <v>-2.408162442350037E-2</v>
      </c>
    </row>
    <row r="18" spans="1:62">
      <c r="A18" s="1">
        <v>9</v>
      </c>
      <c r="B18" s="1" t="s">
        <v>87</v>
      </c>
      <c r="C18" s="2">
        <v>41718</v>
      </c>
      <c r="D18" s="1" t="s">
        <v>74</v>
      </c>
      <c r="E18" s="1">
        <v>0</v>
      </c>
      <c r="F18" s="1" t="s">
        <v>78</v>
      </c>
      <c r="G18" s="1" t="s">
        <v>76</v>
      </c>
      <c r="H18" s="1">
        <v>0</v>
      </c>
      <c r="I18" s="1">
        <v>1213.5</v>
      </c>
      <c r="J18" s="1">
        <v>0</v>
      </c>
      <c r="K18">
        <f t="shared" si="0"/>
        <v>3.1206011980925523</v>
      </c>
      <c r="L18">
        <f t="shared" si="1"/>
        <v>0.16467456682466011</v>
      </c>
      <c r="M18">
        <f t="shared" si="2"/>
        <v>363.87082813097288</v>
      </c>
      <c r="N18">
        <f t="shared" si="3"/>
        <v>0.44108515235174889</v>
      </c>
      <c r="O18">
        <f t="shared" si="4"/>
        <v>0.27276035724850811</v>
      </c>
      <c r="P18">
        <f t="shared" si="5"/>
        <v>7.9953508377075195</v>
      </c>
      <c r="Q18" s="1">
        <v>4.5</v>
      </c>
      <c r="R18">
        <f t="shared" si="6"/>
        <v>1.7493478804826736</v>
      </c>
      <c r="S18" s="1">
        <v>1</v>
      </c>
      <c r="T18">
        <f t="shared" si="7"/>
        <v>3.4986957609653473</v>
      </c>
      <c r="U18" s="1">
        <v>15.33344841003418</v>
      </c>
      <c r="V18" s="1">
        <v>7.9953508377075195</v>
      </c>
      <c r="W18" s="1">
        <v>15.421142578125</v>
      </c>
      <c r="X18" s="1">
        <v>400.0723876953125</v>
      </c>
      <c r="Y18" s="1">
        <v>397.10931396484375</v>
      </c>
      <c r="Z18" s="1">
        <v>7.7920446395874023</v>
      </c>
      <c r="AA18" s="1">
        <v>8.185359001159668</v>
      </c>
      <c r="AB18" s="1">
        <v>43.760826110839844</v>
      </c>
      <c r="AC18" s="1">
        <v>45.969715118408203</v>
      </c>
      <c r="AD18" s="1">
        <v>500.52487182617188</v>
      </c>
      <c r="AE18" s="1">
        <v>90.61175537109375</v>
      </c>
      <c r="AF18" s="1">
        <v>80.104896545410156</v>
      </c>
      <c r="AG18" s="1">
        <v>98.194862365722656</v>
      </c>
      <c r="AH18" s="1">
        <v>15.08549976348877</v>
      </c>
      <c r="AI18" s="1">
        <v>-0.643809974193573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1.1122774929470485</v>
      </c>
      <c r="AR18">
        <f t="shared" si="9"/>
        <v>4.4108515235174886E-4</v>
      </c>
      <c r="AS18">
        <f t="shared" si="10"/>
        <v>281.1453508377075</v>
      </c>
      <c r="AT18">
        <f t="shared" si="11"/>
        <v>288.48344841003416</v>
      </c>
      <c r="AU18">
        <f t="shared" si="12"/>
        <v>17.216233304472553</v>
      </c>
      <c r="AV18">
        <f t="shared" si="13"/>
        <v>0.71195444563584143</v>
      </c>
      <c r="AW18">
        <f t="shared" si="14"/>
        <v>1.0765205577814108</v>
      </c>
      <c r="AX18">
        <f t="shared" si="15"/>
        <v>10.963104706761083</v>
      </c>
      <c r="AY18">
        <f t="shared" si="16"/>
        <v>2.777745705601415</v>
      </c>
      <c r="AZ18">
        <f t="shared" si="17"/>
        <v>11.66439962387085</v>
      </c>
      <c r="BA18">
        <f t="shared" si="18"/>
        <v>1.3767910386644628</v>
      </c>
      <c r="BB18">
        <f t="shared" si="19"/>
        <v>0.1572721721627891</v>
      </c>
      <c r="BC18">
        <f t="shared" si="20"/>
        <v>0.80376020053290265</v>
      </c>
      <c r="BD18">
        <f t="shared" si="21"/>
        <v>0.57303083813156019</v>
      </c>
      <c r="BE18">
        <f t="shared" si="22"/>
        <v>9.893440199066017E-2</v>
      </c>
      <c r="BF18">
        <f t="shared" si="23"/>
        <v>35.730245887222409</v>
      </c>
      <c r="BG18">
        <f t="shared" si="24"/>
        <v>0.91629890142336601</v>
      </c>
      <c r="BH18">
        <f t="shared" si="25"/>
        <v>75.567812802610987</v>
      </c>
      <c r="BI18">
        <f t="shared" si="26"/>
        <v>395.90520480381667</v>
      </c>
      <c r="BJ18">
        <f t="shared" si="27"/>
        <v>5.9564007825033821E-3</v>
      </c>
    </row>
    <row r="19" spans="1:62">
      <c r="A19" s="1">
        <v>10</v>
      </c>
      <c r="B19" s="1" t="s">
        <v>88</v>
      </c>
      <c r="C19" s="2">
        <v>41718</v>
      </c>
      <c r="D19" s="1" t="s">
        <v>74</v>
      </c>
      <c r="E19" s="1">
        <v>0</v>
      </c>
      <c r="F19" s="1" t="s">
        <v>81</v>
      </c>
      <c r="G19" s="1" t="s">
        <v>76</v>
      </c>
      <c r="H19" s="1">
        <v>0</v>
      </c>
      <c r="I19" s="1">
        <v>1264</v>
      </c>
      <c r="J19" s="1">
        <v>0</v>
      </c>
      <c r="K19">
        <f t="shared" si="0"/>
        <v>-2.1397311787605915</v>
      </c>
      <c r="L19">
        <f t="shared" si="1"/>
        <v>0.56915907545131972</v>
      </c>
      <c r="M19">
        <f t="shared" si="2"/>
        <v>406.65673123805851</v>
      </c>
      <c r="N19">
        <f t="shared" si="3"/>
        <v>1.074932475801136</v>
      </c>
      <c r="O19">
        <f t="shared" si="4"/>
        <v>0.2135116285640517</v>
      </c>
      <c r="P19">
        <f t="shared" si="5"/>
        <v>7.9061694145202637</v>
      </c>
      <c r="Q19" s="1">
        <v>4.5</v>
      </c>
      <c r="R19">
        <f t="shared" si="6"/>
        <v>1.7493478804826736</v>
      </c>
      <c r="S19" s="1">
        <v>1</v>
      </c>
      <c r="T19">
        <f t="shared" si="7"/>
        <v>3.4986957609653473</v>
      </c>
      <c r="U19" s="1">
        <v>15.289892196655273</v>
      </c>
      <c r="V19" s="1">
        <v>7.9061694145202637</v>
      </c>
      <c r="W19" s="1">
        <v>15.40263557434082</v>
      </c>
      <c r="X19" s="1">
        <v>399.65835571289062</v>
      </c>
      <c r="Y19" s="1">
        <v>401.1943359375</v>
      </c>
      <c r="Z19" s="1">
        <v>7.7642731666564941</v>
      </c>
      <c r="AA19" s="1">
        <v>8.7222471237182617</v>
      </c>
      <c r="AB19" s="1">
        <v>43.727710723876953</v>
      </c>
      <c r="AC19" s="1">
        <v>49.122932434082031</v>
      </c>
      <c r="AD19" s="1">
        <v>500.53604125976562</v>
      </c>
      <c r="AE19" s="1">
        <v>27.283552169799805</v>
      </c>
      <c r="AF19" s="1">
        <v>42.258705139160156</v>
      </c>
      <c r="AG19" s="1">
        <v>98.196487426757812</v>
      </c>
      <c r="AH19" s="1">
        <v>15.08549976348877</v>
      </c>
      <c r="AI19" s="1">
        <v>-0.643809974193573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1.1123023139105901</v>
      </c>
      <c r="AR19">
        <f t="shared" si="9"/>
        <v>1.0749324758011361E-3</v>
      </c>
      <c r="AS19">
        <f t="shared" si="10"/>
        <v>281.05616941452024</v>
      </c>
      <c r="AT19">
        <f t="shared" si="11"/>
        <v>288.43989219665525</v>
      </c>
      <c r="AU19">
        <f t="shared" si="12"/>
        <v>5.1838748472129055</v>
      </c>
      <c r="AV19">
        <f t="shared" si="13"/>
        <v>0.31414519566363563</v>
      </c>
      <c r="AW19">
        <f t="shared" si="14"/>
        <v>1.0700056585813265</v>
      </c>
      <c r="AX19">
        <f t="shared" si="15"/>
        <v>10.896577735322923</v>
      </c>
      <c r="AY19">
        <f t="shared" si="16"/>
        <v>2.1743306116046615</v>
      </c>
      <c r="AZ19">
        <f t="shared" si="17"/>
        <v>11.598030805587769</v>
      </c>
      <c r="BA19">
        <f t="shared" si="18"/>
        <v>1.3707646146571191</v>
      </c>
      <c r="BB19">
        <f t="shared" si="19"/>
        <v>0.48952446060012744</v>
      </c>
      <c r="BC19">
        <f t="shared" si="20"/>
        <v>0.85649403001727475</v>
      </c>
      <c r="BD19">
        <f t="shared" si="21"/>
        <v>0.51427058463984432</v>
      </c>
      <c r="BE19">
        <f t="shared" si="22"/>
        <v>0.31223271313363249</v>
      </c>
      <c r="BF19">
        <f t="shared" si="23"/>
        <v>39.932262596024444</v>
      </c>
      <c r="BG19">
        <f t="shared" si="24"/>
        <v>1.0136153350415433</v>
      </c>
      <c r="BH19">
        <f t="shared" si="25"/>
        <v>82.667652116854285</v>
      </c>
      <c r="BI19">
        <f t="shared" si="26"/>
        <v>402.01996848422073</v>
      </c>
      <c r="BJ19">
        <f t="shared" si="27"/>
        <v>-4.3999444449563437E-3</v>
      </c>
    </row>
    <row r="20" spans="1:62">
      <c r="A20" s="1">
        <v>11</v>
      </c>
      <c r="B20" s="1" t="s">
        <v>89</v>
      </c>
      <c r="C20" s="2">
        <v>41718</v>
      </c>
      <c r="D20" s="1" t="s">
        <v>74</v>
      </c>
      <c r="E20" s="1">
        <v>0</v>
      </c>
      <c r="F20" s="1" t="s">
        <v>75</v>
      </c>
      <c r="G20" s="1" t="s">
        <v>90</v>
      </c>
      <c r="H20" s="1">
        <v>0</v>
      </c>
      <c r="I20" s="1">
        <v>1547.5</v>
      </c>
      <c r="J20" s="1">
        <v>0</v>
      </c>
      <c r="K20">
        <f t="shared" si="0"/>
        <v>9.2446118491450679</v>
      </c>
      <c r="L20">
        <f t="shared" si="1"/>
        <v>2.3799937732126919</v>
      </c>
      <c r="M20">
        <f t="shared" si="2"/>
        <v>387.64068225002518</v>
      </c>
      <c r="N20">
        <f t="shared" si="3"/>
        <v>3.7835694986063935</v>
      </c>
      <c r="O20">
        <f t="shared" si="4"/>
        <v>0.22769350781041531</v>
      </c>
      <c r="P20">
        <f t="shared" si="5"/>
        <v>7.7070484161376953</v>
      </c>
      <c r="Q20" s="1">
        <v>1</v>
      </c>
      <c r="R20">
        <f t="shared" si="6"/>
        <v>2.5178262293338776</v>
      </c>
      <c r="S20" s="1">
        <v>1</v>
      </c>
      <c r="T20">
        <f t="shared" si="7"/>
        <v>5.0356524586677551</v>
      </c>
      <c r="U20" s="1">
        <v>15.341357231140137</v>
      </c>
      <c r="V20" s="1">
        <v>7.7070484161376953</v>
      </c>
      <c r="W20" s="1">
        <v>15.380468368530273</v>
      </c>
      <c r="X20" s="1">
        <v>399.9215087890625</v>
      </c>
      <c r="Y20" s="1">
        <v>397.77377319335938</v>
      </c>
      <c r="Z20" s="1">
        <v>7.6809978485107422</v>
      </c>
      <c r="AA20" s="1">
        <v>8.4305686950683594</v>
      </c>
      <c r="AB20" s="1">
        <v>43.118030548095703</v>
      </c>
      <c r="AC20" s="1">
        <v>47.325817108154297</v>
      </c>
      <c r="AD20" s="1">
        <v>500.50930786132812</v>
      </c>
      <c r="AE20" s="1">
        <v>296.12130737304688</v>
      </c>
      <c r="AF20" s="1">
        <v>505.20852661132812</v>
      </c>
      <c r="AG20" s="1">
        <v>98.201118469238281</v>
      </c>
      <c r="AH20" s="1">
        <v>15.08549976348877</v>
      </c>
      <c r="AI20" s="1">
        <v>-0.643809974193573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5.0050930786132808</v>
      </c>
      <c r="AR20">
        <f t="shared" si="9"/>
        <v>3.7835694986063937E-3</v>
      </c>
      <c r="AS20">
        <f t="shared" si="10"/>
        <v>280.85704841613767</v>
      </c>
      <c r="AT20">
        <f t="shared" si="11"/>
        <v>288.49135723114011</v>
      </c>
      <c r="AU20">
        <f t="shared" si="12"/>
        <v>56.263047694870693</v>
      </c>
      <c r="AV20">
        <f t="shared" si="13"/>
        <v>-0.24959277897560028</v>
      </c>
      <c r="AW20">
        <f t="shared" si="14"/>
        <v>1.0555847829978748</v>
      </c>
      <c r="AX20">
        <f t="shared" si="15"/>
        <v>10.749213445349291</v>
      </c>
      <c r="AY20">
        <f t="shared" si="16"/>
        <v>2.3186447502809315</v>
      </c>
      <c r="AZ20">
        <f t="shared" si="17"/>
        <v>11.524202823638916</v>
      </c>
      <c r="BA20">
        <f t="shared" si="18"/>
        <v>1.3640881744974518</v>
      </c>
      <c r="BB20">
        <f t="shared" si="19"/>
        <v>1.6161533494098934</v>
      </c>
      <c r="BC20">
        <f t="shared" si="20"/>
        <v>0.82789127518745953</v>
      </c>
      <c r="BD20">
        <f t="shared" si="21"/>
        <v>0.53619689930999226</v>
      </c>
      <c r="BE20">
        <f t="shared" si="22"/>
        <v>1.0589510148326373</v>
      </c>
      <c r="BF20">
        <f t="shared" si="23"/>
        <v>38.066748561131078</v>
      </c>
      <c r="BG20">
        <f t="shared" si="24"/>
        <v>0.97452549256331067</v>
      </c>
      <c r="BH20">
        <f t="shared" si="25"/>
        <v>85.210645869478157</v>
      </c>
      <c r="BI20">
        <f t="shared" si="26"/>
        <v>395.29540001356139</v>
      </c>
      <c r="BJ20">
        <f t="shared" si="27"/>
        <v>1.9927865248400487E-2</v>
      </c>
    </row>
    <row r="21" spans="1:62">
      <c r="A21" s="1">
        <v>12</v>
      </c>
      <c r="B21" s="1" t="s">
        <v>91</v>
      </c>
      <c r="C21" s="2">
        <v>41718</v>
      </c>
      <c r="D21" s="1" t="s">
        <v>74</v>
      </c>
      <c r="E21" s="1">
        <v>0</v>
      </c>
      <c r="F21" s="1" t="s">
        <v>78</v>
      </c>
      <c r="G21" s="1" t="s">
        <v>90</v>
      </c>
      <c r="H21" s="1">
        <v>0</v>
      </c>
      <c r="I21" s="1">
        <v>1604.5</v>
      </c>
      <c r="J21" s="1">
        <v>0</v>
      </c>
      <c r="K21">
        <f t="shared" si="0"/>
        <v>-22.619061422893846</v>
      </c>
      <c r="L21">
        <f t="shared" si="1"/>
        <v>0.53936655116943488</v>
      </c>
      <c r="M21">
        <f t="shared" si="2"/>
        <v>483.3767294860869</v>
      </c>
      <c r="N21">
        <f t="shared" si="3"/>
        <v>1.2239008016300308</v>
      </c>
      <c r="O21">
        <f t="shared" si="4"/>
        <v>0.24790267210763139</v>
      </c>
      <c r="P21">
        <f t="shared" si="5"/>
        <v>7.806612491607666</v>
      </c>
      <c r="Q21" s="1">
        <v>2.5</v>
      </c>
      <c r="R21">
        <f t="shared" si="6"/>
        <v>2.1884783655405045</v>
      </c>
      <c r="S21" s="1">
        <v>1</v>
      </c>
      <c r="T21">
        <f t="shared" si="7"/>
        <v>4.3769567310810089</v>
      </c>
      <c r="U21" s="1">
        <v>15.463868141174316</v>
      </c>
      <c r="V21" s="1">
        <v>7.806612491607666</v>
      </c>
      <c r="W21" s="1">
        <v>15.523895263671875</v>
      </c>
      <c r="X21" s="1">
        <v>399.9476318359375</v>
      </c>
      <c r="Y21" s="1">
        <v>410.99362182617188</v>
      </c>
      <c r="Z21" s="1">
        <v>7.6916518211364746</v>
      </c>
      <c r="AA21" s="1">
        <v>8.2978639602661133</v>
      </c>
      <c r="AB21" s="1">
        <v>42.840351104736328</v>
      </c>
      <c r="AC21" s="1">
        <v>46.216785430908203</v>
      </c>
      <c r="AD21" s="1">
        <v>500.544677734375</v>
      </c>
      <c r="AE21" s="1">
        <v>38.059818267822266</v>
      </c>
      <c r="AF21" s="1">
        <v>70.438728332519531</v>
      </c>
      <c r="AG21" s="1">
        <v>98.202529907226562</v>
      </c>
      <c r="AH21" s="1">
        <v>15.08549976348877</v>
      </c>
      <c r="AI21" s="1">
        <v>-0.643809974193573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2.0021787109374998</v>
      </c>
      <c r="AR21">
        <f t="shared" si="9"/>
        <v>1.2239008016300308E-3</v>
      </c>
      <c r="AS21">
        <f t="shared" si="10"/>
        <v>280.95661249160764</v>
      </c>
      <c r="AT21">
        <f t="shared" si="11"/>
        <v>288.61386814117429</v>
      </c>
      <c r="AU21">
        <f t="shared" si="12"/>
        <v>7.2313653801445525</v>
      </c>
      <c r="AV21">
        <f t="shared" si="13"/>
        <v>0.24157487483802947</v>
      </c>
      <c r="AW21">
        <f t="shared" si="14"/>
        <v>1.0627739058317618</v>
      </c>
      <c r="AX21">
        <f t="shared" si="15"/>
        <v>10.822266053998614</v>
      </c>
      <c r="AY21">
        <f t="shared" si="16"/>
        <v>2.5244020937325011</v>
      </c>
      <c r="AZ21">
        <f t="shared" si="17"/>
        <v>11.635240316390991</v>
      </c>
      <c r="BA21">
        <f t="shared" si="18"/>
        <v>1.3741404479902846</v>
      </c>
      <c r="BB21">
        <f t="shared" si="19"/>
        <v>0.48019300626226519</v>
      </c>
      <c r="BC21">
        <f t="shared" si="20"/>
        <v>0.81487123372413039</v>
      </c>
      <c r="BD21">
        <f t="shared" si="21"/>
        <v>0.55926921426615417</v>
      </c>
      <c r="BE21">
        <f t="shared" si="22"/>
        <v>0.30492958704720458</v>
      </c>
      <c r="BF21">
        <f t="shared" si="23"/>
        <v>47.468817733814817</v>
      </c>
      <c r="BG21">
        <f t="shared" si="24"/>
        <v>1.1761173502846454</v>
      </c>
      <c r="BH21">
        <f t="shared" si="25"/>
        <v>79.032627892788128</v>
      </c>
      <c r="BI21">
        <f t="shared" si="26"/>
        <v>417.97009767389289</v>
      </c>
      <c r="BJ21">
        <f t="shared" si="27"/>
        <v>-4.276965923324106E-2</v>
      </c>
    </row>
    <row r="22" spans="1:62">
      <c r="A22" s="1">
        <v>13</v>
      </c>
      <c r="B22" s="1" t="s">
        <v>92</v>
      </c>
      <c r="C22" s="2">
        <v>41718</v>
      </c>
      <c r="D22" s="1" t="s">
        <v>74</v>
      </c>
      <c r="E22" s="1">
        <v>0</v>
      </c>
      <c r="F22" s="1" t="s">
        <v>81</v>
      </c>
      <c r="G22" s="1" t="s">
        <v>90</v>
      </c>
      <c r="H22" s="1">
        <v>0</v>
      </c>
      <c r="I22" s="1">
        <v>1706</v>
      </c>
      <c r="J22" s="1">
        <v>0</v>
      </c>
      <c r="K22">
        <f t="shared" si="0"/>
        <v>-7.2844830510384666</v>
      </c>
      <c r="L22">
        <f t="shared" si="1"/>
        <v>0.27939669521302257</v>
      </c>
      <c r="M22">
        <f t="shared" si="2"/>
        <v>449.88919512524001</v>
      </c>
      <c r="N22">
        <f t="shared" si="3"/>
        <v>0.67225257711369768</v>
      </c>
      <c r="O22">
        <f t="shared" si="4"/>
        <v>0.25395144987481721</v>
      </c>
      <c r="P22">
        <f t="shared" si="5"/>
        <v>7.9677734375</v>
      </c>
      <c r="Q22" s="1">
        <v>5</v>
      </c>
      <c r="R22">
        <f t="shared" si="6"/>
        <v>1.6395652592182159</v>
      </c>
      <c r="S22" s="1">
        <v>1</v>
      </c>
      <c r="T22">
        <f t="shared" si="7"/>
        <v>3.2791305184364319</v>
      </c>
      <c r="U22" s="1">
        <v>15.507035255432129</v>
      </c>
      <c r="V22" s="1">
        <v>7.9677734375</v>
      </c>
      <c r="W22" s="1">
        <v>15.592663764953613</v>
      </c>
      <c r="X22" s="1">
        <v>399.8966064453125</v>
      </c>
      <c r="Y22" s="1">
        <v>406.89981079101562</v>
      </c>
      <c r="Z22" s="1">
        <v>7.6894955635070801</v>
      </c>
      <c r="AA22" s="1">
        <v>8.3553953170776367</v>
      </c>
      <c r="AB22" s="1">
        <v>42.711513519287109</v>
      </c>
      <c r="AC22" s="1">
        <v>46.410270690917969</v>
      </c>
      <c r="AD22" s="1">
        <v>500.55255126953125</v>
      </c>
      <c r="AE22" s="1">
        <v>27.540176391601562</v>
      </c>
      <c r="AF22" s="1">
        <v>28.852994918823242</v>
      </c>
      <c r="AG22" s="1">
        <v>98.206100463867188</v>
      </c>
      <c r="AH22" s="1">
        <v>15.08549976348877</v>
      </c>
      <c r="AI22" s="1">
        <v>-0.643809974193573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1.0011051025390625</v>
      </c>
      <c r="AR22">
        <f t="shared" si="9"/>
        <v>6.7225257711369768E-4</v>
      </c>
      <c r="AS22">
        <f t="shared" si="10"/>
        <v>281.11777343749998</v>
      </c>
      <c r="AT22">
        <f t="shared" si="11"/>
        <v>288.65703525543211</v>
      </c>
      <c r="AU22">
        <f t="shared" si="12"/>
        <v>5.2326334487433996</v>
      </c>
      <c r="AV22">
        <f t="shared" si="13"/>
        <v>0.54042943632782725</v>
      </c>
      <c r="AW22">
        <f t="shared" si="14"/>
        <v>1.0745022417990691</v>
      </c>
      <c r="AX22">
        <f t="shared" si="15"/>
        <v>10.941298317759891</v>
      </c>
      <c r="AY22">
        <f t="shared" si="16"/>
        <v>2.5859030006822543</v>
      </c>
      <c r="AZ22">
        <f t="shared" si="17"/>
        <v>11.737404346466064</v>
      </c>
      <c r="BA22">
        <f t="shared" si="18"/>
        <v>1.3834469396016724</v>
      </c>
      <c r="BB22">
        <f t="shared" si="19"/>
        <v>0.25745994761796864</v>
      </c>
      <c r="BC22">
        <f t="shared" si="20"/>
        <v>0.82055079192425184</v>
      </c>
      <c r="BD22">
        <f t="shared" si="21"/>
        <v>0.56289614767742058</v>
      </c>
      <c r="BE22">
        <f t="shared" si="22"/>
        <v>0.16274933569666233</v>
      </c>
      <c r="BF22">
        <f t="shared" si="23"/>
        <v>44.181863494077668</v>
      </c>
      <c r="BG22">
        <f t="shared" si="24"/>
        <v>1.1056510305341571</v>
      </c>
      <c r="BH22">
        <f t="shared" si="25"/>
        <v>78.009133019092772</v>
      </c>
      <c r="BI22">
        <f t="shared" si="26"/>
        <v>409.89879240019872</v>
      </c>
      <c r="BJ22">
        <f t="shared" si="27"/>
        <v>-1.3863329627694482E-2</v>
      </c>
    </row>
    <row r="23" spans="1:62">
      <c r="A23" s="1">
        <v>14</v>
      </c>
      <c r="B23" s="1" t="s">
        <v>93</v>
      </c>
      <c r="C23" s="2">
        <v>41718</v>
      </c>
      <c r="D23" s="1" t="s">
        <v>74</v>
      </c>
      <c r="E23" s="1">
        <v>0</v>
      </c>
      <c r="F23" s="1" t="s">
        <v>78</v>
      </c>
      <c r="G23" s="1" t="s">
        <v>90</v>
      </c>
      <c r="H23" s="1">
        <v>0</v>
      </c>
      <c r="I23" s="1">
        <v>1911</v>
      </c>
      <c r="J23" s="1">
        <v>0</v>
      </c>
      <c r="K23">
        <f t="shared" si="0"/>
        <v>10.111809759897934</v>
      </c>
      <c r="L23">
        <f t="shared" si="1"/>
        <v>3.1646370776802959</v>
      </c>
      <c r="M23">
        <f t="shared" si="2"/>
        <v>387.06948200272689</v>
      </c>
      <c r="N23">
        <f t="shared" si="3"/>
        <v>4.0723460547616819</v>
      </c>
      <c r="O23">
        <f t="shared" si="4"/>
        <v>0.20734460880478134</v>
      </c>
      <c r="P23">
        <f t="shared" si="5"/>
        <v>7.9897050857543945</v>
      </c>
      <c r="Q23" s="1">
        <v>1.5</v>
      </c>
      <c r="R23">
        <f t="shared" si="6"/>
        <v>2.4080436080694199</v>
      </c>
      <c r="S23" s="1">
        <v>1</v>
      </c>
      <c r="T23">
        <f t="shared" si="7"/>
        <v>4.8160872161388397</v>
      </c>
      <c r="U23" s="1">
        <v>15.739302635192871</v>
      </c>
      <c r="V23" s="1">
        <v>7.9897050857543945</v>
      </c>
      <c r="W23" s="1">
        <v>15.76801872253418</v>
      </c>
      <c r="X23" s="1">
        <v>399.83261108398438</v>
      </c>
      <c r="Y23" s="1">
        <v>396.31854248046875</v>
      </c>
      <c r="Z23" s="1">
        <v>7.636533260345459</v>
      </c>
      <c r="AA23" s="1">
        <v>8.8461704254150391</v>
      </c>
      <c r="AB23" s="1">
        <v>41.791614532470703</v>
      </c>
      <c r="AC23" s="1">
        <v>48.411460876464844</v>
      </c>
      <c r="AD23" s="1">
        <v>500.5205078125</v>
      </c>
      <c r="AE23" s="1">
        <v>136.785888671875</v>
      </c>
      <c r="AF23" s="1">
        <v>370.7880859375</v>
      </c>
      <c r="AG23" s="1">
        <v>98.207748413085938</v>
      </c>
      <c r="AH23" s="1">
        <v>15.08549976348877</v>
      </c>
      <c r="AI23" s="1">
        <v>-0.643809974193573</v>
      </c>
      <c r="AJ23" s="1">
        <v>0.66666668653488159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3.3368033854166663</v>
      </c>
      <c r="AR23">
        <f t="shared" si="9"/>
        <v>4.0723460547616823E-3</v>
      </c>
      <c r="AS23">
        <f t="shared" si="10"/>
        <v>281.13970508575437</v>
      </c>
      <c r="AT23">
        <f t="shared" si="11"/>
        <v>288.88930263519285</v>
      </c>
      <c r="AU23">
        <f t="shared" si="12"/>
        <v>25.989318521533278</v>
      </c>
      <c r="AV23">
        <f t="shared" si="13"/>
        <v>-0.57195451758646454</v>
      </c>
      <c r="AW23">
        <f t="shared" si="14"/>
        <v>1.0761070883632229</v>
      </c>
      <c r="AX23">
        <f t="shared" si="15"/>
        <v>10.95745606382148</v>
      </c>
      <c r="AY23">
        <f t="shared" si="16"/>
        <v>2.1112856384064411</v>
      </c>
      <c r="AZ23">
        <f t="shared" si="17"/>
        <v>11.864503860473633</v>
      </c>
      <c r="BA23">
        <f t="shared" si="18"/>
        <v>1.3951023023341083</v>
      </c>
      <c r="BB23">
        <f t="shared" si="19"/>
        <v>1.9097474881244727</v>
      </c>
      <c r="BC23">
        <f t="shared" si="20"/>
        <v>0.86876247955844155</v>
      </c>
      <c r="BD23">
        <f t="shared" si="21"/>
        <v>0.52633982277566671</v>
      </c>
      <c r="BE23">
        <f t="shared" si="22"/>
        <v>1.2657418938384928</v>
      </c>
      <c r="BF23">
        <f t="shared" si="23"/>
        <v>38.013222306907302</v>
      </c>
      <c r="BG23">
        <f t="shared" si="24"/>
        <v>0.97666255931439883</v>
      </c>
      <c r="BH23">
        <f t="shared" si="25"/>
        <v>88.256135660061531</v>
      </c>
      <c r="BI23">
        <f t="shared" si="26"/>
        <v>393.48409564360134</v>
      </c>
      <c r="BJ23">
        <f t="shared" si="27"/>
        <v>2.2680186157933182E-2</v>
      </c>
    </row>
    <row r="24" spans="1:62">
      <c r="A24" s="1">
        <v>15</v>
      </c>
      <c r="B24" s="1" t="s">
        <v>94</v>
      </c>
      <c r="C24" s="2">
        <v>41718</v>
      </c>
      <c r="D24" s="1" t="s">
        <v>74</v>
      </c>
      <c r="E24" s="1">
        <v>0</v>
      </c>
      <c r="F24" s="1" t="s">
        <v>81</v>
      </c>
      <c r="G24" s="1" t="s">
        <v>90</v>
      </c>
      <c r="H24" s="1">
        <v>0</v>
      </c>
      <c r="I24" s="1">
        <v>1997</v>
      </c>
      <c r="J24" s="1">
        <v>0</v>
      </c>
      <c r="K24">
        <f t="shared" si="0"/>
        <v>-21.810410511751964</v>
      </c>
      <c r="L24">
        <f t="shared" si="1"/>
        <v>0.47018416295376553</v>
      </c>
      <c r="M24">
        <f t="shared" si="2"/>
        <v>497.24103762900489</v>
      </c>
      <c r="N24">
        <f t="shared" si="3"/>
        <v>1.0969995259991401</v>
      </c>
      <c r="O24">
        <f t="shared" si="4"/>
        <v>0.25558313642734631</v>
      </c>
      <c r="P24">
        <f t="shared" si="5"/>
        <v>8.1658239364624023</v>
      </c>
      <c r="Q24" s="1">
        <v>4</v>
      </c>
      <c r="R24">
        <f t="shared" si="6"/>
        <v>1.8591305017471313</v>
      </c>
      <c r="S24" s="1">
        <v>1</v>
      </c>
      <c r="T24">
        <f t="shared" si="7"/>
        <v>3.7182610034942627</v>
      </c>
      <c r="U24" s="1">
        <v>15.748844146728516</v>
      </c>
      <c r="V24" s="1">
        <v>8.1658239364624023</v>
      </c>
      <c r="W24" s="1">
        <v>15.825894355773926</v>
      </c>
      <c r="X24" s="1">
        <v>399.81344604492188</v>
      </c>
      <c r="Y24" s="1">
        <v>416.87677001953125</v>
      </c>
      <c r="Z24" s="1">
        <v>7.617680549621582</v>
      </c>
      <c r="AA24" s="1">
        <v>8.4868564605712891</v>
      </c>
      <c r="AB24" s="1">
        <v>41.663650512695312</v>
      </c>
      <c r="AC24" s="1">
        <v>46.417469024658203</v>
      </c>
      <c r="AD24" s="1">
        <v>500.56124877929688</v>
      </c>
      <c r="AE24" s="1">
        <v>20.206048965454102</v>
      </c>
      <c r="AF24" s="1">
        <v>29.932464599609375</v>
      </c>
      <c r="AG24" s="1">
        <v>98.209304809570312</v>
      </c>
      <c r="AH24" s="1">
        <v>15.08549976348877</v>
      </c>
      <c r="AI24" s="1">
        <v>-0.643809974193573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1.251403121948242</v>
      </c>
      <c r="AR24">
        <f t="shared" si="9"/>
        <v>1.0969995259991401E-3</v>
      </c>
      <c r="AS24">
        <f t="shared" si="10"/>
        <v>281.31582393646238</v>
      </c>
      <c r="AT24">
        <f t="shared" si="11"/>
        <v>288.89884414672849</v>
      </c>
      <c r="AU24">
        <f t="shared" si="12"/>
        <v>3.8391492552613045</v>
      </c>
      <c r="AV24">
        <f t="shared" si="13"/>
        <v>0.29675066004561496</v>
      </c>
      <c r="AW24">
        <f t="shared" si="14"/>
        <v>1.0890714094386631</v>
      </c>
      <c r="AX24">
        <f t="shared" si="15"/>
        <v>11.089289467534599</v>
      </c>
      <c r="AY24">
        <f t="shared" si="16"/>
        <v>2.6024330069633095</v>
      </c>
      <c r="AZ24">
        <f t="shared" si="17"/>
        <v>11.957334041595459</v>
      </c>
      <c r="BA24">
        <f t="shared" si="18"/>
        <v>1.4036696008739151</v>
      </c>
      <c r="BB24">
        <f t="shared" si="19"/>
        <v>0.41740248901340637</v>
      </c>
      <c r="BC24">
        <f t="shared" si="20"/>
        <v>0.83348827301131678</v>
      </c>
      <c r="BD24">
        <f t="shared" si="21"/>
        <v>0.57018132786259834</v>
      </c>
      <c r="BE24">
        <f t="shared" si="22"/>
        <v>0.26515536997678124</v>
      </c>
      <c r="BF24">
        <f t="shared" si="23"/>
        <v>48.833696628333968</v>
      </c>
      <c r="BG24">
        <f t="shared" si="24"/>
        <v>1.1927770348194466</v>
      </c>
      <c r="BH24">
        <f t="shared" si="25"/>
        <v>78.960533512475479</v>
      </c>
      <c r="BI24">
        <f t="shared" si="26"/>
        <v>424.79554015513895</v>
      </c>
      <c r="BJ24">
        <f t="shared" si="27"/>
        <v>-4.0540954114186095E-2</v>
      </c>
    </row>
    <row r="25" spans="1:62">
      <c r="A25" s="1">
        <v>16</v>
      </c>
      <c r="B25" s="1" t="s">
        <v>95</v>
      </c>
      <c r="C25" s="2">
        <v>41718</v>
      </c>
      <c r="D25" s="1" t="s">
        <v>74</v>
      </c>
      <c r="E25" s="1">
        <v>0</v>
      </c>
      <c r="F25" s="1" t="s">
        <v>81</v>
      </c>
      <c r="G25" s="1" t="s">
        <v>90</v>
      </c>
      <c r="H25" s="1">
        <v>0</v>
      </c>
      <c r="I25" s="1">
        <v>2022</v>
      </c>
      <c r="J25" s="1">
        <v>0</v>
      </c>
      <c r="K25">
        <f t="shared" si="0"/>
        <v>-7.2371917009474149</v>
      </c>
      <c r="L25">
        <f t="shared" si="1"/>
        <v>0.30177403921842322</v>
      </c>
      <c r="M25">
        <f t="shared" si="2"/>
        <v>444.4670007115007</v>
      </c>
      <c r="N25">
        <f t="shared" si="3"/>
        <v>0.80300489463918057</v>
      </c>
      <c r="O25">
        <f t="shared" si="4"/>
        <v>0.27980540380529406</v>
      </c>
      <c r="P25">
        <f t="shared" si="5"/>
        <v>8.1793756484985352</v>
      </c>
      <c r="Q25" s="1">
        <v>4</v>
      </c>
      <c r="R25">
        <f t="shared" si="6"/>
        <v>1.8591305017471313</v>
      </c>
      <c r="S25" s="1">
        <v>1</v>
      </c>
      <c r="T25">
        <f t="shared" si="7"/>
        <v>3.7182610034942627</v>
      </c>
      <c r="U25" s="1">
        <v>15.781408309936523</v>
      </c>
      <c r="V25" s="1">
        <v>8.1793756484985352</v>
      </c>
      <c r="W25" s="1">
        <v>15.849514007568359</v>
      </c>
      <c r="X25" s="1">
        <v>399.83969116210938</v>
      </c>
      <c r="Y25" s="1">
        <v>405.36380004882812</v>
      </c>
      <c r="Z25" s="1">
        <v>7.6139430999755859</v>
      </c>
      <c r="AA25" s="1">
        <v>8.2504434585571289</v>
      </c>
      <c r="AB25" s="1">
        <v>41.556476593017578</v>
      </c>
      <c r="AC25" s="1">
        <v>45.030460357666016</v>
      </c>
      <c r="AD25" s="1">
        <v>500.47402954101562</v>
      </c>
      <c r="AE25" s="1">
        <v>23.531635284423828</v>
      </c>
      <c r="AF25" s="1">
        <v>33.588287353515625</v>
      </c>
      <c r="AG25" s="1">
        <v>98.209175109863281</v>
      </c>
      <c r="AH25" s="1">
        <v>15.08549976348877</v>
      </c>
      <c r="AI25" s="1">
        <v>-0.643809974193573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1.251185073852539</v>
      </c>
      <c r="AR25">
        <f t="shared" si="9"/>
        <v>8.0300489463918051E-4</v>
      </c>
      <c r="AS25">
        <f t="shared" si="10"/>
        <v>281.32937564849851</v>
      </c>
      <c r="AT25">
        <f t="shared" si="11"/>
        <v>288.9314083099365</v>
      </c>
      <c r="AU25">
        <f t="shared" si="12"/>
        <v>4.4710106479367369</v>
      </c>
      <c r="AV25">
        <f t="shared" si="13"/>
        <v>0.42803407914391334</v>
      </c>
      <c r="AW25">
        <f t="shared" si="14"/>
        <v>1.0900746501607572</v>
      </c>
      <c r="AX25">
        <f t="shared" si="15"/>
        <v>11.099519458760627</v>
      </c>
      <c r="AY25">
        <f t="shared" si="16"/>
        <v>2.8490760002034978</v>
      </c>
      <c r="AZ25">
        <f t="shared" si="17"/>
        <v>11.980391979217529</v>
      </c>
      <c r="BA25">
        <f t="shared" si="18"/>
        <v>1.4058047833252569</v>
      </c>
      <c r="BB25">
        <f t="shared" si="19"/>
        <v>0.27912061212671535</v>
      </c>
      <c r="BC25">
        <f t="shared" si="20"/>
        <v>0.81026924635546316</v>
      </c>
      <c r="BD25">
        <f t="shared" si="21"/>
        <v>0.59553553696979378</v>
      </c>
      <c r="BE25">
        <f t="shared" si="22"/>
        <v>0.17635340426793764</v>
      </c>
      <c r="BF25">
        <f t="shared" si="23"/>
        <v>43.6507375034315</v>
      </c>
      <c r="BG25">
        <f t="shared" si="24"/>
        <v>1.0964644614491041</v>
      </c>
      <c r="BH25">
        <f t="shared" si="25"/>
        <v>76.026461557852855</v>
      </c>
      <c r="BI25">
        <f t="shared" si="26"/>
        <v>407.99142860612881</v>
      </c>
      <c r="BJ25">
        <f t="shared" si="27"/>
        <v>-1.3486020491133059E-2</v>
      </c>
    </row>
    <row r="26" spans="1:62">
      <c r="A26" s="1">
        <v>17</v>
      </c>
      <c r="B26" s="1" t="s">
        <v>96</v>
      </c>
      <c r="C26" s="2">
        <v>41718</v>
      </c>
      <c r="D26" s="1" t="s">
        <v>74</v>
      </c>
      <c r="E26" s="1">
        <v>0</v>
      </c>
      <c r="F26" s="1" t="s">
        <v>81</v>
      </c>
      <c r="G26" s="1" t="s">
        <v>90</v>
      </c>
      <c r="H26" s="1">
        <v>0</v>
      </c>
      <c r="I26" s="1">
        <v>2051.5</v>
      </c>
      <c r="J26" s="1">
        <v>0</v>
      </c>
      <c r="K26">
        <f t="shared" si="0"/>
        <v>-6.5499744810884284</v>
      </c>
      <c r="L26">
        <f t="shared" si="1"/>
        <v>0.32281655652406327</v>
      </c>
      <c r="M26">
        <f t="shared" si="2"/>
        <v>437.82971312191177</v>
      </c>
      <c r="N26">
        <f t="shared" si="3"/>
        <v>0.8407455603725188</v>
      </c>
      <c r="O26">
        <f t="shared" si="4"/>
        <v>0.27529620667509302</v>
      </c>
      <c r="P26">
        <f t="shared" si="5"/>
        <v>8.1476955413818359</v>
      </c>
      <c r="Q26" s="1">
        <v>4</v>
      </c>
      <c r="R26">
        <f t="shared" si="6"/>
        <v>1.8591305017471313</v>
      </c>
      <c r="S26" s="1">
        <v>1</v>
      </c>
      <c r="T26">
        <f t="shared" si="7"/>
        <v>3.7182610034942627</v>
      </c>
      <c r="U26" s="1">
        <v>15.807034492492676</v>
      </c>
      <c r="V26" s="1">
        <v>8.1476955413818359</v>
      </c>
      <c r="W26" s="1">
        <v>15.869559288024902</v>
      </c>
      <c r="X26" s="1">
        <v>399.87603759765625</v>
      </c>
      <c r="Y26" s="1">
        <v>404.83847045898438</v>
      </c>
      <c r="Z26" s="1">
        <v>7.6060891151428223</v>
      </c>
      <c r="AA26" s="1">
        <v>8.2724161148071289</v>
      </c>
      <c r="AB26" s="1">
        <v>41.445980072021484</v>
      </c>
      <c r="AC26" s="1">
        <v>45.076835632324219</v>
      </c>
      <c r="AD26" s="1">
        <v>500.52935791015625</v>
      </c>
      <c r="AE26" s="1">
        <v>27.04258918762207</v>
      </c>
      <c r="AF26" s="1">
        <v>36.804512023925781</v>
      </c>
      <c r="AG26" s="1">
        <v>98.210052490234375</v>
      </c>
      <c r="AH26" s="1">
        <v>15.08549976348877</v>
      </c>
      <c r="AI26" s="1">
        <v>-0.643809974193573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1.2513233947753906</v>
      </c>
      <c r="AR26">
        <f t="shared" si="9"/>
        <v>8.4074556037251884E-4</v>
      </c>
      <c r="AS26">
        <f t="shared" si="10"/>
        <v>281.29769554138181</v>
      </c>
      <c r="AT26">
        <f t="shared" si="11"/>
        <v>288.95703449249265</v>
      </c>
      <c r="AU26">
        <f t="shared" si="12"/>
        <v>5.1380918811736365</v>
      </c>
      <c r="AV26">
        <f t="shared" si="13"/>
        <v>0.42398671066593735</v>
      </c>
      <c r="AW26">
        <f t="shared" si="14"/>
        <v>1.0877306275313618</v>
      </c>
      <c r="AX26">
        <f t="shared" si="15"/>
        <v>11.075552857886128</v>
      </c>
      <c r="AY26">
        <f t="shared" si="16"/>
        <v>2.8031367430789995</v>
      </c>
      <c r="AZ26">
        <f t="shared" si="17"/>
        <v>11.977365016937256</v>
      </c>
      <c r="BA26">
        <f t="shared" si="18"/>
        <v>1.405524321444849</v>
      </c>
      <c r="BB26">
        <f t="shared" si="19"/>
        <v>0.29702874928247663</v>
      </c>
      <c r="BC26">
        <f t="shared" si="20"/>
        <v>0.81243442085626882</v>
      </c>
      <c r="BD26">
        <f t="shared" si="21"/>
        <v>0.59308990058858013</v>
      </c>
      <c r="BE26">
        <f t="shared" si="22"/>
        <v>0.18779952538569439</v>
      </c>
      <c r="BF26">
        <f t="shared" si="23"/>
        <v>42.999279107487219</v>
      </c>
      <c r="BG26">
        <f t="shared" si="24"/>
        <v>1.0814923607075277</v>
      </c>
      <c r="BH26">
        <f t="shared" si="25"/>
        <v>76.485087450226686</v>
      </c>
      <c r="BI26">
        <f t="shared" si="26"/>
        <v>407.21658903139218</v>
      </c>
      <c r="BJ26">
        <f t="shared" si="27"/>
        <v>-1.2302430315386331E-2</v>
      </c>
    </row>
    <row r="27" spans="1:62">
      <c r="A27" s="1">
        <v>18</v>
      </c>
      <c r="B27" s="1" t="s">
        <v>97</v>
      </c>
      <c r="C27" s="2">
        <v>41718</v>
      </c>
      <c r="D27" s="1" t="s">
        <v>74</v>
      </c>
      <c r="E27" s="1">
        <v>0</v>
      </c>
      <c r="F27" s="1" t="s">
        <v>75</v>
      </c>
      <c r="G27" s="1" t="s">
        <v>90</v>
      </c>
      <c r="H27" s="1">
        <v>0</v>
      </c>
      <c r="I27" s="1">
        <v>2149</v>
      </c>
      <c r="J27" s="1">
        <v>0</v>
      </c>
      <c r="K27">
        <f t="shared" si="0"/>
        <v>29.4939921398704</v>
      </c>
      <c r="L27">
        <f t="shared" si="1"/>
        <v>3.1956940902362305</v>
      </c>
      <c r="M27">
        <f t="shared" si="2"/>
        <v>369.8415856658338</v>
      </c>
      <c r="N27">
        <f t="shared" si="3"/>
        <v>4.6425420965055446</v>
      </c>
      <c r="O27">
        <f t="shared" si="4"/>
        <v>0.23096091726226864</v>
      </c>
      <c r="P27">
        <f t="shared" si="5"/>
        <v>7.8645944595336914</v>
      </c>
      <c r="Q27" s="1">
        <v>1</v>
      </c>
      <c r="R27">
        <f t="shared" si="6"/>
        <v>2.5178262293338776</v>
      </c>
      <c r="S27" s="1">
        <v>1</v>
      </c>
      <c r="T27">
        <f t="shared" si="7"/>
        <v>5.0356524586677551</v>
      </c>
      <c r="U27" s="1">
        <v>15.872196197509766</v>
      </c>
      <c r="V27" s="1">
        <v>7.8645944595336914</v>
      </c>
      <c r="W27" s="1">
        <v>15.890887260437012</v>
      </c>
      <c r="X27" s="1">
        <v>400.26071166992188</v>
      </c>
      <c r="Y27" s="1">
        <v>394.00271606445312</v>
      </c>
      <c r="Z27" s="1">
        <v>7.5928411483764648</v>
      </c>
      <c r="AA27" s="1">
        <v>8.5124702453613281</v>
      </c>
      <c r="AB27" s="1">
        <v>41.20220947265625</v>
      </c>
      <c r="AC27" s="1">
        <v>46.192535400390625</v>
      </c>
      <c r="AD27" s="1">
        <v>500.53033447265625</v>
      </c>
      <c r="AE27" s="1">
        <v>295.60919189453125</v>
      </c>
      <c r="AF27" s="1">
        <v>891.30078125</v>
      </c>
      <c r="AG27" s="1">
        <v>98.211151123046875</v>
      </c>
      <c r="AH27" s="1">
        <v>15.08549976348877</v>
      </c>
      <c r="AI27" s="1">
        <v>-0.643809974193573</v>
      </c>
      <c r="AJ27" s="1">
        <v>0.66666668653488159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5.0053033447265616</v>
      </c>
      <c r="AR27">
        <f t="shared" si="9"/>
        <v>4.6425420965055444E-3</v>
      </c>
      <c r="AS27">
        <f t="shared" si="10"/>
        <v>281.01459445953367</v>
      </c>
      <c r="AT27">
        <f t="shared" si="11"/>
        <v>289.02219619750974</v>
      </c>
      <c r="AU27">
        <f t="shared" si="12"/>
        <v>56.165745755173702</v>
      </c>
      <c r="AV27">
        <f t="shared" si="13"/>
        <v>-0.494030855032492</v>
      </c>
      <c r="AW27">
        <f t="shared" si="14"/>
        <v>1.0669804189598899</v>
      </c>
      <c r="AX27">
        <f t="shared" si="15"/>
        <v>10.864147367777926</v>
      </c>
      <c r="AY27">
        <f t="shared" si="16"/>
        <v>2.3516771224165982</v>
      </c>
      <c r="AZ27">
        <f t="shared" si="17"/>
        <v>11.868395328521729</v>
      </c>
      <c r="BA27">
        <f t="shared" si="18"/>
        <v>1.3954605196418819</v>
      </c>
      <c r="BB27">
        <f t="shared" si="19"/>
        <v>1.9550148577805673</v>
      </c>
      <c r="BC27">
        <f t="shared" si="20"/>
        <v>0.83601950169762129</v>
      </c>
      <c r="BD27">
        <f t="shared" si="21"/>
        <v>0.5594410179442606</v>
      </c>
      <c r="BE27">
        <f t="shared" si="22"/>
        <v>1.2941067444690617</v>
      </c>
      <c r="BF27">
        <f t="shared" si="23"/>
        <v>36.322567861414491</v>
      </c>
      <c r="BG27">
        <f t="shared" si="24"/>
        <v>0.93867775674250198</v>
      </c>
      <c r="BH27">
        <f t="shared" si="25"/>
        <v>86.62804202960406</v>
      </c>
      <c r="BI27">
        <f t="shared" si="26"/>
        <v>386.09571896414906</v>
      </c>
      <c r="BJ27">
        <f t="shared" si="27"/>
        <v>6.6175475800879055E-2</v>
      </c>
    </row>
    <row r="28" spans="1:62">
      <c r="A28" s="1">
        <v>19</v>
      </c>
      <c r="B28" s="1" t="s">
        <v>98</v>
      </c>
      <c r="C28" s="2">
        <v>41718</v>
      </c>
      <c r="D28" s="1" t="s">
        <v>74</v>
      </c>
      <c r="E28" s="1">
        <v>0</v>
      </c>
      <c r="F28" s="1" t="s">
        <v>78</v>
      </c>
      <c r="G28" s="1" t="s">
        <v>90</v>
      </c>
      <c r="H28" s="1">
        <v>0</v>
      </c>
      <c r="I28" s="1">
        <v>2233.5</v>
      </c>
      <c r="J28" s="1">
        <v>0</v>
      </c>
      <c r="K28">
        <f t="shared" si="0"/>
        <v>-8.3844614221076803</v>
      </c>
      <c r="L28">
        <f t="shared" si="1"/>
        <v>0.67807755920009882</v>
      </c>
      <c r="M28">
        <f t="shared" si="2"/>
        <v>423.84647081269731</v>
      </c>
      <c r="N28">
        <f t="shared" si="3"/>
        <v>1.6828480691628924</v>
      </c>
      <c r="O28">
        <f t="shared" si="4"/>
        <v>0.27699000770310611</v>
      </c>
      <c r="P28">
        <f t="shared" si="5"/>
        <v>8.1553611755371094</v>
      </c>
      <c r="Q28" s="1">
        <v>2</v>
      </c>
      <c r="R28">
        <f t="shared" si="6"/>
        <v>2.2982609868049622</v>
      </c>
      <c r="S28" s="1">
        <v>1</v>
      </c>
      <c r="T28">
        <f t="shared" si="7"/>
        <v>4.5965219736099243</v>
      </c>
      <c r="U28" s="1">
        <v>15.977570533752441</v>
      </c>
      <c r="V28" s="1">
        <v>8.1553611755371094</v>
      </c>
      <c r="W28" s="1">
        <v>16.009712219238281</v>
      </c>
      <c r="X28" s="1">
        <v>400.33444213867188</v>
      </c>
      <c r="Y28" s="1">
        <v>403.413330078125</v>
      </c>
      <c r="Z28" s="1">
        <v>7.5940289497375488</v>
      </c>
      <c r="AA28" s="1">
        <v>8.2608833312988281</v>
      </c>
      <c r="AB28" s="1">
        <v>40.931907653808594</v>
      </c>
      <c r="AC28" s="1">
        <v>44.526264190673828</v>
      </c>
      <c r="AD28" s="1">
        <v>500.54293823242188</v>
      </c>
      <c r="AE28" s="1">
        <v>65.691307067871094</v>
      </c>
      <c r="AF28" s="1">
        <v>75.343978881835938</v>
      </c>
      <c r="AG28" s="1">
        <v>98.210731506347656</v>
      </c>
      <c r="AH28" s="1">
        <v>15.08549976348877</v>
      </c>
      <c r="AI28" s="1">
        <v>-0.643809974193573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2.502714691162109</v>
      </c>
      <c r="AR28">
        <f t="shared" si="9"/>
        <v>1.6828480691628925E-3</v>
      </c>
      <c r="AS28">
        <f t="shared" si="10"/>
        <v>281.30536117553709</v>
      </c>
      <c r="AT28">
        <f t="shared" si="11"/>
        <v>289.12757053375242</v>
      </c>
      <c r="AU28">
        <f t="shared" si="12"/>
        <v>12.481348186275227</v>
      </c>
      <c r="AV28">
        <f t="shared" si="13"/>
        <v>0.12910914159289094</v>
      </c>
      <c r="AW28">
        <f t="shared" si="14"/>
        <v>1.0882974025585581</v>
      </c>
      <c r="AX28">
        <f t="shared" si="15"/>
        <v>11.081247292086591</v>
      </c>
      <c r="AY28">
        <f t="shared" si="16"/>
        <v>2.8203639607877626</v>
      </c>
      <c r="AZ28">
        <f t="shared" si="17"/>
        <v>12.066465854644775</v>
      </c>
      <c r="BA28">
        <f t="shared" si="18"/>
        <v>1.4138005609970992</v>
      </c>
      <c r="BB28">
        <f t="shared" si="19"/>
        <v>0.59090711650948324</v>
      </c>
      <c r="BC28">
        <f t="shared" si="20"/>
        <v>0.811307394855452</v>
      </c>
      <c r="BD28">
        <f t="shared" si="21"/>
        <v>0.60249316614164716</v>
      </c>
      <c r="BE28">
        <f t="shared" si="22"/>
        <v>0.3762703562153103</v>
      </c>
      <c r="BF28">
        <f t="shared" si="23"/>
        <v>41.626271944898839</v>
      </c>
      <c r="BG28">
        <f t="shared" si="24"/>
        <v>1.0506506335093468</v>
      </c>
      <c r="BH28">
        <f t="shared" si="25"/>
        <v>77.603668339015528</v>
      </c>
      <c r="BI28">
        <f t="shared" si="26"/>
        <v>405.8758491272738</v>
      </c>
      <c r="BJ28">
        <f t="shared" si="27"/>
        <v>-1.6031132791014639E-2</v>
      </c>
    </row>
    <row r="29" spans="1:62">
      <c r="A29" s="1">
        <v>20</v>
      </c>
      <c r="B29" s="1" t="s">
        <v>99</v>
      </c>
      <c r="C29" s="2">
        <v>41718</v>
      </c>
      <c r="D29" s="1" t="s">
        <v>74</v>
      </c>
      <c r="E29" s="1">
        <v>0</v>
      </c>
      <c r="F29" s="1" t="s">
        <v>81</v>
      </c>
      <c r="G29" s="1" t="s">
        <v>90</v>
      </c>
      <c r="H29" s="1">
        <v>0</v>
      </c>
      <c r="I29" s="1">
        <v>2322</v>
      </c>
      <c r="J29" s="1">
        <v>0</v>
      </c>
      <c r="K29">
        <f t="shared" si="0"/>
        <v>-4.1937962293410962</v>
      </c>
      <c r="L29">
        <f t="shared" si="1"/>
        <v>0.21870922051080785</v>
      </c>
      <c r="M29">
        <f t="shared" si="2"/>
        <v>433.97185534439848</v>
      </c>
      <c r="N29">
        <f t="shared" si="3"/>
        <v>0.66052547019237617</v>
      </c>
      <c r="O29">
        <f t="shared" si="4"/>
        <v>0.3110171656242684</v>
      </c>
      <c r="P29">
        <f t="shared" si="5"/>
        <v>8.3748340606689453</v>
      </c>
      <c r="Q29" s="1">
        <v>4</v>
      </c>
      <c r="R29">
        <f t="shared" si="6"/>
        <v>1.8591305017471313</v>
      </c>
      <c r="S29" s="1">
        <v>1</v>
      </c>
      <c r="T29">
        <f t="shared" si="7"/>
        <v>3.7182610034942627</v>
      </c>
      <c r="U29" s="1">
        <v>16.006427764892578</v>
      </c>
      <c r="V29" s="1">
        <v>8.3748340606689453</v>
      </c>
      <c r="W29" s="1">
        <v>16.074594497680664</v>
      </c>
      <c r="X29" s="1">
        <v>400.73431396484375</v>
      </c>
      <c r="Y29" s="1">
        <v>403.87255859375</v>
      </c>
      <c r="Z29" s="1">
        <v>7.5572161674499512</v>
      </c>
      <c r="AA29" s="1">
        <v>8.0808029174804688</v>
      </c>
      <c r="AB29" s="1">
        <v>40.658313751220703</v>
      </c>
      <c r="AC29" s="1">
        <v>43.475246429443359</v>
      </c>
      <c r="AD29" s="1">
        <v>500.53817749023438</v>
      </c>
      <c r="AE29" s="1">
        <v>34.160900115966797</v>
      </c>
      <c r="AF29" s="1">
        <v>22.587011337280273</v>
      </c>
      <c r="AG29" s="1">
        <v>98.2103271484375</v>
      </c>
      <c r="AH29" s="1">
        <v>15.08549976348877</v>
      </c>
      <c r="AI29" s="1">
        <v>-0.643809974193573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1.2513454437255858</v>
      </c>
      <c r="AR29">
        <f t="shared" si="9"/>
        <v>6.6052547019237616E-4</v>
      </c>
      <c r="AS29">
        <f t="shared" si="10"/>
        <v>281.52483406066892</v>
      </c>
      <c r="AT29">
        <f t="shared" si="11"/>
        <v>289.15642776489256</v>
      </c>
      <c r="AU29">
        <f t="shared" si="12"/>
        <v>6.4905709405877587</v>
      </c>
      <c r="AV29">
        <f t="shared" si="13"/>
        <v>0.51131061578043124</v>
      </c>
      <c r="AW29">
        <f t="shared" si="14"/>
        <v>1.1046354637720734</v>
      </c>
      <c r="AX29">
        <f t="shared" si="15"/>
        <v>11.24765079035426</v>
      </c>
      <c r="AY29">
        <f t="shared" si="16"/>
        <v>3.1668478728737917</v>
      </c>
      <c r="AZ29">
        <f t="shared" si="17"/>
        <v>12.190630912780762</v>
      </c>
      <c r="BA29">
        <f t="shared" si="18"/>
        <v>1.4254052963027026</v>
      </c>
      <c r="BB29">
        <f t="shared" si="19"/>
        <v>0.20655933864358256</v>
      </c>
      <c r="BC29">
        <f t="shared" si="20"/>
        <v>0.79361829814780505</v>
      </c>
      <c r="BD29">
        <f t="shared" si="21"/>
        <v>0.63178699815489758</v>
      </c>
      <c r="BE29">
        <f t="shared" si="22"/>
        <v>0.13013883593557515</v>
      </c>
      <c r="BF29">
        <f t="shared" si="23"/>
        <v>42.62051788658777</v>
      </c>
      <c r="BG29">
        <f t="shared" si="24"/>
        <v>1.0745267191597558</v>
      </c>
      <c r="BH29">
        <f t="shared" si="25"/>
        <v>73.148988415458874</v>
      </c>
      <c r="BI29">
        <f t="shared" si="26"/>
        <v>405.3952125721259</v>
      </c>
      <c r="BJ29">
        <f t="shared" si="27"/>
        <v>-7.5672317354336695E-3</v>
      </c>
    </row>
    <row r="30" spans="1:62">
      <c r="A30" s="1">
        <v>21</v>
      </c>
      <c r="B30" s="1" t="s">
        <v>100</v>
      </c>
      <c r="C30" s="2">
        <v>41718</v>
      </c>
      <c r="D30" s="1" t="s">
        <v>74</v>
      </c>
      <c r="E30" s="1">
        <v>0</v>
      </c>
      <c r="F30" s="1" t="s">
        <v>78</v>
      </c>
      <c r="G30" s="1" t="s">
        <v>101</v>
      </c>
      <c r="H30" s="1">
        <v>0</v>
      </c>
      <c r="I30" s="1">
        <v>2509.5</v>
      </c>
      <c r="J30" s="1">
        <v>0</v>
      </c>
      <c r="K30">
        <f t="shared" si="0"/>
        <v>-14.467049646571326</v>
      </c>
      <c r="L30">
        <f t="shared" si="1"/>
        <v>7.1537243925930403</v>
      </c>
      <c r="M30">
        <f t="shared" si="2"/>
        <v>408.7549653901242</v>
      </c>
      <c r="N30">
        <f t="shared" si="3"/>
        <v>6.0262449665185533</v>
      </c>
      <c r="O30">
        <f t="shared" si="4"/>
        <v>0.20347428963730751</v>
      </c>
      <c r="P30">
        <f t="shared" si="5"/>
        <v>8.6269645690917969</v>
      </c>
      <c r="Q30" s="1">
        <v>1.5</v>
      </c>
      <c r="R30">
        <f t="shared" si="6"/>
        <v>2.4080436080694199</v>
      </c>
      <c r="S30" s="1">
        <v>1</v>
      </c>
      <c r="T30">
        <f t="shared" si="7"/>
        <v>4.8160872161388397</v>
      </c>
      <c r="U30" s="1">
        <v>16.480897903442383</v>
      </c>
      <c r="V30" s="1">
        <v>8.6269645690917969</v>
      </c>
      <c r="W30" s="1">
        <v>16.476612091064453</v>
      </c>
      <c r="X30" s="1">
        <v>399.03781127929688</v>
      </c>
      <c r="Y30" s="1">
        <v>402.64620971679688</v>
      </c>
      <c r="Z30" s="1">
        <v>7.5808625221252441</v>
      </c>
      <c r="AA30" s="1">
        <v>9.3699207305908203</v>
      </c>
      <c r="AB30" s="1">
        <v>39.569271087646484</v>
      </c>
      <c r="AC30" s="1">
        <v>48.907485961914062</v>
      </c>
      <c r="AD30" s="1">
        <v>500.52420043945312</v>
      </c>
      <c r="AE30" s="1">
        <v>96.856147766113281</v>
      </c>
      <c r="AF30" s="1">
        <v>683.599609375</v>
      </c>
      <c r="AG30" s="1">
        <v>98.207550048828125</v>
      </c>
      <c r="AH30" s="1">
        <v>15.08549976348877</v>
      </c>
      <c r="AI30" s="1">
        <v>-0.643809974193573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3.3368280029296873</v>
      </c>
      <c r="AR30">
        <f t="shared" si="9"/>
        <v>6.0262449665185536E-3</v>
      </c>
      <c r="AS30">
        <f t="shared" si="10"/>
        <v>281.77696456909177</v>
      </c>
      <c r="AT30">
        <f t="shared" si="11"/>
        <v>289.63089790344236</v>
      </c>
      <c r="AU30">
        <f t="shared" si="12"/>
        <v>18.402667844638472</v>
      </c>
      <c r="AV30">
        <f t="shared" si="13"/>
        <v>-1.26232075648542</v>
      </c>
      <c r="AW30">
        <f t="shared" si="14"/>
        <v>1.1236712487403577</v>
      </c>
      <c r="AX30">
        <f t="shared" si="15"/>
        <v>11.441801044641435</v>
      </c>
      <c r="AY30">
        <f t="shared" si="16"/>
        <v>2.071880314050615</v>
      </c>
      <c r="AZ30">
        <f t="shared" si="17"/>
        <v>12.55393123626709</v>
      </c>
      <c r="BA30">
        <f t="shared" si="18"/>
        <v>1.459842975885</v>
      </c>
      <c r="BB30">
        <f t="shared" si="19"/>
        <v>2.8783210397241983</v>
      </c>
      <c r="BC30">
        <f t="shared" si="20"/>
        <v>0.92019695910305022</v>
      </c>
      <c r="BD30">
        <f t="shared" si="21"/>
        <v>0.53964601678194979</v>
      </c>
      <c r="BE30">
        <f t="shared" si="22"/>
        <v>1.9680273963822532</v>
      </c>
      <c r="BF30">
        <f t="shared" si="23"/>
        <v>40.142823721257628</v>
      </c>
      <c r="BG30">
        <f t="shared" si="24"/>
        <v>1.0151715216135375</v>
      </c>
      <c r="BH30">
        <f t="shared" si="25"/>
        <v>92.637586834289934</v>
      </c>
      <c r="BI30">
        <f t="shared" si="26"/>
        <v>406.70147619067302</v>
      </c>
      <c r="BJ30">
        <f t="shared" si="27"/>
        <v>-3.2952734286165089E-2</v>
      </c>
    </row>
    <row r="31" spans="1:62">
      <c r="A31" s="1">
        <v>22</v>
      </c>
      <c r="B31" s="1" t="s">
        <v>102</v>
      </c>
      <c r="C31" s="2">
        <v>41718</v>
      </c>
      <c r="D31" s="1" t="s">
        <v>74</v>
      </c>
      <c r="E31" s="1">
        <v>0</v>
      </c>
      <c r="F31" s="1" t="s">
        <v>78</v>
      </c>
      <c r="G31" s="1" t="s">
        <v>101</v>
      </c>
      <c r="H31" s="1">
        <v>0</v>
      </c>
      <c r="I31" s="1">
        <v>2539</v>
      </c>
      <c r="J31" s="1">
        <v>0</v>
      </c>
      <c r="K31">
        <f t="shared" si="0"/>
        <v>-99.938383405914848</v>
      </c>
      <c r="L31">
        <f t="shared" si="1"/>
        <v>0.5356791332477564</v>
      </c>
      <c r="M31">
        <f t="shared" si="2"/>
        <v>752.77335430786172</v>
      </c>
      <c r="N31">
        <f t="shared" si="3"/>
        <v>1.5524110615600222</v>
      </c>
      <c r="O31">
        <f t="shared" si="4"/>
        <v>0.31321272044944615</v>
      </c>
      <c r="P31">
        <f t="shared" si="5"/>
        <v>8.3801937103271484</v>
      </c>
      <c r="Q31" s="1">
        <v>1.5</v>
      </c>
      <c r="R31">
        <f t="shared" si="6"/>
        <v>2.4080436080694199</v>
      </c>
      <c r="S31" s="1">
        <v>1</v>
      </c>
      <c r="T31">
        <f t="shared" si="7"/>
        <v>4.8160872161388397</v>
      </c>
      <c r="U31" s="1">
        <v>16.568859100341797</v>
      </c>
      <c r="V31" s="1">
        <v>8.3801937103271484</v>
      </c>
      <c r="W31" s="1">
        <v>16.573854446411133</v>
      </c>
      <c r="X31" s="1">
        <v>399.094482421875</v>
      </c>
      <c r="Y31" s="1">
        <v>428.84271240234375</v>
      </c>
      <c r="Z31" s="1">
        <v>7.6012392044067383</v>
      </c>
      <c r="AA31" s="1">
        <v>8.0626869201660156</v>
      </c>
      <c r="AB31" s="1">
        <v>39.454647064208984</v>
      </c>
      <c r="AC31" s="1">
        <v>41.849815368652344</v>
      </c>
      <c r="AD31" s="1">
        <v>500.56411743164062</v>
      </c>
      <c r="AE31" s="1">
        <v>539.785400390625</v>
      </c>
      <c r="AF31" s="1">
        <v>570.34783935546875</v>
      </c>
      <c r="AG31" s="1">
        <v>98.208503723144531</v>
      </c>
      <c r="AH31" s="1">
        <v>15.08549976348877</v>
      </c>
      <c r="AI31" s="1">
        <v>-0.643809974193573</v>
      </c>
      <c r="AJ31" s="1">
        <v>0.66666668653488159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3.3370941162109369</v>
      </c>
      <c r="AR31">
        <f t="shared" si="9"/>
        <v>1.5524110615600221E-3</v>
      </c>
      <c r="AS31">
        <f t="shared" si="10"/>
        <v>281.53019371032713</v>
      </c>
      <c r="AT31">
        <f t="shared" si="11"/>
        <v>289.71885910034177</v>
      </c>
      <c r="AU31">
        <f t="shared" si="12"/>
        <v>102.55922478727007</v>
      </c>
      <c r="AV31">
        <f t="shared" si="13"/>
        <v>0.87217392355293988</v>
      </c>
      <c r="AW31">
        <f t="shared" si="14"/>
        <v>1.105037138867119</v>
      </c>
      <c r="AX31">
        <f t="shared" si="15"/>
        <v>11.251949647683084</v>
      </c>
      <c r="AY31">
        <f t="shared" si="16"/>
        <v>3.1892627275170682</v>
      </c>
      <c r="AZ31">
        <f t="shared" si="17"/>
        <v>12.474526405334473</v>
      </c>
      <c r="BA31">
        <f t="shared" si="18"/>
        <v>1.4522542198181785</v>
      </c>
      <c r="BB31">
        <f t="shared" si="19"/>
        <v>0.4820609229105362</v>
      </c>
      <c r="BC31">
        <f t="shared" si="20"/>
        <v>0.79182441841767282</v>
      </c>
      <c r="BD31">
        <f t="shared" si="21"/>
        <v>0.66042980140050567</v>
      </c>
      <c r="BE31">
        <f t="shared" si="22"/>
        <v>0.30568644539826445</v>
      </c>
      <c r="BF31">
        <f t="shared" si="23"/>
        <v>73.928744769227634</v>
      </c>
      <c r="BG31">
        <f t="shared" si="24"/>
        <v>1.7553600248699193</v>
      </c>
      <c r="BH31">
        <f t="shared" si="25"/>
        <v>74.244248910741788</v>
      </c>
      <c r="BI31">
        <f t="shared" si="26"/>
        <v>456.85649445053321</v>
      </c>
      <c r="BJ31">
        <f t="shared" si="27"/>
        <v>-0.16241096062889138</v>
      </c>
    </row>
    <row r="32" spans="1:62">
      <c r="A32" s="1">
        <v>23</v>
      </c>
      <c r="B32" s="1" t="s">
        <v>103</v>
      </c>
      <c r="C32" s="2">
        <v>41718</v>
      </c>
      <c r="D32" s="1" t="s">
        <v>74</v>
      </c>
      <c r="E32" s="1">
        <v>0</v>
      </c>
      <c r="F32" s="1" t="s">
        <v>81</v>
      </c>
      <c r="G32" s="1" t="s">
        <v>101</v>
      </c>
      <c r="H32" s="1">
        <v>0</v>
      </c>
      <c r="I32" s="1">
        <v>2614.5</v>
      </c>
      <c r="J32" s="1">
        <v>0</v>
      </c>
      <c r="K32">
        <f t="shared" si="0"/>
        <v>1.7171225921643376</v>
      </c>
      <c r="L32">
        <f t="shared" si="1"/>
        <v>0.1909658428871176</v>
      </c>
      <c r="M32">
        <f t="shared" si="2"/>
        <v>381.7480369037259</v>
      </c>
      <c r="N32">
        <f t="shared" si="3"/>
        <v>0.68539279747418103</v>
      </c>
      <c r="O32">
        <f t="shared" si="4"/>
        <v>0.36502172500638597</v>
      </c>
      <c r="P32">
        <f t="shared" si="5"/>
        <v>9.0225419998168945</v>
      </c>
      <c r="Q32" s="1">
        <v>3</v>
      </c>
      <c r="R32">
        <f t="shared" si="6"/>
        <v>2.0786957442760468</v>
      </c>
      <c r="S32" s="1">
        <v>1</v>
      </c>
      <c r="T32">
        <f t="shared" si="7"/>
        <v>4.1573914885520935</v>
      </c>
      <c r="U32" s="1">
        <v>16.739336013793945</v>
      </c>
      <c r="V32" s="1">
        <v>9.0225419998168945</v>
      </c>
      <c r="W32" s="1">
        <v>16.75904655456543</v>
      </c>
      <c r="X32" s="1">
        <v>400.22384643554688</v>
      </c>
      <c r="Y32" s="1">
        <v>399.03073120117188</v>
      </c>
      <c r="Z32" s="1">
        <v>7.6274375915527344</v>
      </c>
      <c r="AA32" s="1">
        <v>8.0349407196044922</v>
      </c>
      <c r="AB32" s="1">
        <v>39.164020538330078</v>
      </c>
      <c r="AC32" s="1">
        <v>41.256397247314453</v>
      </c>
      <c r="AD32" s="1">
        <v>500.5255126953125</v>
      </c>
      <c r="AE32" s="1">
        <v>59.109737396240234</v>
      </c>
      <c r="AF32" s="1">
        <v>60.963066101074219</v>
      </c>
      <c r="AG32" s="1">
        <v>98.208389282226562</v>
      </c>
      <c r="AH32" s="1">
        <v>15.08549976348877</v>
      </c>
      <c r="AI32" s="1">
        <v>-0.643809974193573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1.6684183756510413</v>
      </c>
      <c r="AR32">
        <f t="shared" si="9"/>
        <v>6.8539279747418104E-4</v>
      </c>
      <c r="AS32">
        <f t="shared" si="10"/>
        <v>282.17254199981687</v>
      </c>
      <c r="AT32">
        <f t="shared" si="11"/>
        <v>289.88933601379392</v>
      </c>
      <c r="AU32">
        <f t="shared" si="12"/>
        <v>11.230849964357049</v>
      </c>
      <c r="AV32">
        <f t="shared" si="13"/>
        <v>0.50491423128166379</v>
      </c>
      <c r="AW32">
        <f t="shared" si="14"/>
        <v>1.1541203110569176</v>
      </c>
      <c r="AX32">
        <f t="shared" si="15"/>
        <v>11.751748699800604</v>
      </c>
      <c r="AY32">
        <f t="shared" si="16"/>
        <v>3.716807980196112</v>
      </c>
      <c r="AZ32">
        <f t="shared" si="17"/>
        <v>12.88093900680542</v>
      </c>
      <c r="BA32">
        <f t="shared" si="18"/>
        <v>1.4914642085116561</v>
      </c>
      <c r="BB32">
        <f t="shared" si="19"/>
        <v>0.18257923839030704</v>
      </c>
      <c r="BC32">
        <f t="shared" si="20"/>
        <v>0.78909858605053163</v>
      </c>
      <c r="BD32">
        <f t="shared" si="21"/>
        <v>0.70236562246112444</v>
      </c>
      <c r="BE32">
        <f t="shared" si="22"/>
        <v>0.1148369941657516</v>
      </c>
      <c r="BF32">
        <f t="shared" si="23"/>
        <v>37.490859815966907</v>
      </c>
      <c r="BG32">
        <f t="shared" si="24"/>
        <v>0.95668831258830322</v>
      </c>
      <c r="BH32">
        <f t="shared" si="25"/>
        <v>69.459134085608866</v>
      </c>
      <c r="BI32">
        <f t="shared" si="26"/>
        <v>398.47314226450209</v>
      </c>
      <c r="BJ32">
        <f t="shared" si="27"/>
        <v>2.9931715772050951E-3</v>
      </c>
    </row>
    <row r="33" spans="1:62">
      <c r="A33" s="1">
        <v>24</v>
      </c>
      <c r="B33" s="1" t="s">
        <v>104</v>
      </c>
      <c r="C33" s="2">
        <v>41718</v>
      </c>
      <c r="D33" s="1" t="s">
        <v>74</v>
      </c>
      <c r="E33" s="1">
        <v>0</v>
      </c>
      <c r="F33" s="1" t="s">
        <v>81</v>
      </c>
      <c r="G33" s="1" t="s">
        <v>101</v>
      </c>
      <c r="H33" s="1">
        <v>0</v>
      </c>
      <c r="I33" s="1">
        <v>2759.5</v>
      </c>
      <c r="J33" s="1">
        <v>0</v>
      </c>
      <c r="K33">
        <f t="shared" si="0"/>
        <v>1.8669024523792639</v>
      </c>
      <c r="L33">
        <f t="shared" si="1"/>
        <v>0.28188397008830246</v>
      </c>
      <c r="M33">
        <f t="shared" si="2"/>
        <v>384.48310185490681</v>
      </c>
      <c r="N33">
        <f t="shared" si="3"/>
        <v>0.95033161060343518</v>
      </c>
      <c r="O33">
        <f t="shared" si="4"/>
        <v>0.3500211153448145</v>
      </c>
      <c r="P33">
        <f t="shared" si="5"/>
        <v>9.0476503372192383</v>
      </c>
      <c r="Q33" s="1">
        <v>3</v>
      </c>
      <c r="R33">
        <f t="shared" si="6"/>
        <v>2.0786957442760468</v>
      </c>
      <c r="S33" s="1">
        <v>1</v>
      </c>
      <c r="T33">
        <f t="shared" si="7"/>
        <v>4.1573914885520935</v>
      </c>
      <c r="U33" s="1">
        <v>16.787858963012695</v>
      </c>
      <c r="V33" s="1">
        <v>9.0476503372192383</v>
      </c>
      <c r="W33" s="1">
        <v>16.858648300170898</v>
      </c>
      <c r="X33" s="1">
        <v>399.27322387695312</v>
      </c>
      <c r="Y33" s="1">
        <v>397.92776489257812</v>
      </c>
      <c r="Z33" s="1">
        <v>7.6425685882568359</v>
      </c>
      <c r="AA33" s="1">
        <v>8.2074241638183594</v>
      </c>
      <c r="AB33" s="1">
        <v>39.121891021728516</v>
      </c>
      <c r="AC33" s="1">
        <v>42.013355255126953</v>
      </c>
      <c r="AD33" s="1">
        <v>500.58734130859375</v>
      </c>
      <c r="AE33" s="1">
        <v>61.195163726806641</v>
      </c>
      <c r="AF33" s="1">
        <v>71.073028564453125</v>
      </c>
      <c r="AG33" s="1">
        <v>98.210617065429688</v>
      </c>
      <c r="AH33" s="1">
        <v>15.08549976348877</v>
      </c>
      <c r="AI33" s="1">
        <v>-0.643809974193573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1.6686244710286455</v>
      </c>
      <c r="AR33">
        <f t="shared" si="9"/>
        <v>9.5033161060343522E-4</v>
      </c>
      <c r="AS33">
        <f t="shared" si="10"/>
        <v>282.19765033721922</v>
      </c>
      <c r="AT33">
        <f t="shared" si="11"/>
        <v>289.93785896301267</v>
      </c>
      <c r="AU33">
        <f t="shared" si="12"/>
        <v>11.627080962192622</v>
      </c>
      <c r="AV33">
        <f t="shared" si="13"/>
        <v>0.41032415906557906</v>
      </c>
      <c r="AW33">
        <f t="shared" si="14"/>
        <v>1.1560773069911339</v>
      </c>
      <c r="AX33">
        <f t="shared" si="15"/>
        <v>11.771408647406565</v>
      </c>
      <c r="AY33">
        <f t="shared" si="16"/>
        <v>3.5639844835882055</v>
      </c>
      <c r="AZ33">
        <f t="shared" si="17"/>
        <v>12.917754650115967</v>
      </c>
      <c r="BA33">
        <f t="shared" si="18"/>
        <v>1.4950616902776737</v>
      </c>
      <c r="BB33">
        <f t="shared" si="19"/>
        <v>0.26398497433256746</v>
      </c>
      <c r="BC33">
        <f t="shared" si="20"/>
        <v>0.80605619164631936</v>
      </c>
      <c r="BD33">
        <f t="shared" si="21"/>
        <v>0.6890054986313543</v>
      </c>
      <c r="BE33">
        <f t="shared" si="22"/>
        <v>0.16651048342985467</v>
      </c>
      <c r="BF33">
        <f t="shared" si="23"/>
        <v>37.760322684400855</v>
      </c>
      <c r="BG33">
        <f t="shared" si="24"/>
        <v>0.96621330747981171</v>
      </c>
      <c r="BH33">
        <f t="shared" si="25"/>
        <v>71.35977937347478</v>
      </c>
      <c r="BI33">
        <f t="shared" si="26"/>
        <v>397.3215390132853</v>
      </c>
      <c r="BJ33">
        <f t="shared" si="27"/>
        <v>3.3529958492667759E-3</v>
      </c>
    </row>
    <row r="34" spans="1:62">
      <c r="A34" s="1">
        <v>25</v>
      </c>
      <c r="B34" s="1" t="s">
        <v>105</v>
      </c>
      <c r="C34" s="2">
        <v>41718</v>
      </c>
      <c r="D34" s="1" t="s">
        <v>74</v>
      </c>
      <c r="E34" s="1">
        <v>0</v>
      </c>
      <c r="F34" s="1" t="s">
        <v>81</v>
      </c>
      <c r="G34" s="1" t="s">
        <v>101</v>
      </c>
      <c r="H34" s="1">
        <v>0</v>
      </c>
      <c r="I34" s="1">
        <v>2919</v>
      </c>
      <c r="J34" s="1">
        <v>0</v>
      </c>
      <c r="K34">
        <f t="shared" si="0"/>
        <v>6.7568008717233869</v>
      </c>
      <c r="L34">
        <f t="shared" si="1"/>
        <v>1.7685322037065405</v>
      </c>
      <c r="M34">
        <f t="shared" si="2"/>
        <v>386.28716327211174</v>
      </c>
      <c r="N34">
        <f t="shared" si="3"/>
        <v>3.3254700308381451</v>
      </c>
      <c r="O34">
        <f t="shared" si="4"/>
        <v>0.25653156868418447</v>
      </c>
      <c r="P34">
        <f t="shared" si="5"/>
        <v>9.2354822158813477</v>
      </c>
      <c r="Q34" s="1">
        <v>2.5</v>
      </c>
      <c r="R34">
        <f t="shared" si="6"/>
        <v>2.1884783655405045</v>
      </c>
      <c r="S34" s="1">
        <v>1</v>
      </c>
      <c r="T34">
        <f t="shared" si="7"/>
        <v>4.3769567310810089</v>
      </c>
      <c r="U34" s="1">
        <v>17.009439468383789</v>
      </c>
      <c r="V34" s="1">
        <v>9.2354822158813477</v>
      </c>
      <c r="W34" s="1">
        <v>17.030445098876953</v>
      </c>
      <c r="X34" s="1">
        <v>400.13214111328125</v>
      </c>
      <c r="Y34" s="1">
        <v>396.09909057617188</v>
      </c>
      <c r="Z34" s="1">
        <v>7.6638760566711426</v>
      </c>
      <c r="AA34" s="1">
        <v>9.3095169067382812</v>
      </c>
      <c r="AB34" s="1">
        <v>38.682865142822266</v>
      </c>
      <c r="AC34" s="1">
        <v>46.989120483398438</v>
      </c>
      <c r="AD34" s="1">
        <v>500.49066162109375</v>
      </c>
      <c r="AE34" s="1">
        <v>64.003028869628906</v>
      </c>
      <c r="AF34" s="1">
        <v>57.939163208007812</v>
      </c>
      <c r="AG34" s="1">
        <v>98.20904541015625</v>
      </c>
      <c r="AH34" s="1">
        <v>15.08549976348877</v>
      </c>
      <c r="AI34" s="1">
        <v>-0.643809974193573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2.0019626464843752</v>
      </c>
      <c r="AR34">
        <f t="shared" si="9"/>
        <v>3.325470030838145E-3</v>
      </c>
      <c r="AS34">
        <f t="shared" si="10"/>
        <v>282.38548221588132</v>
      </c>
      <c r="AT34">
        <f t="shared" si="11"/>
        <v>290.15943946838377</v>
      </c>
      <c r="AU34">
        <f t="shared" si="12"/>
        <v>12.16057533263438</v>
      </c>
      <c r="AV34">
        <f t="shared" si="13"/>
        <v>-0.45736780596156013</v>
      </c>
      <c r="AW34">
        <f t="shared" si="14"/>
        <v>1.1708103373246617</v>
      </c>
      <c r="AX34">
        <f t="shared" si="15"/>
        <v>11.92161406757328</v>
      </c>
      <c r="AY34">
        <f t="shared" si="16"/>
        <v>2.612097160834999</v>
      </c>
      <c r="AZ34">
        <f t="shared" si="17"/>
        <v>13.122460842132568</v>
      </c>
      <c r="BA34">
        <f t="shared" si="18"/>
        <v>1.5152043354451883</v>
      </c>
      <c r="BB34">
        <f t="shared" si="19"/>
        <v>1.2595887837872208</v>
      </c>
      <c r="BC34">
        <f t="shared" si="20"/>
        <v>0.91427876864047719</v>
      </c>
      <c r="BD34">
        <f t="shared" si="21"/>
        <v>0.6009255668047111</v>
      </c>
      <c r="BE34">
        <f t="shared" si="22"/>
        <v>0.82121500107784207</v>
      </c>
      <c r="BF34">
        <f t="shared" si="23"/>
        <v>37.936893559151265</v>
      </c>
      <c r="BG34">
        <f t="shared" si="24"/>
        <v>0.97522860431265435</v>
      </c>
      <c r="BH34">
        <f t="shared" si="25"/>
        <v>84.227337612402039</v>
      </c>
      <c r="BI34">
        <f t="shared" si="26"/>
        <v>394.0150669640459</v>
      </c>
      <c r="BJ34">
        <f t="shared" si="27"/>
        <v>1.4443796593553859E-2</v>
      </c>
    </row>
    <row r="35" spans="1:62">
      <c r="A35" s="1">
        <v>26</v>
      </c>
      <c r="B35" s="1" t="s">
        <v>106</v>
      </c>
      <c r="C35" s="2">
        <v>41718</v>
      </c>
      <c r="D35" s="1" t="s">
        <v>74</v>
      </c>
      <c r="E35" s="1">
        <v>0</v>
      </c>
      <c r="F35" s="1" t="s">
        <v>81</v>
      </c>
      <c r="G35" s="1" t="s">
        <v>101</v>
      </c>
      <c r="H35" s="1">
        <v>0</v>
      </c>
      <c r="I35" s="1">
        <v>3041</v>
      </c>
      <c r="J35" s="1">
        <v>0</v>
      </c>
      <c r="K35">
        <f t="shared" si="0"/>
        <v>6.9838938371054446</v>
      </c>
      <c r="L35">
        <f t="shared" si="1"/>
        <v>1.2556050697413697</v>
      </c>
      <c r="M35">
        <f t="shared" si="2"/>
        <v>383.21169363652609</v>
      </c>
      <c r="N35">
        <f t="shared" si="3"/>
        <v>2.7756697121450018</v>
      </c>
      <c r="O35">
        <f t="shared" si="4"/>
        <v>0.27645154041727704</v>
      </c>
      <c r="P35">
        <f t="shared" si="5"/>
        <v>9.1772909164428711</v>
      </c>
      <c r="Q35" s="1">
        <v>2.5</v>
      </c>
      <c r="R35">
        <f t="shared" si="6"/>
        <v>2.1884783655405045</v>
      </c>
      <c r="S35" s="1">
        <v>1</v>
      </c>
      <c r="T35">
        <f t="shared" si="7"/>
        <v>4.3769567310810089</v>
      </c>
      <c r="U35" s="1">
        <v>17.219186782836914</v>
      </c>
      <c r="V35" s="1">
        <v>9.1772909164428711</v>
      </c>
      <c r="W35" s="1">
        <v>17.232851028442383</v>
      </c>
      <c r="X35" s="1">
        <v>400.05120849609375</v>
      </c>
      <c r="Y35" s="1">
        <v>396.01370239257812</v>
      </c>
      <c r="Z35" s="1">
        <v>7.686370849609375</v>
      </c>
      <c r="AA35" s="1">
        <v>9.0602560043334961</v>
      </c>
      <c r="AB35" s="1">
        <v>38.283607482910156</v>
      </c>
      <c r="AC35" s="1">
        <v>45.126537322998047</v>
      </c>
      <c r="AD35" s="1">
        <v>500.5006103515625</v>
      </c>
      <c r="AE35" s="1">
        <v>102.7567138671875</v>
      </c>
      <c r="AF35" s="1">
        <v>575.77099609375</v>
      </c>
      <c r="AG35" s="1">
        <v>98.206588745117188</v>
      </c>
      <c r="AH35" s="1">
        <v>15.08549976348877</v>
      </c>
      <c r="AI35" s="1">
        <v>-0.643809974193573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2.0020024414062498</v>
      </c>
      <c r="AR35">
        <f t="shared" si="9"/>
        <v>2.775669712145002E-3</v>
      </c>
      <c r="AS35">
        <f t="shared" si="10"/>
        <v>282.32729091644285</v>
      </c>
      <c r="AT35">
        <f t="shared" si="11"/>
        <v>290.36918678283689</v>
      </c>
      <c r="AU35">
        <f t="shared" si="12"/>
        <v>19.523775389774528</v>
      </c>
      <c r="AV35">
        <f t="shared" si="13"/>
        <v>-0.17597898168878484</v>
      </c>
      <c r="AW35">
        <f t="shared" si="14"/>
        <v>1.1662283757603353</v>
      </c>
      <c r="AX35">
        <f t="shared" si="15"/>
        <v>11.875255934071125</v>
      </c>
      <c r="AY35">
        <f t="shared" si="16"/>
        <v>2.8149999297376294</v>
      </c>
      <c r="AZ35">
        <f t="shared" si="17"/>
        <v>13.198238849639893</v>
      </c>
      <c r="BA35">
        <f t="shared" si="18"/>
        <v>1.5227210316542716</v>
      </c>
      <c r="BB35">
        <f t="shared" si="19"/>
        <v>0.97570683747873443</v>
      </c>
      <c r="BC35">
        <f t="shared" si="20"/>
        <v>0.88977683534305829</v>
      </c>
      <c r="BD35">
        <f t="shared" si="21"/>
        <v>0.63294419631121335</v>
      </c>
      <c r="BE35">
        <f t="shared" si="22"/>
        <v>0.63000503718908629</v>
      </c>
      <c r="BF35">
        <f t="shared" si="23"/>
        <v>37.633913199282155</v>
      </c>
      <c r="BG35">
        <f t="shared" si="24"/>
        <v>0.96767281364582414</v>
      </c>
      <c r="BH35">
        <f t="shared" si="25"/>
        <v>81.38462678893616</v>
      </c>
      <c r="BI35">
        <f t="shared" si="26"/>
        <v>393.85963570666786</v>
      </c>
      <c r="BJ35">
        <f t="shared" si="27"/>
        <v>1.4431069902519475E-2</v>
      </c>
    </row>
    <row r="36" spans="1:62">
      <c r="A36" s="1">
        <v>27</v>
      </c>
      <c r="B36" s="1" t="s">
        <v>107</v>
      </c>
      <c r="C36" s="2">
        <v>41718</v>
      </c>
      <c r="D36" s="1" t="s">
        <v>74</v>
      </c>
      <c r="E36" s="1">
        <v>0</v>
      </c>
      <c r="F36" s="1" t="s">
        <v>81</v>
      </c>
      <c r="G36" s="1" t="s">
        <v>101</v>
      </c>
      <c r="H36" s="1">
        <v>0</v>
      </c>
      <c r="I36" s="1">
        <v>6290</v>
      </c>
      <c r="J36" s="1">
        <v>0</v>
      </c>
      <c r="K36">
        <f t="shared" si="0"/>
        <v>4.2104694129199309</v>
      </c>
      <c r="L36">
        <f t="shared" si="1"/>
        <v>2.1939123103967026</v>
      </c>
      <c r="M36">
        <f t="shared" si="2"/>
        <v>391.2588774278035</v>
      </c>
      <c r="N36">
        <f t="shared" si="3"/>
        <v>4.1644748696073828</v>
      </c>
      <c r="O36">
        <f t="shared" si="4"/>
        <v>0.27199561393483984</v>
      </c>
      <c r="P36">
        <f t="shared" si="5"/>
        <v>11.293078422546387</v>
      </c>
      <c r="Q36" s="1">
        <v>2</v>
      </c>
      <c r="R36">
        <f t="shared" si="6"/>
        <v>2.2982609868049622</v>
      </c>
      <c r="S36" s="1">
        <v>1</v>
      </c>
      <c r="T36">
        <f t="shared" si="7"/>
        <v>4.5965219736099243</v>
      </c>
      <c r="U36" s="1">
        <v>17.979536056518555</v>
      </c>
      <c r="V36" s="1">
        <v>11.293078422546387</v>
      </c>
      <c r="W36" s="1">
        <v>17.944988250732422</v>
      </c>
      <c r="X36" s="1">
        <v>399.61489868164062</v>
      </c>
      <c r="Y36" s="1">
        <v>397.27127075195312</v>
      </c>
      <c r="Z36" s="1">
        <v>9.2638168334960938</v>
      </c>
      <c r="AA36" s="1">
        <v>10.909796714782715</v>
      </c>
      <c r="AB36" s="1">
        <v>43.978042602539062</v>
      </c>
      <c r="AC36" s="1">
        <v>51.791988372802734</v>
      </c>
      <c r="AD36" s="1">
        <v>500.49716186523438</v>
      </c>
      <c r="AE36" s="1">
        <v>82.478607177734375</v>
      </c>
      <c r="AF36" s="1">
        <v>93.8861083984375</v>
      </c>
      <c r="AG36" s="1">
        <v>98.203125</v>
      </c>
      <c r="AH36" s="1">
        <v>15.08549976348877</v>
      </c>
      <c r="AI36" s="1">
        <v>-0.643809974193573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2.5024858093261715</v>
      </c>
      <c r="AR36">
        <f t="shared" si="9"/>
        <v>4.1644748696073831E-3</v>
      </c>
      <c r="AS36">
        <f t="shared" si="10"/>
        <v>284.44307842254636</v>
      </c>
      <c r="AT36">
        <f t="shared" si="11"/>
        <v>291.12953605651853</v>
      </c>
      <c r="AU36">
        <f t="shared" si="12"/>
        <v>15.670935167125208</v>
      </c>
      <c r="AV36">
        <f t="shared" si="13"/>
        <v>-0.77547238970870624</v>
      </c>
      <c r="AW36">
        <f t="shared" si="14"/>
        <v>1.3433717444412361</v>
      </c>
      <c r="AX36">
        <f t="shared" si="15"/>
        <v>13.679521343554354</v>
      </c>
      <c r="AY36">
        <f t="shared" si="16"/>
        <v>2.7697246287716393</v>
      </c>
      <c r="AZ36">
        <f t="shared" si="17"/>
        <v>14.636307239532471</v>
      </c>
      <c r="BA36">
        <f t="shared" si="18"/>
        <v>1.6717213382391676</v>
      </c>
      <c r="BB36">
        <f t="shared" si="19"/>
        <v>1.4850841229202769</v>
      </c>
      <c r="BC36">
        <f t="shared" si="20"/>
        <v>1.0713761305063962</v>
      </c>
      <c r="BD36">
        <f t="shared" si="21"/>
        <v>0.60034520773277134</v>
      </c>
      <c r="BE36">
        <f t="shared" si="22"/>
        <v>0.97338548734399133</v>
      </c>
      <c r="BF36">
        <f t="shared" si="23"/>
        <v>38.422844447402262</v>
      </c>
      <c r="BG36">
        <f t="shared" si="24"/>
        <v>0.98486577367457406</v>
      </c>
      <c r="BH36">
        <f t="shared" si="25"/>
        <v>86.12381506489011</v>
      </c>
      <c r="BI36">
        <f t="shared" si="26"/>
        <v>396.03465451470322</v>
      </c>
      <c r="BJ36">
        <f t="shared" si="27"/>
        <v>9.1563120782711671E-3</v>
      </c>
    </row>
    <row r="37" spans="1:62">
      <c r="A37" s="1">
        <v>28</v>
      </c>
      <c r="B37" s="1" t="s">
        <v>108</v>
      </c>
      <c r="C37" s="2">
        <v>41718</v>
      </c>
      <c r="D37" s="1" t="s">
        <v>74</v>
      </c>
      <c r="E37" s="1">
        <v>0</v>
      </c>
      <c r="F37" s="1" t="s">
        <v>75</v>
      </c>
      <c r="G37" s="1" t="s">
        <v>101</v>
      </c>
      <c r="H37" s="1">
        <v>0</v>
      </c>
      <c r="I37" s="1">
        <v>6662</v>
      </c>
      <c r="J37" s="1">
        <v>0</v>
      </c>
      <c r="K37">
        <f t="shared" si="0"/>
        <v>11.133309117814083</v>
      </c>
      <c r="L37">
        <f t="shared" si="1"/>
        <v>3.6649476262005267</v>
      </c>
      <c r="M37">
        <f t="shared" si="2"/>
        <v>383.69460689777759</v>
      </c>
      <c r="N37">
        <f t="shared" si="3"/>
        <v>4.2317906964278507</v>
      </c>
      <c r="O37">
        <f t="shared" si="4"/>
        <v>0.20567593939115425</v>
      </c>
      <c r="P37">
        <f t="shared" si="5"/>
        <v>11.375431060791016</v>
      </c>
      <c r="Q37" s="1">
        <v>2.5</v>
      </c>
      <c r="R37">
        <f t="shared" si="6"/>
        <v>2.1884783655405045</v>
      </c>
      <c r="S37" s="1">
        <v>1</v>
      </c>
      <c r="T37">
        <f t="shared" si="7"/>
        <v>4.3769567310810089</v>
      </c>
      <c r="U37" s="1">
        <v>18.709274291992188</v>
      </c>
      <c r="V37" s="1">
        <v>11.375431060791016</v>
      </c>
      <c r="W37" s="1">
        <v>18.630521774291992</v>
      </c>
      <c r="X37" s="1">
        <v>399.66445922851562</v>
      </c>
      <c r="Y37" s="1">
        <v>393.2720947265625</v>
      </c>
      <c r="Z37" s="1">
        <v>9.571660041809082</v>
      </c>
      <c r="AA37" s="1">
        <v>11.660786628723145</v>
      </c>
      <c r="AB37" s="1">
        <v>43.403606414794922</v>
      </c>
      <c r="AC37" s="1">
        <v>52.876949310302734</v>
      </c>
      <c r="AD37" s="1">
        <v>500.5015869140625</v>
      </c>
      <c r="AE37" s="1">
        <v>1188.3765869140625</v>
      </c>
      <c r="AF37" s="1">
        <v>1304.794677734375</v>
      </c>
      <c r="AG37" s="1">
        <v>98.196235656738281</v>
      </c>
      <c r="AH37" s="1">
        <v>15.08549976348877</v>
      </c>
      <c r="AI37" s="1">
        <v>-0.643809974193573</v>
      </c>
      <c r="AJ37" s="1">
        <v>0.66666668653488159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2.0020063476562497</v>
      </c>
      <c r="AR37">
        <f t="shared" si="9"/>
        <v>4.2317906964278503E-3</v>
      </c>
      <c r="AS37">
        <f t="shared" si="10"/>
        <v>284.52543106079099</v>
      </c>
      <c r="AT37">
        <f t="shared" si="11"/>
        <v>291.85927429199216</v>
      </c>
      <c r="AU37">
        <f t="shared" si="12"/>
        <v>225.7915486803613</v>
      </c>
      <c r="AV37">
        <f t="shared" si="13"/>
        <v>0.9380179669608838</v>
      </c>
      <c r="AW37">
        <f t="shared" si="14"/>
        <v>1.3507212911281949</v>
      </c>
      <c r="AX37">
        <f t="shared" si="15"/>
        <v>13.755326587567694</v>
      </c>
      <c r="AY37">
        <f t="shared" si="16"/>
        <v>2.0945399588445497</v>
      </c>
      <c r="AZ37">
        <f t="shared" si="17"/>
        <v>15.042352676391602</v>
      </c>
      <c r="BA37">
        <f t="shared" si="18"/>
        <v>1.7160466382178376</v>
      </c>
      <c r="BB37">
        <f t="shared" si="19"/>
        <v>1.9947162349715295</v>
      </c>
      <c r="BC37">
        <f t="shared" si="20"/>
        <v>1.1450453517370407</v>
      </c>
      <c r="BD37">
        <f t="shared" si="21"/>
        <v>0.57100128648079695</v>
      </c>
      <c r="BE37">
        <f t="shared" si="22"/>
        <v>1.334096119558231</v>
      </c>
      <c r="BF37">
        <f t="shared" si="23"/>
        <v>37.677366039153725</v>
      </c>
      <c r="BG37">
        <f t="shared" si="24"/>
        <v>0.9756466630681131</v>
      </c>
      <c r="BH37">
        <f t="shared" si="25"/>
        <v>91.605680394191438</v>
      </c>
      <c r="BI37">
        <f t="shared" si="26"/>
        <v>389.83820944222316</v>
      </c>
      <c r="BJ37">
        <f t="shared" si="27"/>
        <v>2.6161477558483581E-2</v>
      </c>
    </row>
    <row r="38" spans="1:62">
      <c r="A38" s="1">
        <v>29</v>
      </c>
      <c r="B38" s="1" t="s">
        <v>109</v>
      </c>
      <c r="C38" s="2">
        <v>41718</v>
      </c>
      <c r="D38" s="1" t="s">
        <v>74</v>
      </c>
      <c r="E38" s="1">
        <v>0</v>
      </c>
      <c r="F38" s="1" t="s">
        <v>78</v>
      </c>
      <c r="G38" s="1" t="s">
        <v>101</v>
      </c>
      <c r="H38" s="1">
        <v>0</v>
      </c>
      <c r="I38" s="1">
        <v>6767.5</v>
      </c>
      <c r="J38" s="1">
        <v>0</v>
      </c>
      <c r="K38">
        <f t="shared" si="0"/>
        <v>13.731729577547018</v>
      </c>
      <c r="L38">
        <f t="shared" si="1"/>
        <v>2.568092482301477</v>
      </c>
      <c r="M38">
        <f t="shared" si="2"/>
        <v>373.56485129759767</v>
      </c>
      <c r="N38">
        <f t="shared" si="3"/>
        <v>3.2428501663137657</v>
      </c>
      <c r="O38">
        <f t="shared" si="4"/>
        <v>0.2068450246346476</v>
      </c>
      <c r="P38">
        <f t="shared" si="5"/>
        <v>12.006309509277344</v>
      </c>
      <c r="Q38" s="1">
        <v>4</v>
      </c>
      <c r="R38">
        <f t="shared" si="6"/>
        <v>1.8591305017471313</v>
      </c>
      <c r="S38" s="1">
        <v>1</v>
      </c>
      <c r="T38">
        <f t="shared" si="7"/>
        <v>3.7182610034942627</v>
      </c>
      <c r="U38" s="1">
        <v>19.201774597167969</v>
      </c>
      <c r="V38" s="1">
        <v>12.006309509277344</v>
      </c>
      <c r="W38" s="1">
        <v>19.131258010864258</v>
      </c>
      <c r="X38" s="1">
        <v>400.3863525390625</v>
      </c>
      <c r="Y38" s="1">
        <v>388.40457153320312</v>
      </c>
      <c r="Z38" s="1">
        <v>9.6746015548706055</v>
      </c>
      <c r="AA38" s="1">
        <v>12.2347412109375</v>
      </c>
      <c r="AB38" s="1">
        <v>42.540672302246094</v>
      </c>
      <c r="AC38" s="1">
        <v>53.797992706298828</v>
      </c>
      <c r="AD38" s="1">
        <v>500.46875</v>
      </c>
      <c r="AE38" s="1">
        <v>614.32110595703125</v>
      </c>
      <c r="AF38" s="1">
        <v>848.85565185546875</v>
      </c>
      <c r="AG38" s="1">
        <v>98.192771911621094</v>
      </c>
      <c r="AH38" s="1">
        <v>15.08549976348877</v>
      </c>
      <c r="AI38" s="1">
        <v>-0.643809974193573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1.2511718749999998</v>
      </c>
      <c r="AR38">
        <f t="shared" si="9"/>
        <v>3.2428501663137655E-3</v>
      </c>
      <c r="AS38">
        <f t="shared" si="10"/>
        <v>285.15630950927732</v>
      </c>
      <c r="AT38">
        <f t="shared" si="11"/>
        <v>292.35177459716795</v>
      </c>
      <c r="AU38">
        <f t="shared" si="12"/>
        <v>116.72100866718029</v>
      </c>
      <c r="AV38">
        <f t="shared" si="13"/>
        <v>0.45830491689831016</v>
      </c>
      <c r="AW38">
        <f t="shared" si="14"/>
        <v>1.4082081777579445</v>
      </c>
      <c r="AX38">
        <f t="shared" si="15"/>
        <v>14.341261075972165</v>
      </c>
      <c r="AY38">
        <f t="shared" si="16"/>
        <v>2.1065198650346648</v>
      </c>
      <c r="AZ38">
        <f t="shared" si="17"/>
        <v>15.604042053222656</v>
      </c>
      <c r="BA38">
        <f t="shared" si="18"/>
        <v>1.7790635387272655</v>
      </c>
      <c r="BB38">
        <f t="shared" si="19"/>
        <v>1.5189788725505706</v>
      </c>
      <c r="BC38">
        <f t="shared" si="20"/>
        <v>1.2013631531232969</v>
      </c>
      <c r="BD38">
        <f t="shared" si="21"/>
        <v>0.57770038560396864</v>
      </c>
      <c r="BE38">
        <f t="shared" si="22"/>
        <v>1.008590840979076</v>
      </c>
      <c r="BF38">
        <f t="shared" si="23"/>
        <v>36.681368237663655</v>
      </c>
      <c r="BG38">
        <f t="shared" si="24"/>
        <v>0.96179313704515224</v>
      </c>
      <c r="BH38">
        <f t="shared" si="25"/>
        <v>91.195009710768971</v>
      </c>
      <c r="BI38">
        <f t="shared" si="26"/>
        <v>383.41895193515245</v>
      </c>
      <c r="BJ38">
        <f t="shared" si="27"/>
        <v>3.2660493328505291E-2</v>
      </c>
    </row>
    <row r="39" spans="1:62">
      <c r="A39" s="1">
        <v>30</v>
      </c>
      <c r="B39" s="1" t="s">
        <v>110</v>
      </c>
      <c r="C39" s="2">
        <v>41718</v>
      </c>
      <c r="D39" s="1" t="s">
        <v>74</v>
      </c>
      <c r="E39" s="1">
        <v>0</v>
      </c>
      <c r="F39" s="1" t="s">
        <v>81</v>
      </c>
      <c r="G39" s="1" t="s">
        <v>101</v>
      </c>
      <c r="H39" s="1">
        <v>0</v>
      </c>
      <c r="I39" s="1">
        <v>6829.5</v>
      </c>
      <c r="J39" s="1">
        <v>0</v>
      </c>
      <c r="K39">
        <f t="shared" si="0"/>
        <v>-6.3326391195523364</v>
      </c>
      <c r="L39">
        <f t="shared" si="1"/>
        <v>0.27708972605716287</v>
      </c>
      <c r="M39">
        <f t="shared" si="2"/>
        <v>443.45301172132054</v>
      </c>
      <c r="N39">
        <f t="shared" si="3"/>
        <v>1.0542934493575542</v>
      </c>
      <c r="O39">
        <f t="shared" si="4"/>
        <v>0.3980722393886249</v>
      </c>
      <c r="P39">
        <f t="shared" si="5"/>
        <v>12.41338062286377</v>
      </c>
      <c r="Q39" s="1">
        <v>4.5</v>
      </c>
      <c r="R39">
        <f t="shared" si="6"/>
        <v>1.7493478804826736</v>
      </c>
      <c r="S39" s="1">
        <v>1</v>
      </c>
      <c r="T39">
        <f t="shared" si="7"/>
        <v>3.4986957609653473</v>
      </c>
      <c r="U39" s="1">
        <v>19.514678955078125</v>
      </c>
      <c r="V39" s="1">
        <v>12.41338062286377</v>
      </c>
      <c r="W39" s="1">
        <v>19.424514770507812</v>
      </c>
      <c r="X39" s="1">
        <v>401.86300659179688</v>
      </c>
      <c r="Y39" s="1">
        <v>407.17153930664062</v>
      </c>
      <c r="Z39" s="1">
        <v>9.7388095855712891</v>
      </c>
      <c r="AA39" s="1">
        <v>10.676749229431152</v>
      </c>
      <c r="AB39" s="1">
        <v>41.996501922607422</v>
      </c>
      <c r="AC39" s="1">
        <v>46.041164398193359</v>
      </c>
      <c r="AD39" s="1">
        <v>500.423095703125</v>
      </c>
      <c r="AE39" s="1">
        <v>171.46070861816406</v>
      </c>
      <c r="AF39" s="1">
        <v>500.841796875</v>
      </c>
      <c r="AG39" s="1">
        <v>98.191116333007812</v>
      </c>
      <c r="AH39" s="1">
        <v>15.08549976348877</v>
      </c>
      <c r="AI39" s="1">
        <v>-0.643809974193573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1.112051323784722</v>
      </c>
      <c r="AR39">
        <f t="shared" si="9"/>
        <v>1.0542934493575542E-3</v>
      </c>
      <c r="AS39">
        <f t="shared" si="10"/>
        <v>285.56338062286375</v>
      </c>
      <c r="AT39">
        <f t="shared" si="11"/>
        <v>292.6646789550781</v>
      </c>
      <c r="AU39">
        <f t="shared" si="12"/>
        <v>32.577534228656987</v>
      </c>
      <c r="AV39">
        <f t="shared" si="13"/>
        <v>0.60074312741580094</v>
      </c>
      <c r="AW39">
        <f t="shared" si="14"/>
        <v>1.4464341650340506</v>
      </c>
      <c r="AX39">
        <f t="shared" si="15"/>
        <v>14.730804771875468</v>
      </c>
      <c r="AY39">
        <f t="shared" si="16"/>
        <v>4.0540555424443152</v>
      </c>
      <c r="AZ39">
        <f t="shared" si="17"/>
        <v>15.964029788970947</v>
      </c>
      <c r="BA39">
        <f t="shared" si="18"/>
        <v>1.8205117785251002</v>
      </c>
      <c r="BB39">
        <f t="shared" si="19"/>
        <v>0.25675522438848375</v>
      </c>
      <c r="BC39">
        <f t="shared" si="20"/>
        <v>1.0483619256454257</v>
      </c>
      <c r="BD39">
        <f t="shared" si="21"/>
        <v>0.77214985287967441</v>
      </c>
      <c r="BE39">
        <f t="shared" si="22"/>
        <v>0.16218292097665171</v>
      </c>
      <c r="BF39">
        <f t="shared" si="23"/>
        <v>43.543146262150863</v>
      </c>
      <c r="BG39">
        <f t="shared" si="24"/>
        <v>1.0891061110913167</v>
      </c>
      <c r="BH39">
        <f t="shared" si="25"/>
        <v>74.170582568599528</v>
      </c>
      <c r="BI39">
        <f t="shared" si="26"/>
        <v>409.61503922646125</v>
      </c>
      <c r="BJ39">
        <f t="shared" si="27"/>
        <v>-1.146675506790224E-2</v>
      </c>
    </row>
    <row r="40" spans="1:62">
      <c r="A40" s="1">
        <v>31</v>
      </c>
      <c r="B40" s="1" t="s">
        <v>111</v>
      </c>
      <c r="C40" s="2">
        <v>41718</v>
      </c>
      <c r="D40" s="1" t="s">
        <v>74</v>
      </c>
      <c r="E40" s="1">
        <v>0</v>
      </c>
      <c r="F40" s="1" t="s">
        <v>83</v>
      </c>
      <c r="G40" s="1" t="s">
        <v>101</v>
      </c>
      <c r="H40" s="1">
        <v>0</v>
      </c>
      <c r="I40" s="1">
        <v>6966.5</v>
      </c>
      <c r="J40" s="1">
        <v>0</v>
      </c>
      <c r="K40">
        <f t="shared" si="0"/>
        <v>23.683882684290101</v>
      </c>
      <c r="L40">
        <f t="shared" si="1"/>
        <v>0.46434271634193153</v>
      </c>
      <c r="M40">
        <f t="shared" si="2"/>
        <v>289.34832497393131</v>
      </c>
      <c r="N40">
        <f t="shared" si="3"/>
        <v>5.5838003001571312</v>
      </c>
      <c r="O40">
        <f t="shared" si="4"/>
        <v>1.3493094981820404</v>
      </c>
      <c r="P40">
        <f t="shared" si="5"/>
        <v>21.251380920410156</v>
      </c>
      <c r="Q40" s="1">
        <v>2</v>
      </c>
      <c r="R40">
        <f t="shared" si="6"/>
        <v>1.4086956381797791</v>
      </c>
      <c r="S40" s="1">
        <v>1</v>
      </c>
      <c r="T40">
        <f t="shared" si="7"/>
        <v>2.8173912763595581</v>
      </c>
      <c r="U40" s="1">
        <v>19.90972900390625</v>
      </c>
      <c r="V40" s="1">
        <v>21.251380920410156</v>
      </c>
      <c r="W40" s="1">
        <v>19.915033340454102</v>
      </c>
      <c r="X40" s="1">
        <v>400.26602172851562</v>
      </c>
      <c r="Y40" s="1">
        <v>389.93020629882812</v>
      </c>
      <c r="Z40" s="1">
        <v>9.8681497573852539</v>
      </c>
      <c r="AA40" s="1">
        <v>12.072858810424805</v>
      </c>
      <c r="AB40" s="1">
        <v>41.523410797119141</v>
      </c>
      <c r="AC40" s="1">
        <v>50.800437927246094</v>
      </c>
      <c r="AD40" s="1">
        <v>500.41867065429688</v>
      </c>
      <c r="AE40" s="1">
        <v>1064.9417724609375</v>
      </c>
      <c r="AF40" s="1">
        <v>1126.8856201171875</v>
      </c>
      <c r="AG40" s="1">
        <v>98.190666198730469</v>
      </c>
      <c r="AH40" s="1">
        <v>15.08549976348877</v>
      </c>
      <c r="AI40" s="1">
        <v>-0.643809974193573</v>
      </c>
      <c r="AJ40" s="1">
        <v>0.3333333432674408</v>
      </c>
      <c r="AK40" s="1">
        <v>-0.15217390656471252</v>
      </c>
      <c r="AL40" s="1">
        <v>1.7130434513092041</v>
      </c>
      <c r="AM40" s="1">
        <v>1</v>
      </c>
      <c r="AN40" s="1">
        <v>0</v>
      </c>
      <c r="AO40" s="1">
        <v>0.18999999761581421</v>
      </c>
      <c r="AP40" s="1">
        <v>111112</v>
      </c>
      <c r="AQ40">
        <f t="shared" si="8"/>
        <v>2.502093353271484</v>
      </c>
      <c r="AR40">
        <f t="shared" si="9"/>
        <v>5.5838003001571317E-3</v>
      </c>
      <c r="AS40">
        <f t="shared" si="10"/>
        <v>294.40138092041013</v>
      </c>
      <c r="AT40">
        <f t="shared" si="11"/>
        <v>293.05972900390623</v>
      </c>
      <c r="AU40">
        <f t="shared" si="12"/>
        <v>202.33893422855908</v>
      </c>
      <c r="AV40">
        <f t="shared" si="13"/>
        <v>-0.70211691174212221</v>
      </c>
      <c r="AW40">
        <f t="shared" si="14"/>
        <v>2.5347515477008646</v>
      </c>
      <c r="AX40">
        <f t="shared" si="15"/>
        <v>25.814587534936564</v>
      </c>
      <c r="AY40">
        <f t="shared" si="16"/>
        <v>13.741728724511759</v>
      </c>
      <c r="AZ40">
        <f t="shared" si="17"/>
        <v>20.580554962158203</v>
      </c>
      <c r="BA40">
        <f t="shared" si="18"/>
        <v>2.4323172552724355</v>
      </c>
      <c r="BB40">
        <f t="shared" si="19"/>
        <v>0.39864142589629359</v>
      </c>
      <c r="BC40">
        <f t="shared" si="20"/>
        <v>1.1854420495188243</v>
      </c>
      <c r="BD40">
        <f t="shared" si="21"/>
        <v>1.2468752057536112</v>
      </c>
      <c r="BE40">
        <f t="shared" si="22"/>
        <v>0.25432374281275066</v>
      </c>
      <c r="BF40">
        <f t="shared" si="23"/>
        <v>28.411304792677079</v>
      </c>
      <c r="BG40">
        <f t="shared" si="24"/>
        <v>0.74205157820521717</v>
      </c>
      <c r="BH40">
        <f t="shared" si="25"/>
        <v>53.417150632819066</v>
      </c>
      <c r="BI40">
        <f t="shared" si="26"/>
        <v>378.58167906653495</v>
      </c>
      <c r="BJ40">
        <f t="shared" si="27"/>
        <v>3.3417505359375731E-2</v>
      </c>
    </row>
    <row r="41" spans="1:62">
      <c r="A41" s="1">
        <v>32</v>
      </c>
      <c r="B41" s="1" t="s">
        <v>112</v>
      </c>
      <c r="C41" s="2">
        <v>41718</v>
      </c>
      <c r="D41" s="1" t="s">
        <v>74</v>
      </c>
      <c r="E41" s="1">
        <v>0</v>
      </c>
      <c r="F41" s="1" t="s">
        <v>75</v>
      </c>
      <c r="G41" s="1" t="s">
        <v>101</v>
      </c>
      <c r="H41" s="1">
        <v>0</v>
      </c>
      <c r="I41" s="1">
        <v>7084</v>
      </c>
      <c r="J41" s="1">
        <v>0</v>
      </c>
      <c r="K41">
        <f t="shared" si="0"/>
        <v>13.246881680218111</v>
      </c>
      <c r="L41">
        <f t="shared" si="1"/>
        <v>0.24441331777672415</v>
      </c>
      <c r="M41">
        <f t="shared" si="2"/>
        <v>286.16568665247837</v>
      </c>
      <c r="N41">
        <f t="shared" si="3"/>
        <v>3.1756538826123473</v>
      </c>
      <c r="O41">
        <f t="shared" si="4"/>
        <v>1.3892164272872609</v>
      </c>
      <c r="P41">
        <f t="shared" si="5"/>
        <v>21.760044097900391</v>
      </c>
      <c r="Q41" s="1">
        <v>4</v>
      </c>
      <c r="R41">
        <f t="shared" si="6"/>
        <v>1.104347825050354</v>
      </c>
      <c r="S41" s="1">
        <v>1</v>
      </c>
      <c r="T41">
        <f t="shared" si="7"/>
        <v>2.208695650100708</v>
      </c>
      <c r="U41" s="1">
        <v>20.28160285949707</v>
      </c>
      <c r="V41" s="1">
        <v>21.760044097900391</v>
      </c>
      <c r="W41" s="1">
        <v>20.305292129516602</v>
      </c>
      <c r="X41" s="1">
        <v>400.355712890625</v>
      </c>
      <c r="Y41" s="1">
        <v>388.78070068359375</v>
      </c>
      <c r="Z41" s="1">
        <v>9.9766550064086914</v>
      </c>
      <c r="AA41" s="1">
        <v>12.483255386352539</v>
      </c>
      <c r="AB41" s="1">
        <v>41.023880004882812</v>
      </c>
      <c r="AC41" s="1">
        <v>51.330989837646484</v>
      </c>
      <c r="AD41" s="1">
        <v>500.44058227539062</v>
      </c>
      <c r="AE41" s="1">
        <v>518.65045166015625</v>
      </c>
      <c r="AF41" s="1">
        <v>729.41436767578125</v>
      </c>
      <c r="AG41" s="1">
        <v>98.188026428222656</v>
      </c>
      <c r="AH41" s="1">
        <v>15.08549976348877</v>
      </c>
      <c r="AI41" s="1">
        <v>-0.643809974193573</v>
      </c>
      <c r="AJ41" s="1">
        <v>1</v>
      </c>
      <c r="AK41" s="1">
        <v>-0.15217390656471252</v>
      </c>
      <c r="AL41" s="1">
        <v>1.7130434513092041</v>
      </c>
      <c r="AM41" s="1">
        <v>1</v>
      </c>
      <c r="AN41" s="1">
        <v>0</v>
      </c>
      <c r="AO41" s="1">
        <v>0.18999999761581421</v>
      </c>
      <c r="AP41" s="1">
        <v>111112</v>
      </c>
      <c r="AQ41">
        <f t="shared" si="8"/>
        <v>1.2511014556884763</v>
      </c>
      <c r="AR41">
        <f t="shared" si="9"/>
        <v>3.1756538826123474E-3</v>
      </c>
      <c r="AS41">
        <f t="shared" si="10"/>
        <v>294.91004409790037</v>
      </c>
      <c r="AT41">
        <f t="shared" si="11"/>
        <v>293.43160285949705</v>
      </c>
      <c r="AU41">
        <f t="shared" si="12"/>
        <v>98.54358457887065</v>
      </c>
      <c r="AV41">
        <f t="shared" si="13"/>
        <v>-0.8511391234022343</v>
      </c>
      <c r="AW41">
        <f t="shared" si="14"/>
        <v>2.6149226370726968</v>
      </c>
      <c r="AX41">
        <f t="shared" si="15"/>
        <v>26.63178731863254</v>
      </c>
      <c r="AY41">
        <f t="shared" si="16"/>
        <v>14.148531932280001</v>
      </c>
      <c r="AZ41">
        <f t="shared" si="17"/>
        <v>21.02082347869873</v>
      </c>
      <c r="BA41">
        <f t="shared" si="18"/>
        <v>2.4991276719955424</v>
      </c>
      <c r="BB41">
        <f t="shared" si="19"/>
        <v>0.22006141548095515</v>
      </c>
      <c r="BC41">
        <f t="shared" si="20"/>
        <v>1.2257062097854359</v>
      </c>
      <c r="BD41">
        <f t="shared" si="21"/>
        <v>1.2734214622101065</v>
      </c>
      <c r="BE41">
        <f t="shared" si="22"/>
        <v>0.13953688817530993</v>
      </c>
      <c r="BF41">
        <f t="shared" si="23"/>
        <v>28.098044003884027</v>
      </c>
      <c r="BG41">
        <f t="shared" si="24"/>
        <v>0.73605939325000647</v>
      </c>
      <c r="BH41">
        <f t="shared" si="25"/>
        <v>51.212565421979747</v>
      </c>
      <c r="BI41">
        <f t="shared" si="26"/>
        <v>380.68393539704147</v>
      </c>
      <c r="BJ41">
        <f t="shared" si="27"/>
        <v>1.7820736091157557E-2</v>
      </c>
    </row>
    <row r="42" spans="1:62">
      <c r="A42" s="1">
        <v>33</v>
      </c>
      <c r="B42" s="1" t="s">
        <v>113</v>
      </c>
      <c r="C42" s="2">
        <v>41718</v>
      </c>
      <c r="D42" s="1" t="s">
        <v>74</v>
      </c>
      <c r="E42" s="1">
        <v>0</v>
      </c>
      <c r="F42" s="1" t="s">
        <v>78</v>
      </c>
      <c r="G42" s="1" t="s">
        <v>101</v>
      </c>
      <c r="H42" s="1">
        <v>0</v>
      </c>
      <c r="I42" s="1">
        <v>7133.5</v>
      </c>
      <c r="J42" s="1">
        <v>0</v>
      </c>
      <c r="K42">
        <f t="shared" ref="K42:K62" si="28">(X42-Y42*(1000-Z42)/(1000-AA42))*AQ42</f>
        <v>6.700072334364652</v>
      </c>
      <c r="L42">
        <f t="shared" ref="L42:L62" si="29">IF(BB42&lt;&gt;0,1/(1/BB42-1/T42),0)</f>
        <v>6.1124543325910323E-2</v>
      </c>
      <c r="M42">
        <f t="shared" ref="M42:M62" si="30">((BE42-AR42/2)*Y42-K42)/(BE42+AR42/2)</f>
        <v>206.32485503289001</v>
      </c>
      <c r="N42">
        <f t="shared" ref="N42:N62" si="31">AR42*1000</f>
        <v>0.96236630462582917</v>
      </c>
      <c r="O42">
        <f t="shared" ref="O42:O62" si="32">(AW42-BC42)</f>
        <v>1.5618604913150749</v>
      </c>
      <c r="P42">
        <f t="shared" ref="P42:P62" si="33">(V42+AV42*J42)</f>
        <v>21.852924346923828</v>
      </c>
      <c r="Q42" s="1">
        <v>4.5</v>
      </c>
      <c r="R42">
        <f t="shared" ref="R42:R73" si="34">(Q42*AK42+AL42)</f>
        <v>1.0282608717679977</v>
      </c>
      <c r="S42" s="1">
        <v>1</v>
      </c>
      <c r="T42">
        <f t="shared" ref="T42:T73" si="35">R42*(S42+1)*(S42+1)/(S42*S42+1)</f>
        <v>2.0565217435359955</v>
      </c>
      <c r="U42" s="1">
        <v>20.412206649780273</v>
      </c>
      <c r="V42" s="1">
        <v>21.852924346923828</v>
      </c>
      <c r="W42" s="1">
        <v>20.453697204589844</v>
      </c>
      <c r="X42" s="1">
        <v>400.28884887695312</v>
      </c>
      <c r="Y42" s="1">
        <v>393.922607421875</v>
      </c>
      <c r="Z42" s="1">
        <v>10.020562171936035</v>
      </c>
      <c r="AA42" s="1">
        <v>10.87659740447998</v>
      </c>
      <c r="AB42" s="1">
        <v>40.872890472412109</v>
      </c>
      <c r="AC42" s="1">
        <v>44.364574432373047</v>
      </c>
      <c r="AD42" s="1">
        <v>500.39361572265625</v>
      </c>
      <c r="AE42" s="1">
        <v>547.12896728515625</v>
      </c>
      <c r="AF42" s="1">
        <v>213.83012390136719</v>
      </c>
      <c r="AG42" s="1">
        <v>98.186805725097656</v>
      </c>
      <c r="AH42" s="1">
        <v>15.08549976348877</v>
      </c>
      <c r="AI42" s="1">
        <v>-0.643809974193573</v>
      </c>
      <c r="AJ42" s="1">
        <v>1</v>
      </c>
      <c r="AK42" s="1">
        <v>-0.15217390656471252</v>
      </c>
      <c r="AL42" s="1">
        <v>1.7130434513092041</v>
      </c>
      <c r="AM42" s="1">
        <v>1</v>
      </c>
      <c r="AN42" s="1">
        <v>0</v>
      </c>
      <c r="AO42" s="1">
        <v>0.18999999761581421</v>
      </c>
      <c r="AP42" s="1">
        <v>111112</v>
      </c>
      <c r="AQ42">
        <f t="shared" ref="AQ42:AQ62" si="36">AD42*0.000001/(Q42*0.0001)</f>
        <v>1.1119858127170137</v>
      </c>
      <c r="AR42">
        <f t="shared" ref="AR42:AR73" si="37">(AA42-Z42)/(1000-AA42)*AQ42</f>
        <v>9.6236630462582921E-4</v>
      </c>
      <c r="AS42">
        <f t="shared" ref="AS42:AS62" si="38">(V42+273.15)</f>
        <v>295.00292434692381</v>
      </c>
      <c r="AT42">
        <f t="shared" ref="AT42:AT62" si="39">(U42+273.15)</f>
        <v>293.56220664978025</v>
      </c>
      <c r="AU42">
        <f t="shared" ref="AU42:AU62" si="40">(AE42*AM42+AF42*AN42)*AO42</f>
        <v>103.95450247972258</v>
      </c>
      <c r="AV42">
        <f t="shared" ref="AV42:AV73" si="41">((AU42+0.00000010773*(AT42^4-AS42^4))-AR42*44100)/(R42*51.4+0.00000043092*AS42^3)</f>
        <v>0.71487579461165707</v>
      </c>
      <c r="AW42">
        <f t="shared" ref="AW42:AW62" si="42">0.61365*EXP(17.502*P42/(240.97+P42))</f>
        <v>2.6297988476188521</v>
      </c>
      <c r="AX42">
        <f t="shared" ref="AX42:AX73" si="43">AW42*1000/AG42</f>
        <v>26.783627679891474</v>
      </c>
      <c r="AY42">
        <f t="shared" ref="AY42:AY73" si="44">(AX42-AA42)</f>
        <v>15.907030275411493</v>
      </c>
      <c r="AZ42">
        <f t="shared" ref="AZ42:AZ62" si="45">IF(J42,V42,(U42+V42)/2)</f>
        <v>21.132565498352051</v>
      </c>
      <c r="BA42">
        <f t="shared" ref="BA42:BA73" si="46">0.61365*EXP(17.502*AZ42/(240.97+AZ42))</f>
        <v>2.5163380094050471</v>
      </c>
      <c r="BB42">
        <f t="shared" ref="BB42:BB62" si="47">IF(AY42&lt;&gt;0,(1000-(AX42+AA42)/2)/AY42*AR42,0)</f>
        <v>5.9360221389815088E-2</v>
      </c>
      <c r="BC42">
        <f t="shared" ref="BC42:BC62" si="48">AA42*AG42/1000</f>
        <v>1.0679383563037772</v>
      </c>
      <c r="BD42">
        <f t="shared" ref="BD42:BD73" si="49">(BA42-BC42)</f>
        <v>1.4483996531012699</v>
      </c>
      <c r="BE42">
        <f t="shared" ref="BE42:BE62" si="50">1/(1.6/L42+1.37/T42)</f>
        <v>3.7254717668604782E-2</v>
      </c>
      <c r="BF42">
        <f t="shared" ref="BF42:BF62" si="51">M42*AG42*0.001</f>
        <v>20.258378457373311</v>
      </c>
      <c r="BG42">
        <f t="shared" ref="BG42:BG62" si="52">M42/Y42</f>
        <v>0.5237700277809253</v>
      </c>
      <c r="BH42">
        <f t="shared" ref="BH42:BH62" si="53">(1-AR42*AG42/AW42/L42)*100</f>
        <v>41.216507938715061</v>
      </c>
      <c r="BI42">
        <f t="shared" ref="BI42:BI62" si="54">(Y42-K42/(T42/1.35))</f>
        <v>389.52435698770256</v>
      </c>
      <c r="BJ42">
        <f t="shared" ref="BJ42:BJ73" si="55">K42*BH42/100/BI42</f>
        <v>7.0895074879238976E-3</v>
      </c>
    </row>
    <row r="43" spans="1:62">
      <c r="A43" s="1">
        <v>34</v>
      </c>
      <c r="B43" s="1" t="s">
        <v>114</v>
      </c>
      <c r="C43" s="2">
        <v>41718</v>
      </c>
      <c r="D43" s="1" t="s">
        <v>74</v>
      </c>
      <c r="E43" s="1">
        <v>0</v>
      </c>
      <c r="F43" s="1" t="s">
        <v>78</v>
      </c>
      <c r="G43" s="1" t="s">
        <v>101</v>
      </c>
      <c r="H43" s="1">
        <v>0</v>
      </c>
      <c r="I43" s="1">
        <v>7248</v>
      </c>
      <c r="J43" s="1">
        <v>0</v>
      </c>
      <c r="K43">
        <f t="shared" si="28"/>
        <v>18.487299040523002</v>
      </c>
      <c r="L43">
        <f t="shared" si="29"/>
        <v>0.38018643647180328</v>
      </c>
      <c r="M43">
        <f t="shared" si="30"/>
        <v>292.30304971549435</v>
      </c>
      <c r="N43">
        <f t="shared" si="31"/>
        <v>4.838890780082334</v>
      </c>
      <c r="O43">
        <f t="shared" si="32"/>
        <v>1.4096784123074482</v>
      </c>
      <c r="P43">
        <f t="shared" si="33"/>
        <v>22.182607650756836</v>
      </c>
      <c r="Q43" s="1">
        <v>3</v>
      </c>
      <c r="R43">
        <f t="shared" si="34"/>
        <v>1.2565217316150665</v>
      </c>
      <c r="S43" s="1">
        <v>1</v>
      </c>
      <c r="T43">
        <f t="shared" si="35"/>
        <v>2.5130434632301331</v>
      </c>
      <c r="U43" s="1">
        <v>20.675483703613281</v>
      </c>
      <c r="V43" s="1">
        <v>22.182607650756836</v>
      </c>
      <c r="W43" s="1">
        <v>20.690969467163086</v>
      </c>
      <c r="X43" s="1">
        <v>400.2171630859375</v>
      </c>
      <c r="Y43" s="1">
        <v>388.00894165039062</v>
      </c>
      <c r="Z43" s="1">
        <v>10.107990264892578</v>
      </c>
      <c r="AA43" s="1">
        <v>12.971160888671875</v>
      </c>
      <c r="AB43" s="1">
        <v>40.563198089599609</v>
      </c>
      <c r="AC43" s="1">
        <v>52.053054809570312</v>
      </c>
      <c r="AD43" s="1">
        <v>500.43731689453125</v>
      </c>
      <c r="AE43" s="1">
        <v>623.78179931640625</v>
      </c>
      <c r="AF43" s="1">
        <v>882.173095703125</v>
      </c>
      <c r="AG43" s="1">
        <v>98.181205749511719</v>
      </c>
      <c r="AH43" s="1">
        <v>15.08549976348877</v>
      </c>
      <c r="AI43" s="1">
        <v>-0.643809974193573</v>
      </c>
      <c r="AJ43" s="1">
        <v>1</v>
      </c>
      <c r="AK43" s="1">
        <v>-0.15217390656471252</v>
      </c>
      <c r="AL43" s="1">
        <v>1.7130434513092041</v>
      </c>
      <c r="AM43" s="1">
        <v>1</v>
      </c>
      <c r="AN43" s="1">
        <v>0</v>
      </c>
      <c r="AO43" s="1">
        <v>0.18999999761581421</v>
      </c>
      <c r="AP43" s="1">
        <v>111112</v>
      </c>
      <c r="AQ43">
        <f t="shared" si="36"/>
        <v>1.6681243896484372</v>
      </c>
      <c r="AR43">
        <f t="shared" si="37"/>
        <v>4.838890780082334E-3</v>
      </c>
      <c r="AS43">
        <f t="shared" si="38"/>
        <v>295.33260765075681</v>
      </c>
      <c r="AT43">
        <f t="shared" si="39"/>
        <v>293.82548370361326</v>
      </c>
      <c r="AU43">
        <f t="shared" si="40"/>
        <v>118.51854038290548</v>
      </c>
      <c r="AV43">
        <f t="shared" si="41"/>
        <v>-1.4729164646254203</v>
      </c>
      <c r="AW43">
        <f t="shared" si="42"/>
        <v>2.6832026283281607</v>
      </c>
      <c r="AX43">
        <f t="shared" si="43"/>
        <v>27.329086130534762</v>
      </c>
      <c r="AY43">
        <f t="shared" si="44"/>
        <v>14.357925241862887</v>
      </c>
      <c r="AZ43">
        <f t="shared" si="45"/>
        <v>21.429045677185059</v>
      </c>
      <c r="BA43">
        <f t="shared" si="46"/>
        <v>2.5625054358376689</v>
      </c>
      <c r="BB43">
        <f t="shared" si="47"/>
        <v>0.3302278325972825</v>
      </c>
      <c r="BC43">
        <f t="shared" si="48"/>
        <v>1.2735242160207125</v>
      </c>
      <c r="BD43">
        <f t="shared" si="49"/>
        <v>1.2889812198169563</v>
      </c>
      <c r="BE43">
        <f t="shared" si="50"/>
        <v>0.21036611586587087</v>
      </c>
      <c r="BF43">
        <f t="shared" si="51"/>
        <v>28.698665865326706</v>
      </c>
      <c r="BG43">
        <f t="shared" si="52"/>
        <v>0.75334101444205748</v>
      </c>
      <c r="BH43">
        <f t="shared" si="53"/>
        <v>53.428085513721953</v>
      </c>
      <c r="BI43">
        <f t="shared" si="54"/>
        <v>378.07761572233585</v>
      </c>
      <c r="BJ43">
        <f t="shared" si="55"/>
        <v>2.6125349742477745E-2</v>
      </c>
    </row>
    <row r="44" spans="1:62">
      <c r="A44" s="1">
        <v>35</v>
      </c>
      <c r="B44" s="1" t="s">
        <v>115</v>
      </c>
      <c r="C44" s="2">
        <v>41718</v>
      </c>
      <c r="D44" s="1" t="s">
        <v>74</v>
      </c>
      <c r="E44" s="1">
        <v>0</v>
      </c>
      <c r="F44" s="1" t="s">
        <v>81</v>
      </c>
      <c r="G44" s="1" t="s">
        <v>101</v>
      </c>
      <c r="H44" s="1">
        <v>0</v>
      </c>
      <c r="I44" s="1">
        <v>7315.5</v>
      </c>
      <c r="J44" s="1">
        <v>0</v>
      </c>
      <c r="K44">
        <f t="shared" si="28"/>
        <v>9.0995054751042534</v>
      </c>
      <c r="L44">
        <f t="shared" si="29"/>
        <v>0.18557562089751242</v>
      </c>
      <c r="M44">
        <f t="shared" si="30"/>
        <v>302.24216758215539</v>
      </c>
      <c r="N44">
        <f t="shared" si="31"/>
        <v>2.7666565259741756</v>
      </c>
      <c r="O44">
        <f t="shared" si="32"/>
        <v>1.5472323328455844</v>
      </c>
      <c r="P44">
        <f t="shared" si="33"/>
        <v>22.489994049072266</v>
      </c>
      <c r="Q44" s="1">
        <v>3.5</v>
      </c>
      <c r="R44">
        <f t="shared" si="34"/>
        <v>1.1804347783327103</v>
      </c>
      <c r="S44" s="1">
        <v>1</v>
      </c>
      <c r="T44">
        <f t="shared" si="35"/>
        <v>2.3608695566654205</v>
      </c>
      <c r="U44" s="1">
        <v>20.857969284057617</v>
      </c>
      <c r="V44" s="1">
        <v>22.489994049072266</v>
      </c>
      <c r="W44" s="1">
        <v>20.886690139770508</v>
      </c>
      <c r="X44" s="1">
        <v>401.978759765625</v>
      </c>
      <c r="Y44" s="1">
        <v>394.85055541992188</v>
      </c>
      <c r="Z44" s="1">
        <v>10.17465877532959</v>
      </c>
      <c r="AA44" s="1">
        <v>12.086264610290527</v>
      </c>
      <c r="AB44" s="1">
        <v>40.373603820800781</v>
      </c>
      <c r="AC44" s="1">
        <v>47.958957672119141</v>
      </c>
      <c r="AD44" s="1">
        <v>500.43072509765625</v>
      </c>
      <c r="AE44" s="1">
        <v>165.43191528320312</v>
      </c>
      <c r="AF44" s="1">
        <v>108.02696228027344</v>
      </c>
      <c r="AG44" s="1">
        <v>98.178794860839844</v>
      </c>
      <c r="AH44" s="1">
        <v>15.08549976348877</v>
      </c>
      <c r="AI44" s="1">
        <v>-0.643809974193573</v>
      </c>
      <c r="AJ44" s="1">
        <v>1</v>
      </c>
      <c r="AK44" s="1">
        <v>-0.15217390656471252</v>
      </c>
      <c r="AL44" s="1">
        <v>1.7130434513092041</v>
      </c>
      <c r="AM44" s="1">
        <v>1</v>
      </c>
      <c r="AN44" s="1">
        <v>0</v>
      </c>
      <c r="AO44" s="1">
        <v>0.18999999761581421</v>
      </c>
      <c r="AP44" s="1">
        <v>111112</v>
      </c>
      <c r="AQ44">
        <f t="shared" si="36"/>
        <v>1.4298020717075892</v>
      </c>
      <c r="AR44">
        <f t="shared" si="37"/>
        <v>2.7666565259741754E-3</v>
      </c>
      <c r="AS44">
        <f t="shared" si="38"/>
        <v>295.63999404907224</v>
      </c>
      <c r="AT44">
        <f t="shared" si="39"/>
        <v>294.00796928405759</v>
      </c>
      <c r="AU44">
        <f t="shared" si="40"/>
        <v>31.432063509388172</v>
      </c>
      <c r="AV44">
        <f t="shared" si="41"/>
        <v>-1.5123400111204204</v>
      </c>
      <c r="AW44">
        <f t="shared" si="42"/>
        <v>2.7338472266531264</v>
      </c>
      <c r="AX44">
        <f t="shared" si="43"/>
        <v>27.845597723297825</v>
      </c>
      <c r="AY44">
        <f t="shared" si="44"/>
        <v>15.759333113007298</v>
      </c>
      <c r="AZ44">
        <f t="shared" si="45"/>
        <v>21.673981666564941</v>
      </c>
      <c r="BA44">
        <f t="shared" si="46"/>
        <v>2.6012042130198516</v>
      </c>
      <c r="BB44">
        <f t="shared" si="47"/>
        <v>0.17205154766203193</v>
      </c>
      <c r="BC44">
        <f t="shared" si="48"/>
        <v>1.186614893807542</v>
      </c>
      <c r="BD44">
        <f t="shared" si="49"/>
        <v>1.4145893192123096</v>
      </c>
      <c r="BE44">
        <f t="shared" si="50"/>
        <v>0.10867064826121023</v>
      </c>
      <c r="BF44">
        <f t="shared" si="51"/>
        <v>29.673771769344015</v>
      </c>
      <c r="BG44">
        <f t="shared" si="52"/>
        <v>0.76545964905816621</v>
      </c>
      <c r="BH44">
        <f t="shared" si="53"/>
        <v>46.460072493564738</v>
      </c>
      <c r="BI44">
        <f t="shared" si="54"/>
        <v>389.64724702166308</v>
      </c>
      <c r="BJ44">
        <f t="shared" si="55"/>
        <v>1.0849908147956928E-2</v>
      </c>
    </row>
    <row r="45" spans="1:62">
      <c r="A45" s="1">
        <v>36</v>
      </c>
      <c r="B45" s="1" t="s">
        <v>116</v>
      </c>
      <c r="C45" s="2">
        <v>41718</v>
      </c>
      <c r="D45" s="1" t="s">
        <v>74</v>
      </c>
      <c r="E45" s="1">
        <v>0</v>
      </c>
      <c r="F45" s="1" t="s">
        <v>75</v>
      </c>
      <c r="G45" s="1" t="s">
        <v>90</v>
      </c>
      <c r="H45" s="1">
        <v>0</v>
      </c>
      <c r="I45" s="1">
        <v>7456.5</v>
      </c>
      <c r="J45" s="1">
        <v>0</v>
      </c>
      <c r="K45">
        <f t="shared" si="28"/>
        <v>22.17962045085752</v>
      </c>
      <c r="L45">
        <f t="shared" si="29"/>
        <v>0.40991320369196366</v>
      </c>
      <c r="M45">
        <f t="shared" si="30"/>
        <v>287.36555015866708</v>
      </c>
      <c r="N45">
        <f t="shared" si="31"/>
        <v>5.9715900768953096</v>
      </c>
      <c r="O45">
        <f t="shared" si="32"/>
        <v>1.5948410988955291</v>
      </c>
      <c r="P45">
        <f t="shared" si="33"/>
        <v>22.747066497802734</v>
      </c>
      <c r="Q45" s="1">
        <v>1.5</v>
      </c>
      <c r="R45">
        <f t="shared" si="34"/>
        <v>1.4847825914621353</v>
      </c>
      <c r="S45" s="1">
        <v>1</v>
      </c>
      <c r="T45">
        <f t="shared" si="35"/>
        <v>2.9695651829242706</v>
      </c>
      <c r="U45" s="1">
        <v>21.441778182983398</v>
      </c>
      <c r="V45" s="1">
        <v>22.747066497802734</v>
      </c>
      <c r="W45" s="1">
        <v>21.468767166137695</v>
      </c>
      <c r="X45" s="1">
        <v>400.38943481445312</v>
      </c>
      <c r="Y45" s="1">
        <v>393.03790283203125</v>
      </c>
      <c r="Z45" s="1">
        <v>10.271185874938965</v>
      </c>
      <c r="AA45" s="1">
        <v>12.03953742980957</v>
      </c>
      <c r="AB45" s="1">
        <v>39.321063995361328</v>
      </c>
      <c r="AC45" s="1">
        <v>46.090824127197266</v>
      </c>
      <c r="AD45" s="1">
        <v>500.44021606445312</v>
      </c>
      <c r="AE45" s="1">
        <v>935.794921875</v>
      </c>
      <c r="AF45" s="1">
        <v>906.77569580078125</v>
      </c>
      <c r="AG45" s="1">
        <v>98.176643371582031</v>
      </c>
      <c r="AH45" s="1">
        <v>15.08549976348877</v>
      </c>
      <c r="AI45" s="1">
        <v>-0.643809974193573</v>
      </c>
      <c r="AJ45" s="1">
        <v>1</v>
      </c>
      <c r="AK45" s="1">
        <v>-0.15217390656471252</v>
      </c>
      <c r="AL45" s="1">
        <v>1.7130434513092041</v>
      </c>
      <c r="AM45" s="1">
        <v>1</v>
      </c>
      <c r="AN45" s="1">
        <v>0</v>
      </c>
      <c r="AO45" s="1">
        <v>0.18999999761581421</v>
      </c>
      <c r="AP45" s="1">
        <v>111112</v>
      </c>
      <c r="AQ45">
        <f t="shared" si="36"/>
        <v>3.3362681070963536</v>
      </c>
      <c r="AR45">
        <f t="shared" si="37"/>
        <v>5.9715900768953093E-3</v>
      </c>
      <c r="AS45">
        <f t="shared" si="38"/>
        <v>295.89706649780271</v>
      </c>
      <c r="AT45">
        <f t="shared" si="39"/>
        <v>294.59177818298338</v>
      </c>
      <c r="AU45">
        <f t="shared" si="40"/>
        <v>177.80103292514104</v>
      </c>
      <c r="AV45">
        <f t="shared" si="41"/>
        <v>-1.1433481516925046</v>
      </c>
      <c r="AW45">
        <f t="shared" si="42"/>
        <v>2.7768424715007565</v>
      </c>
      <c r="AX45">
        <f t="shared" si="43"/>
        <v>28.2841455578276</v>
      </c>
      <c r="AY45">
        <f t="shared" si="44"/>
        <v>16.244608128018029</v>
      </c>
      <c r="AZ45">
        <f t="shared" si="45"/>
        <v>22.094422340393066</v>
      </c>
      <c r="BA45">
        <f t="shared" si="46"/>
        <v>2.6688257539545441</v>
      </c>
      <c r="BB45">
        <f t="shared" si="47"/>
        <v>0.3601928577277892</v>
      </c>
      <c r="BC45">
        <f t="shared" si="48"/>
        <v>1.1820013726052274</v>
      </c>
      <c r="BD45">
        <f t="shared" si="49"/>
        <v>1.4868243813493167</v>
      </c>
      <c r="BE45">
        <f t="shared" si="50"/>
        <v>0.22911542226922024</v>
      </c>
      <c r="BF45">
        <f t="shared" si="51"/>
        <v>28.212585135205927</v>
      </c>
      <c r="BG45">
        <f t="shared" si="52"/>
        <v>0.73113953664025033</v>
      </c>
      <c r="BH45">
        <f t="shared" si="53"/>
        <v>48.494332896997847</v>
      </c>
      <c r="BI45">
        <f t="shared" si="54"/>
        <v>382.95478097269836</v>
      </c>
      <c r="BJ45">
        <f t="shared" si="55"/>
        <v>2.8086498749042298E-2</v>
      </c>
    </row>
    <row r="46" spans="1:62">
      <c r="A46" s="1">
        <v>37</v>
      </c>
      <c r="B46" s="1" t="s">
        <v>117</v>
      </c>
      <c r="C46" s="2">
        <v>41718</v>
      </c>
      <c r="D46" s="1" t="s">
        <v>74</v>
      </c>
      <c r="E46" s="1">
        <v>0</v>
      </c>
      <c r="F46" s="1" t="s">
        <v>78</v>
      </c>
      <c r="G46" s="1" t="s">
        <v>90</v>
      </c>
      <c r="H46" s="1">
        <v>0</v>
      </c>
      <c r="I46" s="1">
        <v>7527</v>
      </c>
      <c r="J46" s="1">
        <v>0</v>
      </c>
      <c r="K46">
        <f t="shared" si="28"/>
        <v>14.508022216463669</v>
      </c>
      <c r="L46">
        <f t="shared" si="29"/>
        <v>0.23009238073962837</v>
      </c>
      <c r="M46">
        <f t="shared" si="30"/>
        <v>273.32252531757939</v>
      </c>
      <c r="N46">
        <f t="shared" si="31"/>
        <v>3.5221194680848988</v>
      </c>
      <c r="O46">
        <f t="shared" si="32"/>
        <v>1.6066367006457494</v>
      </c>
      <c r="P46">
        <f t="shared" si="33"/>
        <v>23.033632278442383</v>
      </c>
      <c r="Q46" s="1">
        <v>3</v>
      </c>
      <c r="R46">
        <f t="shared" si="34"/>
        <v>1.2565217316150665</v>
      </c>
      <c r="S46" s="1">
        <v>1</v>
      </c>
      <c r="T46">
        <f t="shared" si="35"/>
        <v>2.5130434632301331</v>
      </c>
      <c r="U46" s="1">
        <v>21.734272003173828</v>
      </c>
      <c r="V46" s="1">
        <v>23.033632278442383</v>
      </c>
      <c r="W46" s="1">
        <v>21.760246276855469</v>
      </c>
      <c r="X46" s="1">
        <v>400.41049194335938</v>
      </c>
      <c r="Y46" s="1">
        <v>390.8880615234375</v>
      </c>
      <c r="Z46" s="1">
        <v>10.32950496673584</v>
      </c>
      <c r="AA46" s="1">
        <v>12.414693832397461</v>
      </c>
      <c r="AB46" s="1">
        <v>38.842906951904297</v>
      </c>
      <c r="AC46" s="1">
        <v>46.684017181396484</v>
      </c>
      <c r="AD46" s="1">
        <v>500.44293212890625</v>
      </c>
      <c r="AE46" s="1">
        <v>1115.3062744140625</v>
      </c>
      <c r="AF46" s="1">
        <v>1140.86279296875</v>
      </c>
      <c r="AG46" s="1">
        <v>98.176406860351562</v>
      </c>
      <c r="AH46" s="1">
        <v>15.08549976348877</v>
      </c>
      <c r="AI46" s="1">
        <v>-0.643809974193573</v>
      </c>
      <c r="AJ46" s="1">
        <v>1</v>
      </c>
      <c r="AK46" s="1">
        <v>-0.15217390656471252</v>
      </c>
      <c r="AL46" s="1">
        <v>1.7130434513092041</v>
      </c>
      <c r="AM46" s="1">
        <v>1</v>
      </c>
      <c r="AN46" s="1">
        <v>0</v>
      </c>
      <c r="AO46" s="1">
        <v>0.18999999761581421</v>
      </c>
      <c r="AP46" s="1">
        <v>111112</v>
      </c>
      <c r="AQ46">
        <f t="shared" si="36"/>
        <v>1.6681431070963539</v>
      </c>
      <c r="AR46">
        <f t="shared" si="37"/>
        <v>3.5221194680848987E-3</v>
      </c>
      <c r="AS46">
        <f t="shared" si="38"/>
        <v>296.18363227844236</v>
      </c>
      <c r="AT46">
        <f t="shared" si="39"/>
        <v>294.88427200317381</v>
      </c>
      <c r="AU46">
        <f t="shared" si="40"/>
        <v>211.9081894795745</v>
      </c>
      <c r="AV46">
        <f t="shared" si="41"/>
        <v>0.55593893007407102</v>
      </c>
      <c r="AW46">
        <f t="shared" si="42"/>
        <v>2.8254667333818997</v>
      </c>
      <c r="AX46">
        <f t="shared" si="43"/>
        <v>28.779488104518943</v>
      </c>
      <c r="AY46">
        <f t="shared" si="44"/>
        <v>16.364794272121483</v>
      </c>
      <c r="AZ46">
        <f t="shared" si="45"/>
        <v>22.383952140808105</v>
      </c>
      <c r="BA46">
        <f t="shared" si="46"/>
        <v>2.7162821928617205</v>
      </c>
      <c r="BB46">
        <f t="shared" si="47"/>
        <v>0.21079238734308781</v>
      </c>
      <c r="BC46">
        <f t="shared" si="48"/>
        <v>1.2188300327361503</v>
      </c>
      <c r="BD46">
        <f t="shared" si="49"/>
        <v>1.4974521601255701</v>
      </c>
      <c r="BE46">
        <f t="shared" si="50"/>
        <v>0.13335316829944327</v>
      </c>
      <c r="BF46">
        <f t="shared" si="51"/>
        <v>26.833823449677418</v>
      </c>
      <c r="BG46">
        <f t="shared" si="52"/>
        <v>0.69923477389495836</v>
      </c>
      <c r="BH46">
        <f t="shared" si="53"/>
        <v>46.81137293495695</v>
      </c>
      <c r="BI46">
        <f t="shared" si="54"/>
        <v>383.09439210275372</v>
      </c>
      <c r="BJ46">
        <f t="shared" si="55"/>
        <v>1.7727757245304763E-2</v>
      </c>
    </row>
    <row r="47" spans="1:62">
      <c r="A47" s="1">
        <v>38</v>
      </c>
      <c r="B47" s="1" t="s">
        <v>118</v>
      </c>
      <c r="C47" s="2">
        <v>41718</v>
      </c>
      <c r="D47" s="1" t="s">
        <v>74</v>
      </c>
      <c r="E47" s="1">
        <v>0</v>
      </c>
      <c r="F47" s="1" t="s">
        <v>81</v>
      </c>
      <c r="G47" s="1" t="s">
        <v>90</v>
      </c>
      <c r="H47" s="1">
        <v>0</v>
      </c>
      <c r="I47" s="1">
        <v>7609.5</v>
      </c>
      <c r="J47" s="1">
        <v>0</v>
      </c>
      <c r="K47">
        <f t="shared" si="28"/>
        <v>4.1451130025084248</v>
      </c>
      <c r="L47">
        <f t="shared" si="29"/>
        <v>7.3090169904589872E-2</v>
      </c>
      <c r="M47">
        <f t="shared" si="30"/>
        <v>292.32662753053756</v>
      </c>
      <c r="N47">
        <f t="shared" si="31"/>
        <v>1.3266514682000832</v>
      </c>
      <c r="O47">
        <f t="shared" si="32"/>
        <v>1.8069124785826636</v>
      </c>
      <c r="P47">
        <f t="shared" si="33"/>
        <v>23.715358734130859</v>
      </c>
      <c r="Q47" s="1">
        <v>4.5</v>
      </c>
      <c r="R47">
        <f t="shared" si="34"/>
        <v>1.0282608717679977</v>
      </c>
      <c r="S47" s="1">
        <v>1</v>
      </c>
      <c r="T47">
        <f t="shared" si="35"/>
        <v>2.0565217435359955</v>
      </c>
      <c r="U47" s="1">
        <v>22.068954467773438</v>
      </c>
      <c r="V47" s="1">
        <v>23.715358734130859</v>
      </c>
      <c r="W47" s="1">
        <v>22.114824295043945</v>
      </c>
      <c r="X47" s="1">
        <v>400.32870483398438</v>
      </c>
      <c r="Y47" s="1">
        <v>396.1287841796875</v>
      </c>
      <c r="Z47" s="1">
        <v>10.404778480529785</v>
      </c>
      <c r="AA47" s="1">
        <v>11.583908081054688</v>
      </c>
      <c r="AB47" s="1">
        <v>38.333763122558594</v>
      </c>
      <c r="AC47" s="1">
        <v>42.677967071533203</v>
      </c>
      <c r="AD47" s="1">
        <v>500.4349365234375</v>
      </c>
      <c r="AE47" s="1">
        <v>270.70050048828125</v>
      </c>
      <c r="AF47" s="1">
        <v>676.04052734375</v>
      </c>
      <c r="AG47" s="1">
        <v>98.173599243164062</v>
      </c>
      <c r="AH47" s="1">
        <v>15.08549976348877</v>
      </c>
      <c r="AI47" s="1">
        <v>-0.643809974193573</v>
      </c>
      <c r="AJ47" s="1">
        <v>1</v>
      </c>
      <c r="AK47" s="1">
        <v>-0.15217390656471252</v>
      </c>
      <c r="AL47" s="1">
        <v>1.7130434513092041</v>
      </c>
      <c r="AM47" s="1">
        <v>1</v>
      </c>
      <c r="AN47" s="1">
        <v>0</v>
      </c>
      <c r="AO47" s="1">
        <v>0.18999999761581421</v>
      </c>
      <c r="AP47" s="1">
        <v>111112</v>
      </c>
      <c r="AQ47">
        <f t="shared" si="36"/>
        <v>1.1120776367187499</v>
      </c>
      <c r="AR47">
        <f t="shared" si="37"/>
        <v>1.3266514682000832E-3</v>
      </c>
      <c r="AS47">
        <f t="shared" si="38"/>
        <v>296.86535873413084</v>
      </c>
      <c r="AT47">
        <f t="shared" si="39"/>
        <v>295.21895446777341</v>
      </c>
      <c r="AU47">
        <f t="shared" si="40"/>
        <v>51.433094447373151</v>
      </c>
      <c r="AV47">
        <f t="shared" si="41"/>
        <v>-0.39733684397076274</v>
      </c>
      <c r="AW47">
        <f t="shared" si="42"/>
        <v>2.9441464282017762</v>
      </c>
      <c r="AX47">
        <f t="shared" si="43"/>
        <v>29.989187020733379</v>
      </c>
      <c r="AY47">
        <f t="shared" si="44"/>
        <v>18.405278939678691</v>
      </c>
      <c r="AZ47">
        <f t="shared" si="45"/>
        <v>22.892156600952148</v>
      </c>
      <c r="BA47">
        <f t="shared" si="46"/>
        <v>2.8013689546606027</v>
      </c>
      <c r="BB47">
        <f t="shared" si="47"/>
        <v>7.0581650440096899E-2</v>
      </c>
      <c r="BC47">
        <f t="shared" si="48"/>
        <v>1.1372339496191126</v>
      </c>
      <c r="BD47">
        <f t="shared" si="49"/>
        <v>1.66413500504149</v>
      </c>
      <c r="BE47">
        <f t="shared" si="50"/>
        <v>4.4332250334935056E-2</v>
      </c>
      <c r="BF47">
        <f t="shared" si="51"/>
        <v>28.698757179288684</v>
      </c>
      <c r="BG47">
        <f t="shared" si="52"/>
        <v>0.73795856096621248</v>
      </c>
      <c r="BH47">
        <f t="shared" si="53"/>
        <v>39.475225791368338</v>
      </c>
      <c r="BI47">
        <f t="shared" si="54"/>
        <v>393.40773220395454</v>
      </c>
      <c r="BJ47">
        <f t="shared" si="55"/>
        <v>4.1592795034319872E-3</v>
      </c>
    </row>
    <row r="48" spans="1:62">
      <c r="A48" s="1">
        <v>39</v>
      </c>
      <c r="B48" s="1" t="s">
        <v>119</v>
      </c>
      <c r="C48" s="2">
        <v>41718</v>
      </c>
      <c r="D48" s="1" t="s">
        <v>74</v>
      </c>
      <c r="E48" s="1">
        <v>0</v>
      </c>
      <c r="F48" s="1" t="s">
        <v>81</v>
      </c>
      <c r="G48" s="1" t="s">
        <v>90</v>
      </c>
      <c r="H48" s="1">
        <v>0</v>
      </c>
      <c r="I48" s="1">
        <v>7698</v>
      </c>
      <c r="J48" s="1">
        <v>0</v>
      </c>
      <c r="K48">
        <f t="shared" si="28"/>
        <v>17.217904074923236</v>
      </c>
      <c r="L48">
        <f t="shared" si="29"/>
        <v>0.52281744445723122</v>
      </c>
      <c r="M48">
        <f t="shared" si="30"/>
        <v>323.64473600294929</v>
      </c>
      <c r="N48">
        <f t="shared" si="31"/>
        <v>7.9693942071801303</v>
      </c>
      <c r="O48">
        <f t="shared" si="32"/>
        <v>1.7218448767141172</v>
      </c>
      <c r="P48">
        <f t="shared" si="33"/>
        <v>23.931541442871094</v>
      </c>
      <c r="Q48" s="1">
        <v>1.5</v>
      </c>
      <c r="R48">
        <f t="shared" si="34"/>
        <v>1.4847825914621353</v>
      </c>
      <c r="S48" s="1">
        <v>1</v>
      </c>
      <c r="T48">
        <f t="shared" si="35"/>
        <v>2.9695651829242706</v>
      </c>
      <c r="U48" s="1">
        <v>22.438982009887695</v>
      </c>
      <c r="V48" s="1">
        <v>23.931541442871094</v>
      </c>
      <c r="W48" s="1">
        <v>22.466342926025391</v>
      </c>
      <c r="X48" s="1">
        <v>400.45965576171875</v>
      </c>
      <c r="Y48" s="1">
        <v>394.3564453125</v>
      </c>
      <c r="Z48" s="1">
        <v>10.485195159912109</v>
      </c>
      <c r="AA48" s="1">
        <v>12.843377113342285</v>
      </c>
      <c r="AB48" s="1">
        <v>37.768333435058594</v>
      </c>
      <c r="AC48" s="1">
        <v>46.262649536132812</v>
      </c>
      <c r="AD48" s="1">
        <v>500.40924072265625</v>
      </c>
      <c r="AE48" s="1">
        <v>656.07733154296875</v>
      </c>
      <c r="AF48" s="1">
        <v>581.5057373046875</v>
      </c>
      <c r="AG48" s="1">
        <v>98.170089721679688</v>
      </c>
      <c r="AH48" s="1">
        <v>15.08549976348877</v>
      </c>
      <c r="AI48" s="1">
        <v>-0.643809974193573</v>
      </c>
      <c r="AJ48" s="1">
        <v>1</v>
      </c>
      <c r="AK48" s="1">
        <v>-0.15217390656471252</v>
      </c>
      <c r="AL48" s="1">
        <v>1.7130434513092041</v>
      </c>
      <c r="AM48" s="1">
        <v>1</v>
      </c>
      <c r="AN48" s="1">
        <v>0</v>
      </c>
      <c r="AO48" s="1">
        <v>0.18999999761581421</v>
      </c>
      <c r="AP48" s="1">
        <v>111112</v>
      </c>
      <c r="AQ48">
        <f t="shared" si="36"/>
        <v>3.3360616048177083</v>
      </c>
      <c r="AR48">
        <f t="shared" si="37"/>
        <v>7.9693942071801301E-3</v>
      </c>
      <c r="AS48">
        <f t="shared" si="38"/>
        <v>297.08154144287107</v>
      </c>
      <c r="AT48">
        <f t="shared" si="39"/>
        <v>295.58898200988767</v>
      </c>
      <c r="AU48">
        <f t="shared" si="40"/>
        <v>124.65469142895381</v>
      </c>
      <c r="AV48">
        <f t="shared" si="41"/>
        <v>-2.7795335746987351</v>
      </c>
      <c r="AW48">
        <f t="shared" si="42"/>
        <v>2.9826803602602969</v>
      </c>
      <c r="AX48">
        <f t="shared" si="43"/>
        <v>30.382781239341249</v>
      </c>
      <c r="AY48">
        <f t="shared" si="44"/>
        <v>17.539404125998963</v>
      </c>
      <c r="AZ48">
        <f t="shared" si="45"/>
        <v>23.185261726379395</v>
      </c>
      <c r="BA48">
        <f t="shared" si="46"/>
        <v>2.8514951640163493</v>
      </c>
      <c r="BB48">
        <f t="shared" si="47"/>
        <v>0.44455051056352674</v>
      </c>
      <c r="BC48">
        <f t="shared" si="48"/>
        <v>1.2608354835461797</v>
      </c>
      <c r="BD48">
        <f t="shared" si="49"/>
        <v>1.5906596804701696</v>
      </c>
      <c r="BE48">
        <f t="shared" si="50"/>
        <v>0.2839546872581849</v>
      </c>
      <c r="BF48">
        <f t="shared" si="51"/>
        <v>31.772232771358869</v>
      </c>
      <c r="BG48">
        <f t="shared" si="52"/>
        <v>0.8206908745880479</v>
      </c>
      <c r="BH48">
        <f t="shared" si="53"/>
        <v>49.829582716727458</v>
      </c>
      <c r="BI48">
        <f t="shared" si="54"/>
        <v>386.52897931350253</v>
      </c>
      <c r="BJ48">
        <f t="shared" si="55"/>
        <v>2.2196549837837611E-2</v>
      </c>
    </row>
    <row r="49" spans="1:62">
      <c r="A49" s="1">
        <v>40</v>
      </c>
      <c r="B49" s="1" t="s">
        <v>120</v>
      </c>
      <c r="C49" s="2">
        <v>41718</v>
      </c>
      <c r="D49" s="1" t="s">
        <v>74</v>
      </c>
      <c r="E49" s="1">
        <v>0</v>
      </c>
      <c r="F49" s="1" t="s">
        <v>81</v>
      </c>
      <c r="G49" s="1" t="s">
        <v>90</v>
      </c>
      <c r="H49" s="1">
        <v>0</v>
      </c>
      <c r="I49" s="1">
        <v>7771.5</v>
      </c>
      <c r="J49" s="1">
        <v>0</v>
      </c>
      <c r="K49">
        <f t="shared" si="28"/>
        <v>22.022705873080607</v>
      </c>
      <c r="L49">
        <f t="shared" si="29"/>
        <v>0.39132743675125514</v>
      </c>
      <c r="M49">
        <f t="shared" si="30"/>
        <v>282.90899944138278</v>
      </c>
      <c r="N49">
        <f t="shared" si="31"/>
        <v>6.5607720220428041</v>
      </c>
      <c r="O49">
        <f t="shared" si="32"/>
        <v>1.8221374371036578</v>
      </c>
      <c r="P49">
        <f t="shared" si="33"/>
        <v>24.293956756591797</v>
      </c>
      <c r="Q49" s="1">
        <v>1.5</v>
      </c>
      <c r="R49">
        <f t="shared" si="34"/>
        <v>1.4847825914621353</v>
      </c>
      <c r="S49" s="1">
        <v>1</v>
      </c>
      <c r="T49">
        <f t="shared" si="35"/>
        <v>2.9695651829242706</v>
      </c>
      <c r="U49" s="1">
        <v>22.733991622924805</v>
      </c>
      <c r="V49" s="1">
        <v>24.293956756591797</v>
      </c>
      <c r="W49" s="1">
        <v>22.773815155029297</v>
      </c>
      <c r="X49" s="1">
        <v>400.57818603515625</v>
      </c>
      <c r="Y49" s="1">
        <v>393.20367431640625</v>
      </c>
      <c r="Z49" s="1">
        <v>10.548295021057129</v>
      </c>
      <c r="AA49" s="1">
        <v>12.49030590057373</v>
      </c>
      <c r="AB49" s="1">
        <v>37.319828033447266</v>
      </c>
      <c r="AC49" s="1">
        <v>44.190654754638672</v>
      </c>
      <c r="AD49" s="1">
        <v>500.42144775390625</v>
      </c>
      <c r="AE49" s="1">
        <v>613.40234375</v>
      </c>
      <c r="AF49" s="1">
        <v>510.79840087890625</v>
      </c>
      <c r="AG49" s="1">
        <v>98.166709899902344</v>
      </c>
      <c r="AH49" s="1">
        <v>15.08549976348877</v>
      </c>
      <c r="AI49" s="1">
        <v>-0.643809974193573</v>
      </c>
      <c r="AJ49" s="1">
        <v>1</v>
      </c>
      <c r="AK49" s="1">
        <v>-0.15217390656471252</v>
      </c>
      <c r="AL49" s="1">
        <v>1.7130434513092041</v>
      </c>
      <c r="AM49" s="1">
        <v>1</v>
      </c>
      <c r="AN49" s="1">
        <v>0</v>
      </c>
      <c r="AO49" s="1">
        <v>0.18999999761581421</v>
      </c>
      <c r="AP49" s="1">
        <v>111112</v>
      </c>
      <c r="AQ49">
        <f t="shared" si="36"/>
        <v>3.3361429850260413</v>
      </c>
      <c r="AR49">
        <f t="shared" si="37"/>
        <v>6.5607720220428037E-3</v>
      </c>
      <c r="AS49">
        <f t="shared" si="38"/>
        <v>297.44395675659177</v>
      </c>
      <c r="AT49">
        <f t="shared" si="39"/>
        <v>295.88399162292478</v>
      </c>
      <c r="AU49">
        <f t="shared" si="40"/>
        <v>116.54644385003485</v>
      </c>
      <c r="AV49">
        <f t="shared" si="41"/>
        <v>-2.1713400180769615</v>
      </c>
      <c r="AW49">
        <f t="shared" si="42"/>
        <v>3.0482696730063177</v>
      </c>
      <c r="AX49">
        <f t="shared" si="43"/>
        <v>31.051969411163387</v>
      </c>
      <c r="AY49">
        <f t="shared" si="44"/>
        <v>18.561663510589657</v>
      </c>
      <c r="AZ49">
        <f t="shared" si="45"/>
        <v>23.513974189758301</v>
      </c>
      <c r="BA49">
        <f t="shared" si="46"/>
        <v>2.9086426100224543</v>
      </c>
      <c r="BB49">
        <f t="shared" si="47"/>
        <v>0.34576300489234851</v>
      </c>
      <c r="BC49">
        <f t="shared" si="48"/>
        <v>1.2261322359026599</v>
      </c>
      <c r="BD49">
        <f t="shared" si="49"/>
        <v>1.6825103741197944</v>
      </c>
      <c r="BE49">
        <f t="shared" si="50"/>
        <v>0.21978047858989877</v>
      </c>
      <c r="BF49">
        <f t="shared" si="51"/>
        <v>27.772245676233858</v>
      </c>
      <c r="BG49">
        <f t="shared" si="52"/>
        <v>0.7194973443043905</v>
      </c>
      <c r="BH49">
        <f t="shared" si="53"/>
        <v>46.00848685935366</v>
      </c>
      <c r="BI49">
        <f t="shared" si="54"/>
        <v>383.19188770885262</v>
      </c>
      <c r="BJ49">
        <f t="shared" si="55"/>
        <v>2.6441879545709177E-2</v>
      </c>
    </row>
    <row r="50" spans="1:62">
      <c r="A50" s="1">
        <v>41</v>
      </c>
      <c r="B50" s="1" t="s">
        <v>121</v>
      </c>
      <c r="C50" s="2">
        <v>41718</v>
      </c>
      <c r="D50" s="1" t="s">
        <v>74</v>
      </c>
      <c r="E50" s="1">
        <v>0</v>
      </c>
      <c r="F50" s="1" t="s">
        <v>78</v>
      </c>
      <c r="G50" s="1" t="s">
        <v>76</v>
      </c>
      <c r="H50" s="1">
        <v>0</v>
      </c>
      <c r="I50" s="1">
        <v>7986.5</v>
      </c>
      <c r="J50" s="1">
        <v>0</v>
      </c>
      <c r="K50">
        <f t="shared" si="28"/>
        <v>-0.95536711166141952</v>
      </c>
      <c r="L50">
        <f t="shared" si="29"/>
        <v>0.18837194301595442</v>
      </c>
      <c r="M50">
        <f t="shared" si="30"/>
        <v>387.56955826547858</v>
      </c>
      <c r="N50">
        <f t="shared" si="31"/>
        <v>3.5379577004486844</v>
      </c>
      <c r="O50">
        <f t="shared" si="32"/>
        <v>1.944824007615231</v>
      </c>
      <c r="P50">
        <f t="shared" si="33"/>
        <v>25.307071685791016</v>
      </c>
      <c r="Q50" s="1">
        <v>3.5</v>
      </c>
      <c r="R50">
        <f t="shared" si="34"/>
        <v>1.1804347783327103</v>
      </c>
      <c r="S50" s="1">
        <v>1</v>
      </c>
      <c r="T50">
        <f t="shared" si="35"/>
        <v>2.3608695566654205</v>
      </c>
      <c r="U50" s="1">
        <v>23.351055145263672</v>
      </c>
      <c r="V50" s="1">
        <v>25.307071685791016</v>
      </c>
      <c r="W50" s="1">
        <v>23.389707565307617</v>
      </c>
      <c r="X50" s="1">
        <v>391.70477294921875</v>
      </c>
      <c r="Y50" s="1">
        <v>391.40447998046875</v>
      </c>
      <c r="Z50" s="1">
        <v>10.735836029052734</v>
      </c>
      <c r="AA50" s="1">
        <v>13.177407264709473</v>
      </c>
      <c r="AB50" s="1">
        <v>36.589923858642578</v>
      </c>
      <c r="AC50" s="1">
        <v>44.911296844482422</v>
      </c>
      <c r="AD50" s="1">
        <v>500.48419189453125</v>
      </c>
      <c r="AE50" s="1">
        <v>99.607925415039062</v>
      </c>
      <c r="AF50" s="1">
        <v>144.19400024414062</v>
      </c>
      <c r="AG50" s="1">
        <v>98.162918090820312</v>
      </c>
      <c r="AH50" s="1">
        <v>15.08549976348877</v>
      </c>
      <c r="AI50" s="1">
        <v>-0.643809974193573</v>
      </c>
      <c r="AJ50" s="1">
        <v>1</v>
      </c>
      <c r="AK50" s="1">
        <v>-0.15217390656471252</v>
      </c>
      <c r="AL50" s="1">
        <v>1.7130434513092041</v>
      </c>
      <c r="AM50" s="1">
        <v>1</v>
      </c>
      <c r="AN50" s="1">
        <v>0</v>
      </c>
      <c r="AO50" s="1">
        <v>0.18999999761581421</v>
      </c>
      <c r="AP50" s="1">
        <v>111112</v>
      </c>
      <c r="AQ50">
        <f t="shared" si="36"/>
        <v>1.4299548339843751</v>
      </c>
      <c r="AR50">
        <f t="shared" si="37"/>
        <v>3.5379577004486843E-3</v>
      </c>
      <c r="AS50">
        <f t="shared" si="38"/>
        <v>298.45707168579099</v>
      </c>
      <c r="AT50">
        <f t="shared" si="39"/>
        <v>296.50105514526365</v>
      </c>
      <c r="AU50">
        <f t="shared" si="40"/>
        <v>18.925505591373621</v>
      </c>
      <c r="AV50">
        <f t="shared" si="41"/>
        <v>-2.2083237920614653</v>
      </c>
      <c r="AW50">
        <f t="shared" si="42"/>
        <v>3.2383567575902874</v>
      </c>
      <c r="AX50">
        <f t="shared" si="43"/>
        <v>32.989613802985772</v>
      </c>
      <c r="AY50">
        <f t="shared" si="44"/>
        <v>19.8122065382763</v>
      </c>
      <c r="AZ50">
        <f t="shared" si="45"/>
        <v>24.329063415527344</v>
      </c>
      <c r="BA50">
        <f t="shared" si="46"/>
        <v>3.0546896950568185</v>
      </c>
      <c r="BB50">
        <f t="shared" si="47"/>
        <v>0.1744525128952534</v>
      </c>
      <c r="BC50">
        <f t="shared" si="48"/>
        <v>1.2935327499750564</v>
      </c>
      <c r="BD50">
        <f t="shared" si="49"/>
        <v>1.7611569450817621</v>
      </c>
      <c r="BE50">
        <f t="shared" si="50"/>
        <v>0.1102034195946006</v>
      </c>
      <c r="BF50">
        <f t="shared" si="51"/>
        <v>38.044958802509591</v>
      </c>
      <c r="BG50">
        <f t="shared" si="52"/>
        <v>0.99020215170970571</v>
      </c>
      <c r="BH50">
        <f t="shared" si="53"/>
        <v>43.067639942038603</v>
      </c>
      <c r="BI50">
        <f t="shared" si="54"/>
        <v>391.95078106563528</v>
      </c>
      <c r="BJ50">
        <f t="shared" si="55"/>
        <v>-1.0497595301541007E-3</v>
      </c>
    </row>
    <row r="51" spans="1:62">
      <c r="A51" s="1">
        <v>42</v>
      </c>
      <c r="B51" s="1" t="s">
        <v>122</v>
      </c>
      <c r="C51" s="2">
        <v>41718</v>
      </c>
      <c r="D51" s="1" t="s">
        <v>74</v>
      </c>
      <c r="E51" s="1">
        <v>0</v>
      </c>
      <c r="F51" s="1" t="s">
        <v>81</v>
      </c>
      <c r="G51" s="1" t="s">
        <v>76</v>
      </c>
      <c r="H51" s="1">
        <v>0</v>
      </c>
      <c r="I51" s="1">
        <v>8086</v>
      </c>
      <c r="J51" s="1">
        <v>0</v>
      </c>
      <c r="K51">
        <f t="shared" si="28"/>
        <v>8.1822279511536244</v>
      </c>
      <c r="L51">
        <f t="shared" si="29"/>
        <v>9.3959449232759132E-2</v>
      </c>
      <c r="M51">
        <f t="shared" si="30"/>
        <v>239.33993508903842</v>
      </c>
      <c r="N51">
        <f t="shared" si="31"/>
        <v>1.9547774174387897</v>
      </c>
      <c r="O51">
        <f t="shared" si="32"/>
        <v>2.0803607618760251</v>
      </c>
      <c r="P51">
        <f t="shared" si="33"/>
        <v>25.557949066162109</v>
      </c>
      <c r="Q51" s="1">
        <v>4</v>
      </c>
      <c r="R51">
        <f t="shared" si="34"/>
        <v>1.104347825050354</v>
      </c>
      <c r="S51" s="1">
        <v>1</v>
      </c>
      <c r="T51">
        <f t="shared" si="35"/>
        <v>2.208695650100708</v>
      </c>
      <c r="U51" s="1">
        <v>23.655185699462891</v>
      </c>
      <c r="V51" s="1">
        <v>25.557949066162109</v>
      </c>
      <c r="W51" s="1">
        <v>23.733877182006836</v>
      </c>
      <c r="X51" s="1">
        <v>401.8414306640625</v>
      </c>
      <c r="Y51" s="1">
        <v>394.68405151367188</v>
      </c>
      <c r="Z51" s="1">
        <v>10.748874664306641</v>
      </c>
      <c r="AA51" s="1">
        <v>12.292262077331543</v>
      </c>
      <c r="AB51" s="1">
        <v>35.968463897705078</v>
      </c>
      <c r="AC51" s="1">
        <v>41.133029937744141</v>
      </c>
      <c r="AD51" s="1">
        <v>500.39251708984375</v>
      </c>
      <c r="AE51" s="1">
        <v>152.97256469726562</v>
      </c>
      <c r="AF51" s="1">
        <v>91.607032775878906</v>
      </c>
      <c r="AG51" s="1">
        <v>98.162315368652344</v>
      </c>
      <c r="AH51" s="1">
        <v>15.08549976348877</v>
      </c>
      <c r="AI51" s="1">
        <v>-0.643809974193573</v>
      </c>
      <c r="AJ51" s="1">
        <v>1</v>
      </c>
      <c r="AK51" s="1">
        <v>-0.15217390656471252</v>
      </c>
      <c r="AL51" s="1">
        <v>1.7130434513092041</v>
      </c>
      <c r="AM51" s="1">
        <v>1</v>
      </c>
      <c r="AN51" s="1">
        <v>0</v>
      </c>
      <c r="AO51" s="1">
        <v>0.18999999761581421</v>
      </c>
      <c r="AP51" s="1">
        <v>111112</v>
      </c>
      <c r="AQ51">
        <f t="shared" si="36"/>
        <v>1.2509812927246091</v>
      </c>
      <c r="AR51">
        <f t="shared" si="37"/>
        <v>1.9547774174387897E-3</v>
      </c>
      <c r="AS51">
        <f t="shared" si="38"/>
        <v>298.70794906616209</v>
      </c>
      <c r="AT51">
        <f t="shared" si="39"/>
        <v>296.80518569946287</v>
      </c>
      <c r="AU51">
        <f t="shared" si="40"/>
        <v>29.064786927765454</v>
      </c>
      <c r="AV51">
        <f t="shared" si="41"/>
        <v>-1.1544041794118043</v>
      </c>
      <c r="AW51">
        <f t="shared" si="42"/>
        <v>3.2869976685051694</v>
      </c>
      <c r="AX51">
        <f t="shared" si="43"/>
        <v>33.485331475329644</v>
      </c>
      <c r="AY51">
        <f t="shared" si="44"/>
        <v>21.193069397998102</v>
      </c>
      <c r="AZ51">
        <f t="shared" si="45"/>
        <v>24.6065673828125</v>
      </c>
      <c r="BA51">
        <f t="shared" si="46"/>
        <v>3.1058547561997405</v>
      </c>
      <c r="BB51">
        <f t="shared" si="47"/>
        <v>9.0125449906208258E-2</v>
      </c>
      <c r="BC51">
        <f t="shared" si="48"/>
        <v>1.2066369066291445</v>
      </c>
      <c r="BD51">
        <f t="shared" si="49"/>
        <v>1.899217849570596</v>
      </c>
      <c r="BE51">
        <f t="shared" si="50"/>
        <v>5.6660760892007743E-2</v>
      </c>
      <c r="BF51">
        <f t="shared" si="51"/>
        <v>23.494162188522971</v>
      </c>
      <c r="BG51">
        <f t="shared" si="52"/>
        <v>0.606408934364422</v>
      </c>
      <c r="BH51">
        <f t="shared" si="53"/>
        <v>37.869871993861004</v>
      </c>
      <c r="BI51">
        <f t="shared" si="54"/>
        <v>389.68290627505388</v>
      </c>
      <c r="BJ51">
        <f t="shared" si="55"/>
        <v>7.9515914130466828E-3</v>
      </c>
    </row>
    <row r="52" spans="1:62">
      <c r="A52" s="1">
        <v>43</v>
      </c>
      <c r="B52" s="1" t="s">
        <v>123</v>
      </c>
      <c r="C52" s="2">
        <v>41718</v>
      </c>
      <c r="D52" s="1" t="s">
        <v>74</v>
      </c>
      <c r="E52" s="1">
        <v>0</v>
      </c>
      <c r="F52" s="1" t="s">
        <v>78</v>
      </c>
      <c r="G52" s="1" t="s">
        <v>76</v>
      </c>
      <c r="H52" s="1">
        <v>0</v>
      </c>
      <c r="I52" s="1">
        <v>8175</v>
      </c>
      <c r="J52" s="1">
        <v>0</v>
      </c>
      <c r="K52">
        <f t="shared" si="28"/>
        <v>4.0160673299266163</v>
      </c>
      <c r="L52">
        <f t="shared" si="29"/>
        <v>0.15337163709625634</v>
      </c>
      <c r="M52">
        <f t="shared" si="30"/>
        <v>338.32723318638295</v>
      </c>
      <c r="N52">
        <f t="shared" si="31"/>
        <v>2.9702088868192296</v>
      </c>
      <c r="O52">
        <f t="shared" si="32"/>
        <v>1.9857820082117492</v>
      </c>
      <c r="P52">
        <f t="shared" si="33"/>
        <v>25.492137908935547</v>
      </c>
      <c r="Q52" s="1">
        <v>4</v>
      </c>
      <c r="R52">
        <f t="shared" si="34"/>
        <v>1.104347825050354</v>
      </c>
      <c r="S52" s="1">
        <v>1</v>
      </c>
      <c r="T52">
        <f t="shared" si="35"/>
        <v>2.208695650100708</v>
      </c>
      <c r="U52" s="1">
        <v>23.870927810668945</v>
      </c>
      <c r="V52" s="1">
        <v>25.492137908935547</v>
      </c>
      <c r="W52" s="1">
        <v>23.976890563964844</v>
      </c>
      <c r="X52" s="1">
        <v>398.89483642578125</v>
      </c>
      <c r="Y52" s="1">
        <v>394.74734497070312</v>
      </c>
      <c r="Z52" s="1">
        <v>10.782040596008301</v>
      </c>
      <c r="AA52" s="1">
        <v>13.125128746032715</v>
      </c>
      <c r="AB52" s="1">
        <v>35.614105224609375</v>
      </c>
      <c r="AC52" s="1">
        <v>43.353546142578125</v>
      </c>
      <c r="AD52" s="1">
        <v>500.40362548828125</v>
      </c>
      <c r="AE52" s="1">
        <v>114.79457855224609</v>
      </c>
      <c r="AF52" s="1">
        <v>168.20114135742188</v>
      </c>
      <c r="AG52" s="1">
        <v>98.162437438964844</v>
      </c>
      <c r="AH52" s="1">
        <v>15.08549976348877</v>
      </c>
      <c r="AI52" s="1">
        <v>-0.643809974193573</v>
      </c>
      <c r="AJ52" s="1">
        <v>1</v>
      </c>
      <c r="AK52" s="1">
        <v>-0.15217390656471252</v>
      </c>
      <c r="AL52" s="1">
        <v>1.7130434513092041</v>
      </c>
      <c r="AM52" s="1">
        <v>1</v>
      </c>
      <c r="AN52" s="1">
        <v>0</v>
      </c>
      <c r="AO52" s="1">
        <v>0.18999999761581421</v>
      </c>
      <c r="AP52" s="1">
        <v>111112</v>
      </c>
      <c r="AQ52">
        <f t="shared" si="36"/>
        <v>1.251009063720703</v>
      </c>
      <c r="AR52">
        <f t="shared" si="37"/>
        <v>2.9702088868192294E-3</v>
      </c>
      <c r="AS52">
        <f t="shared" si="38"/>
        <v>298.64213790893552</v>
      </c>
      <c r="AT52">
        <f t="shared" si="39"/>
        <v>297.02092781066892</v>
      </c>
      <c r="AU52">
        <f t="shared" si="40"/>
        <v>21.810969651235155</v>
      </c>
      <c r="AV52">
        <f t="shared" si="41"/>
        <v>-1.8703086533717044</v>
      </c>
      <c r="AW52">
        <f t="shared" si="42"/>
        <v>3.2741766376225447</v>
      </c>
      <c r="AX52">
        <f t="shared" si="43"/>
        <v>33.354679478678925</v>
      </c>
      <c r="AY52">
        <f t="shared" si="44"/>
        <v>20.22955073264621</v>
      </c>
      <c r="AZ52">
        <f t="shared" si="45"/>
        <v>24.681532859802246</v>
      </c>
      <c r="BA52">
        <f t="shared" si="46"/>
        <v>3.1198044446128295</v>
      </c>
      <c r="BB52">
        <f t="shared" si="47"/>
        <v>0.14341304735028004</v>
      </c>
      <c r="BC52">
        <f t="shared" si="48"/>
        <v>1.2883946294107955</v>
      </c>
      <c r="BD52">
        <f t="shared" si="49"/>
        <v>1.8314098152020339</v>
      </c>
      <c r="BE52">
        <f t="shared" si="50"/>
        <v>9.0477659151271109E-2</v>
      </c>
      <c r="BF52">
        <f t="shared" si="51"/>
        <v>33.211025861556386</v>
      </c>
      <c r="BG52">
        <f t="shared" si="52"/>
        <v>0.85707285304602243</v>
      </c>
      <c r="BH52">
        <f t="shared" si="53"/>
        <v>41.938912207386934</v>
      </c>
      <c r="BI52">
        <f t="shared" si="54"/>
        <v>392.2926423976466</v>
      </c>
      <c r="BJ52">
        <f t="shared" si="55"/>
        <v>4.2934655653831776E-3</v>
      </c>
    </row>
    <row r="53" spans="1:62">
      <c r="A53" s="1">
        <v>44</v>
      </c>
      <c r="B53" s="1" t="s">
        <v>124</v>
      </c>
      <c r="C53" s="2">
        <v>41718</v>
      </c>
      <c r="D53" s="1" t="s">
        <v>74</v>
      </c>
      <c r="E53" s="1">
        <v>0</v>
      </c>
      <c r="F53" s="1" t="s">
        <v>81</v>
      </c>
      <c r="G53" s="1" t="s">
        <v>76</v>
      </c>
      <c r="H53" s="1">
        <v>0</v>
      </c>
      <c r="I53" s="1">
        <v>8260</v>
      </c>
      <c r="J53" s="1">
        <v>0</v>
      </c>
      <c r="K53">
        <f t="shared" si="28"/>
        <v>4.791952129587397</v>
      </c>
      <c r="L53">
        <f t="shared" si="29"/>
        <v>4.6500623609792888E-2</v>
      </c>
      <c r="M53">
        <f t="shared" si="30"/>
        <v>216.31552320747213</v>
      </c>
      <c r="N53">
        <f t="shared" si="31"/>
        <v>1.0174958171879114</v>
      </c>
      <c r="O53">
        <f t="shared" si="32"/>
        <v>2.1468503892829123</v>
      </c>
      <c r="P53">
        <f t="shared" si="33"/>
        <v>25.588287353515625</v>
      </c>
      <c r="Q53" s="1">
        <v>4.5</v>
      </c>
      <c r="R53">
        <f t="shared" si="34"/>
        <v>1.0282608717679977</v>
      </c>
      <c r="S53" s="1">
        <v>1</v>
      </c>
      <c r="T53">
        <f t="shared" si="35"/>
        <v>2.0565217435359955</v>
      </c>
      <c r="U53" s="1">
        <v>24.076135635375977</v>
      </c>
      <c r="V53" s="1">
        <v>25.588287353515625</v>
      </c>
      <c r="W53" s="1">
        <v>24.216707229614258</v>
      </c>
      <c r="X53" s="1">
        <v>399.97476196289062</v>
      </c>
      <c r="Y53" s="1">
        <v>395.30368041992188</v>
      </c>
      <c r="Z53" s="1">
        <v>10.770807266235352</v>
      </c>
      <c r="AA53" s="1">
        <v>11.675150871276855</v>
      </c>
      <c r="AB53" s="1">
        <v>35.141391754150391</v>
      </c>
      <c r="AC53" s="1">
        <v>38.091953277587891</v>
      </c>
      <c r="AD53" s="1">
        <v>500.3931884765625</v>
      </c>
      <c r="AE53" s="1">
        <v>122.86376190185547</v>
      </c>
      <c r="AF53" s="1">
        <v>175.09783935546875</v>
      </c>
      <c r="AG53" s="1">
        <v>98.16339111328125</v>
      </c>
      <c r="AH53" s="1">
        <v>15.08549976348877</v>
      </c>
      <c r="AI53" s="1">
        <v>-0.643809974193573</v>
      </c>
      <c r="AJ53" s="1">
        <v>1</v>
      </c>
      <c r="AK53" s="1">
        <v>-0.15217390656471252</v>
      </c>
      <c r="AL53" s="1">
        <v>1.7130434513092041</v>
      </c>
      <c r="AM53" s="1">
        <v>1</v>
      </c>
      <c r="AN53" s="1">
        <v>0</v>
      </c>
      <c r="AO53" s="1">
        <v>0.18999999761581421</v>
      </c>
      <c r="AP53" s="1">
        <v>111112</v>
      </c>
      <c r="AQ53">
        <f t="shared" si="36"/>
        <v>1.1119848632812499</v>
      </c>
      <c r="AR53">
        <f t="shared" si="37"/>
        <v>1.0174958171879113E-3</v>
      </c>
      <c r="AS53">
        <f t="shared" si="38"/>
        <v>298.7382873535156</v>
      </c>
      <c r="AT53">
        <f t="shared" si="39"/>
        <v>297.22613563537595</v>
      </c>
      <c r="AU53">
        <f t="shared" si="40"/>
        <v>23.344114468422504</v>
      </c>
      <c r="AV53">
        <f t="shared" si="41"/>
        <v>-0.60254618826778961</v>
      </c>
      <c r="AW53">
        <f t="shared" si="42"/>
        <v>3.2929227905666285</v>
      </c>
      <c r="AX53">
        <f t="shared" si="43"/>
        <v>33.545324313078915</v>
      </c>
      <c r="AY53">
        <f t="shared" si="44"/>
        <v>21.870173441802059</v>
      </c>
      <c r="AZ53">
        <f t="shared" si="45"/>
        <v>24.832211494445801</v>
      </c>
      <c r="BA53">
        <f t="shared" si="46"/>
        <v>3.1480086929897517</v>
      </c>
      <c r="BB53">
        <f t="shared" si="47"/>
        <v>4.5472432930568539E-2</v>
      </c>
      <c r="BC53">
        <f t="shared" si="48"/>
        <v>1.1460724012837162</v>
      </c>
      <c r="BD53">
        <f t="shared" si="49"/>
        <v>2.0019362917060355</v>
      </c>
      <c r="BE53">
        <f t="shared" si="50"/>
        <v>2.8510892562749843E-2</v>
      </c>
      <c r="BF53">
        <f t="shared" si="51"/>
        <v>21.234265308489153</v>
      </c>
      <c r="BG53">
        <f t="shared" si="52"/>
        <v>0.54721353208167756</v>
      </c>
      <c r="BH53">
        <f t="shared" si="53"/>
        <v>34.770828795294882</v>
      </c>
      <c r="BI53">
        <f t="shared" si="54"/>
        <v>392.15801206252348</v>
      </c>
      <c r="BJ53">
        <f t="shared" si="55"/>
        <v>4.248801298660375E-3</v>
      </c>
    </row>
    <row r="54" spans="1:62">
      <c r="A54" s="1">
        <v>45</v>
      </c>
      <c r="B54" s="1" t="s">
        <v>125</v>
      </c>
      <c r="C54" s="2">
        <v>41718</v>
      </c>
      <c r="D54" s="1" t="s">
        <v>74</v>
      </c>
      <c r="E54" s="1">
        <v>0</v>
      </c>
      <c r="F54" s="1" t="s">
        <v>78</v>
      </c>
      <c r="G54" s="1" t="s">
        <v>76</v>
      </c>
      <c r="H54" s="1">
        <v>0</v>
      </c>
      <c r="I54" s="1">
        <v>8352.5</v>
      </c>
      <c r="J54" s="1">
        <v>0</v>
      </c>
      <c r="K54">
        <f t="shared" si="28"/>
        <v>11.43053086348646</v>
      </c>
      <c r="L54">
        <f t="shared" si="29"/>
        <v>0.18392839172442646</v>
      </c>
      <c r="M54">
        <f t="shared" si="30"/>
        <v>272.59482440421476</v>
      </c>
      <c r="N54">
        <f t="shared" si="31"/>
        <v>3.4993659094081364</v>
      </c>
      <c r="O54">
        <f t="shared" si="32"/>
        <v>1.9754222384580666</v>
      </c>
      <c r="P54">
        <f t="shared" si="33"/>
        <v>25.65155029296875</v>
      </c>
      <c r="Q54" s="1">
        <v>4</v>
      </c>
      <c r="R54">
        <f t="shared" si="34"/>
        <v>1.104347825050354</v>
      </c>
      <c r="S54" s="1">
        <v>1</v>
      </c>
      <c r="T54">
        <f t="shared" si="35"/>
        <v>2.208695650100708</v>
      </c>
      <c r="U54" s="1">
        <v>24.257509231567383</v>
      </c>
      <c r="V54" s="1">
        <v>25.65155029296875</v>
      </c>
      <c r="W54" s="1">
        <v>24.362947463989258</v>
      </c>
      <c r="X54" s="1">
        <v>400.15057373046875</v>
      </c>
      <c r="Y54" s="1">
        <v>389.92242431640625</v>
      </c>
      <c r="Z54" s="1">
        <v>10.787996292114258</v>
      </c>
      <c r="AA54" s="1">
        <v>13.547442436218262</v>
      </c>
      <c r="AB54" s="1">
        <v>34.817161560058594</v>
      </c>
      <c r="AC54" s="1">
        <v>43.722991943359375</v>
      </c>
      <c r="AD54" s="1">
        <v>500.38424682617188</v>
      </c>
      <c r="AE54" s="1">
        <v>415.00125122070312</v>
      </c>
      <c r="AF54" s="1">
        <v>427.07839965820312</v>
      </c>
      <c r="AG54" s="1">
        <v>98.165092468261719</v>
      </c>
      <c r="AH54" s="1">
        <v>15.08549976348877</v>
      </c>
      <c r="AI54" s="1">
        <v>-0.643809974193573</v>
      </c>
      <c r="AJ54" s="1">
        <v>1</v>
      </c>
      <c r="AK54" s="1">
        <v>-0.15217390656471252</v>
      </c>
      <c r="AL54" s="1">
        <v>1.7130434513092041</v>
      </c>
      <c r="AM54" s="1">
        <v>1</v>
      </c>
      <c r="AN54" s="1">
        <v>0</v>
      </c>
      <c r="AO54" s="1">
        <v>0.18999999761581421</v>
      </c>
      <c r="AP54" s="1">
        <v>111112</v>
      </c>
      <c r="AQ54">
        <f t="shared" si="36"/>
        <v>1.2509606170654297</v>
      </c>
      <c r="AR54">
        <f t="shared" si="37"/>
        <v>3.4993659094081364E-3</v>
      </c>
      <c r="AS54">
        <f t="shared" si="38"/>
        <v>298.80155029296873</v>
      </c>
      <c r="AT54">
        <f t="shared" si="39"/>
        <v>297.40750923156736</v>
      </c>
      <c r="AU54">
        <f t="shared" si="40"/>
        <v>78.850236742493507</v>
      </c>
      <c r="AV54">
        <f t="shared" si="41"/>
        <v>-1.3388014825752992</v>
      </c>
      <c r="AW54">
        <f t="shared" si="42"/>
        <v>3.305308177917885</v>
      </c>
      <c r="AX54">
        <f t="shared" si="43"/>
        <v>33.670911877218899</v>
      </c>
      <c r="AY54">
        <f t="shared" si="44"/>
        <v>20.123469441000637</v>
      </c>
      <c r="AZ54">
        <f t="shared" si="45"/>
        <v>24.954529762268066</v>
      </c>
      <c r="BA54">
        <f t="shared" si="46"/>
        <v>3.1710680234962343</v>
      </c>
      <c r="BB54">
        <f t="shared" si="47"/>
        <v>0.1697892488039498</v>
      </c>
      <c r="BC54">
        <f t="shared" si="48"/>
        <v>1.3298859394598184</v>
      </c>
      <c r="BD54">
        <f t="shared" si="49"/>
        <v>1.8411820840364159</v>
      </c>
      <c r="BE54">
        <f t="shared" si="50"/>
        <v>0.10730404448904243</v>
      </c>
      <c r="BF54">
        <f t="shared" si="51"/>
        <v>26.759296144009308</v>
      </c>
      <c r="BG54">
        <f t="shared" si="52"/>
        <v>0.69910014763094286</v>
      </c>
      <c r="BH54">
        <f t="shared" si="53"/>
        <v>43.495152763133618</v>
      </c>
      <c r="BI54">
        <f t="shared" si="54"/>
        <v>382.93584983521725</v>
      </c>
      <c r="BJ54">
        <f t="shared" si="55"/>
        <v>1.2983184684458186E-2</v>
      </c>
    </row>
    <row r="55" spans="1:62">
      <c r="A55" s="1">
        <v>46</v>
      </c>
      <c r="B55" s="1" t="s">
        <v>126</v>
      </c>
      <c r="C55" s="2">
        <v>41718</v>
      </c>
      <c r="D55" s="1" t="s">
        <v>74</v>
      </c>
      <c r="E55" s="1">
        <v>0</v>
      </c>
      <c r="F55" s="1" t="s">
        <v>81</v>
      </c>
      <c r="G55" s="1" t="s">
        <v>76</v>
      </c>
      <c r="H55" s="1">
        <v>0</v>
      </c>
      <c r="I55" s="1">
        <v>8428.5</v>
      </c>
      <c r="J55" s="1">
        <v>0</v>
      </c>
      <c r="K55">
        <f t="shared" si="28"/>
        <v>4.2018646997023099</v>
      </c>
      <c r="L55">
        <f t="shared" si="29"/>
        <v>5.1508331774996557E-2</v>
      </c>
      <c r="M55">
        <f t="shared" si="30"/>
        <v>248.4173382158011</v>
      </c>
      <c r="N55">
        <f t="shared" si="31"/>
        <v>1.1563488536579234</v>
      </c>
      <c r="O55">
        <f t="shared" si="32"/>
        <v>2.2068110963465508</v>
      </c>
      <c r="P55">
        <f t="shared" si="33"/>
        <v>25.977106094360352</v>
      </c>
      <c r="Q55" s="1">
        <v>4.5</v>
      </c>
      <c r="R55">
        <f t="shared" si="34"/>
        <v>1.0282608717679977</v>
      </c>
      <c r="S55" s="1">
        <v>1</v>
      </c>
      <c r="T55">
        <f t="shared" si="35"/>
        <v>2.0565217435359955</v>
      </c>
      <c r="U55" s="1">
        <v>24.43353271484375</v>
      </c>
      <c r="V55" s="1">
        <v>25.977106094360352</v>
      </c>
      <c r="W55" s="1">
        <v>24.572561264038086</v>
      </c>
      <c r="X55" s="1">
        <v>397.7030029296875</v>
      </c>
      <c r="Y55" s="1">
        <v>393.51498413085938</v>
      </c>
      <c r="Z55" s="1">
        <v>10.818632125854492</v>
      </c>
      <c r="AA55" s="1">
        <v>11.846233367919922</v>
      </c>
      <c r="AB55" s="1">
        <v>34.549510955810547</v>
      </c>
      <c r="AC55" s="1">
        <v>37.8311767578125</v>
      </c>
      <c r="AD55" s="1">
        <v>500.38156127929688</v>
      </c>
      <c r="AE55" s="1">
        <v>164.11752319335938</v>
      </c>
      <c r="AF55" s="1">
        <v>160.93618774414062</v>
      </c>
      <c r="AG55" s="1">
        <v>98.164443969726562</v>
      </c>
      <c r="AH55" s="1">
        <v>15.08549976348877</v>
      </c>
      <c r="AI55" s="1">
        <v>-0.643809974193573</v>
      </c>
      <c r="AJ55" s="1">
        <v>1</v>
      </c>
      <c r="AK55" s="1">
        <v>-0.15217390656471252</v>
      </c>
      <c r="AL55" s="1">
        <v>1.7130434513092041</v>
      </c>
      <c r="AM55" s="1">
        <v>1</v>
      </c>
      <c r="AN55" s="1">
        <v>0</v>
      </c>
      <c r="AO55" s="1">
        <v>0.18999999761581421</v>
      </c>
      <c r="AP55" s="1">
        <v>111112</v>
      </c>
      <c r="AQ55">
        <f t="shared" si="36"/>
        <v>1.1119590250651039</v>
      </c>
      <c r="AR55">
        <f t="shared" si="37"/>
        <v>1.1563488536579234E-3</v>
      </c>
      <c r="AS55">
        <f t="shared" si="38"/>
        <v>299.12710609436033</v>
      </c>
      <c r="AT55">
        <f t="shared" si="39"/>
        <v>297.58353271484373</v>
      </c>
      <c r="AU55">
        <f t="shared" si="40"/>
        <v>31.182329015451614</v>
      </c>
      <c r="AV55">
        <f t="shared" si="41"/>
        <v>-0.58208523746937768</v>
      </c>
      <c r="AW55">
        <f t="shared" si="42"/>
        <v>3.3696900080440311</v>
      </c>
      <c r="AX55">
        <f t="shared" si="43"/>
        <v>34.326991238123114</v>
      </c>
      <c r="AY55">
        <f t="shared" si="44"/>
        <v>22.480757870203192</v>
      </c>
      <c r="AZ55">
        <f t="shared" si="45"/>
        <v>25.205319404602051</v>
      </c>
      <c r="BA55">
        <f t="shared" si="46"/>
        <v>3.2188086893150394</v>
      </c>
      <c r="BB55">
        <f t="shared" si="47"/>
        <v>5.0249759483587605E-2</v>
      </c>
      <c r="BC55">
        <f t="shared" si="48"/>
        <v>1.1628789116974803</v>
      </c>
      <c r="BD55">
        <f t="shared" si="49"/>
        <v>2.0559297776175591</v>
      </c>
      <c r="BE55">
        <f t="shared" si="50"/>
        <v>3.1516800451160773E-2</v>
      </c>
      <c r="BF55">
        <f t="shared" si="51"/>
        <v>24.385749878393622</v>
      </c>
      <c r="BG55">
        <f t="shared" si="52"/>
        <v>0.6312779645849329</v>
      </c>
      <c r="BH55">
        <f t="shared" si="53"/>
        <v>34.600315891002644</v>
      </c>
      <c r="BI55">
        <f t="shared" si="54"/>
        <v>390.75667760556837</v>
      </c>
      <c r="BJ55">
        <f t="shared" si="55"/>
        <v>3.7206234537521085E-3</v>
      </c>
    </row>
    <row r="56" spans="1:62">
      <c r="A56" s="1">
        <v>47</v>
      </c>
      <c r="B56" s="1" t="s">
        <v>127</v>
      </c>
      <c r="C56" s="2">
        <v>41718</v>
      </c>
      <c r="D56" s="1" t="s">
        <v>74</v>
      </c>
      <c r="E56" s="1">
        <v>0</v>
      </c>
      <c r="F56" s="1" t="s">
        <v>75</v>
      </c>
      <c r="G56" s="1" t="s">
        <v>76</v>
      </c>
      <c r="H56" s="1">
        <v>0</v>
      </c>
      <c r="I56" s="1">
        <v>9397.5</v>
      </c>
      <c r="J56" s="1">
        <v>0</v>
      </c>
      <c r="K56">
        <f t="shared" si="28"/>
        <v>4.2977325683221155</v>
      </c>
      <c r="L56">
        <f t="shared" si="29"/>
        <v>0.10560123779756068</v>
      </c>
      <c r="M56">
        <f t="shared" si="30"/>
        <v>317.46970323742863</v>
      </c>
      <c r="N56">
        <f t="shared" si="31"/>
        <v>2.0986273459380769</v>
      </c>
      <c r="O56">
        <f t="shared" si="32"/>
        <v>1.9967416537577203</v>
      </c>
      <c r="P56">
        <f t="shared" si="33"/>
        <v>25.467334747314453</v>
      </c>
      <c r="Q56" s="1">
        <v>4</v>
      </c>
      <c r="R56">
        <f t="shared" si="34"/>
        <v>1.104347825050354</v>
      </c>
      <c r="S56" s="1">
        <v>1</v>
      </c>
      <c r="T56">
        <f t="shared" si="35"/>
        <v>2.208695650100708</v>
      </c>
      <c r="U56" s="1">
        <v>23.290756225585938</v>
      </c>
      <c r="V56" s="1">
        <v>25.467334747314453</v>
      </c>
      <c r="W56" s="1">
        <v>23.380121231079102</v>
      </c>
      <c r="X56" s="1">
        <v>401.17849731445312</v>
      </c>
      <c r="Y56" s="1">
        <v>397.07717895507812</v>
      </c>
      <c r="Z56" s="1">
        <v>11.308876991271973</v>
      </c>
      <c r="AA56" s="1">
        <v>12.964591026306152</v>
      </c>
      <c r="AB56" s="1">
        <v>38.682701110839844</v>
      </c>
      <c r="AC56" s="1">
        <v>44.346168518066406</v>
      </c>
      <c r="AD56" s="1">
        <v>500.42929077148438</v>
      </c>
      <c r="AE56" s="1">
        <v>214.58882141113281</v>
      </c>
      <c r="AF56" s="1">
        <v>275.41262817382812</v>
      </c>
      <c r="AG56" s="1">
        <v>98.160774230957031</v>
      </c>
      <c r="AH56" s="1">
        <v>17.668384552001953</v>
      </c>
      <c r="AI56" s="1">
        <v>-0.65524357557296753</v>
      </c>
      <c r="AJ56" s="1">
        <v>1</v>
      </c>
      <c r="AK56" s="1">
        <v>-0.15217390656471252</v>
      </c>
      <c r="AL56" s="1">
        <v>1.7130434513092041</v>
      </c>
      <c r="AM56" s="1">
        <v>1</v>
      </c>
      <c r="AN56" s="1">
        <v>0</v>
      </c>
      <c r="AO56" s="1">
        <v>0.18999999761581421</v>
      </c>
      <c r="AP56" s="1">
        <v>111112</v>
      </c>
      <c r="AQ56">
        <f t="shared" si="36"/>
        <v>1.2510732269287106</v>
      </c>
      <c r="AR56">
        <f t="shared" si="37"/>
        <v>2.0986273459380768E-3</v>
      </c>
      <c r="AS56">
        <f t="shared" si="38"/>
        <v>298.61733474731443</v>
      </c>
      <c r="AT56">
        <f t="shared" si="39"/>
        <v>296.44075622558591</v>
      </c>
      <c r="AU56">
        <f t="shared" si="40"/>
        <v>40.771875556495615</v>
      </c>
      <c r="AV56">
        <f t="shared" si="41"/>
        <v>-1.1208013902044716</v>
      </c>
      <c r="AW56">
        <f t="shared" si="42"/>
        <v>3.26935594648765</v>
      </c>
      <c r="AX56">
        <f t="shared" si="43"/>
        <v>33.306134472771824</v>
      </c>
      <c r="AY56">
        <f t="shared" si="44"/>
        <v>20.341543446465671</v>
      </c>
      <c r="AZ56">
        <f t="shared" si="45"/>
        <v>24.379045486450195</v>
      </c>
      <c r="BA56">
        <f t="shared" si="46"/>
        <v>3.0638504053241697</v>
      </c>
      <c r="BB56">
        <f t="shared" si="47"/>
        <v>0.10078265921212071</v>
      </c>
      <c r="BC56">
        <f t="shared" si="48"/>
        <v>1.2726142927299298</v>
      </c>
      <c r="BD56">
        <f t="shared" si="49"/>
        <v>1.79123611259424</v>
      </c>
      <c r="BE56">
        <f t="shared" si="50"/>
        <v>6.3405055069030908E-2</v>
      </c>
      <c r="BF56">
        <f t="shared" si="51"/>
        <v>31.163071864658161</v>
      </c>
      <c r="BG56">
        <f t="shared" si="52"/>
        <v>0.79951636624613076</v>
      </c>
      <c r="BH56">
        <f t="shared" si="53"/>
        <v>40.331916661375587</v>
      </c>
      <c r="BI56">
        <f t="shared" si="54"/>
        <v>394.45031682177773</v>
      </c>
      <c r="BJ56">
        <f t="shared" si="55"/>
        <v>4.3943631019255731E-3</v>
      </c>
    </row>
    <row r="57" spans="1:62">
      <c r="A57" s="1">
        <v>48</v>
      </c>
      <c r="B57" s="1" t="s">
        <v>128</v>
      </c>
      <c r="C57" s="2">
        <v>41718</v>
      </c>
      <c r="D57" s="1" t="s">
        <v>74</v>
      </c>
      <c r="E57" s="1">
        <v>0</v>
      </c>
      <c r="F57" s="1" t="s">
        <v>78</v>
      </c>
      <c r="G57" s="1" t="s">
        <v>76</v>
      </c>
      <c r="H57" s="1">
        <v>0</v>
      </c>
      <c r="I57" s="1">
        <v>9505.5</v>
      </c>
      <c r="J57" s="1">
        <v>0</v>
      </c>
      <c r="K57">
        <f t="shared" si="28"/>
        <v>9.1488619745676694</v>
      </c>
      <c r="L57">
        <f t="shared" si="29"/>
        <v>0.18165319207436612</v>
      </c>
      <c r="M57">
        <f t="shared" si="30"/>
        <v>292.74672442388231</v>
      </c>
      <c r="N57">
        <f t="shared" si="31"/>
        <v>3.3090812516535486</v>
      </c>
      <c r="O57">
        <f t="shared" si="32"/>
        <v>1.8994326589638817</v>
      </c>
      <c r="P57">
        <f t="shared" si="33"/>
        <v>25.640039443969727</v>
      </c>
      <c r="Q57" s="1">
        <v>4.5</v>
      </c>
      <c r="R57">
        <f t="shared" si="34"/>
        <v>1.0282608717679977</v>
      </c>
      <c r="S57" s="1">
        <v>1</v>
      </c>
      <c r="T57">
        <f t="shared" si="35"/>
        <v>2.0565217435359955</v>
      </c>
      <c r="U57" s="1">
        <v>23.664400100708008</v>
      </c>
      <c r="V57" s="1">
        <v>25.640039443969727</v>
      </c>
      <c r="W57" s="1">
        <v>23.739852905273438</v>
      </c>
      <c r="X57" s="1">
        <v>399.5179443359375</v>
      </c>
      <c r="Y57" s="1">
        <v>390.12890625</v>
      </c>
      <c r="Z57" s="1">
        <v>11.365737915039062</v>
      </c>
      <c r="AA57" s="1">
        <v>14.299198150634766</v>
      </c>
      <c r="AB57" s="1">
        <v>38.010913848876953</v>
      </c>
      <c r="AC57" s="1">
        <v>47.821407318115234</v>
      </c>
      <c r="AD57" s="1">
        <v>500.36260986328125</v>
      </c>
      <c r="AE57" s="1">
        <v>384.00827026367188</v>
      </c>
      <c r="AF57" s="1">
        <v>509.54461669921875</v>
      </c>
      <c r="AG57" s="1">
        <v>98.160675048828125</v>
      </c>
      <c r="AH57" s="1">
        <v>17.668384552001953</v>
      </c>
      <c r="AI57" s="1">
        <v>-0.65524357557296753</v>
      </c>
      <c r="AJ57" s="1">
        <v>0.66666668653488159</v>
      </c>
      <c r="AK57" s="1">
        <v>-0.15217390656471252</v>
      </c>
      <c r="AL57" s="1">
        <v>1.7130434513092041</v>
      </c>
      <c r="AM57" s="1">
        <v>1</v>
      </c>
      <c r="AN57" s="1">
        <v>0</v>
      </c>
      <c r="AO57" s="1">
        <v>0.18999999761581421</v>
      </c>
      <c r="AP57" s="1">
        <v>111112</v>
      </c>
      <c r="AQ57">
        <f t="shared" si="36"/>
        <v>1.1119169108072915</v>
      </c>
      <c r="AR57">
        <f t="shared" si="37"/>
        <v>3.3090812516535484E-3</v>
      </c>
      <c r="AS57">
        <f t="shared" si="38"/>
        <v>298.7900394439697</v>
      </c>
      <c r="AT57">
        <f t="shared" si="39"/>
        <v>296.81440010070799</v>
      </c>
      <c r="AU57">
        <f t="shared" si="40"/>
        <v>72.961570434550595</v>
      </c>
      <c r="AV57">
        <f t="shared" si="41"/>
        <v>-1.4834189351291907</v>
      </c>
      <c r="AW57">
        <f t="shared" si="42"/>
        <v>3.303051602087145</v>
      </c>
      <c r="AX57">
        <f t="shared" si="43"/>
        <v>33.64943853986442</v>
      </c>
      <c r="AY57">
        <f t="shared" si="44"/>
        <v>19.350240389229654</v>
      </c>
      <c r="AZ57">
        <f t="shared" si="45"/>
        <v>24.652219772338867</v>
      </c>
      <c r="BA57">
        <f t="shared" si="46"/>
        <v>3.1143433150779605</v>
      </c>
      <c r="BB57">
        <f t="shared" si="47"/>
        <v>0.16690998247720928</v>
      </c>
      <c r="BC57">
        <f t="shared" si="48"/>
        <v>1.4036189431232633</v>
      </c>
      <c r="BD57">
        <f t="shared" si="49"/>
        <v>1.7107243719546972</v>
      </c>
      <c r="BE57">
        <f t="shared" si="50"/>
        <v>0.10555018644230012</v>
      </c>
      <c r="BF57">
        <f t="shared" si="51"/>
        <v>28.73621608778155</v>
      </c>
      <c r="BG57">
        <f t="shared" si="52"/>
        <v>0.75038460297091181</v>
      </c>
      <c r="BH57">
        <f t="shared" si="53"/>
        <v>45.86394870125838</v>
      </c>
      <c r="BI57">
        <f t="shared" si="54"/>
        <v>384.12315226053329</v>
      </c>
      <c r="BJ57">
        <f t="shared" si="55"/>
        <v>1.0923656483790059E-2</v>
      </c>
    </row>
    <row r="58" spans="1:62">
      <c r="A58" s="1">
        <v>49</v>
      </c>
      <c r="B58" s="1" t="s">
        <v>129</v>
      </c>
      <c r="C58" s="2">
        <v>41718</v>
      </c>
      <c r="D58" s="1" t="s">
        <v>74</v>
      </c>
      <c r="E58" s="1">
        <v>0</v>
      </c>
      <c r="F58" s="1" t="s">
        <v>81</v>
      </c>
      <c r="G58" s="1" t="s">
        <v>76</v>
      </c>
      <c r="H58" s="1">
        <v>0</v>
      </c>
      <c r="I58" s="1">
        <v>9608.5</v>
      </c>
      <c r="J58" s="1">
        <v>0</v>
      </c>
      <c r="K58">
        <f t="shared" si="28"/>
        <v>0.96575805242540369</v>
      </c>
      <c r="L58">
        <f t="shared" si="29"/>
        <v>3.2066061330913498E-2</v>
      </c>
      <c r="M58">
        <f t="shared" si="30"/>
        <v>335.65998802272833</v>
      </c>
      <c r="N58">
        <f t="shared" si="31"/>
        <v>0.71873899624524096</v>
      </c>
      <c r="O58">
        <f t="shared" si="32"/>
        <v>2.1851888927769836</v>
      </c>
      <c r="P58">
        <f t="shared" si="33"/>
        <v>26.015626907348633</v>
      </c>
      <c r="Q58" s="1">
        <v>5</v>
      </c>
      <c r="R58">
        <f t="shared" si="34"/>
        <v>0.95217391848564148</v>
      </c>
      <c r="S58" s="1">
        <v>1</v>
      </c>
      <c r="T58">
        <f t="shared" si="35"/>
        <v>1.904347836971283</v>
      </c>
      <c r="U58" s="1">
        <v>23.925451278686523</v>
      </c>
      <c r="V58" s="1">
        <v>26.015626907348633</v>
      </c>
      <c r="W58" s="1">
        <v>24.054058074951172</v>
      </c>
      <c r="X58" s="1">
        <v>399.1370849609375</v>
      </c>
      <c r="Y58" s="1">
        <v>397.88638305664062</v>
      </c>
      <c r="Z58" s="1">
        <v>11.435820579528809</v>
      </c>
      <c r="AA58" s="1">
        <v>12.145244598388672</v>
      </c>
      <c r="AB58" s="1">
        <v>37.649494171142578</v>
      </c>
      <c r="AC58" s="1">
        <v>39.985092163085938</v>
      </c>
      <c r="AD58" s="1">
        <v>500.41281127929688</v>
      </c>
      <c r="AE58" s="1">
        <v>109.30097961425781</v>
      </c>
      <c r="AF58" s="1">
        <v>102.84551239013672</v>
      </c>
      <c r="AG58" s="1">
        <v>98.1611328125</v>
      </c>
      <c r="AH58" s="1">
        <v>17.668384552001953</v>
      </c>
      <c r="AI58" s="1">
        <v>-0.65524357557296753</v>
      </c>
      <c r="AJ58" s="1">
        <v>1</v>
      </c>
      <c r="AK58" s="1">
        <v>-0.15217390656471252</v>
      </c>
      <c r="AL58" s="1">
        <v>1.7130434513092041</v>
      </c>
      <c r="AM58" s="1">
        <v>1</v>
      </c>
      <c r="AN58" s="1">
        <v>0</v>
      </c>
      <c r="AO58" s="1">
        <v>0.18999999761581421</v>
      </c>
      <c r="AP58" s="1">
        <v>111112</v>
      </c>
      <c r="AQ58">
        <f t="shared" si="36"/>
        <v>1.0008256225585936</v>
      </c>
      <c r="AR58">
        <f t="shared" si="37"/>
        <v>7.1873899624524094E-4</v>
      </c>
      <c r="AS58">
        <f t="shared" si="38"/>
        <v>299.16562690734861</v>
      </c>
      <c r="AT58">
        <f t="shared" si="39"/>
        <v>297.0754512786865</v>
      </c>
      <c r="AU58">
        <f t="shared" si="40"/>
        <v>20.767185866115142</v>
      </c>
      <c r="AV58">
        <f t="shared" si="41"/>
        <v>-0.5753022786039379</v>
      </c>
      <c r="AW58">
        <f t="shared" si="42"/>
        <v>3.3773798608397123</v>
      </c>
      <c r="AX58">
        <f t="shared" si="43"/>
        <v>34.406488230845184</v>
      </c>
      <c r="AY58">
        <f t="shared" si="44"/>
        <v>22.261243632456512</v>
      </c>
      <c r="AZ58">
        <f t="shared" si="45"/>
        <v>24.970539093017578</v>
      </c>
      <c r="BA58">
        <f t="shared" si="46"/>
        <v>3.1740969851936187</v>
      </c>
      <c r="BB58">
        <f t="shared" si="47"/>
        <v>3.1535063133586241E-2</v>
      </c>
      <c r="BC58">
        <f t="shared" si="48"/>
        <v>1.1921909680627287</v>
      </c>
      <c r="BD58">
        <f t="shared" si="49"/>
        <v>1.98190601713089</v>
      </c>
      <c r="BE58">
        <f t="shared" si="50"/>
        <v>1.9756443274271004E-2</v>
      </c>
      <c r="BF58">
        <f t="shared" si="51"/>
        <v>32.948764664141194</v>
      </c>
      <c r="BG58">
        <f t="shared" si="52"/>
        <v>0.84360762849968118</v>
      </c>
      <c r="BH58">
        <f t="shared" si="53"/>
        <v>34.854376924934748</v>
      </c>
      <c r="BI58">
        <f t="shared" si="54"/>
        <v>397.20175320832055</v>
      </c>
      <c r="BJ58">
        <f t="shared" si="55"/>
        <v>8.47450820789096E-4</v>
      </c>
    </row>
    <row r="59" spans="1:62">
      <c r="A59" s="1">
        <v>50</v>
      </c>
      <c r="B59" s="1" t="s">
        <v>130</v>
      </c>
      <c r="C59" s="2">
        <v>41718</v>
      </c>
      <c r="D59" s="1" t="s">
        <v>74</v>
      </c>
      <c r="E59" s="1">
        <v>0</v>
      </c>
      <c r="F59" s="1" t="s">
        <v>78</v>
      </c>
      <c r="G59" s="1" t="s">
        <v>76</v>
      </c>
      <c r="H59" s="1">
        <v>0</v>
      </c>
      <c r="I59" s="1">
        <v>9717</v>
      </c>
      <c r="J59" s="1">
        <v>0</v>
      </c>
      <c r="K59">
        <f t="shared" si="28"/>
        <v>14.86630826309046</v>
      </c>
      <c r="L59">
        <f t="shared" si="29"/>
        <v>0.14950739545144914</v>
      </c>
      <c r="M59">
        <f t="shared" si="30"/>
        <v>209.56334402215253</v>
      </c>
      <c r="N59">
        <f t="shared" si="31"/>
        <v>2.9779546566612196</v>
      </c>
      <c r="O59">
        <f t="shared" si="32"/>
        <v>2.0369974078937361</v>
      </c>
      <c r="P59">
        <f t="shared" si="33"/>
        <v>26.111993789672852</v>
      </c>
      <c r="Q59" s="1">
        <v>4</v>
      </c>
      <c r="R59">
        <f t="shared" si="34"/>
        <v>1.104347825050354</v>
      </c>
      <c r="S59" s="1">
        <v>1</v>
      </c>
      <c r="T59">
        <f t="shared" si="35"/>
        <v>2.208695650100708</v>
      </c>
      <c r="U59" s="1">
        <v>24.300134658813477</v>
      </c>
      <c r="V59" s="1">
        <v>26.111993789672852</v>
      </c>
      <c r="W59" s="1">
        <v>24.379936218261719</v>
      </c>
      <c r="X59" s="1">
        <v>400.76199340820312</v>
      </c>
      <c r="Y59" s="1">
        <v>387.95413208007812</v>
      </c>
      <c r="Z59" s="1">
        <v>11.503900527954102</v>
      </c>
      <c r="AA59" s="1">
        <v>13.851535797119141</v>
      </c>
      <c r="AB59" s="1">
        <v>37.03155517578125</v>
      </c>
      <c r="AC59" s="1">
        <v>44.588699340820312</v>
      </c>
      <c r="AD59" s="1">
        <v>500.36825561523438</v>
      </c>
      <c r="AE59" s="1">
        <v>719.779296875</v>
      </c>
      <c r="AF59" s="1">
        <v>873.7064208984375</v>
      </c>
      <c r="AG59" s="1">
        <v>98.161476135253906</v>
      </c>
      <c r="AH59" s="1">
        <v>17.668384552001953</v>
      </c>
      <c r="AI59" s="1">
        <v>-0.65524357557296753</v>
      </c>
      <c r="AJ59" s="1">
        <v>1</v>
      </c>
      <c r="AK59" s="1">
        <v>-0.15217390656471252</v>
      </c>
      <c r="AL59" s="1">
        <v>1.7130434513092041</v>
      </c>
      <c r="AM59" s="1">
        <v>1</v>
      </c>
      <c r="AN59" s="1">
        <v>0</v>
      </c>
      <c r="AO59" s="1">
        <v>0.18999999761581421</v>
      </c>
      <c r="AP59" s="1">
        <v>111112</v>
      </c>
      <c r="AQ59">
        <f t="shared" si="36"/>
        <v>1.2509206390380858</v>
      </c>
      <c r="AR59">
        <f t="shared" si="37"/>
        <v>2.9779546566612194E-3</v>
      </c>
      <c r="AS59">
        <f t="shared" si="38"/>
        <v>299.26199378967283</v>
      </c>
      <c r="AT59">
        <f t="shared" si="39"/>
        <v>297.45013465881345</v>
      </c>
      <c r="AU59">
        <f t="shared" si="40"/>
        <v>136.75806469016243</v>
      </c>
      <c r="AV59">
        <f t="shared" si="41"/>
        <v>-0.22405743997474595</v>
      </c>
      <c r="AW59">
        <f t="shared" si="42"/>
        <v>3.3966846084792617</v>
      </c>
      <c r="AX59">
        <f t="shared" si="43"/>
        <v>34.603031068920224</v>
      </c>
      <c r="AY59">
        <f t="shared" si="44"/>
        <v>20.751495271801083</v>
      </c>
      <c r="AZ59">
        <f t="shared" si="45"/>
        <v>25.206064224243164</v>
      </c>
      <c r="BA59">
        <f t="shared" si="46"/>
        <v>3.2189514043694589</v>
      </c>
      <c r="BB59">
        <f t="shared" si="47"/>
        <v>0.14002879633894469</v>
      </c>
      <c r="BC59">
        <f t="shared" si="48"/>
        <v>1.3596872005855256</v>
      </c>
      <c r="BD59">
        <f t="shared" si="49"/>
        <v>1.8592642037839333</v>
      </c>
      <c r="BE59">
        <f t="shared" si="50"/>
        <v>8.8322936457749468E-2</v>
      </c>
      <c r="BF59">
        <f t="shared" si="51"/>
        <v>20.571047193054532</v>
      </c>
      <c r="BG59">
        <f t="shared" si="52"/>
        <v>0.54017556894817731</v>
      </c>
      <c r="BH59">
        <f t="shared" si="53"/>
        <v>42.437285975803249</v>
      </c>
      <c r="BI59">
        <f t="shared" si="54"/>
        <v>378.86754011153005</v>
      </c>
      <c r="BJ59">
        <f t="shared" si="55"/>
        <v>1.6651882475323648E-2</v>
      </c>
    </row>
    <row r="60" spans="1:62">
      <c r="A60" s="1">
        <v>51</v>
      </c>
      <c r="B60" s="1" t="s">
        <v>131</v>
      </c>
      <c r="C60" s="2">
        <v>41718</v>
      </c>
      <c r="D60" s="1" t="s">
        <v>74</v>
      </c>
      <c r="E60" s="1">
        <v>0</v>
      </c>
      <c r="F60" s="1" t="s">
        <v>81</v>
      </c>
      <c r="G60" s="1" t="s">
        <v>76</v>
      </c>
      <c r="H60" s="1">
        <v>0</v>
      </c>
      <c r="I60" s="1">
        <v>9774.5</v>
      </c>
      <c r="J60" s="1">
        <v>0</v>
      </c>
      <c r="K60">
        <f t="shared" si="28"/>
        <v>4.9000328306197325</v>
      </c>
      <c r="L60">
        <f t="shared" si="29"/>
        <v>4.1885196102632194E-2</v>
      </c>
      <c r="M60">
        <f t="shared" si="30"/>
        <v>194.84705052423371</v>
      </c>
      <c r="N60">
        <f t="shared" si="31"/>
        <v>0.97365497446941718</v>
      </c>
      <c r="O60">
        <f t="shared" si="32"/>
        <v>2.272504125309299</v>
      </c>
      <c r="P60">
        <f t="shared" si="33"/>
        <v>26.569416046142578</v>
      </c>
      <c r="Q60" s="1">
        <v>4.5</v>
      </c>
      <c r="R60">
        <f t="shared" si="34"/>
        <v>1.0282608717679977</v>
      </c>
      <c r="S60" s="1">
        <v>1</v>
      </c>
      <c r="T60">
        <f t="shared" si="35"/>
        <v>2.0565217435359955</v>
      </c>
      <c r="U60" s="1">
        <v>24.502370834350586</v>
      </c>
      <c r="V60" s="1">
        <v>26.569416046142578</v>
      </c>
      <c r="W60" s="1">
        <v>24.617893218994141</v>
      </c>
      <c r="X60" s="1">
        <v>401.23342895507812</v>
      </c>
      <c r="Y60" s="1">
        <v>396.47933959960938</v>
      </c>
      <c r="Z60" s="1">
        <v>11.534451484680176</v>
      </c>
      <c r="AA60" s="1">
        <v>12.399262428283691</v>
      </c>
      <c r="AB60" s="1">
        <v>36.683040618896484</v>
      </c>
      <c r="AC60" s="1">
        <v>39.433403015136719</v>
      </c>
      <c r="AD60" s="1">
        <v>500.35452270507812</v>
      </c>
      <c r="AE60" s="1">
        <v>198.88604736328125</v>
      </c>
      <c r="AF60" s="1">
        <v>180.75860595703125</v>
      </c>
      <c r="AG60" s="1">
        <v>98.161819458007812</v>
      </c>
      <c r="AH60" s="1">
        <v>17.668384552001953</v>
      </c>
      <c r="AI60" s="1">
        <v>-0.65524357557296753</v>
      </c>
      <c r="AJ60" s="1">
        <v>1</v>
      </c>
      <c r="AK60" s="1">
        <v>-0.15217390656471252</v>
      </c>
      <c r="AL60" s="1">
        <v>1.7130434513092041</v>
      </c>
      <c r="AM60" s="1">
        <v>1</v>
      </c>
      <c r="AN60" s="1">
        <v>0</v>
      </c>
      <c r="AO60" s="1">
        <v>0.18999999761581421</v>
      </c>
      <c r="AP60" s="1">
        <v>111112</v>
      </c>
      <c r="AQ60">
        <f t="shared" si="36"/>
        <v>1.1118989393446177</v>
      </c>
      <c r="AR60">
        <f t="shared" si="37"/>
        <v>9.7365497446941717E-4</v>
      </c>
      <c r="AS60">
        <f t="shared" si="38"/>
        <v>299.71941604614256</v>
      </c>
      <c r="AT60">
        <f t="shared" si="39"/>
        <v>297.65237083435056</v>
      </c>
      <c r="AU60">
        <f t="shared" si="40"/>
        <v>37.788348524842149</v>
      </c>
      <c r="AV60">
        <f t="shared" si="41"/>
        <v>-0.44814642679232747</v>
      </c>
      <c r="AW60">
        <f t="shared" si="42"/>
        <v>3.4896382852069423</v>
      </c>
      <c r="AX60">
        <f t="shared" si="43"/>
        <v>35.549853338850944</v>
      </c>
      <c r="AY60">
        <f t="shared" si="44"/>
        <v>23.150590910567253</v>
      </c>
      <c r="AZ60">
        <f t="shared" si="45"/>
        <v>25.535893440246582</v>
      </c>
      <c r="BA60">
        <f t="shared" si="46"/>
        <v>3.2826960139392249</v>
      </c>
      <c r="BB60">
        <f t="shared" si="47"/>
        <v>4.1049147755947785E-2</v>
      </c>
      <c r="BC60">
        <f t="shared" si="48"/>
        <v>1.2171341598976433</v>
      </c>
      <c r="BD60">
        <f t="shared" si="49"/>
        <v>2.0655618540415817</v>
      </c>
      <c r="BE60">
        <f t="shared" si="50"/>
        <v>2.5729543591700797E-2</v>
      </c>
      <c r="BF60">
        <f t="shared" si="51"/>
        <v>19.126540995485158</v>
      </c>
      <c r="BG60">
        <f t="shared" si="52"/>
        <v>0.49144313729185218</v>
      </c>
      <c r="BH60">
        <f t="shared" si="53"/>
        <v>34.610695133364302</v>
      </c>
      <c r="BI60">
        <f t="shared" si="54"/>
        <v>393.26272186039563</v>
      </c>
      <c r="BJ60">
        <f t="shared" si="55"/>
        <v>4.3124744100270888E-3</v>
      </c>
    </row>
    <row r="61" spans="1:62">
      <c r="A61" s="1">
        <v>52</v>
      </c>
      <c r="B61" s="1" t="s">
        <v>132</v>
      </c>
      <c r="C61" s="2">
        <v>41718</v>
      </c>
      <c r="D61" s="1" t="s">
        <v>74</v>
      </c>
      <c r="E61" s="1">
        <v>0</v>
      </c>
      <c r="F61" s="1" t="s">
        <v>78</v>
      </c>
      <c r="G61" s="1" t="s">
        <v>76</v>
      </c>
      <c r="H61" s="1">
        <v>0</v>
      </c>
      <c r="I61" s="1">
        <v>9859</v>
      </c>
      <c r="J61" s="1">
        <v>0</v>
      </c>
      <c r="K61">
        <f t="shared" si="28"/>
        <v>12.892755724541786</v>
      </c>
      <c r="L61">
        <f t="shared" si="29"/>
        <v>0.1105952180334393</v>
      </c>
      <c r="M61">
        <f t="shared" si="30"/>
        <v>189.59186111414567</v>
      </c>
      <c r="N61">
        <f t="shared" si="31"/>
        <v>2.3370769372485891</v>
      </c>
      <c r="O61">
        <f t="shared" si="32"/>
        <v>2.1193274985707262</v>
      </c>
      <c r="P61">
        <f t="shared" si="33"/>
        <v>26.214067459106445</v>
      </c>
      <c r="Q61" s="1">
        <v>3.5</v>
      </c>
      <c r="R61">
        <f t="shared" si="34"/>
        <v>1.1804347783327103</v>
      </c>
      <c r="S61" s="1">
        <v>1</v>
      </c>
      <c r="T61">
        <f t="shared" si="35"/>
        <v>2.3608695566654205</v>
      </c>
      <c r="U61" s="1">
        <v>24.832921981811523</v>
      </c>
      <c r="V61" s="1">
        <v>26.214067459106445</v>
      </c>
      <c r="W61" s="1">
        <v>24.942834854125977</v>
      </c>
      <c r="X61" s="1">
        <v>403.5166015625</v>
      </c>
      <c r="Y61" s="1">
        <v>393.85421752929688</v>
      </c>
      <c r="Z61" s="1">
        <v>11.60914421081543</v>
      </c>
      <c r="AA61" s="1">
        <v>13.222319602966309</v>
      </c>
      <c r="AB61" s="1">
        <v>36.197853088378906</v>
      </c>
      <c r="AC61" s="1">
        <v>41.227809906005859</v>
      </c>
      <c r="AD61" s="1">
        <v>500.35562133789062</v>
      </c>
      <c r="AE61" s="1">
        <v>534.9559326171875</v>
      </c>
      <c r="AF61" s="1">
        <v>496.72372436523438</v>
      </c>
      <c r="AG61" s="1">
        <v>98.160545349121094</v>
      </c>
      <c r="AH61" s="1">
        <v>17.668384552001953</v>
      </c>
      <c r="AI61" s="1">
        <v>-0.65524357557296753</v>
      </c>
      <c r="AJ61" s="1">
        <v>1</v>
      </c>
      <c r="AK61" s="1">
        <v>-0.15217390656471252</v>
      </c>
      <c r="AL61" s="1">
        <v>1.7130434513092041</v>
      </c>
      <c r="AM61" s="1">
        <v>1</v>
      </c>
      <c r="AN61" s="1">
        <v>0</v>
      </c>
      <c r="AO61" s="1">
        <v>0.18999999761581421</v>
      </c>
      <c r="AP61" s="1">
        <v>111112</v>
      </c>
      <c r="AQ61">
        <f t="shared" si="36"/>
        <v>1.4295874895368303</v>
      </c>
      <c r="AR61">
        <f t="shared" si="37"/>
        <v>2.3370769372485891E-3</v>
      </c>
      <c r="AS61">
        <f t="shared" si="38"/>
        <v>299.36406745910642</v>
      </c>
      <c r="AT61">
        <f t="shared" si="39"/>
        <v>297.9829219818115</v>
      </c>
      <c r="AU61">
        <f t="shared" si="40"/>
        <v>101.64162592183129</v>
      </c>
      <c r="AV61">
        <f t="shared" si="41"/>
        <v>-0.2392282579470055</v>
      </c>
      <c r="AW61">
        <f t="shared" si="42"/>
        <v>3.4172376015782731</v>
      </c>
      <c r="AX61">
        <f t="shared" si="43"/>
        <v>34.812740591695075</v>
      </c>
      <c r="AY61">
        <f t="shared" si="44"/>
        <v>21.590420988728766</v>
      </c>
      <c r="AZ61">
        <f t="shared" si="45"/>
        <v>25.523494720458984</v>
      </c>
      <c r="BA61">
        <f t="shared" si="46"/>
        <v>3.2802799697541292</v>
      </c>
      <c r="BB61">
        <f t="shared" si="47"/>
        <v>0.10564620869408738</v>
      </c>
      <c r="BC61">
        <f t="shared" si="48"/>
        <v>1.2979101030075471</v>
      </c>
      <c r="BD61">
        <f t="shared" si="49"/>
        <v>1.9823698667465821</v>
      </c>
      <c r="BE61">
        <f t="shared" si="50"/>
        <v>6.6456370865590114E-2</v>
      </c>
      <c r="BF61">
        <f t="shared" si="51"/>
        <v>18.610440480719365</v>
      </c>
      <c r="BG61">
        <f t="shared" si="52"/>
        <v>0.48137572907935883</v>
      </c>
      <c r="BH61">
        <f t="shared" si="53"/>
        <v>39.298636481147675</v>
      </c>
      <c r="BI61">
        <f t="shared" si="54"/>
        <v>386.48184061038097</v>
      </c>
      <c r="BJ61">
        <f t="shared" si="55"/>
        <v>1.3109741965076797E-2</v>
      </c>
    </row>
    <row r="62" spans="1:62">
      <c r="A62" s="1">
        <v>53</v>
      </c>
      <c r="B62" s="1" t="s">
        <v>133</v>
      </c>
      <c r="C62" s="2">
        <v>41718</v>
      </c>
      <c r="D62" s="1" t="s">
        <v>74</v>
      </c>
      <c r="E62" s="1">
        <v>0</v>
      </c>
      <c r="F62" s="1" t="s">
        <v>81</v>
      </c>
      <c r="G62" s="1" t="s">
        <v>76</v>
      </c>
      <c r="H62" s="1">
        <v>0</v>
      </c>
      <c r="I62" s="1">
        <v>9918</v>
      </c>
      <c r="J62" s="1">
        <v>0</v>
      </c>
      <c r="K62">
        <f t="shared" si="28"/>
        <v>2.4035559034188698</v>
      </c>
      <c r="L62">
        <f t="shared" si="29"/>
        <v>2.3628648714771223E-2</v>
      </c>
      <c r="M62">
        <f t="shared" si="30"/>
        <v>223.33223559856253</v>
      </c>
      <c r="N62">
        <f t="shared" si="31"/>
        <v>0.57188238270655434</v>
      </c>
      <c r="O62">
        <f t="shared" si="32"/>
        <v>2.345199621600746</v>
      </c>
      <c r="P62">
        <f t="shared" si="33"/>
        <v>26.792137145996094</v>
      </c>
      <c r="Q62" s="1">
        <v>4.5</v>
      </c>
      <c r="R62">
        <f t="shared" si="34"/>
        <v>1.0282608717679977</v>
      </c>
      <c r="S62" s="1">
        <v>1</v>
      </c>
      <c r="T62">
        <f t="shared" si="35"/>
        <v>2.0565217435359955</v>
      </c>
      <c r="U62" s="1">
        <v>24.991844177246094</v>
      </c>
      <c r="V62" s="1">
        <v>26.792137145996094</v>
      </c>
      <c r="W62" s="1">
        <v>25.13226318359375</v>
      </c>
      <c r="X62" s="1">
        <v>402.24154663085938</v>
      </c>
      <c r="Y62" s="1">
        <v>399.87423706054688</v>
      </c>
      <c r="Z62" s="1">
        <v>11.620063781738281</v>
      </c>
      <c r="AA62" s="1">
        <v>12.12814998626709</v>
      </c>
      <c r="AB62" s="1">
        <v>35.889736175537109</v>
      </c>
      <c r="AC62" s="1">
        <v>37.459011077880859</v>
      </c>
      <c r="AD62" s="1">
        <v>500.35983276367188</v>
      </c>
      <c r="AE62" s="1">
        <v>148.45401000976562</v>
      </c>
      <c r="AF62" s="1">
        <v>134.33375549316406</v>
      </c>
      <c r="AG62" s="1">
        <v>98.159797668457031</v>
      </c>
      <c r="AH62" s="1">
        <v>17.668384552001953</v>
      </c>
      <c r="AI62" s="1">
        <v>-0.65524357557296753</v>
      </c>
      <c r="AJ62" s="1">
        <v>1</v>
      </c>
      <c r="AK62" s="1">
        <v>-0.15217390656471252</v>
      </c>
      <c r="AL62" s="1">
        <v>1.7130434513092041</v>
      </c>
      <c r="AM62" s="1">
        <v>1</v>
      </c>
      <c r="AN62" s="1">
        <v>0</v>
      </c>
      <c r="AO62" s="1">
        <v>0.18999999761581421</v>
      </c>
      <c r="AP62" s="1">
        <v>111112</v>
      </c>
      <c r="AQ62">
        <f t="shared" si="36"/>
        <v>1.1119107394748262</v>
      </c>
      <c r="AR62">
        <f t="shared" si="37"/>
        <v>5.7188238270655428E-4</v>
      </c>
      <c r="AS62">
        <f t="shared" si="38"/>
        <v>299.94213714599607</v>
      </c>
      <c r="AT62">
        <f t="shared" si="39"/>
        <v>298.14184417724607</v>
      </c>
      <c r="AU62">
        <f t="shared" si="40"/>
        <v>28.206261547913527</v>
      </c>
      <c r="AV62">
        <f t="shared" si="41"/>
        <v>-0.2754317114270628</v>
      </c>
      <c r="AW62">
        <f t="shared" si="42"/>
        <v>3.5356963703454234</v>
      </c>
      <c r="AX62">
        <f t="shared" si="43"/>
        <v>36.019800919797483</v>
      </c>
      <c r="AY62">
        <f t="shared" si="44"/>
        <v>23.891650933530393</v>
      </c>
      <c r="AZ62">
        <f t="shared" si="45"/>
        <v>25.891990661621094</v>
      </c>
      <c r="BA62">
        <f t="shared" si="46"/>
        <v>3.352752745166073</v>
      </c>
      <c r="BB62">
        <f t="shared" si="47"/>
        <v>2.3360248390368737E-2</v>
      </c>
      <c r="BC62">
        <f t="shared" si="48"/>
        <v>1.1904967487446774</v>
      </c>
      <c r="BD62">
        <f t="shared" si="49"/>
        <v>2.1622559964213957</v>
      </c>
      <c r="BE62">
        <f t="shared" si="50"/>
        <v>1.4624034412717538E-2</v>
      </c>
      <c r="BF62">
        <f t="shared" si="51"/>
        <v>21.922247059199076</v>
      </c>
      <c r="BG62">
        <f t="shared" si="52"/>
        <v>0.55850618744599623</v>
      </c>
      <c r="BH62">
        <f t="shared" si="53"/>
        <v>32.806614382082422</v>
      </c>
      <c r="BI62">
        <f t="shared" si="54"/>
        <v>398.29642711041413</v>
      </c>
      <c r="BJ62">
        <f t="shared" si="55"/>
        <v>1.9797448910427061E-3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m4n march 2014_.xls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2016-02-26T22:09:15Z</dcterms:created>
  <dcterms:modified xsi:type="dcterms:W3CDTF">2016-02-26T22:09:16Z</dcterms:modified>
</cp:coreProperties>
</file>