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360" yWindow="280" windowWidth="50060" windowHeight="29300" tabRatio="500"/>
  </bookViews>
  <sheets>
    <sheet name="tres rios march2017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  <c r="AP60" i="1"/>
  <c r="J60" i="1"/>
  <c r="AT60" i="1"/>
  <c r="AS60" i="1"/>
  <c r="AR60" i="1"/>
  <c r="AQ60" i="1"/>
  <c r="Q60" i="1"/>
  <c r="AU60" i="1"/>
  <c r="O60" i="1"/>
  <c r="AV60" i="1"/>
  <c r="AW60" i="1"/>
  <c r="AX60" i="1"/>
  <c r="BA60" i="1"/>
  <c r="S60" i="1"/>
  <c r="K60" i="1"/>
  <c r="BD60" i="1"/>
  <c r="L60" i="1"/>
  <c r="M60" i="1"/>
  <c r="BB60" i="1"/>
  <c r="N60" i="1"/>
  <c r="AY60" i="1"/>
  <c r="AZ60" i="1"/>
  <c r="BC60" i="1"/>
  <c r="BE60" i="1"/>
  <c r="BF60" i="1"/>
  <c r="BG60" i="1"/>
  <c r="BH60" i="1"/>
  <c r="BI60" i="1"/>
  <c r="AP61" i="1"/>
  <c r="J61" i="1"/>
  <c r="AT61" i="1"/>
  <c r="AS61" i="1"/>
  <c r="AR61" i="1"/>
  <c r="AQ61" i="1"/>
  <c r="Q61" i="1"/>
  <c r="AU61" i="1"/>
  <c r="O61" i="1"/>
  <c r="AV61" i="1"/>
  <c r="AW61" i="1"/>
  <c r="AX61" i="1"/>
  <c r="BA61" i="1"/>
  <c r="S61" i="1"/>
  <c r="K61" i="1"/>
  <c r="BD61" i="1"/>
  <c r="L61" i="1"/>
  <c r="M61" i="1"/>
  <c r="BB61" i="1"/>
  <c r="N61" i="1"/>
  <c r="AY61" i="1"/>
  <c r="AZ61" i="1"/>
  <c r="BC61" i="1"/>
  <c r="BE61" i="1"/>
  <c r="BF61" i="1"/>
  <c r="BG61" i="1"/>
  <c r="BH61" i="1"/>
  <c r="BI61" i="1"/>
  <c r="AP62" i="1"/>
  <c r="J62" i="1"/>
  <c r="AT62" i="1"/>
  <c r="AS62" i="1"/>
  <c r="AR62" i="1"/>
  <c r="AQ62" i="1"/>
  <c r="Q62" i="1"/>
  <c r="AU62" i="1"/>
  <c r="O62" i="1"/>
  <c r="AV62" i="1"/>
  <c r="AW62" i="1"/>
  <c r="AX62" i="1"/>
  <c r="BA62" i="1"/>
  <c r="S62" i="1"/>
  <c r="K62" i="1"/>
  <c r="BD62" i="1"/>
  <c r="L62" i="1"/>
  <c r="M62" i="1"/>
  <c r="BB62" i="1"/>
  <c r="N62" i="1"/>
  <c r="AY62" i="1"/>
  <c r="AZ62" i="1"/>
  <c r="BC62" i="1"/>
  <c r="BE62" i="1"/>
  <c r="BF62" i="1"/>
  <c r="BG62" i="1"/>
  <c r="BH62" i="1"/>
  <c r="BI62" i="1"/>
  <c r="AP63" i="1"/>
  <c r="J63" i="1"/>
  <c r="AT63" i="1"/>
  <c r="AS63" i="1"/>
  <c r="AR63" i="1"/>
  <c r="AQ63" i="1"/>
  <c r="Q63" i="1"/>
  <c r="AU63" i="1"/>
  <c r="O63" i="1"/>
  <c r="AV63" i="1"/>
  <c r="AW63" i="1"/>
  <c r="AX63" i="1"/>
  <c r="BA63" i="1"/>
  <c r="S63" i="1"/>
  <c r="K63" i="1"/>
  <c r="BD63" i="1"/>
  <c r="L63" i="1"/>
  <c r="M63" i="1"/>
  <c r="BB63" i="1"/>
  <c r="N63" i="1"/>
  <c r="AY63" i="1"/>
  <c r="AZ63" i="1"/>
  <c r="BC63" i="1"/>
  <c r="BE63" i="1"/>
  <c r="BF63" i="1"/>
  <c r="BG63" i="1"/>
  <c r="BH63" i="1"/>
  <c r="BI63" i="1"/>
  <c r="AP64" i="1"/>
  <c r="J64" i="1"/>
  <c r="AT64" i="1"/>
  <c r="AS64" i="1"/>
  <c r="AR64" i="1"/>
  <c r="AQ64" i="1"/>
  <c r="Q64" i="1"/>
  <c r="AU64" i="1"/>
  <c r="O64" i="1"/>
  <c r="AV64" i="1"/>
  <c r="AW64" i="1"/>
  <c r="AX64" i="1"/>
  <c r="BA64" i="1"/>
  <c r="S64" i="1"/>
  <c r="K64" i="1"/>
  <c r="BD64" i="1"/>
  <c r="L64" i="1"/>
  <c r="M64" i="1"/>
  <c r="BB64" i="1"/>
  <c r="N64" i="1"/>
  <c r="AY64" i="1"/>
  <c r="AZ64" i="1"/>
  <c r="BC64" i="1"/>
  <c r="BE64" i="1"/>
  <c r="BF64" i="1"/>
  <c r="BG64" i="1"/>
  <c r="BH64" i="1"/>
  <c r="BI64" i="1"/>
  <c r="AP65" i="1"/>
  <c r="J65" i="1"/>
  <c r="AT65" i="1"/>
  <c r="AS65" i="1"/>
  <c r="AR65" i="1"/>
  <c r="AQ65" i="1"/>
  <c r="Q65" i="1"/>
  <c r="AU65" i="1"/>
  <c r="O65" i="1"/>
  <c r="AV65" i="1"/>
  <c r="AW65" i="1"/>
  <c r="AX65" i="1"/>
  <c r="BA65" i="1"/>
  <c r="S65" i="1"/>
  <c r="K65" i="1"/>
  <c r="BD65" i="1"/>
  <c r="L65" i="1"/>
  <c r="M65" i="1"/>
  <c r="BB65" i="1"/>
  <c r="N65" i="1"/>
  <c r="AY65" i="1"/>
  <c r="AZ65" i="1"/>
  <c r="BC65" i="1"/>
  <c r="BE65" i="1"/>
  <c r="BF65" i="1"/>
  <c r="BG65" i="1"/>
  <c r="BH65" i="1"/>
  <c r="BI65" i="1"/>
  <c r="AP66" i="1"/>
  <c r="J66" i="1"/>
  <c r="AT66" i="1"/>
  <c r="AS66" i="1"/>
  <c r="AR66" i="1"/>
  <c r="AQ66" i="1"/>
  <c r="Q66" i="1"/>
  <c r="AU66" i="1"/>
  <c r="O66" i="1"/>
  <c r="AV66" i="1"/>
  <c r="AW66" i="1"/>
  <c r="AX66" i="1"/>
  <c r="BA66" i="1"/>
  <c r="S66" i="1"/>
  <c r="K66" i="1"/>
  <c r="BD66" i="1"/>
  <c r="L66" i="1"/>
  <c r="M66" i="1"/>
  <c r="BB66" i="1"/>
  <c r="N66" i="1"/>
  <c r="AY66" i="1"/>
  <c r="AZ66" i="1"/>
  <c r="BC66" i="1"/>
  <c r="BE66" i="1"/>
  <c r="BF66" i="1"/>
  <c r="BG66" i="1"/>
  <c r="BH66" i="1"/>
  <c r="BI66" i="1"/>
  <c r="AP67" i="1"/>
  <c r="J67" i="1"/>
  <c r="AT67" i="1"/>
  <c r="AS67" i="1"/>
  <c r="AR67" i="1"/>
  <c r="AQ67" i="1"/>
  <c r="Q67" i="1"/>
  <c r="AU67" i="1"/>
  <c r="O67" i="1"/>
  <c r="AV67" i="1"/>
  <c r="AW67" i="1"/>
  <c r="AX67" i="1"/>
  <c r="BA67" i="1"/>
  <c r="S67" i="1"/>
  <c r="K67" i="1"/>
  <c r="BD67" i="1"/>
  <c r="L67" i="1"/>
  <c r="M67" i="1"/>
  <c r="BB67" i="1"/>
  <c r="N67" i="1"/>
  <c r="AY67" i="1"/>
  <c r="AZ67" i="1"/>
  <c r="BC67" i="1"/>
  <c r="BE67" i="1"/>
  <c r="BF67" i="1"/>
  <c r="BG67" i="1"/>
  <c r="BH67" i="1"/>
  <c r="BI67" i="1"/>
  <c r="AP68" i="1"/>
  <c r="J68" i="1"/>
  <c r="AT68" i="1"/>
  <c r="AS68" i="1"/>
  <c r="AR68" i="1"/>
  <c r="AQ68" i="1"/>
  <c r="Q68" i="1"/>
  <c r="AU68" i="1"/>
  <c r="O68" i="1"/>
  <c r="AV68" i="1"/>
  <c r="AW68" i="1"/>
  <c r="AX68" i="1"/>
  <c r="BA68" i="1"/>
  <c r="S68" i="1"/>
  <c r="K68" i="1"/>
  <c r="BD68" i="1"/>
  <c r="L68" i="1"/>
  <c r="M68" i="1"/>
  <c r="BB68" i="1"/>
  <c r="N68" i="1"/>
  <c r="AY68" i="1"/>
  <c r="AZ68" i="1"/>
  <c r="BC68" i="1"/>
  <c r="BE68" i="1"/>
  <c r="BF68" i="1"/>
  <c r="BG68" i="1"/>
  <c r="BH68" i="1"/>
  <c r="BI68" i="1"/>
  <c r="AP69" i="1"/>
  <c r="J69" i="1"/>
  <c r="AT69" i="1"/>
  <c r="AS69" i="1"/>
  <c r="AR69" i="1"/>
  <c r="AQ69" i="1"/>
  <c r="Q69" i="1"/>
  <c r="AU69" i="1"/>
  <c r="O69" i="1"/>
  <c r="AV69" i="1"/>
  <c r="AW69" i="1"/>
  <c r="AX69" i="1"/>
  <c r="BA69" i="1"/>
  <c r="S69" i="1"/>
  <c r="K69" i="1"/>
  <c r="BD69" i="1"/>
  <c r="L69" i="1"/>
  <c r="M69" i="1"/>
  <c r="BB69" i="1"/>
  <c r="N69" i="1"/>
  <c r="AY69" i="1"/>
  <c r="AZ69" i="1"/>
  <c r="BC69" i="1"/>
  <c r="BE69" i="1"/>
  <c r="BF69" i="1"/>
  <c r="BG69" i="1"/>
  <c r="BH69" i="1"/>
  <c r="BI69" i="1"/>
  <c r="AP70" i="1"/>
  <c r="J70" i="1"/>
  <c r="AT70" i="1"/>
  <c r="AS70" i="1"/>
  <c r="AR70" i="1"/>
  <c r="AQ70" i="1"/>
  <c r="Q70" i="1"/>
  <c r="AU70" i="1"/>
  <c r="O70" i="1"/>
  <c r="AV70" i="1"/>
  <c r="AW70" i="1"/>
  <c r="AX70" i="1"/>
  <c r="BA70" i="1"/>
  <c r="S70" i="1"/>
  <c r="K70" i="1"/>
  <c r="BD70" i="1"/>
  <c r="L70" i="1"/>
  <c r="M70" i="1"/>
  <c r="BB70" i="1"/>
  <c r="N70" i="1"/>
  <c r="AY70" i="1"/>
  <c r="AZ70" i="1"/>
  <c r="BC70" i="1"/>
  <c r="BE70" i="1"/>
  <c r="BF70" i="1"/>
  <c r="BG70" i="1"/>
  <c r="BH70" i="1"/>
  <c r="BI70" i="1"/>
  <c r="AP71" i="1"/>
  <c r="J71" i="1"/>
  <c r="AT71" i="1"/>
  <c r="AS71" i="1"/>
  <c r="AR71" i="1"/>
  <c r="AQ71" i="1"/>
  <c r="Q71" i="1"/>
  <c r="AU71" i="1"/>
  <c r="O71" i="1"/>
  <c r="AV71" i="1"/>
  <c r="AW71" i="1"/>
  <c r="AX71" i="1"/>
  <c r="BA71" i="1"/>
  <c r="S71" i="1"/>
  <c r="K71" i="1"/>
  <c r="BD71" i="1"/>
  <c r="L71" i="1"/>
  <c r="M71" i="1"/>
  <c r="BB71" i="1"/>
  <c r="N71" i="1"/>
  <c r="AY71" i="1"/>
  <c r="AZ71" i="1"/>
  <c r="BC71" i="1"/>
  <c r="BE71" i="1"/>
  <c r="BF71" i="1"/>
  <c r="BG71" i="1"/>
  <c r="BH71" i="1"/>
  <c r="BI71" i="1"/>
  <c r="AP72" i="1"/>
  <c r="J72" i="1"/>
  <c r="AT72" i="1"/>
  <c r="AS72" i="1"/>
  <c r="AR72" i="1"/>
  <c r="AQ72" i="1"/>
  <c r="Q72" i="1"/>
  <c r="AU72" i="1"/>
  <c r="O72" i="1"/>
  <c r="AV72" i="1"/>
  <c r="AW72" i="1"/>
  <c r="AX72" i="1"/>
  <c r="BA72" i="1"/>
  <c r="S72" i="1"/>
  <c r="K72" i="1"/>
  <c r="BD72" i="1"/>
  <c r="L72" i="1"/>
  <c r="M72" i="1"/>
  <c r="BB72" i="1"/>
  <c r="N72" i="1"/>
  <c r="AY72" i="1"/>
  <c r="AZ72" i="1"/>
  <c r="BC72" i="1"/>
  <c r="BE72" i="1"/>
  <c r="BF72" i="1"/>
  <c r="BG72" i="1"/>
  <c r="BH72" i="1"/>
  <c r="BI72" i="1"/>
  <c r="AP73" i="1"/>
  <c r="J73" i="1"/>
  <c r="AT73" i="1"/>
  <c r="AS73" i="1"/>
  <c r="AR73" i="1"/>
  <c r="AQ73" i="1"/>
  <c r="Q73" i="1"/>
  <c r="AU73" i="1"/>
  <c r="O73" i="1"/>
  <c r="AV73" i="1"/>
  <c r="AW73" i="1"/>
  <c r="AX73" i="1"/>
  <c r="BA73" i="1"/>
  <c r="S73" i="1"/>
  <c r="K73" i="1"/>
  <c r="BD73" i="1"/>
  <c r="L73" i="1"/>
  <c r="M73" i="1"/>
  <c r="BB73" i="1"/>
  <c r="N73" i="1"/>
  <c r="AY73" i="1"/>
  <c r="AZ73" i="1"/>
  <c r="BC73" i="1"/>
  <c r="BE73" i="1"/>
  <c r="BF73" i="1"/>
  <c r="BG73" i="1"/>
  <c r="BH73" i="1"/>
  <c r="BI73" i="1"/>
</calcChain>
</file>

<file path=xl/sharedStrings.xml><?xml version="1.0" encoding="utf-8"?>
<sst xmlns="http://schemas.openxmlformats.org/spreadsheetml/2006/main" count="387" uniqueCount="149">
  <si>
    <t>OPEN 6.1.4</t>
  </si>
  <si>
    <t>Thr Mar 30 2017 07:47:56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</si>
  <si>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</si>
  <si>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</si>
  <si>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</si>
  <si>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</si>
  <si>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</si>
  <si>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</si>
  <si>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</si>
  <si>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</si>
  <si>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</si>
  <si>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</si>
  <si>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</si>
  <si>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</si>
  <si>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</si>
  <si>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</si>
  <si>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</si>
  <si>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</si>
  <si>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</si>
  <si>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</si>
  <si>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</si>
  <si>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</si>
  <si>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</si>
  <si>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</si>
  <si>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</si>
  <si>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</si>
  <si>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</si>
  <si>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</si>
  <si>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</si>
  <si>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</si>
  <si>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</si>
  <si>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</si>
  <si>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</si>
  <si>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</si>
  <si>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</si>
  <si>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</si>
  <si>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</si>
  <si>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</si>
  <si>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</si>
  <si>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</si>
  <si>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</si>
  <si>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</si>
  <si>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</si>
  <si>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</si>
  <si>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</si>
  <si>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</si>
  <si>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</si>
  <si>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</si>
  <si>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</si>
  <si>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</si>
  <si>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</si>
  <si>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</si>
  <si>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</si>
  <si>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</si>
  <si>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</si>
  <si>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</si>
  <si>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</si>
  <si>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</si>
  <si>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</si>
  <si>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</si>
  <si>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</si>
  <si>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</si>
  <si>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</si>
  <si>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</si>
  <si>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</si>
  <si>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</si>
  <si>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</si>
  <si>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</si>
  <si>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</si>
  <si>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</si>
  <si>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</si>
  <si>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</si>
  <si>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</si>
  <si>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07:53:46</t>
  </si>
  <si>
    <t>boardwalk</t>
  </si>
  <si>
    <t>300</t>
  </si>
  <si>
    <t>typ</t>
  </si>
  <si>
    <t>07:55:28</t>
  </si>
  <si>
    <t>250</t>
  </si>
  <si>
    <t>07:58:18</t>
  </si>
  <si>
    <t>200</t>
  </si>
  <si>
    <t>08:00:06</t>
  </si>
  <si>
    <t>150</t>
  </si>
  <si>
    <t>08:02:40</t>
  </si>
  <si>
    <t>08:04:21</t>
  </si>
  <si>
    <t>08:06:15</t>
  </si>
  <si>
    <t>08:08:28</t>
  </si>
  <si>
    <t>08:11:57</t>
  </si>
  <si>
    <t>scal</t>
  </si>
  <si>
    <t>08:15:24</t>
  </si>
  <si>
    <t>08:16:36</t>
  </si>
  <si>
    <t>08:19:19</t>
  </si>
  <si>
    <t>08:20:48</t>
  </si>
  <si>
    <t>08:22:29</t>
  </si>
  <si>
    <t>100</t>
  </si>
  <si>
    <t>08:25:53</t>
  </si>
  <si>
    <t>sacstab</t>
  </si>
  <si>
    <t>08:27:55</t>
  </si>
  <si>
    <t>08:29:57</t>
  </si>
  <si>
    <t>08:32:35</t>
  </si>
  <si>
    <t>08:34:37</t>
  </si>
  <si>
    <t>08:37:17</t>
  </si>
  <si>
    <t>08:39:10</t>
  </si>
  <si>
    <t>08:41:22</t>
  </si>
  <si>
    <t>hyd</t>
  </si>
  <si>
    <t>08:43:40</t>
  </si>
  <si>
    <t>08:45:03</t>
  </si>
  <si>
    <t>09:03:08</t>
  </si>
  <si>
    <t>09:05:06</t>
  </si>
  <si>
    <t>09:07:27</t>
  </si>
  <si>
    <t>09:09:16</t>
  </si>
  <si>
    <t>09:11:09</t>
  </si>
  <si>
    <t>09:13:08</t>
  </si>
  <si>
    <t>09:15:56</t>
  </si>
  <si>
    <t>09:17:48</t>
  </si>
  <si>
    <t>09:19:33</t>
  </si>
  <si>
    <t>09:22:48</t>
  </si>
  <si>
    <t>09:24:44</t>
  </si>
  <si>
    <t>09:26:33</t>
  </si>
  <si>
    <t>09:29:36</t>
  </si>
  <si>
    <t>09:33:06</t>
  </si>
  <si>
    <t>09:39:39</t>
  </si>
  <si>
    <t>09:41:39</t>
  </si>
  <si>
    <t>09:43:01</t>
  </si>
  <si>
    <t>09:44:48</t>
  </si>
  <si>
    <t>09:46:35</t>
  </si>
  <si>
    <t>09:47:41</t>
  </si>
  <si>
    <t>10:05:03</t>
  </si>
  <si>
    <t>10:06:57</t>
  </si>
  <si>
    <t>10:09:05</t>
  </si>
  <si>
    <t>1500</t>
  </si>
  <si>
    <t>10:11:47</t>
  </si>
  <si>
    <t>10:13:34</t>
  </si>
  <si>
    <t>10:15:06</t>
  </si>
  <si>
    <t>10:18:24</t>
  </si>
  <si>
    <t>10:20:21</t>
  </si>
  <si>
    <t>10:22:29</t>
  </si>
  <si>
    <t>10:25:29</t>
  </si>
  <si>
    <t>350</t>
  </si>
  <si>
    <t>10:27:53</t>
  </si>
  <si>
    <t>10:29:13</t>
  </si>
  <si>
    <t>10:31:35</t>
  </si>
  <si>
    <t>10:33:22</t>
  </si>
  <si>
    <t>10:37:32</t>
  </si>
  <si>
    <t>10:40:00</t>
  </si>
  <si>
    <t>10:41:44</t>
  </si>
  <si>
    <t>10:44:03</t>
  </si>
  <si>
    <t>10:45:11</t>
  </si>
  <si>
    <t>10:46:35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</si>
</sst>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abSelected="1" workbookViewId="0">
      <selection activeCell="F31" sqref="F31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76</v>
      </c>
      <c r="G10" s="1">
        <v>0</v>
      </c>
      <c r="H10" s="1">
        <v>345.5</v>
      </c>
      <c r="I10" s="1">
        <v>0</v>
      </c>
      <c r="J10">
        <f t="shared" ref="J10:J15" si="0">(W10-X10*(1000-Y10)/(1000-Z10))*AP10</f>
        <v>-0.26222539593291472</v>
      </c>
      <c r="K10">
        <f t="shared" ref="K10:K15" si="1">IF(BA10&lt;&gt;0,1/(1/BA10-1/S10),0)</f>
        <v>-6.7506290702899125</v>
      </c>
      <c r="L10">
        <f t="shared" ref="L10:L15" si="2">((BD10-AQ10/2)*X10-J10)/(BD10+AQ10/2)</f>
        <v>399.47127903085743</v>
      </c>
      <c r="M10">
        <f t="shared" ref="M10:M15" si="3">AQ10*1000</f>
        <v>2.1728560483297055</v>
      </c>
      <c r="N10">
        <f t="shared" ref="N10:N15" si="4">(AV10-BB10)</f>
        <v>3.2915443770171082E-2</v>
      </c>
      <c r="O10">
        <f t="shared" ref="O10:O15" si="5">(U10+AU10*I10)</f>
        <v>8.6115474700927734</v>
      </c>
      <c r="P10" s="1">
        <v>5</v>
      </c>
      <c r="Q10">
        <f t="shared" ref="Q10:Q15" si="6">(P10*AJ10+AK10)</f>
        <v>1.6395652592182159</v>
      </c>
      <c r="R10" s="1">
        <v>1</v>
      </c>
      <c r="S10">
        <f t="shared" ref="S10:S15" si="7">Q10*(R10+1)*(R10+1)/(R10*R10+1)</f>
        <v>3.2791305184364319</v>
      </c>
      <c r="T10" s="1">
        <v>16.011655807495117</v>
      </c>
      <c r="U10" s="1">
        <v>8.6115474700927734</v>
      </c>
      <c r="V10" s="1">
        <v>15.974360466003418</v>
      </c>
      <c r="W10" s="1">
        <v>400.18618774414062</v>
      </c>
      <c r="X10" s="1">
        <v>399.580810546875</v>
      </c>
      <c r="Y10" s="1">
        <v>9.0058250427246094</v>
      </c>
      <c r="Z10" s="1">
        <v>11.152218818664551</v>
      </c>
      <c r="AA10" s="1">
        <v>48.184585571289062</v>
      </c>
      <c r="AB10" s="1">
        <v>59.668601989746094</v>
      </c>
      <c r="AC10" s="1">
        <v>500.51950073242188</v>
      </c>
      <c r="AD10" s="1">
        <v>38.208835601806641</v>
      </c>
      <c r="AE10" s="1">
        <v>49.53363037109375</v>
      </c>
      <c r="AF10" s="1">
        <v>97.701057434082031</v>
      </c>
      <c r="AG10" s="1">
        <v>14.517498016357422</v>
      </c>
      <c r="AH10" s="1">
        <v>-0.21527101099491119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15" si="8">AC10*0.000001/(P10*0.0001)</f>
        <v>1.0010390014648436</v>
      </c>
      <c r="AQ10">
        <f t="shared" ref="AQ10:AQ15" si="9">(Z10-Y10)/(1000-Z10)*AP10</f>
        <v>2.1728560483297056E-3</v>
      </c>
      <c r="AR10">
        <f t="shared" ref="AR10:AR15" si="10">(U10+273.15)</f>
        <v>281.76154747009275</v>
      </c>
      <c r="AS10">
        <f t="shared" ref="AS10:AS15" si="11">(T10+273.15)</f>
        <v>289.16165580749509</v>
      </c>
      <c r="AT10">
        <f t="shared" ref="AT10:AT15" si="12">(AD10*AL10+AE10*AM10)*AN10</f>
        <v>7.2596786732462988</v>
      </c>
      <c r="AU10">
        <f t="shared" ref="AU10:AU15" si="13">((AT10+0.00000010773*(AS10^4-AR10^4))-AQ10*44100)/(Q10*51.4+0.00000043092*AR10^3)</f>
        <v>-0.15303917874802525</v>
      </c>
      <c r="AV10">
        <f t="shared" ref="AV10:AV15" si="14">0.61365*EXP(17.502*O10/(240.97+O10))</f>
        <v>1.1224990150899667</v>
      </c>
      <c r="AW10">
        <f t="shared" ref="AW10:AW15" si="15">AV10*1000/AF10</f>
        <v>11.489118383875281</v>
      </c>
      <c r="AX10">
        <f t="shared" ref="AX10:AX15" si="16">(AW10-Z10)</f>
        <v>0.3368995652107305</v>
      </c>
      <c r="AY10">
        <f t="shared" ref="AY10:AY15" si="17">IF(I10,U10,(T10+U10)/2)</f>
        <v>12.311601638793945</v>
      </c>
      <c r="AZ10">
        <f t="shared" ref="AZ10:AZ15" si="18">0.61365*EXP(17.502*AY10/(240.97+AY10))</f>
        <v>1.4367920103117311</v>
      </c>
      <c r="BA10">
        <f t="shared" ref="BA10:BA15" si="19">IF(AX10&lt;&gt;0,(1000-(AW10+Z10)/2)/AX10*AQ10,0)</f>
        <v>6.376552797699711</v>
      </c>
      <c r="BB10">
        <f t="shared" ref="BB10:BB15" si="20">Z10*AF10/1000</f>
        <v>1.0895835713197957</v>
      </c>
      <c r="BC10">
        <f t="shared" ref="BC10:BC15" si="21">(AZ10-BB10)</f>
        <v>0.34720843899193543</v>
      </c>
      <c r="BD10">
        <f t="shared" ref="BD10:BD15" si="22">1/(1.6/K10+1.37/S10)</f>
        <v>5.5316242208699906</v>
      </c>
      <c r="BE10">
        <f t="shared" ref="BE10:BE15" si="23">L10*AF10*0.001</f>
        <v>39.028766375860009</v>
      </c>
      <c r="BF10">
        <f t="shared" ref="BF10:BF15" si="24">L10/X10</f>
        <v>0.99972588394355655</v>
      </c>
      <c r="BG10">
        <f t="shared" ref="BG10:BG15" si="25">(1-AQ10*AF10/AV10/K10)*100</f>
        <v>102.8015605001344</v>
      </c>
      <c r="BH10">
        <f t="shared" ref="BH10:BH15" si="26">(X10-J10/(S10/1.35))</f>
        <v>399.6887673002031</v>
      </c>
      <c r="BI10">
        <f t="shared" ref="BI10:BI15" si="27">J10*BG10/100/BH10</f>
        <v>-6.7445427818145064E-4</v>
      </c>
    </row>
    <row r="11" spans="1:61">
      <c r="A11" s="1">
        <v>2</v>
      </c>
      <c r="B11" s="1" t="s">
        <v>77</v>
      </c>
      <c r="C11" s="1" t="s">
        <v>74</v>
      </c>
      <c r="D11" s="1">
        <v>0</v>
      </c>
      <c r="E11" s="1" t="s">
        <v>78</v>
      </c>
      <c r="F11" s="1" t="s">
        <v>76</v>
      </c>
      <c r="G11" s="1">
        <v>0</v>
      </c>
      <c r="H11" s="1">
        <v>460.5</v>
      </c>
      <c r="I11" s="1">
        <v>0</v>
      </c>
      <c r="J11">
        <f t="shared" si="0"/>
        <v>-0.60879009271019047</v>
      </c>
      <c r="K11">
        <f t="shared" si="1"/>
        <v>-2.0118272563725599</v>
      </c>
      <c r="L11">
        <f t="shared" si="2"/>
        <v>400.46055614948341</v>
      </c>
      <c r="M11">
        <f t="shared" si="3"/>
        <v>2.2797516479883502</v>
      </c>
      <c r="N11">
        <f t="shared" si="4"/>
        <v>-3.1909063291947426E-2</v>
      </c>
      <c r="O11">
        <f t="shared" si="5"/>
        <v>8.5508937835693359</v>
      </c>
      <c r="P11" s="1">
        <v>6</v>
      </c>
      <c r="Q11">
        <f t="shared" si="6"/>
        <v>1.4200000166893005</v>
      </c>
      <c r="R11" s="1">
        <v>1</v>
      </c>
      <c r="S11">
        <f t="shared" si="7"/>
        <v>2.8400000333786011</v>
      </c>
      <c r="T11" s="1">
        <v>16.433368682861328</v>
      </c>
      <c r="U11" s="1">
        <v>8.5508937835693359</v>
      </c>
      <c r="V11" s="1">
        <v>16.420381546020508</v>
      </c>
      <c r="W11" s="1">
        <v>400.729736328125</v>
      </c>
      <c r="X11" s="1">
        <v>400.36541748046875</v>
      </c>
      <c r="Y11" s="1">
        <v>9.0685844421386719</v>
      </c>
      <c r="Z11" s="1">
        <v>11.769024848937988</v>
      </c>
      <c r="AA11" s="1">
        <v>47.231536865234375</v>
      </c>
      <c r="AB11" s="1">
        <v>61.296131134033203</v>
      </c>
      <c r="AC11" s="1">
        <v>500.5675048828125</v>
      </c>
      <c r="AD11" s="1">
        <v>38.033718109130859</v>
      </c>
      <c r="AE11" s="1">
        <v>44.142902374267578</v>
      </c>
      <c r="AF11" s="1">
        <v>97.697708129882812</v>
      </c>
      <c r="AG11" s="1">
        <v>14.517498016357422</v>
      </c>
      <c r="AH11" s="1">
        <v>-0.21527101099491119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0.83427917480468738</v>
      </c>
      <c r="AQ11">
        <f t="shared" si="9"/>
        <v>2.27975164798835E-3</v>
      </c>
      <c r="AR11">
        <f t="shared" si="10"/>
        <v>281.70089378356931</v>
      </c>
      <c r="AS11">
        <f t="shared" si="11"/>
        <v>289.58336868286131</v>
      </c>
      <c r="AT11">
        <f t="shared" si="12"/>
        <v>7.226406350055413</v>
      </c>
      <c r="AU11">
        <f t="shared" si="13"/>
        <v>-0.17104463307179529</v>
      </c>
      <c r="AV11">
        <f t="shared" si="14"/>
        <v>1.1178976913729344</v>
      </c>
      <c r="AW11">
        <f t="shared" si="15"/>
        <v>11.442414697044493</v>
      </c>
      <c r="AX11">
        <f t="shared" si="16"/>
        <v>-0.32661015189349563</v>
      </c>
      <c r="AY11">
        <f t="shared" si="17"/>
        <v>12.492131233215332</v>
      </c>
      <c r="AZ11">
        <f t="shared" si="18"/>
        <v>1.4539337201507809</v>
      </c>
      <c r="BA11">
        <f t="shared" si="19"/>
        <v>-6.8990307745993125</v>
      </c>
      <c r="BB11">
        <f t="shared" si="20"/>
        <v>1.1498067546648818</v>
      </c>
      <c r="BC11">
        <f t="shared" si="21"/>
        <v>0.30412696548589913</v>
      </c>
      <c r="BD11">
        <f t="shared" si="22"/>
        <v>-3.1958831987658538</v>
      </c>
      <c r="BE11">
        <f t="shared" si="23"/>
        <v>39.124078532222775</v>
      </c>
      <c r="BF11">
        <f t="shared" si="24"/>
        <v>1.0002376295875237</v>
      </c>
      <c r="BG11">
        <f t="shared" si="25"/>
        <v>109.90328248402008</v>
      </c>
      <c r="BH11">
        <f t="shared" si="26"/>
        <v>400.65480713381356</v>
      </c>
      <c r="BI11">
        <f t="shared" si="27"/>
        <v>-1.6699669725977956E-3</v>
      </c>
    </row>
    <row r="12" spans="1:61">
      <c r="A12" s="1">
        <v>3</v>
      </c>
      <c r="B12" s="1" t="s">
        <v>79</v>
      </c>
      <c r="C12" s="1" t="s">
        <v>74</v>
      </c>
      <c r="D12" s="1">
        <v>0</v>
      </c>
      <c r="E12" s="1" t="s">
        <v>80</v>
      </c>
      <c r="F12" s="1" t="s">
        <v>76</v>
      </c>
      <c r="G12" s="1">
        <v>0</v>
      </c>
      <c r="H12" s="1">
        <v>620</v>
      </c>
      <c r="I12" s="1">
        <v>0</v>
      </c>
      <c r="J12">
        <f t="shared" si="0"/>
        <v>1.9616625613097918</v>
      </c>
      <c r="K12">
        <f t="shared" si="1"/>
        <v>-2.269533960910147</v>
      </c>
      <c r="L12">
        <f t="shared" si="2"/>
        <v>398.87022160628226</v>
      </c>
      <c r="M12">
        <f t="shared" si="3"/>
        <v>2.3975905029016276</v>
      </c>
      <c r="N12">
        <f t="shared" si="4"/>
        <v>-2.6341116762191197E-2</v>
      </c>
      <c r="O12">
        <f t="shared" si="5"/>
        <v>8.5982532501220703</v>
      </c>
      <c r="P12" s="1">
        <v>5.5</v>
      </c>
      <c r="Q12">
        <f t="shared" si="6"/>
        <v>1.5297826379537582</v>
      </c>
      <c r="R12" s="1">
        <v>1</v>
      </c>
      <c r="S12">
        <f t="shared" si="7"/>
        <v>3.0595652759075165</v>
      </c>
      <c r="T12" s="1">
        <v>17.145593643188477</v>
      </c>
      <c r="U12" s="1">
        <v>8.5982532501220703</v>
      </c>
      <c r="V12" s="1">
        <v>17.133161544799805</v>
      </c>
      <c r="W12" s="1">
        <v>401.32424926757812</v>
      </c>
      <c r="X12" s="1">
        <v>398.11990356445312</v>
      </c>
      <c r="Y12" s="1">
        <v>9.1452360153198242</v>
      </c>
      <c r="Z12" s="1">
        <v>11.748785018920898</v>
      </c>
      <c r="AA12" s="1">
        <v>45.525337219238281</v>
      </c>
      <c r="AB12" s="1">
        <v>58.485908508300781</v>
      </c>
      <c r="AC12" s="1">
        <v>500.54058837890625</v>
      </c>
      <c r="AD12" s="1">
        <v>178.89898681640625</v>
      </c>
      <c r="AE12" s="1">
        <v>454.5625</v>
      </c>
      <c r="AF12" s="1">
        <v>97.697776794433594</v>
      </c>
      <c r="AG12" s="1">
        <v>14.517498016357422</v>
      </c>
      <c r="AH12" s="1">
        <v>-0.21527101099491119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0.91007379705255664</v>
      </c>
      <c r="AQ12">
        <f t="shared" si="9"/>
        <v>2.3975905029016277E-3</v>
      </c>
      <c r="AR12">
        <f t="shared" si="10"/>
        <v>281.74825325012205</v>
      </c>
      <c r="AS12">
        <f t="shared" si="11"/>
        <v>290.29559364318845</v>
      </c>
      <c r="AT12">
        <f t="shared" si="12"/>
        <v>33.990807068588765</v>
      </c>
      <c r="AU12">
        <f t="shared" si="13"/>
        <v>0.16381918057223063</v>
      </c>
      <c r="AV12">
        <f t="shared" si="14"/>
        <v>1.1214890596221281</v>
      </c>
      <c r="AW12">
        <f t="shared" si="15"/>
        <v>11.479166634281341</v>
      </c>
      <c r="AX12">
        <f t="shared" si="16"/>
        <v>-0.26961838463955701</v>
      </c>
      <c r="AY12">
        <f t="shared" si="17"/>
        <v>12.871923446655273</v>
      </c>
      <c r="AZ12">
        <f t="shared" si="18"/>
        <v>1.490584404457225</v>
      </c>
      <c r="BA12">
        <f t="shared" si="19"/>
        <v>-8.7892557769265824</v>
      </c>
      <c r="BB12">
        <f t="shared" si="20"/>
        <v>1.1478301763843193</v>
      </c>
      <c r="BC12">
        <f t="shared" si="21"/>
        <v>0.34275422807290568</v>
      </c>
      <c r="BD12">
        <f t="shared" si="22"/>
        <v>-3.8878054054337254</v>
      </c>
      <c r="BE12">
        <f t="shared" si="23"/>
        <v>38.96873388043683</v>
      </c>
      <c r="BF12">
        <f t="shared" si="24"/>
        <v>1.0018846534300632</v>
      </c>
      <c r="BG12">
        <f t="shared" si="25"/>
        <v>109.20296909437901</v>
      </c>
      <c r="BH12">
        <f t="shared" si="26"/>
        <v>397.25434123158783</v>
      </c>
      <c r="BI12">
        <f t="shared" si="27"/>
        <v>5.3924993089359309E-3</v>
      </c>
    </row>
    <row r="13" spans="1:61">
      <c r="A13" s="1">
        <v>4</v>
      </c>
      <c r="B13" s="1" t="s">
        <v>81</v>
      </c>
      <c r="C13" s="1" t="s">
        <v>74</v>
      </c>
      <c r="D13" s="1">
        <v>0</v>
      </c>
      <c r="E13" s="1" t="s">
        <v>82</v>
      </c>
      <c r="F13" s="1" t="s">
        <v>76</v>
      </c>
      <c r="G13" s="1">
        <v>0</v>
      </c>
      <c r="H13" s="1">
        <v>741</v>
      </c>
      <c r="I13" s="1">
        <v>0</v>
      </c>
      <c r="J13">
        <f t="shared" si="0"/>
        <v>1.9554468699415628</v>
      </c>
      <c r="K13">
        <f t="shared" si="1"/>
        <v>-1.5567961422320278</v>
      </c>
      <c r="L13">
        <f t="shared" si="2"/>
        <v>397.60477558731895</v>
      </c>
      <c r="M13">
        <f t="shared" si="3"/>
        <v>2.788553539526804</v>
      </c>
      <c r="N13">
        <f t="shared" si="4"/>
        <v>-7.8115950788791633E-2</v>
      </c>
      <c r="O13">
        <f t="shared" si="5"/>
        <v>8.8747625350952148</v>
      </c>
      <c r="P13" s="1">
        <v>6</v>
      </c>
      <c r="Q13">
        <f t="shared" si="6"/>
        <v>1.4200000166893005</v>
      </c>
      <c r="R13" s="1">
        <v>1</v>
      </c>
      <c r="S13">
        <f t="shared" si="7"/>
        <v>2.8400000333786011</v>
      </c>
      <c r="T13" s="1">
        <v>17.596517562866211</v>
      </c>
      <c r="U13" s="1">
        <v>8.8747625350952148</v>
      </c>
      <c r="V13" s="1">
        <v>17.617618560791016</v>
      </c>
      <c r="W13" s="1">
        <v>399.6025390625</v>
      </c>
      <c r="X13" s="1">
        <v>395.93496704101562</v>
      </c>
      <c r="Y13" s="1">
        <v>9.1940288543701172</v>
      </c>
      <c r="Z13" s="1">
        <v>12.495000839233398</v>
      </c>
      <c r="AA13" s="1">
        <v>44.484050750732422</v>
      </c>
      <c r="AB13" s="1">
        <v>60.455356597900391</v>
      </c>
      <c r="AC13" s="1">
        <v>500.5272216796875</v>
      </c>
      <c r="AD13" s="1">
        <v>134.79922485351562</v>
      </c>
      <c r="AE13" s="1">
        <v>913.222412109375</v>
      </c>
      <c r="AF13" s="1">
        <v>97.701240539550781</v>
      </c>
      <c r="AG13" s="1">
        <v>14.517498016357422</v>
      </c>
      <c r="AH13" s="1">
        <v>-0.21527101099491119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0.83421203613281236</v>
      </c>
      <c r="AQ13">
        <f t="shared" si="9"/>
        <v>2.7885535395268039E-3</v>
      </c>
      <c r="AR13">
        <f t="shared" si="10"/>
        <v>282.02476253509519</v>
      </c>
      <c r="AS13">
        <f t="shared" si="11"/>
        <v>290.74651756286619</v>
      </c>
      <c r="AT13">
        <f t="shared" si="12"/>
        <v>25.611852400781572</v>
      </c>
      <c r="AU13">
        <f t="shared" si="13"/>
        <v>-0.10966804664353345</v>
      </c>
      <c r="AV13">
        <f t="shared" si="14"/>
        <v>1.1426611317470394</v>
      </c>
      <c r="AW13">
        <f t="shared" si="15"/>
        <v>11.695461853265567</v>
      </c>
      <c r="AX13">
        <f t="shared" si="16"/>
        <v>-0.79953898596783191</v>
      </c>
      <c r="AY13">
        <f t="shared" si="17"/>
        <v>13.235640048980713</v>
      </c>
      <c r="AZ13">
        <f t="shared" si="18"/>
        <v>1.5264430654354797</v>
      </c>
      <c r="BA13">
        <f t="shared" si="19"/>
        <v>-3.4455172139106418</v>
      </c>
      <c r="BB13">
        <f t="shared" si="20"/>
        <v>1.2207770825358311</v>
      </c>
      <c r="BC13">
        <f t="shared" si="21"/>
        <v>0.30566598289964864</v>
      </c>
      <c r="BD13">
        <f t="shared" si="22"/>
        <v>-1.8336598562456001</v>
      </c>
      <c r="BE13">
        <f t="shared" si="23"/>
        <v>38.84647981933076</v>
      </c>
      <c r="BF13">
        <f t="shared" si="24"/>
        <v>1.0042173808461083</v>
      </c>
      <c r="BG13">
        <f t="shared" si="25"/>
        <v>115.3154535953187</v>
      </c>
      <c r="BH13">
        <f t="shared" si="26"/>
        <v>395.00544125108786</v>
      </c>
      <c r="BI13">
        <f t="shared" si="27"/>
        <v>5.7086110529176535E-3</v>
      </c>
    </row>
    <row r="14" spans="1:61">
      <c r="A14" s="1">
        <v>5</v>
      </c>
      <c r="B14" s="1" t="s">
        <v>83</v>
      </c>
      <c r="C14" s="1" t="s">
        <v>74</v>
      </c>
      <c r="D14" s="1">
        <v>0</v>
      </c>
      <c r="E14" s="1" t="s">
        <v>75</v>
      </c>
      <c r="F14" s="1" t="s">
        <v>76</v>
      </c>
      <c r="G14" s="1">
        <v>0</v>
      </c>
      <c r="H14" s="1">
        <v>871</v>
      </c>
      <c r="I14" s="1">
        <v>0</v>
      </c>
      <c r="J14">
        <f t="shared" si="0"/>
        <v>2.4953696897061581</v>
      </c>
      <c r="K14">
        <f t="shared" si="1"/>
        <v>-4.5711277891562272</v>
      </c>
      <c r="L14">
        <f t="shared" si="2"/>
        <v>396.21877258014894</v>
      </c>
      <c r="M14">
        <f t="shared" si="3"/>
        <v>2.4493301287171243</v>
      </c>
      <c r="N14">
        <f t="shared" si="4"/>
        <v>2.0384567529343034E-2</v>
      </c>
      <c r="O14">
        <f t="shared" si="5"/>
        <v>9.0966939926147461</v>
      </c>
      <c r="P14" s="1">
        <v>5</v>
      </c>
      <c r="Q14">
        <f t="shared" si="6"/>
        <v>1.6395652592182159</v>
      </c>
      <c r="R14" s="1">
        <v>1</v>
      </c>
      <c r="S14">
        <f t="shared" si="7"/>
        <v>3.2791305184364319</v>
      </c>
      <c r="T14" s="1">
        <v>17.929166793823242</v>
      </c>
      <c r="U14" s="1">
        <v>9.0966939926147461</v>
      </c>
      <c r="V14" s="1">
        <v>17.94489860534668</v>
      </c>
      <c r="W14" s="1">
        <v>399.91616821289062</v>
      </c>
      <c r="X14" s="1">
        <v>396.45367431640625</v>
      </c>
      <c r="Y14" s="1">
        <v>9.2449131011962891</v>
      </c>
      <c r="Z14" s="1">
        <v>11.662938117980957</v>
      </c>
      <c r="AA14" s="1">
        <v>43.804122924804688</v>
      </c>
      <c r="AB14" s="1">
        <v>55.261180877685547</v>
      </c>
      <c r="AC14" s="1">
        <v>500.56631469726562</v>
      </c>
      <c r="AD14" s="1">
        <v>283.06417846679688</v>
      </c>
      <c r="AE14" s="1">
        <v>593.08941650390625</v>
      </c>
      <c r="AF14" s="1">
        <v>97.704689025878906</v>
      </c>
      <c r="AG14" s="1">
        <v>14.517498016357422</v>
      </c>
      <c r="AH14" s="1">
        <v>-0.21527101099491119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1.0011326293945311</v>
      </c>
      <c r="AQ14">
        <f t="shared" si="9"/>
        <v>2.4493301287171242E-3</v>
      </c>
      <c r="AR14">
        <f t="shared" si="10"/>
        <v>282.24669399261472</v>
      </c>
      <c r="AS14">
        <f t="shared" si="11"/>
        <v>291.07916679382322</v>
      </c>
      <c r="AT14">
        <f t="shared" si="12"/>
        <v>53.782193233813814</v>
      </c>
      <c r="AU14">
        <f t="shared" si="13"/>
        <v>0.37724467613206414</v>
      </c>
      <c r="AV14">
        <f t="shared" si="14"/>
        <v>1.1599083094747418</v>
      </c>
      <c r="AW14">
        <f t="shared" si="15"/>
        <v>11.87157260351669</v>
      </c>
      <c r="AX14">
        <f t="shared" si="16"/>
        <v>0.20863448553573249</v>
      </c>
      <c r="AY14">
        <f t="shared" si="17"/>
        <v>13.512930393218994</v>
      </c>
      <c r="AZ14">
        <f t="shared" si="18"/>
        <v>1.5542884741617431</v>
      </c>
      <c r="BA14">
        <f t="shared" si="19"/>
        <v>11.601668963854863</v>
      </c>
      <c r="BB14">
        <f t="shared" si="20"/>
        <v>1.1395237419453987</v>
      </c>
      <c r="BC14">
        <f t="shared" si="21"/>
        <v>0.41476473221634436</v>
      </c>
      <c r="BD14">
        <f t="shared" si="22"/>
        <v>14.755650588731765</v>
      </c>
      <c r="BE14">
        <f t="shared" si="23"/>
        <v>38.712431961158885</v>
      </c>
      <c r="BF14">
        <f t="shared" si="24"/>
        <v>0.99940749259882045</v>
      </c>
      <c r="BG14">
        <f t="shared" si="25"/>
        <v>104.51352351402534</v>
      </c>
      <c r="BH14">
        <f t="shared" si="26"/>
        <v>395.42634433909581</v>
      </c>
      <c r="BI14">
        <f t="shared" si="27"/>
        <v>6.5954098019742231E-3</v>
      </c>
    </row>
    <row r="15" spans="1:61">
      <c r="A15" s="1">
        <v>6</v>
      </c>
      <c r="B15" s="1" t="s">
        <v>84</v>
      </c>
      <c r="C15" s="1" t="s">
        <v>74</v>
      </c>
      <c r="D15" s="1">
        <v>0</v>
      </c>
      <c r="E15" s="1" t="s">
        <v>78</v>
      </c>
      <c r="F15" s="1" t="s">
        <v>76</v>
      </c>
      <c r="G15" s="1">
        <v>0</v>
      </c>
      <c r="H15" s="1">
        <v>988</v>
      </c>
      <c r="I15" s="1">
        <v>0</v>
      </c>
      <c r="J15">
        <f t="shared" si="0"/>
        <v>3.1527598970713679</v>
      </c>
      <c r="K15">
        <f t="shared" si="1"/>
        <v>-1.8816921836762475</v>
      </c>
      <c r="L15">
        <f t="shared" si="2"/>
        <v>396.51683342855483</v>
      </c>
      <c r="M15">
        <f t="shared" si="3"/>
        <v>2.7686367127129525</v>
      </c>
      <c r="N15">
        <f t="shared" si="4"/>
        <v>-4.7910992745235914E-2</v>
      </c>
      <c r="O15">
        <f t="shared" si="5"/>
        <v>9.358555793762207</v>
      </c>
      <c r="P15" s="1">
        <v>6</v>
      </c>
      <c r="Q15">
        <f t="shared" si="6"/>
        <v>1.4200000166893005</v>
      </c>
      <c r="R15" s="1">
        <v>1</v>
      </c>
      <c r="S15">
        <f t="shared" si="7"/>
        <v>2.8400000333786011</v>
      </c>
      <c r="T15" s="1">
        <v>18.236198425292969</v>
      </c>
      <c r="U15" s="1">
        <v>9.358555793762207</v>
      </c>
      <c r="V15" s="1">
        <v>18.254369735717773</v>
      </c>
      <c r="W15" s="1">
        <v>400.0440673828125</v>
      </c>
      <c r="X15" s="1">
        <v>394.95382690429688</v>
      </c>
      <c r="Y15" s="1">
        <v>9.2959442138671875</v>
      </c>
      <c r="Z15" s="1">
        <v>12.573154449462891</v>
      </c>
      <c r="AA15" s="1">
        <v>43.204463958740234</v>
      </c>
      <c r="AB15" s="1">
        <v>58.435848236083984</v>
      </c>
      <c r="AC15" s="1">
        <v>500.515869140625</v>
      </c>
      <c r="AD15" s="1">
        <v>304.70315551757812</v>
      </c>
      <c r="AE15" s="1">
        <v>510.42626953125</v>
      </c>
      <c r="AF15" s="1">
        <v>97.705345153808594</v>
      </c>
      <c r="AG15" s="1">
        <v>14.517498016357422</v>
      </c>
      <c r="AH15" s="1">
        <v>-0.21527101099491119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0.834193115234375</v>
      </c>
      <c r="AQ15">
        <f t="shared" si="9"/>
        <v>2.7686367127129526E-3</v>
      </c>
      <c r="AR15">
        <f t="shared" si="10"/>
        <v>282.50855579376218</v>
      </c>
      <c r="AS15">
        <f t="shared" si="11"/>
        <v>291.38619842529295</v>
      </c>
      <c r="AT15">
        <f t="shared" si="12"/>
        <v>57.89359882187091</v>
      </c>
      <c r="AU15">
        <f t="shared" si="13"/>
        <v>0.31684445355788615</v>
      </c>
      <c r="AV15">
        <f t="shared" si="14"/>
        <v>1.1805534024116802</v>
      </c>
      <c r="AW15">
        <f t="shared" si="15"/>
        <v>12.082792405607316</v>
      </c>
      <c r="AX15">
        <f t="shared" si="16"/>
        <v>-0.49036204385557447</v>
      </c>
      <c r="AY15">
        <f t="shared" si="17"/>
        <v>13.797377109527588</v>
      </c>
      <c r="AZ15">
        <f t="shared" si="18"/>
        <v>1.5833156557931198</v>
      </c>
      <c r="BA15">
        <f t="shared" si="19"/>
        <v>-5.5765022337118699</v>
      </c>
      <c r="BB15">
        <f t="shared" si="20"/>
        <v>1.2284643951569161</v>
      </c>
      <c r="BC15">
        <f t="shared" si="21"/>
        <v>0.35485126063620376</v>
      </c>
      <c r="BD15">
        <f t="shared" si="22"/>
        <v>-2.7180995055056378</v>
      </c>
      <c r="BE15">
        <f t="shared" si="23"/>
        <v>38.741814069432181</v>
      </c>
      <c r="BF15">
        <f t="shared" si="24"/>
        <v>1.0039574411432066</v>
      </c>
      <c r="BG15">
        <f t="shared" si="25"/>
        <v>112.17727401165129</v>
      </c>
      <c r="BH15">
        <f t="shared" si="26"/>
        <v>393.45515584407758</v>
      </c>
      <c r="BI15">
        <f t="shared" si="27"/>
        <v>8.9887756104758115E-3</v>
      </c>
    </row>
    <row r="16" spans="1:61">
      <c r="A16" s="1">
        <v>8</v>
      </c>
      <c r="B16" s="1" t="s">
        <v>85</v>
      </c>
      <c r="C16" s="1" t="s">
        <v>74</v>
      </c>
      <c r="D16" s="1">
        <v>0</v>
      </c>
      <c r="E16" s="1" t="s">
        <v>80</v>
      </c>
      <c r="F16" s="1" t="s">
        <v>76</v>
      </c>
      <c r="G16" s="1">
        <v>0</v>
      </c>
      <c r="H16" s="1">
        <v>1111.5</v>
      </c>
      <c r="I16" s="1">
        <v>0</v>
      </c>
      <c r="J16">
        <f t="shared" ref="J16:J24" si="28">(W16-X16*(1000-Y16)/(1000-Z16))*AP16</f>
        <v>2.1527903878880639</v>
      </c>
      <c r="K16">
        <f t="shared" ref="K16:K24" si="29">IF(BA16&lt;&gt;0,1/(1/BA16-1/S16),0)</f>
        <v>-3.9880979970825683</v>
      </c>
      <c r="L16">
        <f t="shared" ref="L16:L24" si="30">((BD16-AQ16/2)*X16-J16)/(BD16+AQ16/2)</f>
        <v>396.06661455310456</v>
      </c>
      <c r="M16">
        <f t="shared" ref="M16:M24" si="31">AQ16*1000</f>
        <v>2.477808508793605</v>
      </c>
      <c r="N16">
        <f t="shared" ref="N16:N24" si="32">(AV16-BB16)</f>
        <v>2.4234415806784426E-2</v>
      </c>
      <c r="O16">
        <f t="shared" ref="O16:O24" si="33">(U16+AU16*I16)</f>
        <v>9.9201421737670898</v>
      </c>
      <c r="P16" s="1">
        <v>6</v>
      </c>
      <c r="Q16">
        <f t="shared" ref="Q16:Q24" si="34">(P16*AJ16+AK16)</f>
        <v>1.4200000166893005</v>
      </c>
      <c r="R16" s="1">
        <v>1</v>
      </c>
      <c r="S16">
        <f t="shared" ref="S16:S24" si="35">Q16*(R16+1)*(R16+1)/(R16*R16+1)</f>
        <v>2.8400000333786011</v>
      </c>
      <c r="T16" s="1">
        <v>18.463457107543945</v>
      </c>
      <c r="U16" s="1">
        <v>9.9201421737670898</v>
      </c>
      <c r="V16" s="1">
        <v>18.513738632202148</v>
      </c>
      <c r="W16" s="1">
        <v>400.07879638671875</v>
      </c>
      <c r="X16" s="1">
        <v>396.32113647460938</v>
      </c>
      <c r="Y16" s="1">
        <v>9.3660545349121094</v>
      </c>
      <c r="Z16" s="1">
        <v>12.299654006958008</v>
      </c>
      <c r="AA16" s="1">
        <v>42.91241455078125</v>
      </c>
      <c r="AB16" s="1">
        <v>56.353275299072266</v>
      </c>
      <c r="AC16" s="1">
        <v>500.5452880859375</v>
      </c>
      <c r="AD16" s="1">
        <v>50.8660888671875</v>
      </c>
      <c r="AE16" s="1">
        <v>376.64688110351562</v>
      </c>
      <c r="AF16" s="1">
        <v>97.701080322265625</v>
      </c>
      <c r="AG16" s="1">
        <v>14.517498016357422</v>
      </c>
      <c r="AH16" s="1">
        <v>-0.21527101099491119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ref="AP16:AP24" si="36">AC16*0.000001/(P16*0.0001)</f>
        <v>0.83424214680989572</v>
      </c>
      <c r="AQ16">
        <f t="shared" ref="AQ16:AQ24" si="37">(Z16-Y16)/(1000-Z16)*AP16</f>
        <v>2.4778085087936051E-3</v>
      </c>
      <c r="AR16">
        <f t="shared" ref="AR16:AR24" si="38">(U16+273.15)</f>
        <v>283.07014217376707</v>
      </c>
      <c r="AS16">
        <f t="shared" ref="AS16:AS24" si="39">(T16+273.15)</f>
        <v>291.61345710754392</v>
      </c>
      <c r="AT16">
        <f t="shared" ref="AT16:AT24" si="40">(AD16*AL16+AE16*AM16)*AN16</f>
        <v>9.6645567634914187</v>
      </c>
      <c r="AU16">
        <f t="shared" ref="AU16:AU24" si="41">((AT16+0.00000010773*(AS16^4-AR16^4))-AQ16*44100)/(Q16*51.4+0.00000043092*AR16^3)</f>
        <v>-0.14796895588072198</v>
      </c>
      <c r="AV16">
        <f t="shared" ref="AV16:AV24" si="42">0.61365*EXP(17.502*O16/(240.97+O16))</f>
        <v>1.2259238998766651</v>
      </c>
      <c r="AW16">
        <f t="shared" ref="AW16:AW24" si="43">AV16*1000/AF16</f>
        <v>12.547700555950584</v>
      </c>
      <c r="AX16">
        <f t="shared" ref="AX16:AX24" si="44">(AW16-Z16)</f>
        <v>0.24804654899257628</v>
      </c>
      <c r="AY16">
        <f t="shared" ref="AY16:AY24" si="45">IF(I16,U16,(T16+U16)/2)</f>
        <v>14.191799640655518</v>
      </c>
      <c r="AZ16">
        <f t="shared" ref="AZ16:AZ24" si="46">0.61365*EXP(17.502*AY16/(240.97+AY16))</f>
        <v>1.6243539056064928</v>
      </c>
      <c r="BA16">
        <f t="shared" ref="BA16:BA24" si="47">IF(AX16&lt;&gt;0,(1000-(AW16+Z16)/2)/AX16*AQ16,0)</f>
        <v>9.8651846818814164</v>
      </c>
      <c r="BB16">
        <f t="shared" ref="BB16:BB24" si="48">Z16*AF16/1000</f>
        <v>1.2016894840698806</v>
      </c>
      <c r="BC16">
        <f t="shared" ref="BC16:BC24" si="49">(AZ16-BB16)</f>
        <v>0.42266442153661221</v>
      </c>
      <c r="BD16">
        <f t="shared" ref="BD16:BD24" si="50">1/(1.6/K16+1.37/S16)</f>
        <v>12.315178689660883</v>
      </c>
      <c r="BE16">
        <f t="shared" ref="BE16:BE24" si="51">L16*AF16*0.001</f>
        <v>38.696136121420686</v>
      </c>
      <c r="BF16">
        <f t="shared" ref="BF16:BF24" si="52">L16/X16</f>
        <v>0.99935778867670577</v>
      </c>
      <c r="BG16">
        <f t="shared" ref="BG16:BG24" si="53">(1-AQ16*AF16/AV16/K16)*100</f>
        <v>104.95151127838898</v>
      </c>
      <c r="BH16">
        <f t="shared" ref="BH16:BH24" si="54">(X16-J16/(S16/1.35))</f>
        <v>395.29780302760537</v>
      </c>
      <c r="BI16">
        <f t="shared" ref="BI16:BI24" si="55">J16*BG16/100/BH16</f>
        <v>5.7156554613753633E-3</v>
      </c>
    </row>
    <row r="17" spans="1:61">
      <c r="A17" s="1">
        <v>9</v>
      </c>
      <c r="B17" s="1" t="s">
        <v>86</v>
      </c>
      <c r="C17" s="1" t="s">
        <v>74</v>
      </c>
      <c r="D17" s="1">
        <v>0</v>
      </c>
      <c r="E17" s="1" t="s">
        <v>82</v>
      </c>
      <c r="F17" s="1" t="s">
        <v>76</v>
      </c>
      <c r="G17" s="1">
        <v>0</v>
      </c>
      <c r="H17" s="1">
        <v>1244</v>
      </c>
      <c r="I17" s="1">
        <v>0</v>
      </c>
      <c r="J17">
        <f t="shared" si="28"/>
        <v>-0.7829734676382718</v>
      </c>
      <c r="K17">
        <f t="shared" si="29"/>
        <v>1.705578941781599</v>
      </c>
      <c r="L17">
        <f t="shared" si="30"/>
        <v>400.71012030078208</v>
      </c>
      <c r="M17">
        <f t="shared" si="31"/>
        <v>1.3581223845572177</v>
      </c>
      <c r="N17">
        <f t="shared" si="32"/>
        <v>0.12305943574677314</v>
      </c>
      <c r="O17">
        <f t="shared" si="33"/>
        <v>9.6372108459472656</v>
      </c>
      <c r="P17" s="1">
        <v>6</v>
      </c>
      <c r="Q17">
        <f t="shared" si="34"/>
        <v>1.4200000166893005</v>
      </c>
      <c r="R17" s="1">
        <v>1</v>
      </c>
      <c r="S17">
        <f t="shared" si="35"/>
        <v>2.8400000333786011</v>
      </c>
      <c r="T17" s="1">
        <v>18.688320159912109</v>
      </c>
      <c r="U17" s="1">
        <v>9.6372108459472656</v>
      </c>
      <c r="V17" s="1">
        <v>18.741809844970703</v>
      </c>
      <c r="W17" s="1">
        <v>400.0838623046875</v>
      </c>
      <c r="X17" s="1">
        <v>400.37063598632812</v>
      </c>
      <c r="Y17" s="1">
        <v>9.4426469802856445</v>
      </c>
      <c r="Z17" s="1">
        <v>11.052742958068848</v>
      </c>
      <c r="AA17" s="1">
        <v>42.656688690185547</v>
      </c>
      <c r="AB17" s="1">
        <v>49.930217742919922</v>
      </c>
      <c r="AC17" s="1">
        <v>500.50857543945312</v>
      </c>
      <c r="AD17" s="1">
        <v>413.24026489257812</v>
      </c>
      <c r="AE17" s="1">
        <v>90.44500732421875</v>
      </c>
      <c r="AF17" s="1">
        <v>97.69683837890625</v>
      </c>
      <c r="AG17" s="1">
        <v>14.517498016357422</v>
      </c>
      <c r="AH17" s="1">
        <v>-0.21527101099491119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36"/>
        <v>0.83418095906575518</v>
      </c>
      <c r="AQ17">
        <f t="shared" si="37"/>
        <v>1.3581223845572177E-3</v>
      </c>
      <c r="AR17">
        <f t="shared" si="38"/>
        <v>282.78721084594724</v>
      </c>
      <c r="AS17">
        <f t="shared" si="39"/>
        <v>291.83832015991209</v>
      </c>
      <c r="AT17">
        <f t="shared" si="40"/>
        <v>78.515649344348276</v>
      </c>
      <c r="AU17">
        <f t="shared" si="41"/>
        <v>1.3434803294744959</v>
      </c>
      <c r="AV17">
        <f t="shared" si="42"/>
        <v>1.2028774781648195</v>
      </c>
      <c r="AW17">
        <f t="shared" si="43"/>
        <v>12.312348056746666</v>
      </c>
      <c r="AX17">
        <f t="shared" si="44"/>
        <v>1.2596050986778184</v>
      </c>
      <c r="AY17">
        <f t="shared" si="45"/>
        <v>14.162765502929688</v>
      </c>
      <c r="AZ17">
        <f t="shared" si="46"/>
        <v>1.621301445658869</v>
      </c>
      <c r="BA17">
        <f t="shared" si="47"/>
        <v>1.0656165645915037</v>
      </c>
      <c r="BB17">
        <f t="shared" si="48"/>
        <v>1.0798180424180464</v>
      </c>
      <c r="BC17">
        <f t="shared" si="49"/>
        <v>0.54148340324082267</v>
      </c>
      <c r="BD17">
        <f t="shared" si="50"/>
        <v>0.70398131515124551</v>
      </c>
      <c r="BE17">
        <f t="shared" si="51"/>
        <v>39.14811185981759</v>
      </c>
      <c r="BF17">
        <f t="shared" si="52"/>
        <v>1.0008479251072389</v>
      </c>
      <c r="BG17">
        <f t="shared" si="53"/>
        <v>93.532652483018964</v>
      </c>
      <c r="BH17">
        <f t="shared" si="54"/>
        <v>400.74282407396493</v>
      </c>
      <c r="BI17">
        <f t="shared" si="55"/>
        <v>-1.8274459541792838E-3</v>
      </c>
    </row>
    <row r="18" spans="1:61">
      <c r="A18" s="1">
        <v>10</v>
      </c>
      <c r="B18" s="1" t="s">
        <v>87</v>
      </c>
      <c r="C18" s="1" t="s">
        <v>74</v>
      </c>
      <c r="D18" s="1">
        <v>0</v>
      </c>
      <c r="E18" s="1" t="s">
        <v>75</v>
      </c>
      <c r="F18" s="1" t="s">
        <v>88</v>
      </c>
      <c r="G18" s="1">
        <v>0</v>
      </c>
      <c r="H18" s="1">
        <v>1430</v>
      </c>
      <c r="I18" s="1">
        <v>0</v>
      </c>
      <c r="J18">
        <f t="shared" si="28"/>
        <v>3.6364659686387193</v>
      </c>
      <c r="K18">
        <f t="shared" si="29"/>
        <v>1.8346272710813709</v>
      </c>
      <c r="L18">
        <f t="shared" si="30"/>
        <v>392.59441536932076</v>
      </c>
      <c r="M18">
        <f t="shared" si="31"/>
        <v>2.475327774787706</v>
      </c>
      <c r="N18">
        <f t="shared" si="32"/>
        <v>0.1823173626852217</v>
      </c>
      <c r="O18">
        <f t="shared" si="33"/>
        <v>9.7238731384277344</v>
      </c>
      <c r="P18" s="1">
        <v>2</v>
      </c>
      <c r="Q18">
        <f t="shared" si="34"/>
        <v>2.2982609868049622</v>
      </c>
      <c r="R18" s="1">
        <v>1</v>
      </c>
      <c r="S18">
        <f t="shared" si="35"/>
        <v>4.5965219736099243</v>
      </c>
      <c r="T18" s="1">
        <v>19.019350051879883</v>
      </c>
      <c r="U18" s="1">
        <v>9.7238731384277344</v>
      </c>
      <c r="V18" s="1">
        <v>19.02764892578125</v>
      </c>
      <c r="W18" s="1">
        <v>399.84133911132812</v>
      </c>
      <c r="X18" s="1">
        <v>397.99465942382812</v>
      </c>
      <c r="Y18" s="1">
        <v>9.5392341613769531</v>
      </c>
      <c r="Z18" s="1">
        <v>10.517905235290527</v>
      </c>
      <c r="AA18" s="1">
        <v>42.21148681640625</v>
      </c>
      <c r="AB18" s="1">
        <v>46.542148590087891</v>
      </c>
      <c r="AC18" s="1">
        <v>500.53436279296875</v>
      </c>
      <c r="AD18" s="1">
        <v>682.74188232421875</v>
      </c>
      <c r="AE18" s="1">
        <v>997.00238037109375</v>
      </c>
      <c r="AF18" s="1">
        <v>97.698005676269531</v>
      </c>
      <c r="AG18" s="1">
        <v>14.517498016357422</v>
      </c>
      <c r="AH18" s="1">
        <v>-0.21527101099491119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36"/>
        <v>2.5026718139648434</v>
      </c>
      <c r="AQ18">
        <f t="shared" si="37"/>
        <v>2.475327774787706E-3</v>
      </c>
      <c r="AR18">
        <f t="shared" si="38"/>
        <v>282.87387313842771</v>
      </c>
      <c r="AS18">
        <f t="shared" si="39"/>
        <v>292.16935005187986</v>
      </c>
      <c r="AT18">
        <f t="shared" si="40"/>
        <v>129.72095601381807</v>
      </c>
      <c r="AU18">
        <f t="shared" si="41"/>
        <v>0.90545238836128539</v>
      </c>
      <c r="AV18">
        <f t="shared" si="42"/>
        <v>1.2098957280651006</v>
      </c>
      <c r="AW18">
        <f t="shared" si="43"/>
        <v>12.384037112018344</v>
      </c>
      <c r="AX18">
        <f t="shared" si="44"/>
        <v>1.8661318767278168</v>
      </c>
      <c r="AY18">
        <f t="shared" si="45"/>
        <v>14.371611595153809</v>
      </c>
      <c r="AZ18">
        <f t="shared" si="46"/>
        <v>1.6433709292881906</v>
      </c>
      <c r="BA18">
        <f t="shared" si="47"/>
        <v>1.311259347910581</v>
      </c>
      <c r="BB18">
        <f t="shared" si="48"/>
        <v>1.0275783653798789</v>
      </c>
      <c r="BC18">
        <f t="shared" si="49"/>
        <v>0.61579256390831172</v>
      </c>
      <c r="BD18">
        <f t="shared" si="50"/>
        <v>0.8545816577357167</v>
      </c>
      <c r="BE18">
        <f t="shared" si="51"/>
        <v>38.355691421223618</v>
      </c>
      <c r="BF18">
        <f t="shared" si="52"/>
        <v>0.98643136553056965</v>
      </c>
      <c r="BG18">
        <f t="shared" si="53"/>
        <v>89.105115631956309</v>
      </c>
      <c r="BH18">
        <f t="shared" si="54"/>
        <v>396.92662818502458</v>
      </c>
      <c r="BI18">
        <f t="shared" si="55"/>
        <v>8.1634160476677271E-3</v>
      </c>
    </row>
    <row r="19" spans="1:61">
      <c r="A19" s="1">
        <v>11</v>
      </c>
      <c r="B19" s="1" t="s">
        <v>89</v>
      </c>
      <c r="C19" s="1" t="s">
        <v>74</v>
      </c>
      <c r="D19" s="1">
        <v>0</v>
      </c>
      <c r="E19" s="1" t="s">
        <v>78</v>
      </c>
      <c r="F19" s="1" t="s">
        <v>88</v>
      </c>
      <c r="G19" s="1">
        <v>0</v>
      </c>
      <c r="H19" s="1">
        <v>1647</v>
      </c>
      <c r="I19" s="1">
        <v>0</v>
      </c>
      <c r="J19">
        <f t="shared" si="28"/>
        <v>0.18921627718956904</v>
      </c>
      <c r="K19">
        <f t="shared" si="29"/>
        <v>0.7439950818698633</v>
      </c>
      <c r="L19">
        <f t="shared" si="30"/>
        <v>397.71176692085874</v>
      </c>
      <c r="M19">
        <f t="shared" si="31"/>
        <v>1.4667637606413173</v>
      </c>
      <c r="N19">
        <f t="shared" si="32"/>
        <v>0.2244378923090522</v>
      </c>
      <c r="O19">
        <f t="shared" si="33"/>
        <v>10.219987869262695</v>
      </c>
      <c r="P19" s="1">
        <v>3</v>
      </c>
      <c r="Q19">
        <f t="shared" si="34"/>
        <v>2.0786957442760468</v>
      </c>
      <c r="R19" s="1">
        <v>1</v>
      </c>
      <c r="S19">
        <f t="shared" si="35"/>
        <v>4.1573914885520935</v>
      </c>
      <c r="T19" s="1">
        <v>19.623180389404297</v>
      </c>
      <c r="U19" s="1">
        <v>10.219987869262695</v>
      </c>
      <c r="V19" s="1">
        <v>19.540010452270508</v>
      </c>
      <c r="W19" s="1">
        <v>400.09603881835938</v>
      </c>
      <c r="X19" s="1">
        <v>399.63128662109375</v>
      </c>
      <c r="Y19" s="1">
        <v>9.6349296569824219</v>
      </c>
      <c r="Z19" s="1">
        <v>10.504851341247559</v>
      </c>
      <c r="AA19" s="1">
        <v>41.063377380371094</v>
      </c>
      <c r="AB19" s="1">
        <v>44.770923614501953</v>
      </c>
      <c r="AC19" s="1">
        <v>500.51251220703125</v>
      </c>
      <c r="AD19" s="1">
        <v>1152.164306640625</v>
      </c>
      <c r="AE19" s="1">
        <v>622.3314208984375</v>
      </c>
      <c r="AF19" s="1">
        <v>97.700950622558594</v>
      </c>
      <c r="AG19" s="1">
        <v>14.517498016357422</v>
      </c>
      <c r="AH19" s="1">
        <v>-0.21527101099491119</v>
      </c>
      <c r="AI19" s="1">
        <v>0.66666668653488159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36"/>
        <v>1.6683750406901037</v>
      </c>
      <c r="AQ19">
        <f t="shared" si="37"/>
        <v>1.4667637606413173E-3</v>
      </c>
      <c r="AR19">
        <f t="shared" si="38"/>
        <v>283.36998786926267</v>
      </c>
      <c r="AS19">
        <f t="shared" si="39"/>
        <v>292.77318038940427</v>
      </c>
      <c r="AT19">
        <f t="shared" si="40"/>
        <v>218.91121551474498</v>
      </c>
      <c r="AU19">
        <f t="shared" si="41"/>
        <v>2.1527537278851194</v>
      </c>
      <c r="AV19">
        <f t="shared" si="42"/>
        <v>1.2507718544975983</v>
      </c>
      <c r="AW19">
        <f t="shared" si="43"/>
        <v>12.802043854512938</v>
      </c>
      <c r="AX19">
        <f t="shared" si="44"/>
        <v>2.2971925132653794</v>
      </c>
      <c r="AY19">
        <f t="shared" si="45"/>
        <v>14.921584129333496</v>
      </c>
      <c r="AZ19">
        <f t="shared" si="46"/>
        <v>1.7027565003642997</v>
      </c>
      <c r="BA19">
        <f t="shared" si="47"/>
        <v>0.63106200183351513</v>
      </c>
      <c r="BB19">
        <f t="shared" si="48"/>
        <v>1.0263339621885461</v>
      </c>
      <c r="BC19">
        <f t="shared" si="49"/>
        <v>0.6764225381757536</v>
      </c>
      <c r="BD19">
        <f t="shared" si="50"/>
        <v>0.40321192064975087</v>
      </c>
      <c r="BE19">
        <f t="shared" si="51"/>
        <v>38.856817701945353</v>
      </c>
      <c r="BF19">
        <f t="shared" si="52"/>
        <v>0.99519677321446809</v>
      </c>
      <c r="BG19">
        <f t="shared" si="53"/>
        <v>84.600351927265095</v>
      </c>
      <c r="BH19">
        <f t="shared" si="54"/>
        <v>399.56984377287768</v>
      </c>
      <c r="BI19">
        <f t="shared" si="55"/>
        <v>4.006249192745279E-4</v>
      </c>
    </row>
    <row r="20" spans="1:61">
      <c r="A20" s="1">
        <v>12</v>
      </c>
      <c r="B20" s="1" t="s">
        <v>90</v>
      </c>
      <c r="C20" s="1" t="s">
        <v>74</v>
      </c>
      <c r="D20" s="1">
        <v>0</v>
      </c>
      <c r="E20" s="1" t="s">
        <v>80</v>
      </c>
      <c r="F20" s="1" t="s">
        <v>88</v>
      </c>
      <c r="G20" s="1">
        <v>0</v>
      </c>
      <c r="H20" s="1">
        <v>1733.5</v>
      </c>
      <c r="I20" s="1">
        <v>0</v>
      </c>
      <c r="J20">
        <f t="shared" si="28"/>
        <v>-3.3446270980083344</v>
      </c>
      <c r="K20">
        <f t="shared" si="29"/>
        <v>0.15512589573278451</v>
      </c>
      <c r="L20">
        <f t="shared" si="30"/>
        <v>435.56685607703355</v>
      </c>
      <c r="M20">
        <f t="shared" si="31"/>
        <v>0.53783961286036264</v>
      </c>
      <c r="N20">
        <f t="shared" si="32"/>
        <v>0.34791844297240293</v>
      </c>
      <c r="O20">
        <f t="shared" si="33"/>
        <v>11.129897117614746</v>
      </c>
      <c r="P20" s="1">
        <v>3.5</v>
      </c>
      <c r="Q20">
        <f t="shared" si="34"/>
        <v>1.9689131230115891</v>
      </c>
      <c r="R20" s="1">
        <v>1</v>
      </c>
      <c r="S20">
        <f t="shared" si="35"/>
        <v>3.9378262460231781</v>
      </c>
      <c r="T20" s="1">
        <v>19.873987197875977</v>
      </c>
      <c r="U20" s="1">
        <v>11.129897117614746</v>
      </c>
      <c r="V20" s="1">
        <v>19.813711166381836</v>
      </c>
      <c r="W20" s="1">
        <v>400.12091064453125</v>
      </c>
      <c r="X20" s="1">
        <v>402.3084716796875</v>
      </c>
      <c r="Y20" s="1">
        <v>9.6685771942138672</v>
      </c>
      <c r="Z20" s="1">
        <v>10.040907859802246</v>
      </c>
      <c r="AA20" s="1">
        <v>40.570014953613281</v>
      </c>
      <c r="AB20" s="1">
        <v>42.132339477539062</v>
      </c>
      <c r="AC20" s="1">
        <v>500.5059814453125</v>
      </c>
      <c r="AD20" s="1">
        <v>188.14274597167969</v>
      </c>
      <c r="AE20" s="1">
        <v>496.18359375</v>
      </c>
      <c r="AF20" s="1">
        <v>97.699745178222656</v>
      </c>
      <c r="AG20" s="1">
        <v>14.517498016357422</v>
      </c>
      <c r="AH20" s="1">
        <v>-0.21527101099491119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36"/>
        <v>1.4300170898437499</v>
      </c>
      <c r="AQ20">
        <f t="shared" si="37"/>
        <v>5.3783961286036264E-4</v>
      </c>
      <c r="AR20">
        <f t="shared" si="38"/>
        <v>284.27989711761472</v>
      </c>
      <c r="AS20">
        <f t="shared" si="39"/>
        <v>293.02398719787595</v>
      </c>
      <c r="AT20">
        <f t="shared" si="40"/>
        <v>35.747121286051879</v>
      </c>
      <c r="AU20">
        <f t="shared" si="41"/>
        <v>0.92411737060123123</v>
      </c>
      <c r="AV20">
        <f t="shared" si="42"/>
        <v>1.3289125822330954</v>
      </c>
      <c r="AW20">
        <f t="shared" si="43"/>
        <v>13.602006635830111</v>
      </c>
      <c r="AX20">
        <f t="shared" si="44"/>
        <v>3.5610987760278654</v>
      </c>
      <c r="AY20">
        <f t="shared" si="45"/>
        <v>15.501942157745361</v>
      </c>
      <c r="AZ20">
        <f t="shared" si="46"/>
        <v>1.7674598875305809</v>
      </c>
      <c r="BA20">
        <f t="shared" si="47"/>
        <v>0.14924651021996618</v>
      </c>
      <c r="BB20">
        <f t="shared" si="48"/>
        <v>0.98099413926069245</v>
      </c>
      <c r="BC20">
        <f t="shared" si="49"/>
        <v>0.78646574826988846</v>
      </c>
      <c r="BD20">
        <f t="shared" si="50"/>
        <v>9.3790058764979672E-2</v>
      </c>
      <c r="BE20">
        <f t="shared" si="51"/>
        <v>42.554770846805759</v>
      </c>
      <c r="BF20">
        <f t="shared" si="52"/>
        <v>1.0826688641640783</v>
      </c>
      <c r="BG20">
        <f t="shared" si="53"/>
        <v>74.510254399809057</v>
      </c>
      <c r="BH20">
        <f t="shared" si="54"/>
        <v>403.45510596475054</v>
      </c>
      <c r="BI20">
        <f t="shared" si="55"/>
        <v>-6.1768710387040994E-3</v>
      </c>
    </row>
    <row r="21" spans="1:61">
      <c r="A21" s="1">
        <v>13</v>
      </c>
      <c r="B21" s="1" t="s">
        <v>91</v>
      </c>
      <c r="C21" s="1" t="s">
        <v>74</v>
      </c>
      <c r="D21" s="1">
        <v>0</v>
      </c>
      <c r="E21" s="1" t="s">
        <v>78</v>
      </c>
      <c r="F21" s="1" t="s">
        <v>88</v>
      </c>
      <c r="G21" s="1">
        <v>0</v>
      </c>
      <c r="H21" s="1">
        <v>1888</v>
      </c>
      <c r="I21" s="1">
        <v>0</v>
      </c>
      <c r="J21">
        <f t="shared" si="28"/>
        <v>16.790808600782071</v>
      </c>
      <c r="K21">
        <f t="shared" si="29"/>
        <v>3.6413911806435086</v>
      </c>
      <c r="L21">
        <f t="shared" si="30"/>
        <v>380.61394543535812</v>
      </c>
      <c r="M21">
        <f t="shared" si="31"/>
        <v>5.2102473783390435</v>
      </c>
      <c r="N21">
        <f t="shared" si="32"/>
        <v>0.2424048776709975</v>
      </c>
      <c r="O21">
        <f t="shared" si="33"/>
        <v>11.300424575805664</v>
      </c>
      <c r="P21" s="1">
        <v>1.5</v>
      </c>
      <c r="Q21">
        <f t="shared" si="34"/>
        <v>2.4080436080694199</v>
      </c>
      <c r="R21" s="1">
        <v>1</v>
      </c>
      <c r="S21">
        <f t="shared" si="35"/>
        <v>4.8160872161388397</v>
      </c>
      <c r="T21" s="1">
        <v>20.411426544189453</v>
      </c>
      <c r="U21" s="1">
        <v>11.300424575805664</v>
      </c>
      <c r="V21" s="1">
        <v>20.310033798217773</v>
      </c>
      <c r="W21" s="1">
        <v>399.8768310546875</v>
      </c>
      <c r="X21" s="1">
        <v>394.22921752929688</v>
      </c>
      <c r="Y21" s="1">
        <v>9.7322282791137695</v>
      </c>
      <c r="Z21" s="1">
        <v>11.276081085205078</v>
      </c>
      <c r="AA21" s="1">
        <v>39.500026702880859</v>
      </c>
      <c r="AB21" s="1">
        <v>45.766036987304688</v>
      </c>
      <c r="AC21" s="1">
        <v>500.51690673828125</v>
      </c>
      <c r="AD21" s="1">
        <v>737.39239501953125</v>
      </c>
      <c r="AE21" s="1">
        <v>963.82562255859375</v>
      </c>
      <c r="AF21" s="1">
        <v>97.695381164550781</v>
      </c>
      <c r="AG21" s="1">
        <v>14.517498016357422</v>
      </c>
      <c r="AH21" s="1">
        <v>-0.21527101099491119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36"/>
        <v>3.336779378255208</v>
      </c>
      <c r="AQ21">
        <f t="shared" si="37"/>
        <v>5.2102473783390436E-3</v>
      </c>
      <c r="AR21">
        <f t="shared" si="38"/>
        <v>284.45042457580564</v>
      </c>
      <c r="AS21">
        <f t="shared" si="39"/>
        <v>293.56142654418943</v>
      </c>
      <c r="AT21">
        <f t="shared" si="40"/>
        <v>140.10455329563047</v>
      </c>
      <c r="AU21">
        <f t="shared" si="41"/>
        <v>3.8363338207148122E-2</v>
      </c>
      <c r="AV21">
        <f t="shared" si="42"/>
        <v>1.3440259173324891</v>
      </c>
      <c r="AW21">
        <f t="shared" si="43"/>
        <v>13.757312795256027</v>
      </c>
      <c r="AX21">
        <f t="shared" si="44"/>
        <v>2.4812317100509489</v>
      </c>
      <c r="AY21">
        <f t="shared" si="45"/>
        <v>15.855925559997559</v>
      </c>
      <c r="AZ21">
        <f t="shared" si="46"/>
        <v>1.8079767052771953</v>
      </c>
      <c r="BA21">
        <f t="shared" si="47"/>
        <v>2.0735799361580369</v>
      </c>
      <c r="BB21">
        <f t="shared" si="48"/>
        <v>1.1016210396614916</v>
      </c>
      <c r="BC21">
        <f t="shared" si="49"/>
        <v>0.70635566561570373</v>
      </c>
      <c r="BD21">
        <f t="shared" si="50"/>
        <v>1.3814906342111157</v>
      </c>
      <c r="BE21">
        <f t="shared" si="51"/>
        <v>37.184224475850847</v>
      </c>
      <c r="BF21">
        <f t="shared" si="52"/>
        <v>0.96546356411818479</v>
      </c>
      <c r="BG21">
        <f t="shared" si="53"/>
        <v>89.599423902889967</v>
      </c>
      <c r="BH21">
        <f t="shared" si="54"/>
        <v>389.52257693211334</v>
      </c>
      <c r="BI21">
        <f t="shared" si="55"/>
        <v>3.8622838998006559E-2</v>
      </c>
    </row>
    <row r="22" spans="1:61">
      <c r="A22" s="1">
        <v>14</v>
      </c>
      <c r="B22" s="1" t="s">
        <v>92</v>
      </c>
      <c r="C22" s="1" t="s">
        <v>74</v>
      </c>
      <c r="D22" s="1">
        <v>0</v>
      </c>
      <c r="E22" s="1" t="s">
        <v>80</v>
      </c>
      <c r="F22" s="1" t="s">
        <v>88</v>
      </c>
      <c r="G22" s="1">
        <v>0</v>
      </c>
      <c r="H22" s="1">
        <v>1981.5</v>
      </c>
      <c r="I22" s="1">
        <v>0</v>
      </c>
      <c r="J22">
        <f t="shared" si="28"/>
        <v>5.5597978340858809</v>
      </c>
      <c r="K22">
        <f t="shared" si="29"/>
        <v>5.9910356848808091</v>
      </c>
      <c r="L22">
        <f t="shared" si="30"/>
        <v>391.15871211385223</v>
      </c>
      <c r="M22">
        <f t="shared" si="31"/>
        <v>4.2800362491675576</v>
      </c>
      <c r="N22">
        <f t="shared" si="32"/>
        <v>0.16813106709940739</v>
      </c>
      <c r="O22">
        <f t="shared" si="33"/>
        <v>11.586045265197754</v>
      </c>
      <c r="P22" s="1">
        <v>3</v>
      </c>
      <c r="Q22">
        <f t="shared" si="34"/>
        <v>2.0786957442760468</v>
      </c>
      <c r="R22" s="1">
        <v>1</v>
      </c>
      <c r="S22">
        <f t="shared" si="35"/>
        <v>4.1573914885520935</v>
      </c>
      <c r="T22" s="1">
        <v>20.751625061035156</v>
      </c>
      <c r="U22" s="1">
        <v>11.586045265197754</v>
      </c>
      <c r="V22" s="1">
        <v>20.659423828125</v>
      </c>
      <c r="W22" s="1">
        <v>399.82705688476562</v>
      </c>
      <c r="X22" s="1">
        <v>395.48001098632812</v>
      </c>
      <c r="Y22" s="1">
        <v>9.7649669647216797</v>
      </c>
      <c r="Z22" s="1">
        <v>12.298820495605469</v>
      </c>
      <c r="AA22" s="1">
        <v>38.810634613037109</v>
      </c>
      <c r="AB22" s="1">
        <v>48.881378173828125</v>
      </c>
      <c r="AC22" s="1">
        <v>500.510009765625</v>
      </c>
      <c r="AD22" s="1">
        <v>1007.0086669921875</v>
      </c>
      <c r="AE22" s="1">
        <v>1244.9403076171875</v>
      </c>
      <c r="AF22" s="1">
        <v>97.696174621582031</v>
      </c>
      <c r="AG22" s="1">
        <v>14.517498016357422</v>
      </c>
      <c r="AH22" s="1">
        <v>-0.21527101099491119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36"/>
        <v>1.6683666992187498</v>
      </c>
      <c r="AQ22">
        <f t="shared" si="37"/>
        <v>4.2800362491675573E-3</v>
      </c>
      <c r="AR22">
        <f t="shared" si="38"/>
        <v>284.73604526519773</v>
      </c>
      <c r="AS22">
        <f t="shared" si="39"/>
        <v>293.90162506103513</v>
      </c>
      <c r="AT22">
        <f t="shared" si="40"/>
        <v>191.33164432761987</v>
      </c>
      <c r="AU22">
        <f t="shared" si="41"/>
        <v>0.84128918912426531</v>
      </c>
      <c r="AV22">
        <f t="shared" si="42"/>
        <v>1.3696787818775713</v>
      </c>
      <c r="AW22">
        <f t="shared" si="43"/>
        <v>14.019779046445857</v>
      </c>
      <c r="AX22">
        <f t="shared" si="44"/>
        <v>1.720958550840388</v>
      </c>
      <c r="AY22">
        <f t="shared" si="45"/>
        <v>16.168835163116455</v>
      </c>
      <c r="AZ22">
        <f t="shared" si="46"/>
        <v>1.8444690986611694</v>
      </c>
      <c r="BA22">
        <f t="shared" si="47"/>
        <v>2.4542798936507553</v>
      </c>
      <c r="BB22">
        <f t="shared" si="48"/>
        <v>1.2015477147781639</v>
      </c>
      <c r="BC22">
        <f t="shared" si="49"/>
        <v>0.64292138388300546</v>
      </c>
      <c r="BD22">
        <f t="shared" si="50"/>
        <v>1.6761670906760879</v>
      </c>
      <c r="BE22">
        <f t="shared" si="51"/>
        <v>38.214709843428039</v>
      </c>
      <c r="BF22">
        <f t="shared" si="52"/>
        <v>0.98907328119644133</v>
      </c>
      <c r="BG22">
        <f t="shared" si="53"/>
        <v>94.904293900219741</v>
      </c>
      <c r="BH22">
        <f t="shared" si="54"/>
        <v>393.67461760524196</v>
      </c>
      <c r="BI22">
        <f t="shared" si="55"/>
        <v>1.3403167592607975E-2</v>
      </c>
    </row>
    <row r="23" spans="1:61">
      <c r="A23" s="1">
        <v>15</v>
      </c>
      <c r="B23" s="1" t="s">
        <v>93</v>
      </c>
      <c r="C23" s="1" t="s">
        <v>74</v>
      </c>
      <c r="D23" s="1">
        <v>0</v>
      </c>
      <c r="E23" s="1" t="s">
        <v>94</v>
      </c>
      <c r="F23" s="1" t="s">
        <v>88</v>
      </c>
      <c r="G23" s="1">
        <v>0</v>
      </c>
      <c r="H23" s="1">
        <v>2083</v>
      </c>
      <c r="I23" s="1">
        <v>0</v>
      </c>
      <c r="J23">
        <f t="shared" si="28"/>
        <v>-1.5558199848941776</v>
      </c>
      <c r="K23">
        <f t="shared" si="29"/>
        <v>0.37197229369137885</v>
      </c>
      <c r="L23">
        <f t="shared" si="30"/>
        <v>405.7639239609872</v>
      </c>
      <c r="M23">
        <f t="shared" si="31"/>
        <v>1.2079570875744994</v>
      </c>
      <c r="N23">
        <f t="shared" si="32"/>
        <v>0.34873750760190436</v>
      </c>
      <c r="O23">
        <f t="shared" si="33"/>
        <v>12.167542457580566</v>
      </c>
      <c r="P23" s="1">
        <v>5</v>
      </c>
      <c r="Q23">
        <f t="shared" si="34"/>
        <v>1.6395652592182159</v>
      </c>
      <c r="R23" s="1">
        <v>1</v>
      </c>
      <c r="S23">
        <f t="shared" si="35"/>
        <v>3.2791305184364319</v>
      </c>
      <c r="T23" s="1">
        <v>20.987930297851562</v>
      </c>
      <c r="U23" s="1">
        <v>12.167542457580566</v>
      </c>
      <c r="V23" s="1">
        <v>20.956775665283203</v>
      </c>
      <c r="W23" s="1">
        <v>399.64974975585938</v>
      </c>
      <c r="X23" s="1">
        <v>400.72042846679688</v>
      </c>
      <c r="Y23" s="1">
        <v>9.8049039840698242</v>
      </c>
      <c r="Z23" s="1">
        <v>10.99836254119873</v>
      </c>
      <c r="AA23" s="1">
        <v>38.407192230224609</v>
      </c>
      <c r="AB23" s="1">
        <v>43.082138061523438</v>
      </c>
      <c r="AC23" s="1">
        <v>500.5081787109375</v>
      </c>
      <c r="AD23" s="1">
        <v>409.62289428710938</v>
      </c>
      <c r="AE23" s="1">
        <v>376.04116821289062</v>
      </c>
      <c r="AF23" s="1">
        <v>97.696685791015625</v>
      </c>
      <c r="AG23" s="1">
        <v>14.517498016357422</v>
      </c>
      <c r="AH23" s="1">
        <v>-0.21527101099491119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36"/>
        <v>1.0010163574218751</v>
      </c>
      <c r="AQ23">
        <f t="shared" si="37"/>
        <v>1.2079570875744995E-3</v>
      </c>
      <c r="AR23">
        <f t="shared" si="38"/>
        <v>285.31754245758054</v>
      </c>
      <c r="AS23">
        <f t="shared" si="39"/>
        <v>294.13793029785154</v>
      </c>
      <c r="AT23">
        <f t="shared" si="40"/>
        <v>77.828348937933697</v>
      </c>
      <c r="AU23">
        <f t="shared" si="41"/>
        <v>1.241139859762298</v>
      </c>
      <c r="AV23">
        <f t="shared" si="42"/>
        <v>1.423241077005073</v>
      </c>
      <c r="AW23">
        <f t="shared" si="43"/>
        <v>14.567956584008883</v>
      </c>
      <c r="AX23">
        <f t="shared" si="44"/>
        <v>3.5695940428101522</v>
      </c>
      <c r="AY23">
        <f t="shared" si="45"/>
        <v>16.577736377716064</v>
      </c>
      <c r="AZ23">
        <f t="shared" si="46"/>
        <v>1.8931301907316576</v>
      </c>
      <c r="BA23">
        <f t="shared" si="47"/>
        <v>0.33407596636407766</v>
      </c>
      <c r="BB23">
        <f t="shared" si="48"/>
        <v>1.0745035694031686</v>
      </c>
      <c r="BC23">
        <f t="shared" si="49"/>
        <v>0.81862662132848896</v>
      </c>
      <c r="BD23">
        <f t="shared" si="50"/>
        <v>0.21190080200502137</v>
      </c>
      <c r="BE23">
        <f t="shared" si="51"/>
        <v>39.641790584546122</v>
      </c>
      <c r="BF23">
        <f t="shared" si="52"/>
        <v>1.0125860703271039</v>
      </c>
      <c r="BG23">
        <f t="shared" si="53"/>
        <v>77.708346944470037</v>
      </c>
      <c r="BH23">
        <f t="shared" si="54"/>
        <v>401.36095099793681</v>
      </c>
      <c r="BI23">
        <f t="shared" si="55"/>
        <v>-3.0122561467101558E-3</v>
      </c>
    </row>
    <row r="24" spans="1:61">
      <c r="A24" s="1">
        <v>16</v>
      </c>
      <c r="B24" s="1" t="s">
        <v>95</v>
      </c>
      <c r="C24" s="1" t="s">
        <v>74</v>
      </c>
      <c r="D24" s="1">
        <v>0</v>
      </c>
      <c r="E24" s="1">
        <v>250</v>
      </c>
      <c r="F24" s="1" t="s">
        <v>96</v>
      </c>
      <c r="G24" s="1">
        <v>0</v>
      </c>
      <c r="H24" s="1">
        <v>2276</v>
      </c>
      <c r="I24" s="1">
        <v>0</v>
      </c>
      <c r="J24">
        <f t="shared" si="28"/>
        <v>13.728134069661714</v>
      </c>
      <c r="K24">
        <f t="shared" si="29"/>
        <v>6.8583814662740661</v>
      </c>
      <c r="L24">
        <f t="shared" si="30"/>
        <v>384.4427219219898</v>
      </c>
      <c r="M24">
        <f t="shared" si="31"/>
        <v>6.2582713133492947</v>
      </c>
      <c r="N24">
        <f t="shared" si="32"/>
        <v>0.21916518998110979</v>
      </c>
      <c r="O24">
        <f t="shared" si="33"/>
        <v>12.197418212890625</v>
      </c>
      <c r="P24" s="1">
        <v>2</v>
      </c>
      <c r="Q24">
        <f t="shared" si="34"/>
        <v>2.2982609868049622</v>
      </c>
      <c r="R24" s="1">
        <v>1</v>
      </c>
      <c r="S24">
        <f t="shared" si="35"/>
        <v>4.5965219736099243</v>
      </c>
      <c r="T24" s="1">
        <v>21.315828323364258</v>
      </c>
      <c r="U24" s="1">
        <v>12.197418212890625</v>
      </c>
      <c r="V24" s="1">
        <v>21.278162002563477</v>
      </c>
      <c r="W24" s="1">
        <v>399.49813842773438</v>
      </c>
      <c r="X24" s="1">
        <v>393.02972412109375</v>
      </c>
      <c r="Y24" s="1">
        <v>9.8837985992431641</v>
      </c>
      <c r="Z24" s="1">
        <v>12.353618621826172</v>
      </c>
      <c r="AA24" s="1">
        <v>37.943809509277344</v>
      </c>
      <c r="AB24" s="1">
        <v>47.425426483154297</v>
      </c>
      <c r="AC24" s="1">
        <v>500.51898193359375</v>
      </c>
      <c r="AD24" s="1">
        <v>588.10345458984375</v>
      </c>
      <c r="AE24" s="1">
        <v>716.2318115234375</v>
      </c>
      <c r="AF24" s="1">
        <v>97.694198608398438</v>
      </c>
      <c r="AG24" s="1">
        <v>14.517498016357422</v>
      </c>
      <c r="AH24" s="1">
        <v>-0.21527101099491119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36"/>
        <v>2.5025949096679683</v>
      </c>
      <c r="AQ24">
        <f t="shared" si="37"/>
        <v>6.2582713133492946E-3</v>
      </c>
      <c r="AR24">
        <f t="shared" si="38"/>
        <v>285.3474182128906</v>
      </c>
      <c r="AS24">
        <f t="shared" si="39"/>
        <v>294.46582832336424</v>
      </c>
      <c r="AT24">
        <f t="shared" si="40"/>
        <v>111.73965496992241</v>
      </c>
      <c r="AU24">
        <f t="shared" si="41"/>
        <v>-0.53446056599048908</v>
      </c>
      <c r="AV24">
        <f t="shared" si="42"/>
        <v>1.4260420611542053</v>
      </c>
      <c r="AW24">
        <f t="shared" si="43"/>
        <v>14.596998403870559</v>
      </c>
      <c r="AX24">
        <f t="shared" si="44"/>
        <v>2.2433797820443875</v>
      </c>
      <c r="AY24">
        <f t="shared" si="45"/>
        <v>16.756623268127441</v>
      </c>
      <c r="AZ24">
        <f t="shared" si="46"/>
        <v>1.9147704814800484</v>
      </c>
      <c r="BA24">
        <f t="shared" si="47"/>
        <v>2.752070436784674</v>
      </c>
      <c r="BB24">
        <f t="shared" si="48"/>
        <v>1.2068768711730955</v>
      </c>
      <c r="BC24">
        <f t="shared" si="49"/>
        <v>0.70789361030695286</v>
      </c>
      <c r="BD24">
        <f t="shared" si="50"/>
        <v>1.8820247681249682</v>
      </c>
      <c r="BE24">
        <f t="shared" si="51"/>
        <v>37.557823629000168</v>
      </c>
      <c r="BF24">
        <f t="shared" si="52"/>
        <v>0.97815177409722254</v>
      </c>
      <c r="BG24">
        <f t="shared" si="53"/>
        <v>93.748716578572868</v>
      </c>
      <c r="BH24">
        <f t="shared" si="54"/>
        <v>388.99776667578033</v>
      </c>
      <c r="BI24">
        <f t="shared" si="55"/>
        <v>3.3084893032870377E-2</v>
      </c>
    </row>
    <row r="25" spans="1:61">
      <c r="A25" s="1">
        <v>17</v>
      </c>
      <c r="B25" s="1" t="s">
        <v>97</v>
      </c>
      <c r="C25" s="1" t="s">
        <v>74</v>
      </c>
      <c r="D25" s="1">
        <v>0</v>
      </c>
      <c r="E25" s="1" t="s">
        <v>80</v>
      </c>
      <c r="F25" s="1" t="s">
        <v>96</v>
      </c>
      <c r="G25" s="1">
        <v>0</v>
      </c>
      <c r="H25" s="1">
        <v>2403.5</v>
      </c>
      <c r="I25" s="1">
        <v>0</v>
      </c>
      <c r="J25">
        <f t="shared" ref="J25:J60" si="56">(W25-X25*(1000-Y25)/(1000-Z25))*AP25</f>
        <v>6.6827972771847675</v>
      </c>
      <c r="K25">
        <f t="shared" ref="K25:K60" si="57">IF(BA25&lt;&gt;0,1/(1/BA25-1/S25),0)</f>
        <v>1.6927420579414911</v>
      </c>
      <c r="L25">
        <f t="shared" ref="L25:L60" si="58">((BD25-AQ25/2)*X25-J25)/(BD25+AQ25/2)</f>
        <v>384.16712205415689</v>
      </c>
      <c r="M25">
        <f t="shared" ref="M25:M60" si="59">AQ25*1000</f>
        <v>3.6440206501938057</v>
      </c>
      <c r="N25">
        <f t="shared" ref="N25:N60" si="60">(AV25-BB25)</f>
        <v>0.29190555446570765</v>
      </c>
      <c r="O25">
        <f t="shared" ref="O25:O60" si="61">(U25+AU25*I25)</f>
        <v>12.708053588867188</v>
      </c>
      <c r="P25" s="1">
        <v>3</v>
      </c>
      <c r="Q25">
        <f t="shared" ref="Q25:Q60" si="62">(P25*AJ25+AK25)</f>
        <v>2.0786957442760468</v>
      </c>
      <c r="R25" s="1">
        <v>1</v>
      </c>
      <c r="S25">
        <f t="shared" ref="S25:S60" si="63">Q25*(R25+1)*(R25+1)/(R25*R25+1)</f>
        <v>4.1573914885520935</v>
      </c>
      <c r="T25" s="1">
        <v>21.529026031494141</v>
      </c>
      <c r="U25" s="1">
        <v>12.708053588867188</v>
      </c>
      <c r="V25" s="1">
        <v>21.506477355957031</v>
      </c>
      <c r="W25" s="1">
        <v>399.36178588867188</v>
      </c>
      <c r="X25" s="1">
        <v>394.4945068359375</v>
      </c>
      <c r="Y25" s="1">
        <v>9.9494543075561523</v>
      </c>
      <c r="Z25" s="1">
        <v>12.107211112976074</v>
      </c>
      <c r="AA25" s="1">
        <v>37.699081420898438</v>
      </c>
      <c r="AB25" s="1">
        <v>45.874954223632812</v>
      </c>
      <c r="AC25" s="1">
        <v>500.50613403320312</v>
      </c>
      <c r="AD25" s="1">
        <v>720.537109375</v>
      </c>
      <c r="AE25" s="1">
        <v>195.91644287109375</v>
      </c>
      <c r="AF25" s="1">
        <v>97.691085815429688</v>
      </c>
      <c r="AG25" s="1">
        <v>14.517498016357422</v>
      </c>
      <c r="AH25" s="1">
        <v>-0.21527101099491119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ref="AP25:AP60" si="64">AC25*0.000001/(P25*0.0001)</f>
        <v>1.6683537801106769</v>
      </c>
      <c r="AQ25">
        <f t="shared" ref="AQ25:AQ60" si="65">(Z25-Y25)/(1000-Z25)*AP25</f>
        <v>3.6440206501938059E-3</v>
      </c>
      <c r="AR25">
        <f t="shared" ref="AR25:AR60" si="66">(U25+273.15)</f>
        <v>285.85805358886716</v>
      </c>
      <c r="AS25">
        <f t="shared" ref="AS25:AS60" si="67">(T25+273.15)</f>
        <v>294.67902603149412</v>
      </c>
      <c r="AT25">
        <f t="shared" ref="AT25:AT60" si="68">(AD25*AL25+AE25*AM25)*AN25</f>
        <v>136.90204906335566</v>
      </c>
      <c r="AU25">
        <f t="shared" ref="AU25:AU60" si="69">((AT25+0.00000010773*(AS25^4-AR25^4))-AQ25*44100)/(Q25*51.4+0.00000043092*AR25^3)</f>
        <v>0.59178320293339359</v>
      </c>
      <c r="AV25">
        <f t="shared" ref="AV25:AV60" si="70">0.61365*EXP(17.502*O25/(240.97+O25))</f>
        <v>1.4746721542889774</v>
      </c>
      <c r="AW25">
        <f t="shared" ref="AW25:AW60" si="71">AV25*1000/AF25</f>
        <v>15.095258098319368</v>
      </c>
      <c r="AX25">
        <f t="shared" ref="AX25:AX60" si="72">(AW25-Z25)</f>
        <v>2.9880469853432938</v>
      </c>
      <c r="AY25">
        <f t="shared" ref="AY25:AY60" si="73">IF(I25,U25,(T25+U25)/2)</f>
        <v>17.118539810180664</v>
      </c>
      <c r="AZ25">
        <f t="shared" ref="AZ25:AZ60" si="74">0.61365*EXP(17.502*AY25/(240.97+AY25))</f>
        <v>1.9592172586899086</v>
      </c>
      <c r="BA25">
        <f t="shared" ref="BA25:BA60" si="75">IF(AX25&lt;&gt;0,(1000-(AW25+Z25)/2)/AX25*AQ25,0)</f>
        <v>1.2029454315992729</v>
      </c>
      <c r="BB25">
        <f t="shared" ref="BB25:BB60" si="76">Z25*AF25/1000</f>
        <v>1.1827665998232697</v>
      </c>
      <c r="BC25">
        <f t="shared" ref="BC25:BC60" si="77">(AZ25-BB25)</f>
        <v>0.77645065886663889</v>
      </c>
      <c r="BD25">
        <f t="shared" ref="BD25:BD60" si="78">1/(1.6/K25+1.37/S25)</f>
        <v>0.7844703161512715</v>
      </c>
      <c r="BE25">
        <f t="shared" ref="BE25:BE60" si="79">L25*AF25*0.001</f>
        <v>37.529703288059288</v>
      </c>
      <c r="BF25">
        <f t="shared" ref="BF25:BF60" si="80">L25/X25</f>
        <v>0.97382122031403706</v>
      </c>
      <c r="BG25">
        <f t="shared" ref="BG25:BG60" si="81">(1-AQ25*AF25/AV25/K25)*100</f>
        <v>85.739015705981842</v>
      </c>
      <c r="BH25">
        <f t="shared" ref="BH25:BH60" si="82">(X25-J25/(S25/1.35))</f>
        <v>392.32444987857804</v>
      </c>
      <c r="BI25">
        <f t="shared" ref="BI25:BI60" si="83">J25*BG25/100/BH25</f>
        <v>1.4604658488293809E-2</v>
      </c>
    </row>
    <row r="26" spans="1:61">
      <c r="A26" s="1">
        <v>18</v>
      </c>
      <c r="B26" s="1" t="s">
        <v>98</v>
      </c>
      <c r="C26" s="1" t="s">
        <v>74</v>
      </c>
      <c r="D26" s="1">
        <v>0</v>
      </c>
      <c r="E26" s="1" t="s">
        <v>82</v>
      </c>
      <c r="F26" s="1" t="s">
        <v>96</v>
      </c>
      <c r="G26" s="1">
        <v>0</v>
      </c>
      <c r="H26" s="1">
        <v>2534.5</v>
      </c>
      <c r="I26" s="1">
        <v>0</v>
      </c>
      <c r="J26">
        <f t="shared" si="56"/>
        <v>3.8638491120794796</v>
      </c>
      <c r="K26">
        <f t="shared" si="57"/>
        <v>1.1320682680203895</v>
      </c>
      <c r="L26">
        <f t="shared" si="58"/>
        <v>386.87785199663318</v>
      </c>
      <c r="M26">
        <f t="shared" si="59"/>
        <v>3.028540455209713</v>
      </c>
      <c r="N26">
        <f t="shared" si="60"/>
        <v>0.33181802951918171</v>
      </c>
      <c r="O26">
        <f t="shared" si="61"/>
        <v>13.119575500488281</v>
      </c>
      <c r="P26" s="1">
        <v>3.5</v>
      </c>
      <c r="Q26">
        <f t="shared" si="62"/>
        <v>1.9689131230115891</v>
      </c>
      <c r="R26" s="1">
        <v>1</v>
      </c>
      <c r="S26">
        <f t="shared" si="63"/>
        <v>3.9378262460231781</v>
      </c>
      <c r="T26" s="1">
        <v>21.647672653198242</v>
      </c>
      <c r="U26" s="1">
        <v>13.119575500488281</v>
      </c>
      <c r="V26" s="1">
        <v>21.654861450195312</v>
      </c>
      <c r="W26" s="1">
        <v>399.31088256835938</v>
      </c>
      <c r="X26" s="1">
        <v>395.7703857421875</v>
      </c>
      <c r="Y26" s="1">
        <v>10.018759727478027</v>
      </c>
      <c r="Z26" s="1">
        <v>12.11115837097168</v>
      </c>
      <c r="AA26" s="1">
        <v>37.685493469238281</v>
      </c>
      <c r="AB26" s="1">
        <v>45.556034088134766</v>
      </c>
      <c r="AC26" s="1">
        <v>500.45504760742188</v>
      </c>
      <c r="AD26" s="1">
        <v>332.0277099609375</v>
      </c>
      <c r="AE26" s="1">
        <v>62.860363006591797</v>
      </c>
      <c r="AF26" s="1">
        <v>97.686836242675781</v>
      </c>
      <c r="AG26" s="1">
        <v>14.517498016357422</v>
      </c>
      <c r="AH26" s="1">
        <v>-0.21527101099491119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64"/>
        <v>1.4298715645926339</v>
      </c>
      <c r="AQ26">
        <f t="shared" si="65"/>
        <v>3.0285404552097129E-3</v>
      </c>
      <c r="AR26">
        <f t="shared" si="66"/>
        <v>286.26957550048826</v>
      </c>
      <c r="AS26">
        <f t="shared" si="67"/>
        <v>294.79767265319822</v>
      </c>
      <c r="AT26">
        <f t="shared" si="68"/>
        <v>63.085264100962377</v>
      </c>
      <c r="AU26">
        <f t="shared" si="69"/>
        <v>0.17670715410386606</v>
      </c>
      <c r="AV26">
        <f t="shared" si="70"/>
        <v>1.5149187740134042</v>
      </c>
      <c r="AW26">
        <f t="shared" si="71"/>
        <v>15.507911119672357</v>
      </c>
      <c r="AX26">
        <f t="shared" si="72"/>
        <v>3.3967527487006777</v>
      </c>
      <c r="AY26">
        <f t="shared" si="73"/>
        <v>17.383624076843262</v>
      </c>
      <c r="AZ26">
        <f t="shared" si="74"/>
        <v>1.9923440895078552</v>
      </c>
      <c r="BA26">
        <f t="shared" si="75"/>
        <v>0.87928617168510637</v>
      </c>
      <c r="BB26">
        <f t="shared" si="76"/>
        <v>1.1831007444942225</v>
      </c>
      <c r="BC26">
        <f t="shared" si="77"/>
        <v>0.80924334501363271</v>
      </c>
      <c r="BD26">
        <f t="shared" si="78"/>
        <v>0.56777856364042212</v>
      </c>
      <c r="BE26">
        <f t="shared" si="79"/>
        <v>37.792873373913267</v>
      </c>
      <c r="BF26">
        <f t="shared" si="80"/>
        <v>0.97753107845884379</v>
      </c>
      <c r="BG26">
        <f t="shared" si="81"/>
        <v>82.749270756516907</v>
      </c>
      <c r="BH26">
        <f t="shared" si="82"/>
        <v>394.4457472296134</v>
      </c>
      <c r="BI26">
        <f t="shared" si="83"/>
        <v>8.1058218673523107E-3</v>
      </c>
    </row>
    <row r="27" spans="1:61">
      <c r="A27" s="1">
        <v>19</v>
      </c>
      <c r="B27" s="1" t="s">
        <v>99</v>
      </c>
      <c r="C27" s="1" t="s">
        <v>74</v>
      </c>
      <c r="D27" s="1">
        <v>0</v>
      </c>
      <c r="E27" s="1" t="s">
        <v>75</v>
      </c>
      <c r="F27" s="1" t="s">
        <v>96</v>
      </c>
      <c r="G27" s="1">
        <v>0</v>
      </c>
      <c r="H27" s="1">
        <v>2686.5</v>
      </c>
      <c r="I27" s="1">
        <v>0</v>
      </c>
      <c r="J27">
        <f t="shared" si="56"/>
        <v>13.279492668156301</v>
      </c>
      <c r="K27">
        <f t="shared" si="57"/>
        <v>3.6270818142524179</v>
      </c>
      <c r="L27">
        <f t="shared" si="58"/>
        <v>382.60005768059807</v>
      </c>
      <c r="M27">
        <f t="shared" si="59"/>
        <v>7.5289903284155608</v>
      </c>
      <c r="N27">
        <f t="shared" si="60"/>
        <v>0.35045181975511075</v>
      </c>
      <c r="O27">
        <f t="shared" si="61"/>
        <v>13.519754409790039</v>
      </c>
      <c r="P27" s="1">
        <v>1.5</v>
      </c>
      <c r="Q27">
        <f t="shared" si="62"/>
        <v>2.4080436080694199</v>
      </c>
      <c r="R27" s="1">
        <v>1</v>
      </c>
      <c r="S27">
        <f t="shared" si="63"/>
        <v>4.8160872161388397</v>
      </c>
      <c r="T27" s="1">
        <v>21.747602462768555</v>
      </c>
      <c r="U27" s="1">
        <v>13.519754409790039</v>
      </c>
      <c r="V27" s="1">
        <v>21.745073318481445</v>
      </c>
      <c r="W27" s="1">
        <v>399.22784423828125</v>
      </c>
      <c r="X27" s="1">
        <v>394.35775756835938</v>
      </c>
      <c r="Y27" s="1">
        <v>10.10228443145752</v>
      </c>
      <c r="Z27" s="1">
        <v>12.331071853637695</v>
      </c>
      <c r="AA27" s="1">
        <v>37.766506195068359</v>
      </c>
      <c r="AB27" s="1">
        <v>46.098628997802734</v>
      </c>
      <c r="AC27" s="1">
        <v>500.46157836914062</v>
      </c>
      <c r="AD27" s="1">
        <v>257.20440673828125</v>
      </c>
      <c r="AE27" s="1">
        <v>143.58055114746094</v>
      </c>
      <c r="AF27" s="1">
        <v>97.682304382324219</v>
      </c>
      <c r="AG27" s="1">
        <v>14.517498016357422</v>
      </c>
      <c r="AH27" s="1">
        <v>-0.21527101099491119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64"/>
        <v>3.3364105224609366</v>
      </c>
      <c r="AQ27">
        <f t="shared" si="65"/>
        <v>7.5289903284155605E-3</v>
      </c>
      <c r="AR27">
        <f t="shared" si="66"/>
        <v>286.66975440979002</v>
      </c>
      <c r="AS27">
        <f t="shared" si="67"/>
        <v>294.89760246276853</v>
      </c>
      <c r="AT27">
        <f t="shared" si="68"/>
        <v>48.868836667050346</v>
      </c>
      <c r="AU27">
        <f t="shared" si="69"/>
        <v>-1.4632566984919873</v>
      </c>
      <c r="AV27">
        <f t="shared" si="70"/>
        <v>1.5549793339224591</v>
      </c>
      <c r="AW27">
        <f t="shared" si="71"/>
        <v>15.918741308930825</v>
      </c>
      <c r="AX27">
        <f t="shared" si="72"/>
        <v>3.5876694552931294</v>
      </c>
      <c r="AY27">
        <f t="shared" si="73"/>
        <v>17.633678436279297</v>
      </c>
      <c r="AZ27">
        <f t="shared" si="74"/>
        <v>2.024042120519296</v>
      </c>
      <c r="BA27">
        <f t="shared" si="75"/>
        <v>2.0689319726554443</v>
      </c>
      <c r="BB27">
        <f t="shared" si="76"/>
        <v>1.2045275141673484</v>
      </c>
      <c r="BC27">
        <f t="shared" si="77"/>
        <v>0.81951460635194762</v>
      </c>
      <c r="BD27">
        <f t="shared" si="78"/>
        <v>1.3781901869532864</v>
      </c>
      <c r="BE27">
        <f t="shared" si="79"/>
        <v>37.373255291050988</v>
      </c>
      <c r="BF27">
        <f t="shared" si="80"/>
        <v>0.97018519437715589</v>
      </c>
      <c r="BG27">
        <f t="shared" si="81"/>
        <v>86.960208052219073</v>
      </c>
      <c r="BH27">
        <f t="shared" si="82"/>
        <v>390.63537583035094</v>
      </c>
      <c r="BI27">
        <f t="shared" si="83"/>
        <v>2.9561773374879963E-2</v>
      </c>
    </row>
    <row r="28" spans="1:61">
      <c r="A28" s="1">
        <v>20</v>
      </c>
      <c r="B28" s="1" t="s">
        <v>100</v>
      </c>
      <c r="C28" s="1" t="s">
        <v>74</v>
      </c>
      <c r="D28" s="1">
        <v>0</v>
      </c>
      <c r="E28" s="1" t="s">
        <v>78</v>
      </c>
      <c r="F28" s="1" t="s">
        <v>96</v>
      </c>
      <c r="G28" s="1">
        <v>0</v>
      </c>
      <c r="H28" s="1">
        <v>2817</v>
      </c>
      <c r="I28" s="1">
        <v>0</v>
      </c>
      <c r="J28">
        <f t="shared" si="56"/>
        <v>9.8689235610149524</v>
      </c>
      <c r="K28">
        <f t="shared" si="57"/>
        <v>2.2082460090293341</v>
      </c>
      <c r="L28">
        <f t="shared" si="58"/>
        <v>379.63457057329066</v>
      </c>
      <c r="M28">
        <f t="shared" si="59"/>
        <v>4.8297229012017384</v>
      </c>
      <c r="N28">
        <f t="shared" si="60"/>
        <v>0.32231120981998851</v>
      </c>
      <c r="O28">
        <f t="shared" si="61"/>
        <v>13.913688659667969</v>
      </c>
      <c r="P28" s="1">
        <v>3</v>
      </c>
      <c r="Q28">
        <f t="shared" si="62"/>
        <v>2.0786957442760468</v>
      </c>
      <c r="R28" s="1">
        <v>1</v>
      </c>
      <c r="S28">
        <f t="shared" si="63"/>
        <v>4.1573914885520935</v>
      </c>
      <c r="T28" s="1">
        <v>21.836380004882812</v>
      </c>
      <c r="U28" s="1">
        <v>13.913688659667969</v>
      </c>
      <c r="V28" s="1">
        <v>21.830888748168945</v>
      </c>
      <c r="W28" s="1">
        <v>399.051513671875</v>
      </c>
      <c r="X28" s="1">
        <v>392.00149536132812</v>
      </c>
      <c r="Y28" s="1">
        <v>10.175411224365234</v>
      </c>
      <c r="Z28" s="1">
        <v>13.032524108886719</v>
      </c>
      <c r="AA28" s="1">
        <v>37.83306884765625</v>
      </c>
      <c r="AB28" s="1">
        <v>48.456062316894531</v>
      </c>
      <c r="AC28" s="1">
        <v>500.51708984375</v>
      </c>
      <c r="AD28" s="1">
        <v>182.92527770996094</v>
      </c>
      <c r="AE28" s="1">
        <v>83.66937255859375</v>
      </c>
      <c r="AF28" s="1">
        <v>97.679496765136719</v>
      </c>
      <c r="AG28" s="1">
        <v>14.517498016357422</v>
      </c>
      <c r="AH28" s="1">
        <v>-0.21527101099491119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64"/>
        <v>1.6683902994791664</v>
      </c>
      <c r="AQ28">
        <f t="shared" si="65"/>
        <v>4.8297229012017381E-3</v>
      </c>
      <c r="AR28">
        <f t="shared" si="66"/>
        <v>287.06368865966795</v>
      </c>
      <c r="AS28">
        <f t="shared" si="67"/>
        <v>294.98638000488279</v>
      </c>
      <c r="AT28">
        <f t="shared" si="68"/>
        <v>34.75580232876473</v>
      </c>
      <c r="AU28">
        <f t="shared" si="69"/>
        <v>-0.80373587119608203</v>
      </c>
      <c r="AV28">
        <f t="shared" si="70"/>
        <v>1.5953216063555551</v>
      </c>
      <c r="AW28">
        <f t="shared" si="71"/>
        <v>16.332205418619125</v>
      </c>
      <c r="AX28">
        <f t="shared" si="72"/>
        <v>3.2996813097324065</v>
      </c>
      <c r="AY28">
        <f t="shared" si="73"/>
        <v>17.875034332275391</v>
      </c>
      <c r="AZ28">
        <f t="shared" si="74"/>
        <v>2.0550562681517897</v>
      </c>
      <c r="BA28">
        <f t="shared" si="75"/>
        <v>1.4422032618187504</v>
      </c>
      <c r="BB28">
        <f t="shared" si="76"/>
        <v>1.2730103965355666</v>
      </c>
      <c r="BC28">
        <f t="shared" si="77"/>
        <v>0.78204587161622308</v>
      </c>
      <c r="BD28">
        <f t="shared" si="78"/>
        <v>0.94868513810987465</v>
      </c>
      <c r="BE28">
        <f t="shared" si="79"/>
        <v>37.082513808247818</v>
      </c>
      <c r="BF28">
        <f t="shared" si="80"/>
        <v>0.96845184282616514</v>
      </c>
      <c r="BG28">
        <f t="shared" si="81"/>
        <v>86.608478387018636</v>
      </c>
      <c r="BH28">
        <f t="shared" si="82"/>
        <v>388.79683040637815</v>
      </c>
      <c r="BI28">
        <f t="shared" si="83"/>
        <v>2.19840386055596E-2</v>
      </c>
    </row>
    <row r="29" spans="1:61">
      <c r="A29" s="1">
        <v>21</v>
      </c>
      <c r="B29" s="1" t="s">
        <v>101</v>
      </c>
      <c r="C29" s="1" t="s">
        <v>74</v>
      </c>
      <c r="D29" s="1">
        <v>0</v>
      </c>
      <c r="E29" s="1" t="s">
        <v>80</v>
      </c>
      <c r="F29" s="1" t="s">
        <v>96</v>
      </c>
      <c r="G29" s="1">
        <v>0</v>
      </c>
      <c r="H29" s="1">
        <v>2977.5</v>
      </c>
      <c r="I29" s="1">
        <v>0</v>
      </c>
      <c r="J29">
        <f t="shared" si="56"/>
        <v>5.6935590493020634</v>
      </c>
      <c r="K29">
        <f t="shared" si="57"/>
        <v>1.447554909232547</v>
      </c>
      <c r="L29">
        <f t="shared" si="58"/>
        <v>383.02205961722979</v>
      </c>
      <c r="M29">
        <f t="shared" si="59"/>
        <v>3.4689395576333895</v>
      </c>
      <c r="N29">
        <f t="shared" si="60"/>
        <v>0.32044472658782008</v>
      </c>
      <c r="O29">
        <f t="shared" si="61"/>
        <v>13.849495887756348</v>
      </c>
      <c r="P29" s="1">
        <v>4</v>
      </c>
      <c r="Q29">
        <f t="shared" si="62"/>
        <v>1.8591305017471313</v>
      </c>
      <c r="R29" s="1">
        <v>1</v>
      </c>
      <c r="S29">
        <f t="shared" si="63"/>
        <v>3.7182610034942627</v>
      </c>
      <c r="T29" s="1">
        <v>21.943656921386719</v>
      </c>
      <c r="U29" s="1">
        <v>13.849495887756348</v>
      </c>
      <c r="V29" s="1">
        <v>21.937240600585938</v>
      </c>
      <c r="W29" s="1">
        <v>399.03842163085938</v>
      </c>
      <c r="X29" s="1">
        <v>393.397705078125</v>
      </c>
      <c r="Y29" s="1">
        <v>10.247807502746582</v>
      </c>
      <c r="Z29" s="1">
        <v>12.984079360961914</v>
      </c>
      <c r="AA29" s="1">
        <v>37.852447509765625</v>
      </c>
      <c r="AB29" s="1">
        <v>47.959449768066406</v>
      </c>
      <c r="AC29" s="1">
        <v>500.52023315429688</v>
      </c>
      <c r="AD29" s="1">
        <v>327.23556518554688</v>
      </c>
      <c r="AE29" s="1">
        <v>120.94947814941406</v>
      </c>
      <c r="AF29" s="1">
        <v>97.676612854003906</v>
      </c>
      <c r="AG29" s="1">
        <v>14.517498016357422</v>
      </c>
      <c r="AH29" s="1">
        <v>-0.21527101099491119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64"/>
        <v>1.251300582885742</v>
      </c>
      <c r="AQ29">
        <f t="shared" si="65"/>
        <v>3.4689395576333894E-3</v>
      </c>
      <c r="AR29">
        <f t="shared" si="66"/>
        <v>286.99949588775632</v>
      </c>
      <c r="AS29">
        <f t="shared" si="67"/>
        <v>295.0936569213867</v>
      </c>
      <c r="AT29">
        <f t="shared" si="68"/>
        <v>62.174756605063521</v>
      </c>
      <c r="AU29">
        <f t="shared" si="69"/>
        <v>-4.5365820420127108E-2</v>
      </c>
      <c r="AV29">
        <f t="shared" si="70"/>
        <v>1.5886856195941594</v>
      </c>
      <c r="AW29">
        <f t="shared" si="71"/>
        <v>16.264749290280459</v>
      </c>
      <c r="AX29">
        <f t="shared" si="72"/>
        <v>3.2806699293185453</v>
      </c>
      <c r="AY29">
        <f t="shared" si="73"/>
        <v>17.896576404571533</v>
      </c>
      <c r="AZ29">
        <f t="shared" si="74"/>
        <v>2.0578445745503062</v>
      </c>
      <c r="BA29">
        <f t="shared" si="75"/>
        <v>1.0419238819865202</v>
      </c>
      <c r="BB29">
        <f t="shared" si="76"/>
        <v>1.2682408930063394</v>
      </c>
      <c r="BC29">
        <f t="shared" si="77"/>
        <v>0.78960368154396687</v>
      </c>
      <c r="BD29">
        <f t="shared" si="78"/>
        <v>0.67853471799669107</v>
      </c>
      <c r="BE29">
        <f t="shared" si="79"/>
        <v>37.412297431775357</v>
      </c>
      <c r="BF29">
        <f t="shared" si="80"/>
        <v>0.97362555671534812</v>
      </c>
      <c r="BG29">
        <f t="shared" si="81"/>
        <v>85.26621551760374</v>
      </c>
      <c r="BH29">
        <f t="shared" si="82"/>
        <v>391.33052778494022</v>
      </c>
      <c r="BI29">
        <f t="shared" si="83"/>
        <v>1.2405580410705575E-2</v>
      </c>
    </row>
    <row r="30" spans="1:61">
      <c r="A30" s="1">
        <v>22</v>
      </c>
      <c r="B30" s="1" t="s">
        <v>102</v>
      </c>
      <c r="C30" s="1" t="s">
        <v>74</v>
      </c>
      <c r="D30" s="1">
        <v>0</v>
      </c>
      <c r="E30" s="1" t="s">
        <v>82</v>
      </c>
      <c r="F30" s="1" t="s">
        <v>96</v>
      </c>
      <c r="G30" s="1">
        <v>0</v>
      </c>
      <c r="H30" s="1">
        <v>3090</v>
      </c>
      <c r="I30" s="1">
        <v>0</v>
      </c>
      <c r="J30">
        <f t="shared" si="56"/>
        <v>-1.753571436709968</v>
      </c>
      <c r="K30">
        <f t="shared" si="57"/>
        <v>0.26251636649679372</v>
      </c>
      <c r="L30">
        <f t="shared" si="58"/>
        <v>408.01732032252045</v>
      </c>
      <c r="M30">
        <f t="shared" si="59"/>
        <v>1.2624753260857235</v>
      </c>
      <c r="N30">
        <f t="shared" si="60"/>
        <v>0.49592657911468008</v>
      </c>
      <c r="O30">
        <f t="shared" si="61"/>
        <v>13.951776504516602</v>
      </c>
      <c r="P30" s="1">
        <v>4</v>
      </c>
      <c r="Q30">
        <f t="shared" si="62"/>
        <v>1.8591305017471313</v>
      </c>
      <c r="R30" s="1">
        <v>1</v>
      </c>
      <c r="S30">
        <f t="shared" si="63"/>
        <v>3.7182610034942627</v>
      </c>
      <c r="T30" s="1">
        <v>21.983266830444336</v>
      </c>
      <c r="U30" s="1">
        <v>13.951776504516602</v>
      </c>
      <c r="V30" s="1">
        <v>22.016983032226562</v>
      </c>
      <c r="W30" s="1">
        <v>398.98211669921875</v>
      </c>
      <c r="X30" s="1">
        <v>399.97998046875</v>
      </c>
      <c r="Y30" s="1">
        <v>10.298786163330078</v>
      </c>
      <c r="Z30" s="1">
        <v>11.29633617401123</v>
      </c>
      <c r="AA30" s="1">
        <v>37.947429656982422</v>
      </c>
      <c r="AB30" s="1">
        <v>41.623050689697266</v>
      </c>
      <c r="AC30" s="1">
        <v>500.5118408203125</v>
      </c>
      <c r="AD30" s="1">
        <v>615.88739013671875</v>
      </c>
      <c r="AE30" s="1">
        <v>72.190803527832031</v>
      </c>
      <c r="AF30" s="1">
        <v>97.672721862792969</v>
      </c>
      <c r="AG30" s="1">
        <v>14.517498016357422</v>
      </c>
      <c r="AH30" s="1">
        <v>-0.21527101099491119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64"/>
        <v>1.2512796020507813</v>
      </c>
      <c r="AQ30">
        <f t="shared" si="65"/>
        <v>1.2624753260857236E-3</v>
      </c>
      <c r="AR30">
        <f t="shared" si="66"/>
        <v>287.10177650451658</v>
      </c>
      <c r="AS30">
        <f t="shared" si="67"/>
        <v>295.13326683044431</v>
      </c>
      <c r="AT30">
        <f t="shared" si="68"/>
        <v>117.0186026575866</v>
      </c>
      <c r="AU30">
        <f t="shared" si="69"/>
        <v>1.3875942451940944</v>
      </c>
      <c r="AV30">
        <f t="shared" si="70"/>
        <v>1.599270480307486</v>
      </c>
      <c r="AW30">
        <f t="shared" si="71"/>
        <v>16.373767924212064</v>
      </c>
      <c r="AX30">
        <f t="shared" si="72"/>
        <v>5.0774317502008337</v>
      </c>
      <c r="AY30">
        <f t="shared" si="73"/>
        <v>17.967521667480469</v>
      </c>
      <c r="AZ30">
        <f t="shared" si="74"/>
        <v>2.0670508787606434</v>
      </c>
      <c r="BA30">
        <f t="shared" si="75"/>
        <v>0.24520446073733304</v>
      </c>
      <c r="BB30">
        <f t="shared" si="76"/>
        <v>1.1033439011928059</v>
      </c>
      <c r="BC30">
        <f t="shared" si="77"/>
        <v>0.96370697756783752</v>
      </c>
      <c r="BD30">
        <f t="shared" si="78"/>
        <v>0.15471948821850401</v>
      </c>
      <c r="BE30">
        <f t="shared" si="79"/>
        <v>39.852162243063646</v>
      </c>
      <c r="BF30">
        <f t="shared" si="80"/>
        <v>1.0200943553333626</v>
      </c>
      <c r="BG30">
        <f t="shared" si="81"/>
        <v>70.629057443621136</v>
      </c>
      <c r="BH30">
        <f t="shared" si="82"/>
        <v>400.61665482736379</v>
      </c>
      <c r="BI30">
        <f t="shared" si="83"/>
        <v>-3.0915613777528325E-3</v>
      </c>
    </row>
    <row r="31" spans="1:61">
      <c r="A31" s="1">
        <v>23</v>
      </c>
      <c r="B31" s="1" t="s">
        <v>103</v>
      </c>
      <c r="C31" s="1" t="s">
        <v>74</v>
      </c>
      <c r="D31" s="1">
        <v>0</v>
      </c>
      <c r="E31" s="1" t="s">
        <v>9</v>
      </c>
      <c r="F31" s="1" t="s">
        <v>104</v>
      </c>
      <c r="G31" s="1">
        <v>0</v>
      </c>
      <c r="H31" s="1">
        <v>3211</v>
      </c>
      <c r="I31" s="1">
        <v>0</v>
      </c>
      <c r="J31">
        <f t="shared" si="56"/>
        <v>1.159701037154137</v>
      </c>
      <c r="K31">
        <f t="shared" si="57"/>
        <v>2.127848775052759</v>
      </c>
      <c r="L31">
        <f t="shared" si="58"/>
        <v>393.13133213496957</v>
      </c>
      <c r="M31">
        <f t="shared" si="59"/>
        <v>3.1572781041852291</v>
      </c>
      <c r="N31">
        <f t="shared" si="60"/>
        <v>0.24960744662593615</v>
      </c>
      <c r="O31">
        <f t="shared" si="61"/>
        <v>14.201011657714844</v>
      </c>
      <c r="P31" s="1">
        <v>6</v>
      </c>
      <c r="Q31">
        <f t="shared" si="62"/>
        <v>1.4200000166893005</v>
      </c>
      <c r="R31" s="1">
        <v>1</v>
      </c>
      <c r="S31">
        <f t="shared" si="63"/>
        <v>2.8400000333786011</v>
      </c>
      <c r="T31" s="1">
        <v>21.878751754760742</v>
      </c>
      <c r="U31" s="1">
        <v>14.201011657714844</v>
      </c>
      <c r="V31" s="1">
        <v>21.927585601806641</v>
      </c>
      <c r="W31" s="1">
        <v>398.98995971679688</v>
      </c>
      <c r="X31" s="1">
        <v>396.10064697265625</v>
      </c>
      <c r="Y31" s="1">
        <v>10.353976249694824</v>
      </c>
      <c r="Z31" s="1">
        <v>14.085407257080078</v>
      </c>
      <c r="AA31" s="1">
        <v>38.393634796142578</v>
      </c>
      <c r="AB31" s="1">
        <v>52.230175018310547</v>
      </c>
      <c r="AC31" s="1">
        <v>500.52752685546875</v>
      </c>
      <c r="AD31" s="1">
        <v>31.010456085205078</v>
      </c>
      <c r="AE31" s="1">
        <v>41.210903167724609</v>
      </c>
      <c r="AF31" s="1">
        <v>97.669593811035156</v>
      </c>
      <c r="AG31" s="1">
        <v>14.517498016357422</v>
      </c>
      <c r="AH31" s="1">
        <v>-0.21527101099491119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64"/>
        <v>0.83421254475911444</v>
      </c>
      <c r="AQ31">
        <f t="shared" si="65"/>
        <v>3.1572781041852294E-3</v>
      </c>
      <c r="AR31">
        <f t="shared" si="66"/>
        <v>287.35101165771482</v>
      </c>
      <c r="AS31">
        <f t="shared" si="67"/>
        <v>295.02875175476072</v>
      </c>
      <c r="AT31">
        <f t="shared" si="68"/>
        <v>5.8919865822542761</v>
      </c>
      <c r="AU31">
        <f t="shared" si="69"/>
        <v>-0.62060106505237178</v>
      </c>
      <c r="AV31">
        <f t="shared" si="70"/>
        <v>1.6253234520879543</v>
      </c>
      <c r="AW31">
        <f t="shared" si="71"/>
        <v>16.641038307505667</v>
      </c>
      <c r="AX31">
        <f t="shared" si="72"/>
        <v>2.555631050425589</v>
      </c>
      <c r="AY31">
        <f t="shared" si="73"/>
        <v>18.039881706237793</v>
      </c>
      <c r="AZ31">
        <f t="shared" si="74"/>
        <v>2.0764779708476837</v>
      </c>
      <c r="BA31">
        <f t="shared" si="75"/>
        <v>1.2164401182898734</v>
      </c>
      <c r="BB31">
        <f t="shared" si="76"/>
        <v>1.3757160054620181</v>
      </c>
      <c r="BC31">
        <f t="shared" si="77"/>
        <v>0.7007619653856656</v>
      </c>
      <c r="BD31">
        <f t="shared" si="78"/>
        <v>0.81015776097626924</v>
      </c>
      <c r="BE31">
        <f t="shared" si="79"/>
        <v>38.396977524013629</v>
      </c>
      <c r="BF31">
        <f t="shared" si="80"/>
        <v>0.99250363547653675</v>
      </c>
      <c r="BG31">
        <f t="shared" si="81"/>
        <v>91.083556586381889</v>
      </c>
      <c r="BH31">
        <f t="shared" si="82"/>
        <v>395.54938064105147</v>
      </c>
      <c r="BI31">
        <f t="shared" si="83"/>
        <v>2.6704553264556923E-3</v>
      </c>
    </row>
    <row r="32" spans="1:61">
      <c r="A32" s="1">
        <v>24</v>
      </c>
      <c r="B32" s="1" t="s">
        <v>105</v>
      </c>
      <c r="C32" s="1" t="s">
        <v>74</v>
      </c>
      <c r="D32" s="1">
        <v>0</v>
      </c>
      <c r="E32" s="1" t="s">
        <v>9</v>
      </c>
      <c r="F32" s="1" t="s">
        <v>104</v>
      </c>
      <c r="G32" s="1">
        <v>0</v>
      </c>
      <c r="H32" s="1">
        <v>3338</v>
      </c>
      <c r="I32" s="1">
        <v>0</v>
      </c>
      <c r="J32">
        <f t="shared" si="56"/>
        <v>0.72557506641182379</v>
      </c>
      <c r="K32">
        <f t="shared" si="57"/>
        <v>2.4839942802799655</v>
      </c>
      <c r="L32">
        <f t="shared" si="58"/>
        <v>394.3725257125476</v>
      </c>
      <c r="M32">
        <f t="shared" si="59"/>
        <v>3.1015394099224389</v>
      </c>
      <c r="N32">
        <f t="shared" si="60"/>
        <v>0.22513154721670037</v>
      </c>
      <c r="O32">
        <f t="shared" si="61"/>
        <v>13.963252067565918</v>
      </c>
      <c r="P32" s="1">
        <v>6</v>
      </c>
      <c r="Q32">
        <f t="shared" si="62"/>
        <v>1.4200000166893005</v>
      </c>
      <c r="R32" s="1">
        <v>1</v>
      </c>
      <c r="S32">
        <f t="shared" si="63"/>
        <v>2.8400000333786011</v>
      </c>
      <c r="T32" s="1">
        <v>21.620534896850586</v>
      </c>
      <c r="U32" s="1">
        <v>13.963252067565918</v>
      </c>
      <c r="V32" s="1">
        <v>21.687814712524414</v>
      </c>
      <c r="W32" s="1">
        <v>398.91607666015625</v>
      </c>
      <c r="X32" s="1">
        <v>396.5716552734375</v>
      </c>
      <c r="Y32" s="1">
        <v>10.415600776672363</v>
      </c>
      <c r="Z32" s="1">
        <v>14.081523895263672</v>
      </c>
      <c r="AA32" s="1">
        <v>39.236179351806641</v>
      </c>
      <c r="AB32" s="1">
        <v>53.045925140380859</v>
      </c>
      <c r="AC32" s="1">
        <v>500.47940063476562</v>
      </c>
      <c r="AD32" s="1">
        <v>31.720296859741211</v>
      </c>
      <c r="AE32" s="1">
        <v>519.71893310546875</v>
      </c>
      <c r="AF32" s="1">
        <v>97.669143676757812</v>
      </c>
      <c r="AG32" s="1">
        <v>14.517498016357422</v>
      </c>
      <c r="AH32" s="1">
        <v>-0.21527101099491119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64"/>
        <v>0.83413233439127588</v>
      </c>
      <c r="AQ32">
        <f t="shared" si="65"/>
        <v>3.1015394099224388E-3</v>
      </c>
      <c r="AR32">
        <f t="shared" si="66"/>
        <v>287.1132520675659</v>
      </c>
      <c r="AS32">
        <f t="shared" si="67"/>
        <v>294.77053489685056</v>
      </c>
      <c r="AT32">
        <f t="shared" si="68"/>
        <v>6.026856327723749</v>
      </c>
      <c r="AU32">
        <f t="shared" si="69"/>
        <v>-0.59473819799842309</v>
      </c>
      <c r="AV32">
        <f t="shared" si="70"/>
        <v>1.6004619277309062</v>
      </c>
      <c r="AW32">
        <f t="shared" si="71"/>
        <v>16.386566601092927</v>
      </c>
      <c r="AX32">
        <f t="shared" si="72"/>
        <v>2.3050427058292549</v>
      </c>
      <c r="AY32">
        <f t="shared" si="73"/>
        <v>17.791893482208252</v>
      </c>
      <c r="AZ32">
        <f t="shared" si="74"/>
        <v>2.0443259552748803</v>
      </c>
      <c r="BA32">
        <f t="shared" si="75"/>
        <v>1.3250472151724713</v>
      </c>
      <c r="BB32">
        <f t="shared" si="76"/>
        <v>1.3753303805142059</v>
      </c>
      <c r="BC32">
        <f t="shared" si="77"/>
        <v>0.66899557476067439</v>
      </c>
      <c r="BD32">
        <f t="shared" si="78"/>
        <v>0.88769091886078744</v>
      </c>
      <c r="BE32">
        <f t="shared" si="79"/>
        <v>38.518026875984674</v>
      </c>
      <c r="BF32">
        <f t="shared" si="80"/>
        <v>0.994454647649052</v>
      </c>
      <c r="BG32">
        <f t="shared" si="81"/>
        <v>92.380284697397713</v>
      </c>
      <c r="BH32">
        <f t="shared" si="82"/>
        <v>396.22675163676723</v>
      </c>
      <c r="BI32">
        <f t="shared" si="83"/>
        <v>1.6916785887769849E-3</v>
      </c>
    </row>
    <row r="33" spans="1:61">
      <c r="A33" s="1">
        <v>25</v>
      </c>
      <c r="B33" s="1" t="s">
        <v>106</v>
      </c>
      <c r="C33" s="1" t="s">
        <v>74</v>
      </c>
      <c r="D33" s="1">
        <v>0</v>
      </c>
      <c r="E33" s="1" t="s">
        <v>9</v>
      </c>
      <c r="F33" s="1" t="s">
        <v>104</v>
      </c>
      <c r="G33" s="1">
        <v>0</v>
      </c>
      <c r="H33" s="1">
        <v>3444.5</v>
      </c>
      <c r="I33" s="1">
        <v>0</v>
      </c>
      <c r="J33">
        <f t="shared" si="56"/>
        <v>1.4633929750922008</v>
      </c>
      <c r="K33">
        <f t="shared" si="57"/>
        <v>1.374244546577996</v>
      </c>
      <c r="L33">
        <f t="shared" si="58"/>
        <v>391.76948611974194</v>
      </c>
      <c r="M33">
        <f t="shared" si="59"/>
        <v>2.6329420305904776</v>
      </c>
      <c r="N33">
        <f t="shared" si="60"/>
        <v>0.27351318251617962</v>
      </c>
      <c r="O33">
        <f t="shared" si="61"/>
        <v>13.950375556945801</v>
      </c>
      <c r="P33" s="1">
        <v>6</v>
      </c>
      <c r="Q33">
        <f t="shared" si="62"/>
        <v>1.4200000166893005</v>
      </c>
      <c r="R33" s="1">
        <v>1</v>
      </c>
      <c r="S33">
        <f t="shared" si="63"/>
        <v>2.8400000333786011</v>
      </c>
      <c r="T33" s="1">
        <v>21.490732192993164</v>
      </c>
      <c r="U33" s="1">
        <v>13.950375556945801</v>
      </c>
      <c r="V33" s="1">
        <v>21.548883438110352</v>
      </c>
      <c r="W33" s="1">
        <v>398.8907470703125</v>
      </c>
      <c r="X33" s="1">
        <v>395.88668823242188</v>
      </c>
      <c r="Y33" s="1">
        <v>10.458945274353027</v>
      </c>
      <c r="Z33" s="1">
        <v>13.572660446166992</v>
      </c>
      <c r="AA33" s="1">
        <v>39.713108062744141</v>
      </c>
      <c r="AB33" s="1">
        <v>51.536033630371094</v>
      </c>
      <c r="AC33" s="1">
        <v>500.4708251953125</v>
      </c>
      <c r="AD33" s="1">
        <v>169.690673828125</v>
      </c>
      <c r="AE33" s="1">
        <v>182.30601501464844</v>
      </c>
      <c r="AF33" s="1">
        <v>97.667800903320312</v>
      </c>
      <c r="AG33" s="1">
        <v>14.517498016357422</v>
      </c>
      <c r="AH33" s="1">
        <v>-0.21527101099491119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64"/>
        <v>0.83411804199218742</v>
      </c>
      <c r="AQ33">
        <f t="shared" si="65"/>
        <v>2.6329420305904777E-3</v>
      </c>
      <c r="AR33">
        <f t="shared" si="66"/>
        <v>287.10037555694578</v>
      </c>
      <c r="AS33">
        <f t="shared" si="67"/>
        <v>294.64073219299314</v>
      </c>
      <c r="AT33">
        <f t="shared" si="68"/>
        <v>32.241227622769657</v>
      </c>
      <c r="AU33">
        <f t="shared" si="69"/>
        <v>-4.6826795198363927E-2</v>
      </c>
      <c r="AV33">
        <f t="shared" si="70"/>
        <v>1.599125080700788</v>
      </c>
      <c r="AW33">
        <f t="shared" si="71"/>
        <v>16.373104195145487</v>
      </c>
      <c r="AX33">
        <f t="shared" si="72"/>
        <v>2.8004437489784948</v>
      </c>
      <c r="AY33">
        <f t="shared" si="73"/>
        <v>17.720553874969482</v>
      </c>
      <c r="AZ33">
        <f t="shared" si="74"/>
        <v>2.0351579474133024</v>
      </c>
      <c r="BA33">
        <f t="shared" si="75"/>
        <v>0.92611012106754975</v>
      </c>
      <c r="BB33">
        <f t="shared" si="76"/>
        <v>1.3256118981846083</v>
      </c>
      <c r="BC33">
        <f t="shared" si="77"/>
        <v>0.70954604922869402</v>
      </c>
      <c r="BD33">
        <f t="shared" si="78"/>
        <v>0.60728607200136553</v>
      </c>
      <c r="BE33">
        <f t="shared" si="79"/>
        <v>38.26326417033907</v>
      </c>
      <c r="BF33">
        <f t="shared" si="80"/>
        <v>0.98960004911743138</v>
      </c>
      <c r="BG33">
        <f t="shared" si="81"/>
        <v>88.298373024918604</v>
      </c>
      <c r="BH33">
        <f t="shared" si="82"/>
        <v>395.19106129821222</v>
      </c>
      <c r="BI33">
        <f t="shared" si="83"/>
        <v>3.2696898146496898E-3</v>
      </c>
    </row>
    <row r="34" spans="1:61">
      <c r="A34" s="1">
        <v>26</v>
      </c>
      <c r="B34" s="1" t="s">
        <v>107</v>
      </c>
      <c r="C34" s="1" t="s">
        <v>74</v>
      </c>
      <c r="D34" s="1">
        <v>0</v>
      </c>
      <c r="E34" s="1" t="s">
        <v>80</v>
      </c>
      <c r="F34" s="1" t="s">
        <v>76</v>
      </c>
      <c r="G34" s="1">
        <v>0</v>
      </c>
      <c r="H34" s="1">
        <v>4516</v>
      </c>
      <c r="I34" s="1">
        <v>0</v>
      </c>
      <c r="J34">
        <f t="shared" si="56"/>
        <v>3.9896684054437173</v>
      </c>
      <c r="K34">
        <f t="shared" si="57"/>
        <v>0.92384245888052308</v>
      </c>
      <c r="L34">
        <f t="shared" si="58"/>
        <v>382.24980739088465</v>
      </c>
      <c r="M34">
        <f t="shared" si="59"/>
        <v>3.1745769110704289</v>
      </c>
      <c r="N34">
        <f t="shared" si="60"/>
        <v>0.42298437777252129</v>
      </c>
      <c r="O34">
        <f t="shared" si="61"/>
        <v>16.133672714233398</v>
      </c>
      <c r="P34" s="1">
        <v>5</v>
      </c>
      <c r="Q34">
        <f t="shared" si="62"/>
        <v>1.6395652592182159</v>
      </c>
      <c r="R34" s="1">
        <v>1</v>
      </c>
      <c r="S34">
        <f t="shared" si="63"/>
        <v>3.2791305184364319</v>
      </c>
      <c r="T34" s="1">
        <v>22.438987731933594</v>
      </c>
      <c r="U34" s="1">
        <v>16.133672714233398</v>
      </c>
      <c r="V34" s="1">
        <v>22.39459228515625</v>
      </c>
      <c r="W34" s="1">
        <v>398.70712280273438</v>
      </c>
      <c r="X34" s="1">
        <v>393.4732666015625</v>
      </c>
      <c r="Y34" s="1">
        <v>11.38669490814209</v>
      </c>
      <c r="Z34" s="1">
        <v>14.512261390686035</v>
      </c>
      <c r="AA34" s="1">
        <v>40.804893493652344</v>
      </c>
      <c r="AB34" s="1">
        <v>52.005546569824219</v>
      </c>
      <c r="AC34" s="1">
        <v>500.4703369140625</v>
      </c>
      <c r="AD34" s="1">
        <v>319.22640991210938</v>
      </c>
      <c r="AE34" s="1">
        <v>547.3375244140625</v>
      </c>
      <c r="AF34" s="1">
        <v>97.665824890136719</v>
      </c>
      <c r="AG34" s="1">
        <v>15.987377166748047</v>
      </c>
      <c r="AH34" s="1">
        <v>-0.18510438501834869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64"/>
        <v>1.0009406738281248</v>
      </c>
      <c r="AQ34">
        <f t="shared" si="65"/>
        <v>3.1745769110704289E-3</v>
      </c>
      <c r="AR34">
        <f t="shared" si="66"/>
        <v>289.28367271423338</v>
      </c>
      <c r="AS34">
        <f t="shared" si="67"/>
        <v>295.58898773193357</v>
      </c>
      <c r="AT34">
        <f t="shared" si="68"/>
        <v>60.653017122205711</v>
      </c>
      <c r="AU34">
        <f t="shared" si="69"/>
        <v>-0.12023231511634275</v>
      </c>
      <c r="AV34">
        <f t="shared" si="70"/>
        <v>1.8403363575151557</v>
      </c>
      <c r="AW34">
        <f t="shared" si="71"/>
        <v>18.843196784395474</v>
      </c>
      <c r="AX34">
        <f t="shared" si="72"/>
        <v>4.3309353937094386</v>
      </c>
      <c r="AY34">
        <f t="shared" si="73"/>
        <v>19.286330223083496</v>
      </c>
      <c r="AZ34">
        <f t="shared" si="74"/>
        <v>2.2448922155815985</v>
      </c>
      <c r="BA34">
        <f t="shared" si="75"/>
        <v>0.72077551235562565</v>
      </c>
      <c r="BB34">
        <f t="shared" si="76"/>
        <v>1.4173519797426344</v>
      </c>
      <c r="BC34">
        <f t="shared" si="77"/>
        <v>0.82754023583896408</v>
      </c>
      <c r="BD34">
        <f t="shared" si="78"/>
        <v>0.46518320131792246</v>
      </c>
      <c r="BE34">
        <f t="shared" si="79"/>
        <v>37.332742752926627</v>
      </c>
      <c r="BF34">
        <f t="shared" si="80"/>
        <v>0.97147592946373429</v>
      </c>
      <c r="BG34">
        <f t="shared" si="81"/>
        <v>81.763841779838415</v>
      </c>
      <c r="BH34">
        <f t="shared" si="82"/>
        <v>391.83074206127151</v>
      </c>
      <c r="BI34">
        <f t="shared" si="83"/>
        <v>8.3252940935836517E-3</v>
      </c>
    </row>
    <row r="35" spans="1:61">
      <c r="A35" s="1">
        <v>27</v>
      </c>
      <c r="B35" s="1" t="s">
        <v>108</v>
      </c>
      <c r="C35" s="1" t="s">
        <v>74</v>
      </c>
      <c r="D35" s="1">
        <v>0</v>
      </c>
      <c r="E35" s="1" t="s">
        <v>82</v>
      </c>
      <c r="F35" s="1" t="s">
        <v>76</v>
      </c>
      <c r="G35" s="1">
        <v>0</v>
      </c>
      <c r="H35" s="1">
        <v>4640</v>
      </c>
      <c r="I35" s="1">
        <v>0</v>
      </c>
      <c r="J35">
        <f t="shared" si="56"/>
        <v>4.3443896724456508</v>
      </c>
      <c r="K35">
        <f t="shared" si="57"/>
        <v>1.5709054970385867</v>
      </c>
      <c r="L35">
        <f t="shared" si="58"/>
        <v>385.08460336284173</v>
      </c>
      <c r="M35">
        <f t="shared" si="59"/>
        <v>3.4316868205739133</v>
      </c>
      <c r="N35">
        <f t="shared" si="60"/>
        <v>0.32565889379808821</v>
      </c>
      <c r="O35">
        <f t="shared" si="61"/>
        <v>16.168075561523438</v>
      </c>
      <c r="P35" s="1">
        <v>6</v>
      </c>
      <c r="Q35">
        <f t="shared" si="62"/>
        <v>1.4200000166893005</v>
      </c>
      <c r="R35" s="1">
        <v>1</v>
      </c>
      <c r="S35">
        <f t="shared" si="63"/>
        <v>2.8400000333786011</v>
      </c>
      <c r="T35" s="1">
        <v>22.897226333618164</v>
      </c>
      <c r="U35" s="1">
        <v>16.168075561523438</v>
      </c>
      <c r="V35" s="1">
        <v>22.840002059936523</v>
      </c>
      <c r="W35" s="1">
        <v>400.4384765625</v>
      </c>
      <c r="X35" s="1">
        <v>393.61056518554688</v>
      </c>
      <c r="Y35" s="1">
        <v>11.500044822692871</v>
      </c>
      <c r="Z35" s="1">
        <v>15.550322532653809</v>
      </c>
      <c r="AA35" s="1">
        <v>40.080615997314453</v>
      </c>
      <c r="AB35" s="1">
        <v>54.196880340576172</v>
      </c>
      <c r="AC35" s="1">
        <v>500.45797729492188</v>
      </c>
      <c r="AD35" s="1">
        <v>872.3153076171875</v>
      </c>
      <c r="AE35" s="1">
        <v>1030.385986328125</v>
      </c>
      <c r="AF35" s="1">
        <v>97.664909362792969</v>
      </c>
      <c r="AG35" s="1">
        <v>15.987377166748047</v>
      </c>
      <c r="AH35" s="1">
        <v>-0.18510438501834869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64"/>
        <v>0.83409662882486979</v>
      </c>
      <c r="AQ35">
        <f t="shared" si="65"/>
        <v>3.4316868205739133E-3</v>
      </c>
      <c r="AR35">
        <f t="shared" si="66"/>
        <v>289.31807556152341</v>
      </c>
      <c r="AS35">
        <f t="shared" si="67"/>
        <v>296.04722633361814</v>
      </c>
      <c r="AT35">
        <f t="shared" si="68"/>
        <v>165.73990636750386</v>
      </c>
      <c r="AU35">
        <f t="shared" si="69"/>
        <v>1.0442395824191246</v>
      </c>
      <c r="AV35">
        <f t="shared" si="70"/>
        <v>1.8443797345119197</v>
      </c>
      <c r="AW35">
        <f t="shared" si="71"/>
        <v>18.884773933088461</v>
      </c>
      <c r="AX35">
        <f t="shared" si="72"/>
        <v>3.3344514004346522</v>
      </c>
      <c r="AY35">
        <f t="shared" si="73"/>
        <v>19.532650947570801</v>
      </c>
      <c r="AZ35">
        <f t="shared" si="74"/>
        <v>2.2795551406361714</v>
      </c>
      <c r="BA35">
        <f t="shared" si="75"/>
        <v>1.0114412184208019</v>
      </c>
      <c r="BB35">
        <f t="shared" si="76"/>
        <v>1.5187208407138315</v>
      </c>
      <c r="BC35">
        <f t="shared" si="77"/>
        <v>0.76083429992233986</v>
      </c>
      <c r="BD35">
        <f t="shared" si="78"/>
        <v>0.66626015505888592</v>
      </c>
      <c r="BE35">
        <f t="shared" si="79"/>
        <v>37.609252884439016</v>
      </c>
      <c r="BF35">
        <f t="shared" si="80"/>
        <v>0.97833909306096489</v>
      </c>
      <c r="BG35">
        <f t="shared" si="81"/>
        <v>88.432332493123511</v>
      </c>
      <c r="BH35">
        <f t="shared" si="82"/>
        <v>391.54545040073316</v>
      </c>
      <c r="BI35">
        <f t="shared" si="83"/>
        <v>9.8120029641566835E-3</v>
      </c>
    </row>
    <row r="36" spans="1:61">
      <c r="A36" s="1">
        <v>28</v>
      </c>
      <c r="B36" s="1" t="s">
        <v>109</v>
      </c>
      <c r="C36" s="1" t="s">
        <v>74</v>
      </c>
      <c r="D36" s="1">
        <v>0</v>
      </c>
      <c r="E36" s="1" t="s">
        <v>94</v>
      </c>
      <c r="F36" s="1" t="s">
        <v>76</v>
      </c>
      <c r="G36" s="1">
        <v>0</v>
      </c>
      <c r="H36" s="1">
        <v>4785.5</v>
      </c>
      <c r="I36" s="1">
        <v>0</v>
      </c>
      <c r="J36">
        <f t="shared" si="56"/>
        <v>9.7836866426619</v>
      </c>
      <c r="K36">
        <f t="shared" si="57"/>
        <v>7.6131783581467607</v>
      </c>
      <c r="L36">
        <f t="shared" si="58"/>
        <v>378.5253851783645</v>
      </c>
      <c r="M36">
        <f t="shared" si="59"/>
        <v>4.6235082321829379</v>
      </c>
      <c r="N36">
        <f t="shared" si="60"/>
        <v>0.21433659183165554</v>
      </c>
      <c r="O36">
        <f t="shared" si="61"/>
        <v>16.499240875244141</v>
      </c>
      <c r="P36" s="1">
        <v>6</v>
      </c>
      <c r="Q36">
        <f t="shared" si="62"/>
        <v>1.4200000166893005</v>
      </c>
      <c r="R36" s="1">
        <v>1</v>
      </c>
      <c r="S36">
        <f t="shared" si="63"/>
        <v>2.8400000333786011</v>
      </c>
      <c r="T36" s="1">
        <v>23.416818618774414</v>
      </c>
      <c r="U36" s="1">
        <v>16.499240875244141</v>
      </c>
      <c r="V36" s="1">
        <v>23.320510864257812</v>
      </c>
      <c r="W36" s="1">
        <v>400.398681640625</v>
      </c>
      <c r="X36" s="1">
        <v>386.5260009765625</v>
      </c>
      <c r="Y36" s="1">
        <v>11.644439697265625</v>
      </c>
      <c r="Z36" s="1">
        <v>17.092994689941406</v>
      </c>
      <c r="AA36" s="1">
        <v>39.328414916992188</v>
      </c>
      <c r="AB36" s="1">
        <v>57.730594635009766</v>
      </c>
      <c r="AC36" s="1">
        <v>500.4422607421875</v>
      </c>
      <c r="AD36" s="1">
        <v>1154.1353759765625</v>
      </c>
      <c r="AE36" s="1">
        <v>1585.4637451171875</v>
      </c>
      <c r="AF36" s="1">
        <v>97.663742065429688</v>
      </c>
      <c r="AG36" s="1">
        <v>15.987377166748047</v>
      </c>
      <c r="AH36" s="1">
        <v>-0.18510438501834869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64"/>
        <v>0.83407043457031249</v>
      </c>
      <c r="AQ36">
        <f t="shared" si="65"/>
        <v>4.6235082321829379E-3</v>
      </c>
      <c r="AR36">
        <f t="shared" si="66"/>
        <v>289.64924087524412</v>
      </c>
      <c r="AS36">
        <f t="shared" si="67"/>
        <v>296.56681861877439</v>
      </c>
      <c r="AT36">
        <f t="shared" si="68"/>
        <v>219.28571868387371</v>
      </c>
      <c r="AU36">
        <f t="shared" si="69"/>
        <v>1.0839233289135866</v>
      </c>
      <c r="AV36">
        <f t="shared" si="70"/>
        <v>1.8837024163558524</v>
      </c>
      <c r="AW36">
        <f t="shared" si="71"/>
        <v>19.287633020388146</v>
      </c>
      <c r="AX36">
        <f t="shared" si="72"/>
        <v>2.1946383304467396</v>
      </c>
      <c r="AY36">
        <f t="shared" si="73"/>
        <v>19.958029747009277</v>
      </c>
      <c r="AZ36">
        <f t="shared" si="74"/>
        <v>2.3405211200121943</v>
      </c>
      <c r="BA36">
        <f t="shared" si="75"/>
        <v>2.0684069458513252</v>
      </c>
      <c r="BB36">
        <f t="shared" si="76"/>
        <v>1.6693658245241969</v>
      </c>
      <c r="BC36">
        <f t="shared" si="77"/>
        <v>0.67115529548799735</v>
      </c>
      <c r="BD36">
        <f t="shared" si="78"/>
        <v>1.4439260208231812</v>
      </c>
      <c r="BE36">
        <f t="shared" si="79"/>
        <v>36.968205583277211</v>
      </c>
      <c r="BF36">
        <f t="shared" si="80"/>
        <v>0.97930122222571225</v>
      </c>
      <c r="BG36">
        <f t="shared" si="81"/>
        <v>96.851333260308436</v>
      </c>
      <c r="BH36">
        <f t="shared" si="82"/>
        <v>381.87530491587239</v>
      </c>
      <c r="BI36">
        <f t="shared" si="83"/>
        <v>2.4813416404384284E-2</v>
      </c>
    </row>
    <row r="37" spans="1:61">
      <c r="A37" s="1">
        <v>29</v>
      </c>
      <c r="B37" s="1" t="s">
        <v>110</v>
      </c>
      <c r="C37" s="1" t="s">
        <v>74</v>
      </c>
      <c r="D37" s="1">
        <v>0</v>
      </c>
      <c r="E37" s="1" t="s">
        <v>80</v>
      </c>
      <c r="F37" s="1" t="s">
        <v>76</v>
      </c>
      <c r="G37" s="1">
        <v>0</v>
      </c>
      <c r="H37" s="1">
        <v>4869</v>
      </c>
      <c r="I37" s="1">
        <v>0</v>
      </c>
      <c r="J37">
        <f t="shared" si="56"/>
        <v>4.6348711887790337</v>
      </c>
      <c r="K37">
        <f t="shared" si="57"/>
        <v>0.75761374071806453</v>
      </c>
      <c r="L37">
        <f t="shared" si="58"/>
        <v>380.59555288181269</v>
      </c>
      <c r="M37">
        <f t="shared" si="59"/>
        <v>3.5570931437597957</v>
      </c>
      <c r="N37">
        <f t="shared" si="60"/>
        <v>0.54243159940612018</v>
      </c>
      <c r="O37">
        <f t="shared" si="61"/>
        <v>17.132749557495117</v>
      </c>
      <c r="P37" s="1">
        <v>4</v>
      </c>
      <c r="Q37">
        <f t="shared" si="62"/>
        <v>1.8591305017471313</v>
      </c>
      <c r="R37" s="1">
        <v>1</v>
      </c>
      <c r="S37">
        <f t="shared" si="63"/>
        <v>3.7182610034942627</v>
      </c>
      <c r="T37" s="1">
        <v>23.696001052856445</v>
      </c>
      <c r="U37" s="1">
        <v>17.132749557495117</v>
      </c>
      <c r="V37" s="1">
        <v>23.613170623779297</v>
      </c>
      <c r="W37" s="1">
        <v>400.3446044921875</v>
      </c>
      <c r="X37" s="1">
        <v>395.515380859375</v>
      </c>
      <c r="Y37" s="1">
        <v>11.722713470458984</v>
      </c>
      <c r="Z37" s="1">
        <v>14.524629592895508</v>
      </c>
      <c r="AA37" s="1">
        <v>38.932670593261719</v>
      </c>
      <c r="AB37" s="1">
        <v>48.238201141357422</v>
      </c>
      <c r="AC37" s="1">
        <v>500.43292236328125</v>
      </c>
      <c r="AD37" s="1">
        <v>577.2012939453125</v>
      </c>
      <c r="AE37" s="1">
        <v>750.8802490234375</v>
      </c>
      <c r="AF37" s="1">
        <v>97.665077209472656</v>
      </c>
      <c r="AG37" s="1">
        <v>15.987377166748047</v>
      </c>
      <c r="AH37" s="1">
        <v>-0.18510438501834869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64"/>
        <v>1.251082305908203</v>
      </c>
      <c r="AQ37">
        <f t="shared" si="65"/>
        <v>3.5570931437597956E-3</v>
      </c>
      <c r="AR37">
        <f t="shared" si="66"/>
        <v>290.28274955749509</v>
      </c>
      <c r="AS37">
        <f t="shared" si="67"/>
        <v>296.84600105285642</v>
      </c>
      <c r="AT37">
        <f t="shared" si="68"/>
        <v>109.66824447345425</v>
      </c>
      <c r="AU37">
        <f t="shared" si="69"/>
        <v>0.22961434532762176</v>
      </c>
      <c r="AV37">
        <f t="shared" si="70"/>
        <v>1.9609806700352514</v>
      </c>
      <c r="AW37">
        <f t="shared" si="71"/>
        <v>20.078627141504512</v>
      </c>
      <c r="AX37">
        <f t="shared" si="72"/>
        <v>5.5539975486090043</v>
      </c>
      <c r="AY37">
        <f t="shared" si="73"/>
        <v>20.414375305175781</v>
      </c>
      <c r="AZ37">
        <f t="shared" si="74"/>
        <v>2.4075093980405344</v>
      </c>
      <c r="BA37">
        <f t="shared" si="75"/>
        <v>0.62937543805621721</v>
      </c>
      <c r="BB37">
        <f t="shared" si="76"/>
        <v>1.4185490706291313</v>
      </c>
      <c r="BC37">
        <f t="shared" si="77"/>
        <v>0.98896032741140316</v>
      </c>
      <c r="BD37">
        <f t="shared" si="78"/>
        <v>0.40316956994605846</v>
      </c>
      <c r="BE37">
        <f t="shared" si="79"/>
        <v>37.170894057784174</v>
      </c>
      <c r="BF37">
        <f t="shared" si="80"/>
        <v>0.96227750246995569</v>
      </c>
      <c r="BG37">
        <f t="shared" si="81"/>
        <v>76.616291972788304</v>
      </c>
      <c r="BH37">
        <f t="shared" si="82"/>
        <v>393.83258449328571</v>
      </c>
      <c r="BI37">
        <f t="shared" si="83"/>
        <v>9.0166902952595312E-3</v>
      </c>
    </row>
    <row r="38" spans="1:61">
      <c r="A38" s="1">
        <v>30</v>
      </c>
      <c r="B38" s="1" t="s">
        <v>111</v>
      </c>
      <c r="C38" s="1" t="s">
        <v>74</v>
      </c>
      <c r="D38" s="1">
        <v>0</v>
      </c>
      <c r="E38" s="1" t="s">
        <v>82</v>
      </c>
      <c r="F38" s="1" t="s">
        <v>76</v>
      </c>
      <c r="G38" s="1">
        <v>0</v>
      </c>
      <c r="H38" s="1">
        <v>4999</v>
      </c>
      <c r="I38" s="1">
        <v>0</v>
      </c>
      <c r="J38">
        <f t="shared" si="56"/>
        <v>11.94236143300866</v>
      </c>
      <c r="K38">
        <f t="shared" si="57"/>
        <v>1.3868632909438492</v>
      </c>
      <c r="L38">
        <f t="shared" si="58"/>
        <v>366.9989994057002</v>
      </c>
      <c r="M38">
        <f t="shared" si="59"/>
        <v>4.5306265719979386</v>
      </c>
      <c r="N38">
        <f t="shared" si="60"/>
        <v>0.43745795694438283</v>
      </c>
      <c r="O38">
        <f t="shared" si="61"/>
        <v>17.331718444824219</v>
      </c>
      <c r="P38" s="1">
        <v>4.5</v>
      </c>
      <c r="Q38">
        <f t="shared" si="62"/>
        <v>1.7493478804826736</v>
      </c>
      <c r="R38" s="1">
        <v>1</v>
      </c>
      <c r="S38">
        <f t="shared" si="63"/>
        <v>3.4986957609653473</v>
      </c>
      <c r="T38" s="1">
        <v>24.324733734130859</v>
      </c>
      <c r="U38" s="1">
        <v>17.331718444824219</v>
      </c>
      <c r="V38" s="1">
        <v>24.197851181030273</v>
      </c>
      <c r="W38" s="1">
        <v>400.41595458984375</v>
      </c>
      <c r="X38" s="1">
        <v>388.09622192382812</v>
      </c>
      <c r="Y38" s="1">
        <v>11.844618797302246</v>
      </c>
      <c r="Z38" s="1">
        <v>15.853996276855469</v>
      </c>
      <c r="AA38" s="1">
        <v>37.879146575927734</v>
      </c>
      <c r="AB38" s="1">
        <v>50.701156616210938</v>
      </c>
      <c r="AC38" s="1">
        <v>500.44155883789062</v>
      </c>
      <c r="AD38" s="1">
        <v>1197.820556640625</v>
      </c>
      <c r="AE38" s="1">
        <v>1309.3992919921875</v>
      </c>
      <c r="AF38" s="1">
        <v>97.663780212402344</v>
      </c>
      <c r="AG38" s="1">
        <v>15.987377166748047</v>
      </c>
      <c r="AH38" s="1">
        <v>-0.18510438501834869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64"/>
        <v>1.1120923529730902</v>
      </c>
      <c r="AQ38">
        <f t="shared" si="65"/>
        <v>4.5306265719979389E-3</v>
      </c>
      <c r="AR38">
        <f t="shared" si="66"/>
        <v>290.4817184448242</v>
      </c>
      <c r="AS38">
        <f t="shared" si="67"/>
        <v>297.47473373413084</v>
      </c>
      <c r="AT38">
        <f t="shared" si="68"/>
        <v>227.585902905892</v>
      </c>
      <c r="AU38">
        <f t="shared" si="69"/>
        <v>1.0385980601820222</v>
      </c>
      <c r="AV38">
        <f t="shared" si="70"/>
        <v>1.9858191648154404</v>
      </c>
      <c r="AW38">
        <f t="shared" si="71"/>
        <v>20.333220365795967</v>
      </c>
      <c r="AX38">
        <f t="shared" si="72"/>
        <v>4.4792240889404979</v>
      </c>
      <c r="AY38">
        <f t="shared" si="73"/>
        <v>20.828226089477539</v>
      </c>
      <c r="AZ38">
        <f t="shared" si="74"/>
        <v>2.4697059789964992</v>
      </c>
      <c r="BA38">
        <f t="shared" si="75"/>
        <v>0.99317450991970535</v>
      </c>
      <c r="BB38">
        <f t="shared" si="76"/>
        <v>1.5483612078710576</v>
      </c>
      <c r="BC38">
        <f t="shared" si="77"/>
        <v>0.92134477112544166</v>
      </c>
      <c r="BD38">
        <f t="shared" si="78"/>
        <v>0.64714152103905975</v>
      </c>
      <c r="BE38">
        <f t="shared" si="79"/>
        <v>35.842509616129888</v>
      </c>
      <c r="BF38">
        <f t="shared" si="80"/>
        <v>0.9456391963478874</v>
      </c>
      <c r="BG38">
        <f t="shared" si="81"/>
        <v>83.933604728720667</v>
      </c>
      <c r="BH38">
        <f t="shared" si="82"/>
        <v>383.48816536902973</v>
      </c>
      <c r="BI38">
        <f t="shared" si="83"/>
        <v>2.6138106324118067E-2</v>
      </c>
    </row>
    <row r="39" spans="1:61">
      <c r="A39" s="1">
        <v>31</v>
      </c>
      <c r="B39" s="1" t="s">
        <v>112</v>
      </c>
      <c r="C39" s="1" t="s">
        <v>74</v>
      </c>
      <c r="D39" s="1">
        <v>0</v>
      </c>
      <c r="E39" s="1" t="s">
        <v>94</v>
      </c>
      <c r="F39" s="1" t="s">
        <v>76</v>
      </c>
      <c r="G39" s="1">
        <v>0</v>
      </c>
      <c r="H39" s="1">
        <v>5123</v>
      </c>
      <c r="I39" s="1">
        <v>0</v>
      </c>
      <c r="J39">
        <f t="shared" si="56"/>
        <v>9.0215923813895476</v>
      </c>
      <c r="K39">
        <f t="shared" si="57"/>
        <v>1.3557388248718947</v>
      </c>
      <c r="L39">
        <f t="shared" si="58"/>
        <v>372.49507791674495</v>
      </c>
      <c r="M39">
        <f t="shared" si="59"/>
        <v>4.4467440055710785</v>
      </c>
      <c r="N39">
        <f t="shared" si="60"/>
        <v>0.44433946655543544</v>
      </c>
      <c r="O39">
        <f t="shared" si="61"/>
        <v>17.751789093017578</v>
      </c>
      <c r="P39" s="1">
        <v>5</v>
      </c>
      <c r="Q39">
        <f t="shared" si="62"/>
        <v>1.6395652592182159</v>
      </c>
      <c r="R39" s="1">
        <v>1</v>
      </c>
      <c r="S39">
        <f t="shared" si="63"/>
        <v>3.2791305184364319</v>
      </c>
      <c r="T39" s="1">
        <v>24.810993194580078</v>
      </c>
      <c r="U39" s="1">
        <v>17.751789093017578</v>
      </c>
      <c r="V39" s="1">
        <v>24.674211502075195</v>
      </c>
      <c r="W39" s="1">
        <v>400.36407470703125</v>
      </c>
      <c r="X39" s="1">
        <v>389.61892700195312</v>
      </c>
      <c r="Y39" s="1">
        <v>11.959583282470703</v>
      </c>
      <c r="Z39" s="1">
        <v>16.330059051513672</v>
      </c>
      <c r="AA39" s="1">
        <v>37.149791717529297</v>
      </c>
      <c r="AB39" s="1">
        <v>50.725704193115234</v>
      </c>
      <c r="AC39" s="1">
        <v>500.41787719726562</v>
      </c>
      <c r="AD39" s="1">
        <v>1189.04638671875</v>
      </c>
      <c r="AE39" s="1">
        <v>1345.086669921875</v>
      </c>
      <c r="AF39" s="1">
        <v>97.662117004394531</v>
      </c>
      <c r="AG39" s="1">
        <v>15.987377166748047</v>
      </c>
      <c r="AH39" s="1">
        <v>-0.18510438501834869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64"/>
        <v>1.0008357543945312</v>
      </c>
      <c r="AQ39">
        <f t="shared" si="65"/>
        <v>4.4467440055710782E-3</v>
      </c>
      <c r="AR39">
        <f t="shared" si="66"/>
        <v>290.90178909301756</v>
      </c>
      <c r="AS39">
        <f t="shared" si="67"/>
        <v>297.96099319458006</v>
      </c>
      <c r="AT39">
        <f t="shared" si="68"/>
        <v>225.918810641655</v>
      </c>
      <c r="AU39">
        <f t="shared" si="69"/>
        <v>1.1326944761773203</v>
      </c>
      <c r="AV39">
        <f t="shared" si="70"/>
        <v>2.0391676043330356</v>
      </c>
      <c r="AW39">
        <f t="shared" si="71"/>
        <v>20.879821847823333</v>
      </c>
      <c r="AX39">
        <f t="shared" si="72"/>
        <v>4.5497627963096612</v>
      </c>
      <c r="AY39">
        <f t="shared" si="73"/>
        <v>21.281391143798828</v>
      </c>
      <c r="AZ39">
        <f t="shared" si="74"/>
        <v>2.5394210339475811</v>
      </c>
      <c r="BA39">
        <f t="shared" si="75"/>
        <v>0.95917365223791085</v>
      </c>
      <c r="BB39">
        <f t="shared" si="76"/>
        <v>1.5948281377776001</v>
      </c>
      <c r="BC39">
        <f t="shared" si="77"/>
        <v>0.94459289616998099</v>
      </c>
      <c r="BD39">
        <f t="shared" si="78"/>
        <v>0.62579711311011565</v>
      </c>
      <c r="BE39">
        <f t="shared" si="79"/>
        <v>36.378657883066204</v>
      </c>
      <c r="BF39">
        <f t="shared" si="80"/>
        <v>0.95604975041389006</v>
      </c>
      <c r="BG39">
        <f t="shared" si="81"/>
        <v>84.291333985977829</v>
      </c>
      <c r="BH39">
        <f t="shared" si="82"/>
        <v>385.9047870351539</v>
      </c>
      <c r="BI39">
        <f t="shared" si="83"/>
        <v>1.9705432066479837E-2</v>
      </c>
    </row>
    <row r="40" spans="1:61">
      <c r="A40" s="1">
        <v>32</v>
      </c>
      <c r="B40" s="1" t="s">
        <v>113</v>
      </c>
      <c r="C40" s="1" t="s">
        <v>74</v>
      </c>
      <c r="D40" s="1">
        <v>0</v>
      </c>
      <c r="E40" s="1" t="s">
        <v>75</v>
      </c>
      <c r="F40" s="1" t="s">
        <v>96</v>
      </c>
      <c r="G40" s="1">
        <v>0</v>
      </c>
      <c r="H40" s="1">
        <v>5277</v>
      </c>
      <c r="I40" s="1">
        <v>0</v>
      </c>
      <c r="J40">
        <f t="shared" si="56"/>
        <v>14.519042681679652</v>
      </c>
      <c r="K40">
        <f t="shared" si="57"/>
        <v>1.8031479478773247</v>
      </c>
      <c r="L40">
        <f t="shared" si="58"/>
        <v>372.14629276413058</v>
      </c>
      <c r="M40">
        <f t="shared" si="59"/>
        <v>8.2484088360998964</v>
      </c>
      <c r="N40">
        <f t="shared" si="60"/>
        <v>0.61052629926924951</v>
      </c>
      <c r="O40">
        <f t="shared" si="61"/>
        <v>18.282739639282227</v>
      </c>
      <c r="P40" s="1">
        <v>2</v>
      </c>
      <c r="Q40">
        <f t="shared" si="62"/>
        <v>2.2982609868049622</v>
      </c>
      <c r="R40" s="1">
        <v>1</v>
      </c>
      <c r="S40">
        <f t="shared" si="63"/>
        <v>4.5965219736099243</v>
      </c>
      <c r="T40" s="1">
        <v>25.200532913208008</v>
      </c>
      <c r="U40" s="1">
        <v>18.282739639282227</v>
      </c>
      <c r="V40" s="1">
        <v>25.030336380004883</v>
      </c>
      <c r="W40" s="1">
        <v>400.19674682617188</v>
      </c>
      <c r="X40" s="1">
        <v>393.09811401367188</v>
      </c>
      <c r="Y40" s="1">
        <v>12.091050148010254</v>
      </c>
      <c r="Z40" s="1">
        <v>15.33708667755127</v>
      </c>
      <c r="AA40" s="1">
        <v>36.696372985839844</v>
      </c>
      <c r="AB40" s="1">
        <v>46.548103332519531</v>
      </c>
      <c r="AC40" s="1">
        <v>500.41964721679688</v>
      </c>
      <c r="AD40" s="1">
        <v>1391.324951171875</v>
      </c>
      <c r="AE40" s="1">
        <v>1520.765869140625</v>
      </c>
      <c r="AF40" s="1">
        <v>97.663108825683594</v>
      </c>
      <c r="AG40" s="1">
        <v>15.987377166748047</v>
      </c>
      <c r="AH40" s="1">
        <v>-0.18510438501834869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64"/>
        <v>2.5020982360839841</v>
      </c>
      <c r="AQ40">
        <f t="shared" si="65"/>
        <v>8.2484088360998964E-3</v>
      </c>
      <c r="AR40">
        <f t="shared" si="66"/>
        <v>291.4327396392822</v>
      </c>
      <c r="AS40">
        <f t="shared" si="67"/>
        <v>298.35053291320799</v>
      </c>
      <c r="AT40">
        <f t="shared" si="68"/>
        <v>264.35173740547907</v>
      </c>
      <c r="AU40">
        <f t="shared" si="69"/>
        <v>-0.17816530983704237</v>
      </c>
      <c r="AV40">
        <f t="shared" si="70"/>
        <v>2.1083938645278812</v>
      </c>
      <c r="AW40">
        <f t="shared" si="71"/>
        <v>21.588436922391033</v>
      </c>
      <c r="AX40">
        <f t="shared" si="72"/>
        <v>6.2513502448397631</v>
      </c>
      <c r="AY40">
        <f t="shared" si="73"/>
        <v>21.741636276245117</v>
      </c>
      <c r="AZ40">
        <f t="shared" si="74"/>
        <v>2.6119831020845163</v>
      </c>
      <c r="BA40">
        <f t="shared" si="75"/>
        <v>1.2950994763432471</v>
      </c>
      <c r="BB40">
        <f t="shared" si="76"/>
        <v>1.4978675652586317</v>
      </c>
      <c r="BC40">
        <f t="shared" si="77"/>
        <v>1.1141155368258846</v>
      </c>
      <c r="BD40">
        <f t="shared" si="78"/>
        <v>0.84360528063342566</v>
      </c>
      <c r="BE40">
        <f t="shared" si="79"/>
        <v>36.344963889297993</v>
      </c>
      <c r="BF40">
        <f t="shared" si="80"/>
        <v>0.94670078409785352</v>
      </c>
      <c r="BG40">
        <f t="shared" si="81"/>
        <v>78.810650818428712</v>
      </c>
      <c r="BH40">
        <f t="shared" si="82"/>
        <v>388.83386645153655</v>
      </c>
      <c r="BI40">
        <f t="shared" si="83"/>
        <v>2.942786885942034E-2</v>
      </c>
    </row>
    <row r="41" spans="1:61">
      <c r="A41" s="1">
        <v>33</v>
      </c>
      <c r="B41" s="1" t="s">
        <v>114</v>
      </c>
      <c r="C41" s="1" t="s">
        <v>74</v>
      </c>
      <c r="D41" s="1">
        <v>0</v>
      </c>
      <c r="E41" s="1" t="s">
        <v>78</v>
      </c>
      <c r="F41" s="1" t="s">
        <v>96</v>
      </c>
      <c r="G41" s="1">
        <v>0</v>
      </c>
      <c r="H41" s="1">
        <v>5404.5</v>
      </c>
      <c r="I41" s="1">
        <v>0</v>
      </c>
      <c r="J41">
        <f t="shared" si="56"/>
        <v>16.762762916512663</v>
      </c>
      <c r="K41">
        <f t="shared" si="57"/>
        <v>1.340853483910166</v>
      </c>
      <c r="L41">
        <f t="shared" si="58"/>
        <v>361.34194149299117</v>
      </c>
      <c r="M41">
        <f t="shared" si="59"/>
        <v>7.0806296065942549</v>
      </c>
      <c r="N41">
        <f t="shared" si="60"/>
        <v>0.66087731020275386</v>
      </c>
      <c r="O41">
        <f t="shared" si="61"/>
        <v>18.902006149291992</v>
      </c>
      <c r="P41" s="1">
        <v>2.5</v>
      </c>
      <c r="Q41">
        <f t="shared" si="62"/>
        <v>2.1884783655405045</v>
      </c>
      <c r="R41" s="1">
        <v>1</v>
      </c>
      <c r="S41">
        <f t="shared" si="63"/>
        <v>4.3769567310810089</v>
      </c>
      <c r="T41" s="1">
        <v>25.744573593139648</v>
      </c>
      <c r="U41" s="1">
        <v>18.902006149291992</v>
      </c>
      <c r="V41" s="1">
        <v>25.545221328735352</v>
      </c>
      <c r="W41" s="1">
        <v>400.3575439453125</v>
      </c>
      <c r="X41" s="1">
        <v>390.60110473632812</v>
      </c>
      <c r="Y41" s="1">
        <v>12.192841529846191</v>
      </c>
      <c r="Z41" s="1">
        <v>15.674880981445312</v>
      </c>
      <c r="AA41" s="1">
        <v>35.828330993652344</v>
      </c>
      <c r="AB41" s="1">
        <v>46.060211181640625</v>
      </c>
      <c r="AC41" s="1">
        <v>500.39938354492188</v>
      </c>
      <c r="AD41" s="1">
        <v>1253.6422119140625</v>
      </c>
      <c r="AE41" s="1">
        <v>1394.0555419921875</v>
      </c>
      <c r="AF41" s="1">
        <v>97.66290283203125</v>
      </c>
      <c r="AG41" s="1">
        <v>15.987377166748047</v>
      </c>
      <c r="AH41" s="1">
        <v>-0.18510438501834869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64"/>
        <v>2.0015975341796874</v>
      </c>
      <c r="AQ41">
        <f t="shared" si="65"/>
        <v>7.0806296065942546E-3</v>
      </c>
      <c r="AR41">
        <f t="shared" si="66"/>
        <v>292.05200614929197</v>
      </c>
      <c r="AS41">
        <f t="shared" si="67"/>
        <v>298.89457359313963</v>
      </c>
      <c r="AT41">
        <f t="shared" si="68"/>
        <v>238.19201727475593</v>
      </c>
      <c r="AU41">
        <f t="shared" si="69"/>
        <v>1.6303226331846613E-2</v>
      </c>
      <c r="AV41">
        <f t="shared" si="70"/>
        <v>2.1917316883973021</v>
      </c>
      <c r="AW41">
        <f t="shared" si="71"/>
        <v>22.44180364131531</v>
      </c>
      <c r="AX41">
        <f t="shared" si="72"/>
        <v>6.7669226598699979</v>
      </c>
      <c r="AY41">
        <f t="shared" si="73"/>
        <v>22.32328987121582</v>
      </c>
      <c r="AZ41">
        <f t="shared" si="74"/>
        <v>2.7062784249402827</v>
      </c>
      <c r="BA41">
        <f t="shared" si="75"/>
        <v>1.0264170130038288</v>
      </c>
      <c r="BB41">
        <f t="shared" si="76"/>
        <v>1.5308543781945483</v>
      </c>
      <c r="BC41">
        <f t="shared" si="77"/>
        <v>1.1754240467457344</v>
      </c>
      <c r="BD41">
        <f t="shared" si="78"/>
        <v>0.66389041452640085</v>
      </c>
      <c r="BE41">
        <f t="shared" si="79"/>
        <v>35.289702921167518</v>
      </c>
      <c r="BF41">
        <f t="shared" si="80"/>
        <v>0.92509195983178771</v>
      </c>
      <c r="BG41">
        <f t="shared" si="81"/>
        <v>76.469411239392343</v>
      </c>
      <c r="BH41">
        <f t="shared" si="82"/>
        <v>385.43090742169687</v>
      </c>
      <c r="BI41">
        <f t="shared" si="83"/>
        <v>3.325728648867262E-2</v>
      </c>
    </row>
    <row r="42" spans="1:61">
      <c r="A42" s="1">
        <v>34</v>
      </c>
      <c r="B42" s="1" t="s">
        <v>115</v>
      </c>
      <c r="C42" s="1" t="s">
        <v>74</v>
      </c>
      <c r="D42" s="1">
        <v>0</v>
      </c>
      <c r="E42" s="1" t="s">
        <v>80</v>
      </c>
      <c r="F42" s="1" t="s">
        <v>96</v>
      </c>
      <c r="G42" s="1">
        <v>0</v>
      </c>
      <c r="H42" s="1">
        <v>5508.5</v>
      </c>
      <c r="I42" s="1">
        <v>0</v>
      </c>
      <c r="J42">
        <f t="shared" si="56"/>
        <v>10.878052064680315</v>
      </c>
      <c r="K42">
        <f t="shared" si="57"/>
        <v>1.4543009695789078</v>
      </c>
      <c r="L42">
        <f t="shared" si="58"/>
        <v>373.46082729028785</v>
      </c>
      <c r="M42">
        <f t="shared" si="59"/>
        <v>8.1565544053239574</v>
      </c>
      <c r="N42">
        <f t="shared" si="60"/>
        <v>0.71519204020272764</v>
      </c>
      <c r="O42">
        <f t="shared" si="61"/>
        <v>19.710870742797852</v>
      </c>
      <c r="P42" s="1">
        <v>2.5</v>
      </c>
      <c r="Q42">
        <f t="shared" si="62"/>
        <v>2.1884783655405045</v>
      </c>
      <c r="R42" s="1">
        <v>1</v>
      </c>
      <c r="S42">
        <f t="shared" si="63"/>
        <v>4.3769567310810089</v>
      </c>
      <c r="T42" s="1">
        <v>26.09637451171875</v>
      </c>
      <c r="U42" s="1">
        <v>19.710870742797852</v>
      </c>
      <c r="V42" s="1">
        <v>25.932809829711914</v>
      </c>
      <c r="W42" s="1">
        <v>400.28976440429688</v>
      </c>
      <c r="X42" s="1">
        <v>393.25241088867188</v>
      </c>
      <c r="Y42" s="1">
        <v>12.269078254699707</v>
      </c>
      <c r="Z42" s="1">
        <v>16.277856826782227</v>
      </c>
      <c r="AA42" s="1">
        <v>35.308975219726562</v>
      </c>
      <c r="AB42" s="1">
        <v>46.845771789550781</v>
      </c>
      <c r="AC42" s="1">
        <v>500.38827514648438</v>
      </c>
      <c r="AD42" s="1">
        <v>557.8846435546875</v>
      </c>
      <c r="AE42" s="1">
        <v>869.90625</v>
      </c>
      <c r="AF42" s="1">
        <v>97.662384033203125</v>
      </c>
      <c r="AG42" s="1">
        <v>15.987377166748047</v>
      </c>
      <c r="AH42" s="1">
        <v>-0.18510438501834869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64"/>
        <v>2.0015531005859373</v>
      </c>
      <c r="AQ42">
        <f t="shared" si="65"/>
        <v>8.1565544053239566E-3</v>
      </c>
      <c r="AR42">
        <f t="shared" si="66"/>
        <v>292.86087074279783</v>
      </c>
      <c r="AS42">
        <f t="shared" si="67"/>
        <v>299.24637451171873</v>
      </c>
      <c r="AT42">
        <f t="shared" si="68"/>
        <v>105.99808094528998</v>
      </c>
      <c r="AU42">
        <f t="shared" si="69"/>
        <v>-1.4783432168697808</v>
      </c>
      <c r="AV42">
        <f t="shared" si="70"/>
        <v>2.3049263448574306</v>
      </c>
      <c r="AW42">
        <f t="shared" si="71"/>
        <v>23.600963335830556</v>
      </c>
      <c r="AX42">
        <f t="shared" si="72"/>
        <v>7.3231065090483298</v>
      </c>
      <c r="AY42">
        <f t="shared" si="73"/>
        <v>22.903622627258301</v>
      </c>
      <c r="AZ42">
        <f t="shared" si="74"/>
        <v>2.8033152629805342</v>
      </c>
      <c r="BA42">
        <f t="shared" si="75"/>
        <v>1.0916019741497056</v>
      </c>
      <c r="BB42">
        <f t="shared" si="76"/>
        <v>1.589734304654703</v>
      </c>
      <c r="BC42">
        <f t="shared" si="77"/>
        <v>1.2135809583258312</v>
      </c>
      <c r="BD42">
        <f t="shared" si="78"/>
        <v>0.70762004037252413</v>
      </c>
      <c r="BE42">
        <f t="shared" si="79"/>
        <v>36.473074736181836</v>
      </c>
      <c r="BF42">
        <f t="shared" si="80"/>
        <v>0.94967206036026841</v>
      </c>
      <c r="BG42">
        <f t="shared" si="81"/>
        <v>76.235826554628076</v>
      </c>
      <c r="BH42">
        <f t="shared" si="82"/>
        <v>389.89725542573643</v>
      </c>
      <c r="BI42">
        <f t="shared" si="83"/>
        <v>2.1269636523849247E-2</v>
      </c>
    </row>
    <row r="43" spans="1:61">
      <c r="A43" s="1">
        <v>35</v>
      </c>
      <c r="B43" s="1" t="s">
        <v>116</v>
      </c>
      <c r="C43" s="1" t="s">
        <v>74</v>
      </c>
      <c r="D43" s="1">
        <v>0</v>
      </c>
      <c r="E43" s="1" t="s">
        <v>78</v>
      </c>
      <c r="F43" s="1" t="s">
        <v>96</v>
      </c>
      <c r="G43" s="1">
        <v>0</v>
      </c>
      <c r="H43" s="1">
        <v>5698.5</v>
      </c>
      <c r="I43" s="1">
        <v>0</v>
      </c>
      <c r="J43">
        <f t="shared" si="56"/>
        <v>23.271693437446011</v>
      </c>
      <c r="K43">
        <f t="shared" si="57"/>
        <v>1.8065861712072615</v>
      </c>
      <c r="L43">
        <f t="shared" si="58"/>
        <v>359.91765577241745</v>
      </c>
      <c r="M43">
        <f t="shared" si="59"/>
        <v>10.865831703535529</v>
      </c>
      <c r="N43">
        <f t="shared" si="60"/>
        <v>0.79180097569255081</v>
      </c>
      <c r="O43">
        <f t="shared" si="61"/>
        <v>19.788909912109375</v>
      </c>
      <c r="P43" s="1">
        <v>1.5</v>
      </c>
      <c r="Q43">
        <f t="shared" si="62"/>
        <v>2.4080436080694199</v>
      </c>
      <c r="R43" s="1">
        <v>1</v>
      </c>
      <c r="S43">
        <f t="shared" si="63"/>
        <v>4.8160872161388397</v>
      </c>
      <c r="T43" s="1">
        <v>26.828254699707031</v>
      </c>
      <c r="U43" s="1">
        <v>19.788909912109375</v>
      </c>
      <c r="V43" s="1">
        <v>26.630447387695312</v>
      </c>
      <c r="W43" s="1">
        <v>400.18038940429688</v>
      </c>
      <c r="X43" s="1">
        <v>391.92770385742188</v>
      </c>
      <c r="Y43" s="1">
        <v>12.402678489685059</v>
      </c>
      <c r="Z43" s="1">
        <v>15.60905647277832</v>
      </c>
      <c r="AA43" s="1">
        <v>34.183406829833984</v>
      </c>
      <c r="AB43" s="1">
        <v>43.020603179931641</v>
      </c>
      <c r="AC43" s="1">
        <v>500.38827514648438</v>
      </c>
      <c r="AD43" s="1">
        <v>1321.4267578125</v>
      </c>
      <c r="AE43" s="1">
        <v>1510.550048828125</v>
      </c>
      <c r="AF43" s="1">
        <v>97.655654907226562</v>
      </c>
      <c r="AG43" s="1">
        <v>15.987377166748047</v>
      </c>
      <c r="AH43" s="1">
        <v>-0.18510438501834869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64"/>
        <v>3.3359218343098953</v>
      </c>
      <c r="AQ43">
        <f t="shared" si="65"/>
        <v>1.0865831703535528E-2</v>
      </c>
      <c r="AR43">
        <f t="shared" si="66"/>
        <v>292.93890991210935</v>
      </c>
      <c r="AS43">
        <f t="shared" si="67"/>
        <v>299.97825469970701</v>
      </c>
      <c r="AT43">
        <f t="shared" si="68"/>
        <v>251.0710808338481</v>
      </c>
      <c r="AU43">
        <f t="shared" si="69"/>
        <v>-1.1074229250286021</v>
      </c>
      <c r="AV43">
        <f t="shared" si="70"/>
        <v>2.3161136080256015</v>
      </c>
      <c r="AW43">
        <f t="shared" si="71"/>
        <v>23.717147872552008</v>
      </c>
      <c r="AX43">
        <f t="shared" si="72"/>
        <v>8.1080913997736879</v>
      </c>
      <c r="AY43">
        <f t="shared" si="73"/>
        <v>23.308582305908203</v>
      </c>
      <c r="AZ43">
        <f t="shared" si="74"/>
        <v>2.8728185615227773</v>
      </c>
      <c r="BA43">
        <f t="shared" si="75"/>
        <v>1.313771049109689</v>
      </c>
      <c r="BB43">
        <f t="shared" si="76"/>
        <v>1.5243126323330507</v>
      </c>
      <c r="BC43">
        <f t="shared" si="77"/>
        <v>1.3485059291897266</v>
      </c>
      <c r="BD43">
        <f t="shared" si="78"/>
        <v>0.85461933506661769</v>
      </c>
      <c r="BE43">
        <f t="shared" si="79"/>
        <v>35.14799438712916</v>
      </c>
      <c r="BF43">
        <f t="shared" si="80"/>
        <v>0.91832665114010603</v>
      </c>
      <c r="BG43">
        <f t="shared" si="81"/>
        <v>74.640433157126978</v>
      </c>
      <c r="BH43">
        <f t="shared" si="82"/>
        <v>385.40440294308758</v>
      </c>
      <c r="BI43">
        <f t="shared" si="83"/>
        <v>4.5069782939852469E-2</v>
      </c>
    </row>
    <row r="44" spans="1:61">
      <c r="A44" s="1">
        <v>36</v>
      </c>
      <c r="B44" s="1" t="s">
        <v>117</v>
      </c>
      <c r="C44" s="1" t="s">
        <v>74</v>
      </c>
      <c r="D44" s="1">
        <v>0</v>
      </c>
      <c r="E44" s="1" t="s">
        <v>80</v>
      </c>
      <c r="F44" s="1" t="s">
        <v>96</v>
      </c>
      <c r="G44" s="1">
        <v>0</v>
      </c>
      <c r="H44" s="1">
        <v>5821</v>
      </c>
      <c r="I44" s="1">
        <v>0</v>
      </c>
      <c r="J44">
        <f t="shared" si="56"/>
        <v>9.3573775308254561</v>
      </c>
      <c r="K44">
        <f t="shared" si="57"/>
        <v>1.4967778795528248</v>
      </c>
      <c r="L44">
        <f t="shared" si="58"/>
        <v>376.1416865172132</v>
      </c>
      <c r="M44">
        <f t="shared" si="59"/>
        <v>8.7064835015297142</v>
      </c>
      <c r="N44">
        <f t="shared" si="60"/>
        <v>0.7465856920108298</v>
      </c>
      <c r="O44">
        <f t="shared" si="61"/>
        <v>20.250776290893555</v>
      </c>
      <c r="P44" s="1">
        <v>2.5</v>
      </c>
      <c r="Q44">
        <f t="shared" si="62"/>
        <v>2.1884783655405045</v>
      </c>
      <c r="R44" s="1">
        <v>1</v>
      </c>
      <c r="S44">
        <f t="shared" si="63"/>
        <v>4.3769567310810089</v>
      </c>
      <c r="T44" s="1">
        <v>27.151390075683594</v>
      </c>
      <c r="U44" s="1">
        <v>20.250776290893555</v>
      </c>
      <c r="V44" s="1">
        <v>27.034868240356445</v>
      </c>
      <c r="W44" s="1">
        <v>400.09274291992188</v>
      </c>
      <c r="X44" s="1">
        <v>393.70468139648438</v>
      </c>
      <c r="Y44" s="1">
        <v>12.483332633972168</v>
      </c>
      <c r="Z44" s="1">
        <v>16.760585784912109</v>
      </c>
      <c r="AA44" s="1">
        <v>33.757846832275391</v>
      </c>
      <c r="AB44" s="1">
        <v>45.324539184570312</v>
      </c>
      <c r="AC44" s="1">
        <v>500.35369873046875</v>
      </c>
      <c r="AD44" s="1">
        <v>658.52862548828125</v>
      </c>
      <c r="AE44" s="1">
        <v>923.6268310546875</v>
      </c>
      <c r="AF44" s="1">
        <v>97.652786254882812</v>
      </c>
      <c r="AG44" s="1">
        <v>15.987377166748047</v>
      </c>
      <c r="AH44" s="1">
        <v>-0.18510438501834869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64"/>
        <v>2.0014147949218746</v>
      </c>
      <c r="AQ44">
        <f t="shared" si="65"/>
        <v>8.7064835015297146E-3</v>
      </c>
      <c r="AR44">
        <f t="shared" si="66"/>
        <v>293.40077629089353</v>
      </c>
      <c r="AS44">
        <f t="shared" si="67"/>
        <v>300.30139007568357</v>
      </c>
      <c r="AT44">
        <f t="shared" si="68"/>
        <v>125.12043727271885</v>
      </c>
      <c r="AU44">
        <f t="shared" si="69"/>
        <v>-1.4674301494592246</v>
      </c>
      <c r="AV44">
        <f t="shared" si="70"/>
        <v>2.3833035931714792</v>
      </c>
      <c r="AW44">
        <f t="shared" si="71"/>
        <v>24.405894440644392</v>
      </c>
      <c r="AX44">
        <f t="shared" si="72"/>
        <v>7.6453086557322827</v>
      </c>
      <c r="AY44">
        <f t="shared" si="73"/>
        <v>23.701083183288574</v>
      </c>
      <c r="AZ44">
        <f t="shared" si="74"/>
        <v>2.9416172471654729</v>
      </c>
      <c r="BA44">
        <f t="shared" si="75"/>
        <v>1.1153605753622811</v>
      </c>
      <c r="BB44">
        <f t="shared" si="76"/>
        <v>1.6367179011606494</v>
      </c>
      <c r="BC44">
        <f t="shared" si="77"/>
        <v>1.3048993460048235</v>
      </c>
      <c r="BD44">
        <f t="shared" si="78"/>
        <v>0.72360693427642997</v>
      </c>
      <c r="BE44">
        <f t="shared" si="79"/>
        <v>36.731283715016559</v>
      </c>
      <c r="BF44">
        <f t="shared" si="80"/>
        <v>0.95539043422858316</v>
      </c>
      <c r="BG44">
        <f t="shared" si="81"/>
        <v>76.166342359656454</v>
      </c>
      <c r="BH44">
        <f t="shared" si="82"/>
        <v>390.81855287323202</v>
      </c>
      <c r="BI44">
        <f t="shared" si="83"/>
        <v>1.8236524734090327E-2</v>
      </c>
    </row>
    <row r="45" spans="1:61">
      <c r="A45" s="1">
        <v>37</v>
      </c>
      <c r="B45" s="1" t="s">
        <v>118</v>
      </c>
      <c r="C45" s="1" t="s">
        <v>74</v>
      </c>
      <c r="D45" s="1">
        <v>0</v>
      </c>
      <c r="E45" s="1" t="s">
        <v>82</v>
      </c>
      <c r="F45" s="1" t="s">
        <v>96</v>
      </c>
      <c r="G45" s="1">
        <v>0</v>
      </c>
      <c r="H45" s="1">
        <v>5927.5</v>
      </c>
      <c r="I45" s="1">
        <v>0</v>
      </c>
      <c r="J45">
        <f t="shared" si="56"/>
        <v>7.2480251800458309</v>
      </c>
      <c r="K45">
        <f t="shared" si="57"/>
        <v>0.78281185962198163</v>
      </c>
      <c r="L45">
        <f t="shared" si="58"/>
        <v>369.8094414307601</v>
      </c>
      <c r="M45">
        <f t="shared" si="59"/>
        <v>5.5916225776872972</v>
      </c>
      <c r="N45">
        <f t="shared" si="60"/>
        <v>0.8264724357901716</v>
      </c>
      <c r="O45">
        <f t="shared" si="61"/>
        <v>20.906797409057617</v>
      </c>
      <c r="P45" s="1">
        <v>4</v>
      </c>
      <c r="Q45">
        <f t="shared" si="62"/>
        <v>1.8591305017471313</v>
      </c>
      <c r="R45" s="1">
        <v>1</v>
      </c>
      <c r="S45">
        <f t="shared" si="63"/>
        <v>3.7182610034942627</v>
      </c>
      <c r="T45" s="1">
        <v>27.369647979736328</v>
      </c>
      <c r="U45" s="1">
        <v>20.906797409057617</v>
      </c>
      <c r="V45" s="1">
        <v>27.240301132202148</v>
      </c>
      <c r="W45" s="1">
        <v>399.98440551757812</v>
      </c>
      <c r="X45" s="1">
        <v>392.435302734375</v>
      </c>
      <c r="Y45" s="1">
        <v>12.555737495422363</v>
      </c>
      <c r="Z45" s="1">
        <v>16.950418472290039</v>
      </c>
      <c r="AA45" s="1">
        <v>33.520877838134766</v>
      </c>
      <c r="AB45" s="1">
        <v>45.253646850585938</v>
      </c>
      <c r="AC45" s="1">
        <v>500.3177490234375</v>
      </c>
      <c r="AD45" s="1">
        <v>545.80108642578125</v>
      </c>
      <c r="AE45" s="1">
        <v>831.46563720703125</v>
      </c>
      <c r="AF45" s="1">
        <v>97.64947509765625</v>
      </c>
      <c r="AG45" s="1">
        <v>15.987377166748047</v>
      </c>
      <c r="AH45" s="1">
        <v>-0.18510438501834869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64"/>
        <v>1.2507943725585937</v>
      </c>
      <c r="AQ45">
        <f t="shared" si="65"/>
        <v>5.5916225776872974E-3</v>
      </c>
      <c r="AR45">
        <f t="shared" si="66"/>
        <v>294.05679740905759</v>
      </c>
      <c r="AS45">
        <f t="shared" si="67"/>
        <v>300.51964797973631</v>
      </c>
      <c r="AT45">
        <f t="shared" si="68"/>
        <v>103.70220511960724</v>
      </c>
      <c r="AU45">
        <f t="shared" si="69"/>
        <v>-0.65441827733986935</v>
      </c>
      <c r="AV45">
        <f t="shared" si="70"/>
        <v>2.4816719022949103</v>
      </c>
      <c r="AW45">
        <f t="shared" si="71"/>
        <v>25.414083381534478</v>
      </c>
      <c r="AX45">
        <f t="shared" si="72"/>
        <v>8.4636649092444394</v>
      </c>
      <c r="AY45">
        <f t="shared" si="73"/>
        <v>24.138222694396973</v>
      </c>
      <c r="AZ45">
        <f t="shared" si="74"/>
        <v>3.0199322925039822</v>
      </c>
      <c r="BA45">
        <f t="shared" si="75"/>
        <v>0.64666778326491348</v>
      </c>
      <c r="BB45">
        <f t="shared" si="76"/>
        <v>1.6551994665047387</v>
      </c>
      <c r="BC45">
        <f t="shared" si="77"/>
        <v>1.3647328259992435</v>
      </c>
      <c r="BD45">
        <f t="shared" si="78"/>
        <v>0.41453085541304768</v>
      </c>
      <c r="BE45">
        <f t="shared" si="79"/>
        <v>36.111697841871177</v>
      </c>
      <c r="BF45">
        <f t="shared" si="80"/>
        <v>0.94234498999971594</v>
      </c>
      <c r="BG45">
        <f t="shared" si="81"/>
        <v>71.893549518661402</v>
      </c>
      <c r="BH45">
        <f t="shared" si="82"/>
        <v>389.80374083383424</v>
      </c>
      <c r="BI45">
        <f t="shared" si="83"/>
        <v>1.3367913198561596E-2</v>
      </c>
    </row>
    <row r="46" spans="1:61">
      <c r="A46" s="1">
        <v>38</v>
      </c>
      <c r="B46" s="1" t="s">
        <v>119</v>
      </c>
      <c r="C46" s="1" t="s">
        <v>74</v>
      </c>
      <c r="D46" s="1">
        <v>0</v>
      </c>
      <c r="E46" s="1" t="s">
        <v>75</v>
      </c>
      <c r="F46" s="1" t="s">
        <v>88</v>
      </c>
      <c r="G46" s="1">
        <v>0</v>
      </c>
      <c r="H46" s="1">
        <v>6098</v>
      </c>
      <c r="I46" s="1">
        <v>0</v>
      </c>
      <c r="J46">
        <f t="shared" si="56"/>
        <v>12.969335675024885</v>
      </c>
      <c r="K46">
        <f t="shared" si="57"/>
        <v>0.65349200889606018</v>
      </c>
      <c r="L46">
        <f t="shared" si="58"/>
        <v>353.4407589392826</v>
      </c>
      <c r="M46">
        <f t="shared" si="59"/>
        <v>5.9693850635274757</v>
      </c>
      <c r="N46">
        <f t="shared" si="60"/>
        <v>0.99323004780242607</v>
      </c>
      <c r="O46">
        <f t="shared" si="61"/>
        <v>20.405601501464844</v>
      </c>
      <c r="P46" s="1">
        <v>1.5</v>
      </c>
      <c r="Q46">
        <f t="shared" si="62"/>
        <v>2.4080436080694199</v>
      </c>
      <c r="R46" s="1">
        <v>1</v>
      </c>
      <c r="S46">
        <f t="shared" si="63"/>
        <v>4.8160872161388397</v>
      </c>
      <c r="T46" s="1">
        <v>27.345500946044922</v>
      </c>
      <c r="U46" s="1">
        <v>20.405601501464844</v>
      </c>
      <c r="V46" s="1">
        <v>27.237340927124023</v>
      </c>
      <c r="W46" s="1">
        <v>399.58352661132812</v>
      </c>
      <c r="X46" s="1">
        <v>394.98870849609375</v>
      </c>
      <c r="Y46" s="1">
        <v>12.705988883972168</v>
      </c>
      <c r="Z46" s="1">
        <v>14.469612121582031</v>
      </c>
      <c r="AA46" s="1">
        <v>33.970645904541016</v>
      </c>
      <c r="AB46" s="1">
        <v>38.685855865478516</v>
      </c>
      <c r="AC46" s="1">
        <v>500.36285400390625</v>
      </c>
      <c r="AD46" s="1">
        <v>1001.958740234375</v>
      </c>
      <c r="AE46" s="1">
        <v>981.752685546875</v>
      </c>
      <c r="AF46" s="1">
        <v>97.651252746582031</v>
      </c>
      <c r="AG46" s="1">
        <v>15.987377166748047</v>
      </c>
      <c r="AH46" s="1">
        <v>-0.18510438501834869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64"/>
        <v>3.3357523600260408</v>
      </c>
      <c r="AQ46">
        <f t="shared" si="65"/>
        <v>5.9693850635274756E-3</v>
      </c>
      <c r="AR46">
        <f t="shared" si="66"/>
        <v>293.55560150146482</v>
      </c>
      <c r="AS46">
        <f t="shared" si="67"/>
        <v>300.4955009460449</v>
      </c>
      <c r="AT46">
        <f t="shared" si="68"/>
        <v>190.37215825567546</v>
      </c>
      <c r="AU46">
        <f t="shared" si="69"/>
        <v>4.0836381282613077E-2</v>
      </c>
      <c r="AV46">
        <f t="shared" si="70"/>
        <v>2.4062057982320399</v>
      </c>
      <c r="AW46">
        <f t="shared" si="71"/>
        <v>24.640808290257816</v>
      </c>
      <c r="AX46">
        <f t="shared" si="72"/>
        <v>10.171196168675785</v>
      </c>
      <c r="AY46">
        <f t="shared" si="73"/>
        <v>23.875551223754883</v>
      </c>
      <c r="AZ46">
        <f t="shared" si="74"/>
        <v>2.9726581916147174</v>
      </c>
      <c r="BA46">
        <f t="shared" si="75"/>
        <v>0.57541437474527535</v>
      </c>
      <c r="BB46">
        <f t="shared" si="76"/>
        <v>1.4129757504296139</v>
      </c>
      <c r="BC46">
        <f t="shared" si="77"/>
        <v>1.5596824411851036</v>
      </c>
      <c r="BD46">
        <f t="shared" si="78"/>
        <v>0.36591859957476169</v>
      </c>
      <c r="BE46">
        <f t="shared" si="79"/>
        <v>34.513932882123655</v>
      </c>
      <c r="BF46">
        <f t="shared" si="80"/>
        <v>0.89481231067337708</v>
      </c>
      <c r="BG46">
        <f t="shared" si="81"/>
        <v>62.928994702458098</v>
      </c>
      <c r="BH46">
        <f t="shared" si="82"/>
        <v>391.3532670317839</v>
      </c>
      <c r="BI46">
        <f t="shared" si="83"/>
        <v>2.0854489402327082E-2</v>
      </c>
    </row>
    <row r="47" spans="1:61">
      <c r="A47" s="1">
        <v>39</v>
      </c>
      <c r="B47" s="1" t="s">
        <v>120</v>
      </c>
      <c r="C47" s="1" t="s">
        <v>74</v>
      </c>
      <c r="D47" s="1">
        <v>0</v>
      </c>
      <c r="E47" s="1" t="s">
        <v>78</v>
      </c>
      <c r="F47" s="1" t="s">
        <v>88</v>
      </c>
      <c r="G47" s="1">
        <v>0</v>
      </c>
      <c r="H47" s="1">
        <v>6327</v>
      </c>
      <c r="I47" s="1">
        <v>0</v>
      </c>
      <c r="J47">
        <f t="shared" si="56"/>
        <v>-1.0660638962513298</v>
      </c>
      <c r="K47">
        <f t="shared" si="57"/>
        <v>4.5528650967528575E-2</v>
      </c>
      <c r="L47">
        <f t="shared" si="58"/>
        <v>428.98896680758941</v>
      </c>
      <c r="M47">
        <f t="shared" si="59"/>
        <v>0.60106017447421511</v>
      </c>
      <c r="N47">
        <f t="shared" si="60"/>
        <v>1.2799728353449993</v>
      </c>
      <c r="O47">
        <f t="shared" si="61"/>
        <v>21.552448272705078</v>
      </c>
      <c r="P47" s="1">
        <v>4.5</v>
      </c>
      <c r="Q47">
        <f t="shared" si="62"/>
        <v>1.7493478804826736</v>
      </c>
      <c r="R47" s="1">
        <v>1</v>
      </c>
      <c r="S47">
        <f t="shared" si="63"/>
        <v>3.4986957609653473</v>
      </c>
      <c r="T47" s="1">
        <v>27.183149337768555</v>
      </c>
      <c r="U47" s="1">
        <v>21.552448272705078</v>
      </c>
      <c r="V47" s="1">
        <v>27.117591857910156</v>
      </c>
      <c r="W47" s="1">
        <v>399.21701049804688</v>
      </c>
      <c r="X47" s="1">
        <v>399.9595947265625</v>
      </c>
      <c r="Y47" s="1">
        <v>12.799490928649902</v>
      </c>
      <c r="Z47" s="1">
        <v>13.332863807678223</v>
      </c>
      <c r="AA47" s="1">
        <v>34.547725677490234</v>
      </c>
      <c r="AB47" s="1">
        <v>35.987377166748047</v>
      </c>
      <c r="AC47" s="1">
        <v>500.34573364257812</v>
      </c>
      <c r="AD47" s="1">
        <v>134.16683959960938</v>
      </c>
      <c r="AE47" s="1">
        <v>381.737060546875</v>
      </c>
      <c r="AF47" s="1">
        <v>97.650901794433594</v>
      </c>
      <c r="AG47" s="1">
        <v>15.987377166748047</v>
      </c>
      <c r="AH47" s="1">
        <v>-0.18510438501834869</v>
      </c>
      <c r="AI47" s="1">
        <v>0.66666668653488159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64"/>
        <v>1.1118794080946179</v>
      </c>
      <c r="AQ47">
        <f t="shared" si="65"/>
        <v>6.0106017447421507E-4</v>
      </c>
      <c r="AR47">
        <f t="shared" si="66"/>
        <v>294.70244827270506</v>
      </c>
      <c r="AS47">
        <f t="shared" si="67"/>
        <v>300.33314933776853</v>
      </c>
      <c r="AT47">
        <f t="shared" si="68"/>
        <v>25.491699204047109</v>
      </c>
      <c r="AU47">
        <f t="shared" si="69"/>
        <v>0.62301013623850876</v>
      </c>
      <c r="AV47">
        <f t="shared" si="70"/>
        <v>2.5819390096671433</v>
      </c>
      <c r="AW47">
        <f t="shared" si="71"/>
        <v>26.440503489690474</v>
      </c>
      <c r="AX47">
        <f t="shared" si="72"/>
        <v>13.107639682012252</v>
      </c>
      <c r="AY47">
        <f t="shared" si="73"/>
        <v>24.367798805236816</v>
      </c>
      <c r="AZ47">
        <f t="shared" si="74"/>
        <v>3.0617870231879167</v>
      </c>
      <c r="BA47">
        <f t="shared" si="75"/>
        <v>4.4943795772709641E-2</v>
      </c>
      <c r="BB47">
        <f t="shared" si="76"/>
        <v>1.301966174322144</v>
      </c>
      <c r="BC47">
        <f t="shared" si="77"/>
        <v>1.7598208488657727</v>
      </c>
      <c r="BD47">
        <f t="shared" si="78"/>
        <v>2.8141838909162411E-2</v>
      </c>
      <c r="BE47">
        <f t="shared" si="79"/>
        <v>41.891159468623449</v>
      </c>
      <c r="BF47">
        <f t="shared" si="80"/>
        <v>1.0725807618163861</v>
      </c>
      <c r="BG47">
        <f t="shared" si="81"/>
        <v>50.069783402752776</v>
      </c>
      <c r="BH47">
        <f t="shared" si="82"/>
        <v>400.37094408594271</v>
      </c>
      <c r="BI47">
        <f t="shared" si="83"/>
        <v>-1.3332033497251209E-3</v>
      </c>
    </row>
    <row r="48" spans="1:61">
      <c r="A48" s="1">
        <v>40</v>
      </c>
      <c r="B48" s="1" t="s">
        <v>121</v>
      </c>
      <c r="C48" s="1" t="s">
        <v>74</v>
      </c>
      <c r="D48" s="1">
        <v>0</v>
      </c>
      <c r="E48" s="1" t="s">
        <v>78</v>
      </c>
      <c r="F48" s="1" t="s">
        <v>88</v>
      </c>
      <c r="G48" s="1">
        <v>0</v>
      </c>
      <c r="H48" s="1">
        <v>6713</v>
      </c>
      <c r="I48" s="1">
        <v>0</v>
      </c>
      <c r="J48">
        <f t="shared" si="56"/>
        <v>15.423161593553564</v>
      </c>
      <c r="K48">
        <f t="shared" si="57"/>
        <v>1.0395628808504269</v>
      </c>
      <c r="L48">
        <f t="shared" si="58"/>
        <v>357.74577619497569</v>
      </c>
      <c r="M48">
        <f t="shared" si="59"/>
        <v>8.4294010657395688</v>
      </c>
      <c r="N48">
        <f t="shared" si="60"/>
        <v>0.95033384938081644</v>
      </c>
      <c r="O48">
        <f t="shared" si="61"/>
        <v>21.23638916015625</v>
      </c>
      <c r="P48" s="1">
        <v>2</v>
      </c>
      <c r="Q48">
        <f t="shared" si="62"/>
        <v>2.2982609868049622</v>
      </c>
      <c r="R48" s="1">
        <v>1</v>
      </c>
      <c r="S48">
        <f t="shared" si="63"/>
        <v>4.5965219736099243</v>
      </c>
      <c r="T48" s="1">
        <v>27.259937286376953</v>
      </c>
      <c r="U48" s="1">
        <v>21.23638916015625</v>
      </c>
      <c r="V48" s="1">
        <v>27.160972595214844</v>
      </c>
      <c r="W48" s="1">
        <v>399.3701171875</v>
      </c>
      <c r="X48" s="1">
        <v>391.88504028320312</v>
      </c>
      <c r="Y48" s="1">
        <v>12.888504028320312</v>
      </c>
      <c r="Z48" s="1">
        <v>16.203182220458984</v>
      </c>
      <c r="AA48" s="1">
        <v>34.628036499023438</v>
      </c>
      <c r="AB48" s="1">
        <v>43.533710479736328</v>
      </c>
      <c r="AC48" s="1">
        <v>500.36941528320312</v>
      </c>
      <c r="AD48" s="1">
        <v>794.16986083984375</v>
      </c>
      <c r="AE48" s="1">
        <v>1056.72705078125</v>
      </c>
      <c r="AF48" s="1">
        <v>97.64056396484375</v>
      </c>
      <c r="AG48" s="1">
        <v>15.987377166748047</v>
      </c>
      <c r="AH48" s="1">
        <v>-0.18510438501834869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64"/>
        <v>2.5018470764160154</v>
      </c>
      <c r="AQ48">
        <f t="shared" si="65"/>
        <v>8.4294010657395696E-3</v>
      </c>
      <c r="AR48">
        <f t="shared" si="66"/>
        <v>294.38638916015623</v>
      </c>
      <c r="AS48">
        <f t="shared" si="67"/>
        <v>300.40993728637693</v>
      </c>
      <c r="AT48">
        <f t="shared" si="68"/>
        <v>150.89227166612181</v>
      </c>
      <c r="AU48">
        <f t="shared" si="69"/>
        <v>-1.1815109647182005</v>
      </c>
      <c r="AV48">
        <f t="shared" si="70"/>
        <v>2.5324216994115609</v>
      </c>
      <c r="AW48">
        <f t="shared" si="71"/>
        <v>25.936164198348742</v>
      </c>
      <c r="AX48">
        <f t="shared" si="72"/>
        <v>9.7329819778897573</v>
      </c>
      <c r="AY48">
        <f t="shared" si="73"/>
        <v>24.248163223266602</v>
      </c>
      <c r="AZ48">
        <f t="shared" si="74"/>
        <v>3.0399130518360411</v>
      </c>
      <c r="BA48">
        <f t="shared" si="75"/>
        <v>0.8478178998665461</v>
      </c>
      <c r="BB48">
        <f t="shared" si="76"/>
        <v>1.5820878500307445</v>
      </c>
      <c r="BC48">
        <f t="shared" si="77"/>
        <v>1.4578252018052966</v>
      </c>
      <c r="BD48">
        <f t="shared" si="78"/>
        <v>0.54431844070205893</v>
      </c>
      <c r="BE48">
        <f t="shared" si="79"/>
        <v>34.930499343718196</v>
      </c>
      <c r="BF48">
        <f t="shared" si="80"/>
        <v>0.91288449269827687</v>
      </c>
      <c r="BG48">
        <f t="shared" si="81"/>
        <v>68.736312080088197</v>
      </c>
      <c r="BH48">
        <f t="shared" si="82"/>
        <v>387.35525270232375</v>
      </c>
      <c r="BI48">
        <f t="shared" si="83"/>
        <v>2.7368449018318124E-2</v>
      </c>
    </row>
    <row r="49" spans="1:61">
      <c r="A49" s="1">
        <v>41</v>
      </c>
      <c r="B49" s="1" t="s">
        <v>122</v>
      </c>
      <c r="C49" s="1" t="s">
        <v>74</v>
      </c>
      <c r="D49" s="1">
        <v>0</v>
      </c>
      <c r="E49" s="1" t="s">
        <v>80</v>
      </c>
      <c r="F49" s="1" t="s">
        <v>88</v>
      </c>
      <c r="G49" s="1">
        <v>0</v>
      </c>
      <c r="H49" s="1">
        <v>6838</v>
      </c>
      <c r="I49" s="1">
        <v>0</v>
      </c>
      <c r="J49">
        <f t="shared" si="56"/>
        <v>11.477095890971396</v>
      </c>
      <c r="K49">
        <f t="shared" si="57"/>
        <v>1.0330917187958175</v>
      </c>
      <c r="L49">
        <f t="shared" si="58"/>
        <v>361.39012196718039</v>
      </c>
      <c r="M49">
        <f t="shared" si="59"/>
        <v>6.5372943344074015</v>
      </c>
      <c r="N49">
        <f t="shared" si="60"/>
        <v>0.77215176761192583</v>
      </c>
      <c r="O49">
        <f t="shared" si="61"/>
        <v>21.245229721069336</v>
      </c>
      <c r="P49" s="1">
        <v>4</v>
      </c>
      <c r="Q49">
        <f t="shared" si="62"/>
        <v>1.8591305017471313</v>
      </c>
      <c r="R49" s="1">
        <v>1</v>
      </c>
      <c r="S49">
        <f t="shared" si="63"/>
        <v>3.7182610034942627</v>
      </c>
      <c r="T49" s="1">
        <v>27.279533386230469</v>
      </c>
      <c r="U49" s="1">
        <v>21.245229721069336</v>
      </c>
      <c r="V49" s="1">
        <v>27.203001022338867</v>
      </c>
      <c r="W49" s="1">
        <v>399.2947998046875</v>
      </c>
      <c r="X49" s="1">
        <v>388.09075927734375</v>
      </c>
      <c r="Y49" s="1">
        <v>12.910181045532227</v>
      </c>
      <c r="Z49" s="1">
        <v>18.042320251464844</v>
      </c>
      <c r="AA49" s="1">
        <v>34.646091461181641</v>
      </c>
      <c r="AB49" s="1">
        <v>48.418827056884766</v>
      </c>
      <c r="AC49" s="1">
        <v>500.3251953125</v>
      </c>
      <c r="AD49" s="1">
        <v>832.34478759765625</v>
      </c>
      <c r="AE49" s="1">
        <v>997.54791259765625</v>
      </c>
      <c r="AF49" s="1">
        <v>97.6395263671875</v>
      </c>
      <c r="AG49" s="1">
        <v>15.987377166748047</v>
      </c>
      <c r="AH49" s="1">
        <v>-0.18510438501834869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64"/>
        <v>1.2508129882812498</v>
      </c>
      <c r="AQ49">
        <f t="shared" si="65"/>
        <v>6.5372943344074019E-3</v>
      </c>
      <c r="AR49">
        <f t="shared" si="66"/>
        <v>294.39522972106931</v>
      </c>
      <c r="AS49">
        <f t="shared" si="67"/>
        <v>300.42953338623045</v>
      </c>
      <c r="AT49">
        <f t="shared" si="68"/>
        <v>158.14550765909007</v>
      </c>
      <c r="AU49">
        <f t="shared" si="69"/>
        <v>-0.57937743183506585</v>
      </c>
      <c r="AV49">
        <f t="shared" si="70"/>
        <v>2.5337953715300685</v>
      </c>
      <c r="AW49">
        <f t="shared" si="71"/>
        <v>25.950508629070633</v>
      </c>
      <c r="AX49">
        <f t="shared" si="72"/>
        <v>7.9081883776057893</v>
      </c>
      <c r="AY49">
        <f t="shared" si="73"/>
        <v>24.262381553649902</v>
      </c>
      <c r="AZ49">
        <f t="shared" si="74"/>
        <v>3.0425055337380478</v>
      </c>
      <c r="BA49">
        <f t="shared" si="75"/>
        <v>0.80846547826487147</v>
      </c>
      <c r="BB49">
        <f t="shared" si="76"/>
        <v>1.7616436039181427</v>
      </c>
      <c r="BC49">
        <f t="shared" si="77"/>
        <v>1.2808619298199051</v>
      </c>
      <c r="BD49">
        <f t="shared" si="78"/>
        <v>0.52159370911433101</v>
      </c>
      <c r="BE49">
        <f t="shared" si="79"/>
        <v>35.285960342655613</v>
      </c>
      <c r="BF49">
        <f t="shared" si="80"/>
        <v>0.93120001785179818</v>
      </c>
      <c r="BG49">
        <f t="shared" si="81"/>
        <v>75.615532035238544</v>
      </c>
      <c r="BH49">
        <f t="shared" si="82"/>
        <v>383.92373618825701</v>
      </c>
      <c r="BI49">
        <f t="shared" si="83"/>
        <v>2.2604664161470431E-2</v>
      </c>
    </row>
    <row r="50" spans="1:61">
      <c r="A50" s="1">
        <v>42</v>
      </c>
      <c r="B50" s="1" t="s">
        <v>123</v>
      </c>
      <c r="C50" s="1" t="s">
        <v>74</v>
      </c>
      <c r="D50" s="1">
        <v>0</v>
      </c>
      <c r="E50" s="1" t="s">
        <v>82</v>
      </c>
      <c r="F50" s="1" t="s">
        <v>88</v>
      </c>
      <c r="G50" s="1">
        <v>0</v>
      </c>
      <c r="H50" s="1">
        <v>6922</v>
      </c>
      <c r="I50" s="1">
        <v>0</v>
      </c>
      <c r="J50">
        <f t="shared" si="56"/>
        <v>0.24614724432133617</v>
      </c>
      <c r="K50">
        <f t="shared" si="57"/>
        <v>9.1600242814324495E-2</v>
      </c>
      <c r="L50">
        <f t="shared" si="58"/>
        <v>386.31084581571668</v>
      </c>
      <c r="M50">
        <f t="shared" si="59"/>
        <v>1.1293565339380773</v>
      </c>
      <c r="N50">
        <f t="shared" si="60"/>
        <v>1.2088133342012635</v>
      </c>
      <c r="O50">
        <f t="shared" si="61"/>
        <v>21.395931243896484</v>
      </c>
      <c r="P50" s="1">
        <v>4</v>
      </c>
      <c r="Q50">
        <f t="shared" si="62"/>
        <v>1.8591305017471313</v>
      </c>
      <c r="R50" s="1">
        <v>1</v>
      </c>
      <c r="S50">
        <f t="shared" si="63"/>
        <v>3.7182610034942627</v>
      </c>
      <c r="T50" s="1">
        <v>27.167640686035156</v>
      </c>
      <c r="U50" s="1">
        <v>21.395931243896484</v>
      </c>
      <c r="V50" s="1">
        <v>27.145057678222656</v>
      </c>
      <c r="W50" s="1">
        <v>399.16293334960938</v>
      </c>
      <c r="X50" s="1">
        <v>398.60626220703125</v>
      </c>
      <c r="Y50" s="1">
        <v>12.920464515686035</v>
      </c>
      <c r="Z50" s="1">
        <v>13.810861587524414</v>
      </c>
      <c r="AA50" s="1">
        <v>34.902259826660156</v>
      </c>
      <c r="AB50" s="1">
        <v>37.307502746582031</v>
      </c>
      <c r="AC50" s="1">
        <v>500.34268188476562</v>
      </c>
      <c r="AD50" s="1">
        <v>470.92605590820312</v>
      </c>
      <c r="AE50" s="1">
        <v>788.3162841796875</v>
      </c>
      <c r="AF50" s="1">
        <v>97.640472412109375</v>
      </c>
      <c r="AG50" s="1">
        <v>15.987377166748047</v>
      </c>
      <c r="AH50" s="1">
        <v>-0.18510438501834869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64"/>
        <v>1.2508567047119141</v>
      </c>
      <c r="AQ50">
        <f t="shared" si="65"/>
        <v>1.1293565339380773E-3</v>
      </c>
      <c r="AR50">
        <f t="shared" si="66"/>
        <v>294.54593124389646</v>
      </c>
      <c r="AS50">
        <f t="shared" si="67"/>
        <v>300.31764068603513</v>
      </c>
      <c r="AT50">
        <f t="shared" si="68"/>
        <v>89.475949499783383</v>
      </c>
      <c r="AU50">
        <f t="shared" si="69"/>
        <v>0.98638891045784816</v>
      </c>
      <c r="AV50">
        <f t="shared" si="70"/>
        <v>2.5573123840254022</v>
      </c>
      <c r="AW50">
        <f t="shared" si="71"/>
        <v>26.19111031368017</v>
      </c>
      <c r="AX50">
        <f t="shared" si="72"/>
        <v>12.380248726155756</v>
      </c>
      <c r="AY50">
        <f t="shared" si="73"/>
        <v>24.28178596496582</v>
      </c>
      <c r="AZ50">
        <f t="shared" si="74"/>
        <v>3.0460467321534579</v>
      </c>
      <c r="BA50">
        <f t="shared" si="75"/>
        <v>8.9397904214257917E-2</v>
      </c>
      <c r="BB50">
        <f t="shared" si="76"/>
        <v>1.3484990498241387</v>
      </c>
      <c r="BC50">
        <f t="shared" si="77"/>
        <v>1.6975476823293192</v>
      </c>
      <c r="BD50">
        <f t="shared" si="78"/>
        <v>5.6067468937525212E-2</v>
      </c>
      <c r="BE50">
        <f t="shared" si="79"/>
        <v>37.719573483368123</v>
      </c>
      <c r="BF50">
        <f t="shared" si="80"/>
        <v>0.96915398086513627</v>
      </c>
      <c r="BG50">
        <f t="shared" si="81"/>
        <v>52.926061656775822</v>
      </c>
      <c r="BH50">
        <f t="shared" si="82"/>
        <v>398.51689280033241</v>
      </c>
      <c r="BI50">
        <f t="shared" si="83"/>
        <v>3.2690218319361626E-4</v>
      </c>
    </row>
    <row r="51" spans="1:61">
      <c r="A51" s="1">
        <v>43</v>
      </c>
      <c r="B51" s="1" t="s">
        <v>124</v>
      </c>
      <c r="C51" s="1" t="s">
        <v>74</v>
      </c>
      <c r="D51" s="1">
        <v>0</v>
      </c>
      <c r="E51" s="1" t="s">
        <v>9</v>
      </c>
      <c r="F51" s="1" t="s">
        <v>104</v>
      </c>
      <c r="G51" s="1">
        <v>0</v>
      </c>
      <c r="H51" s="1">
        <v>7023.5</v>
      </c>
      <c r="I51" s="1">
        <v>0</v>
      </c>
      <c r="J51">
        <f t="shared" si="56"/>
        <v>5.468832209089955</v>
      </c>
      <c r="K51">
        <f t="shared" si="57"/>
        <v>8.6982604112173553E-2</v>
      </c>
      <c r="L51">
        <f t="shared" si="58"/>
        <v>282.02400061114361</v>
      </c>
      <c r="M51">
        <f t="shared" si="59"/>
        <v>1.0959841312830467</v>
      </c>
      <c r="N51">
        <f t="shared" si="60"/>
        <v>1.2418592561233004</v>
      </c>
      <c r="O51">
        <f t="shared" si="61"/>
        <v>21.860691070556641</v>
      </c>
      <c r="P51" s="1">
        <v>6</v>
      </c>
      <c r="Q51">
        <f t="shared" si="62"/>
        <v>1.4200000166893005</v>
      </c>
      <c r="R51" s="1">
        <v>1</v>
      </c>
      <c r="S51">
        <f t="shared" si="63"/>
        <v>2.8400000333786011</v>
      </c>
      <c r="T51" s="1">
        <v>27.211540222167969</v>
      </c>
      <c r="U51" s="1">
        <v>21.860691070556641</v>
      </c>
      <c r="V51" s="1">
        <v>27.148509979248047</v>
      </c>
      <c r="W51" s="1">
        <v>399.3065185546875</v>
      </c>
      <c r="X51" s="1">
        <v>392.23324584960938</v>
      </c>
      <c r="Y51" s="1">
        <v>12.931958198547363</v>
      </c>
      <c r="Z51" s="1">
        <v>14.22747802734375</v>
      </c>
      <c r="AA51" s="1">
        <v>34.843711853027344</v>
      </c>
      <c r="AB51" s="1">
        <v>38.334342956542969</v>
      </c>
      <c r="AC51" s="1">
        <v>500.36642456054688</v>
      </c>
      <c r="AD51" s="1">
        <v>108.71772766113281</v>
      </c>
      <c r="AE51" s="1">
        <v>685.435546875</v>
      </c>
      <c r="AF51" s="1">
        <v>97.641120910644531</v>
      </c>
      <c r="AG51" s="1">
        <v>15.987377166748047</v>
      </c>
      <c r="AH51" s="1">
        <v>-0.18510438501834869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64"/>
        <v>0.83394404093424479</v>
      </c>
      <c r="AQ51">
        <f t="shared" si="65"/>
        <v>1.0959841312830467E-3</v>
      </c>
      <c r="AR51">
        <f t="shared" si="66"/>
        <v>295.01069107055662</v>
      </c>
      <c r="AS51">
        <f t="shared" si="67"/>
        <v>300.36154022216795</v>
      </c>
      <c r="AT51">
        <f t="shared" si="68"/>
        <v>20.656367996411973</v>
      </c>
      <c r="AU51">
        <f t="shared" si="69"/>
        <v>0.39446082275864669</v>
      </c>
      <c r="AV51">
        <f t="shared" si="70"/>
        <v>2.6310461584447098</v>
      </c>
      <c r="AW51">
        <f t="shared" si="71"/>
        <v>26.946087200826895</v>
      </c>
      <c r="AX51">
        <f t="shared" si="72"/>
        <v>12.718609173483145</v>
      </c>
      <c r="AY51">
        <f t="shared" si="73"/>
        <v>24.536115646362305</v>
      </c>
      <c r="AZ51">
        <f t="shared" si="74"/>
        <v>3.0927947159184259</v>
      </c>
      <c r="BA51">
        <f t="shared" si="75"/>
        <v>8.4397698646310859E-2</v>
      </c>
      <c r="BB51">
        <f t="shared" si="76"/>
        <v>1.3891869023214094</v>
      </c>
      <c r="BC51">
        <f t="shared" si="77"/>
        <v>1.7036078135970165</v>
      </c>
      <c r="BD51">
        <f t="shared" si="78"/>
        <v>5.2974864474564315E-2</v>
      </c>
      <c r="BE51">
        <f t="shared" si="79"/>
        <v>27.537139543376362</v>
      </c>
      <c r="BF51">
        <f t="shared" si="80"/>
        <v>0.71902115283536583</v>
      </c>
      <c r="BG51">
        <f t="shared" si="81"/>
        <v>53.239822655707478</v>
      </c>
      <c r="BH51">
        <f t="shared" si="82"/>
        <v>389.63362493570099</v>
      </c>
      <c r="BI51">
        <f t="shared" si="83"/>
        <v>7.4726522125450178E-3</v>
      </c>
    </row>
    <row r="52" spans="1:61">
      <c r="A52" s="1">
        <v>44</v>
      </c>
      <c r="B52" s="1" t="s">
        <v>125</v>
      </c>
      <c r="C52" s="1" t="s">
        <v>74</v>
      </c>
      <c r="D52" s="1">
        <v>0</v>
      </c>
      <c r="E52" s="1" t="s">
        <v>9</v>
      </c>
      <c r="F52" s="1" t="s">
        <v>104</v>
      </c>
      <c r="G52" s="1">
        <v>0</v>
      </c>
      <c r="H52" s="1">
        <v>7138</v>
      </c>
      <c r="I52" s="1">
        <v>0</v>
      </c>
      <c r="J52">
        <f t="shared" si="56"/>
        <v>8.819275114977593</v>
      </c>
      <c r="K52">
        <f t="shared" si="57"/>
        <v>0.2517378145526285</v>
      </c>
      <c r="L52">
        <f t="shared" si="58"/>
        <v>321.32779888675975</v>
      </c>
      <c r="M52">
        <f t="shared" si="59"/>
        <v>2.4461527849180733</v>
      </c>
      <c r="N52">
        <f t="shared" si="60"/>
        <v>1.0111895705204923</v>
      </c>
      <c r="O52">
        <f t="shared" si="61"/>
        <v>21.393308639526367</v>
      </c>
      <c r="P52" s="1">
        <v>6</v>
      </c>
      <c r="Q52">
        <f t="shared" si="62"/>
        <v>1.4200000166893005</v>
      </c>
      <c r="R52" s="1">
        <v>1</v>
      </c>
      <c r="S52">
        <f t="shared" si="63"/>
        <v>2.8400000333786011</v>
      </c>
      <c r="T52" s="1">
        <v>27.193138122558594</v>
      </c>
      <c r="U52" s="1">
        <v>21.393308639526367</v>
      </c>
      <c r="V52" s="1">
        <v>27.142602920532227</v>
      </c>
      <c r="W52" s="1">
        <v>399.27752685546875</v>
      </c>
      <c r="X52" s="1">
        <v>387.5648193359375</v>
      </c>
      <c r="Y52" s="1">
        <v>12.943563461303711</v>
      </c>
      <c r="Z52" s="1">
        <v>15.830488204956055</v>
      </c>
      <c r="AA52" s="1">
        <v>34.912757873535156</v>
      </c>
      <c r="AB52" s="1">
        <v>42.699676513671875</v>
      </c>
      <c r="AC52" s="1">
        <v>500.34466552734375</v>
      </c>
      <c r="AD52" s="1">
        <v>739.32440185546875</v>
      </c>
      <c r="AE52" s="1">
        <v>1252.4063720703125</v>
      </c>
      <c r="AF52" s="1">
        <v>97.641456604003906</v>
      </c>
      <c r="AG52" s="1">
        <v>15.987377166748047</v>
      </c>
      <c r="AH52" s="1">
        <v>-0.18510438501834869</v>
      </c>
      <c r="AI52" s="1">
        <v>0.66666668653488159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64"/>
        <v>0.83390777587890619</v>
      </c>
      <c r="AQ52">
        <f t="shared" si="65"/>
        <v>2.4461527849180733E-3</v>
      </c>
      <c r="AR52">
        <f t="shared" si="66"/>
        <v>294.54330863952634</v>
      </c>
      <c r="AS52">
        <f t="shared" si="67"/>
        <v>300.34313812255857</v>
      </c>
      <c r="AT52">
        <f t="shared" si="68"/>
        <v>140.47163458985233</v>
      </c>
      <c r="AU52">
        <f t="shared" si="69"/>
        <v>1.1711028324841288</v>
      </c>
      <c r="AV52">
        <f t="shared" si="70"/>
        <v>2.5569014976049047</v>
      </c>
      <c r="AW52">
        <f t="shared" si="71"/>
        <v>26.186638201995606</v>
      </c>
      <c r="AX52">
        <f t="shared" si="72"/>
        <v>10.356149997039552</v>
      </c>
      <c r="AY52">
        <f t="shared" si="73"/>
        <v>24.29322338104248</v>
      </c>
      <c r="AZ52">
        <f t="shared" si="74"/>
        <v>3.0481356850885795</v>
      </c>
      <c r="BA52">
        <f t="shared" si="75"/>
        <v>0.23124062805341167</v>
      </c>
      <c r="BB52">
        <f t="shared" si="76"/>
        <v>1.5457119270844124</v>
      </c>
      <c r="BC52">
        <f t="shared" si="77"/>
        <v>1.5024237580041671</v>
      </c>
      <c r="BD52">
        <f t="shared" si="78"/>
        <v>0.14623702689867121</v>
      </c>
      <c r="BE52">
        <f t="shared" si="79"/>
        <v>31.374914330661646</v>
      </c>
      <c r="BF52">
        <f t="shared" si="80"/>
        <v>0.82909434204407462</v>
      </c>
      <c r="BG52">
        <f t="shared" si="81"/>
        <v>62.893040203549553</v>
      </c>
      <c r="BH52">
        <f t="shared" si="82"/>
        <v>383.37255832703329</v>
      </c>
      <c r="BI52">
        <f t="shared" si="83"/>
        <v>1.4468198422780477E-2</v>
      </c>
    </row>
    <row r="53" spans="1:61">
      <c r="A53" s="1">
        <v>45</v>
      </c>
      <c r="B53" s="1" t="s">
        <v>126</v>
      </c>
      <c r="C53" s="1" t="s">
        <v>74</v>
      </c>
      <c r="D53" s="1">
        <v>0</v>
      </c>
      <c r="E53" s="1" t="s">
        <v>9</v>
      </c>
      <c r="F53" s="1" t="s">
        <v>104</v>
      </c>
      <c r="G53" s="1">
        <v>0</v>
      </c>
      <c r="H53" s="1">
        <v>7202.5</v>
      </c>
      <c r="I53" s="1">
        <v>0</v>
      </c>
      <c r="J53">
        <f t="shared" si="56"/>
        <v>11.801855790921399</v>
      </c>
      <c r="K53">
        <f t="shared" si="57"/>
        <v>0.42715218046789749</v>
      </c>
      <c r="L53">
        <f t="shared" si="58"/>
        <v>328.15451399943925</v>
      </c>
      <c r="M53">
        <f t="shared" si="59"/>
        <v>3.5211804456970657</v>
      </c>
      <c r="N53">
        <f t="shared" si="60"/>
        <v>0.90581241355278563</v>
      </c>
      <c r="O53">
        <f t="shared" si="61"/>
        <v>21.515798568725586</v>
      </c>
      <c r="P53" s="1">
        <v>6</v>
      </c>
      <c r="Q53">
        <f t="shared" si="62"/>
        <v>1.4200000166893005</v>
      </c>
      <c r="R53" s="1">
        <v>1</v>
      </c>
      <c r="S53">
        <f t="shared" si="63"/>
        <v>2.8400000333786011</v>
      </c>
      <c r="T53" s="1">
        <v>27.218461990356445</v>
      </c>
      <c r="U53" s="1">
        <v>21.515798568725586</v>
      </c>
      <c r="V53" s="1">
        <v>27.147661209106445</v>
      </c>
      <c r="W53" s="1">
        <v>399.12298583984375</v>
      </c>
      <c r="X53" s="1">
        <v>383.35076904296875</v>
      </c>
      <c r="Y53" s="1">
        <v>12.95651912689209</v>
      </c>
      <c r="Z53" s="1">
        <v>17.107065200805664</v>
      </c>
      <c r="AA53" s="1">
        <v>34.895484924316406</v>
      </c>
      <c r="AB53" s="1">
        <v>46.074050903320312</v>
      </c>
      <c r="AC53" s="1">
        <v>500.3115234375</v>
      </c>
      <c r="AD53" s="1">
        <v>981.43475341796875</v>
      </c>
      <c r="AE53" s="1">
        <v>1351.3359375</v>
      </c>
      <c r="AF53" s="1">
        <v>97.640449523925781</v>
      </c>
      <c r="AG53" s="1">
        <v>15.987377166748047</v>
      </c>
      <c r="AH53" s="1">
        <v>-0.18510438501834869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64"/>
        <v>0.8338525390624999</v>
      </c>
      <c r="AQ53">
        <f t="shared" si="65"/>
        <v>3.5211804456970657E-3</v>
      </c>
      <c r="AR53">
        <f t="shared" si="66"/>
        <v>294.66579856872556</v>
      </c>
      <c r="AS53">
        <f t="shared" si="67"/>
        <v>300.36846199035642</v>
      </c>
      <c r="AT53">
        <f t="shared" si="68"/>
        <v>186.47260080949127</v>
      </c>
      <c r="AU53">
        <f t="shared" si="69"/>
        <v>1.1416099366239478</v>
      </c>
      <c r="AV53">
        <f t="shared" si="70"/>
        <v>2.5761539497945583</v>
      </c>
      <c r="AW53">
        <f t="shared" si="71"/>
        <v>26.384085308448917</v>
      </c>
      <c r="AX53">
        <f t="shared" si="72"/>
        <v>9.2770201076432528</v>
      </c>
      <c r="AY53">
        <f t="shared" si="73"/>
        <v>24.367130279541016</v>
      </c>
      <c r="AZ53">
        <f t="shared" si="74"/>
        <v>3.0616644097995778</v>
      </c>
      <c r="BA53">
        <f t="shared" si="75"/>
        <v>0.37130568990489249</v>
      </c>
      <c r="BB53">
        <f t="shared" si="76"/>
        <v>1.6703415362417726</v>
      </c>
      <c r="BC53">
        <f t="shared" si="77"/>
        <v>1.3913228735578052</v>
      </c>
      <c r="BD53">
        <f t="shared" si="78"/>
        <v>0.23651106448174267</v>
      </c>
      <c r="BE53">
        <f t="shared" si="79"/>
        <v>32.041154260210646</v>
      </c>
      <c r="BF53">
        <f t="shared" si="80"/>
        <v>0.8560163184716536</v>
      </c>
      <c r="BG53">
        <f t="shared" si="81"/>
        <v>68.756217111333001</v>
      </c>
      <c r="BH53">
        <f t="shared" si="82"/>
        <v>377.74073202519105</v>
      </c>
      <c r="BI53">
        <f t="shared" si="83"/>
        <v>2.1481690754576073E-2</v>
      </c>
    </row>
    <row r="54" spans="1:61">
      <c r="A54" s="1">
        <v>46</v>
      </c>
      <c r="B54" s="1" t="s">
        <v>127</v>
      </c>
      <c r="C54" s="1" t="s">
        <v>74</v>
      </c>
      <c r="D54" s="1">
        <v>0</v>
      </c>
      <c r="E54" s="1" t="s">
        <v>78</v>
      </c>
      <c r="F54" s="1" t="s">
        <v>76</v>
      </c>
      <c r="G54" s="1">
        <v>0</v>
      </c>
      <c r="H54" s="1">
        <v>8226.5</v>
      </c>
      <c r="I54" s="1">
        <v>0</v>
      </c>
      <c r="J54">
        <f t="shared" si="56"/>
        <v>9.339325177634084</v>
      </c>
      <c r="K54">
        <f t="shared" si="57"/>
        <v>0.45882656211789302</v>
      </c>
      <c r="L54">
        <f t="shared" si="58"/>
        <v>346.12287397233587</v>
      </c>
      <c r="M54">
        <f t="shared" si="59"/>
        <v>4.972817588352056</v>
      </c>
      <c r="N54">
        <f t="shared" si="60"/>
        <v>1.1672234785465625</v>
      </c>
      <c r="O54">
        <f t="shared" si="61"/>
        <v>24.044591903686523</v>
      </c>
      <c r="P54" s="1">
        <v>4.5</v>
      </c>
      <c r="Q54">
        <f t="shared" si="62"/>
        <v>1.7493478804826736</v>
      </c>
      <c r="R54" s="1">
        <v>1</v>
      </c>
      <c r="S54">
        <f t="shared" si="63"/>
        <v>3.4986957609653473</v>
      </c>
      <c r="T54" s="1">
        <v>28.475339889526367</v>
      </c>
      <c r="U54" s="1">
        <v>24.044591903686523</v>
      </c>
      <c r="V54" s="1">
        <v>28.442792892456055</v>
      </c>
      <c r="W54" s="1">
        <v>399.5833740234375</v>
      </c>
      <c r="X54" s="1">
        <v>389.44146728515625</v>
      </c>
      <c r="Y54" s="1">
        <v>14.414984703063965</v>
      </c>
      <c r="Z54" s="1">
        <v>18.80357551574707</v>
      </c>
      <c r="AA54" s="1">
        <v>36.073501586914062</v>
      </c>
      <c r="AB54" s="1">
        <v>47.055946350097656</v>
      </c>
      <c r="AC54" s="1">
        <v>500.3177490234375</v>
      </c>
      <c r="AD54" s="1">
        <v>1132.328125</v>
      </c>
      <c r="AE54" s="1">
        <v>1320.369140625</v>
      </c>
      <c r="AF54" s="1">
        <v>97.62945556640625</v>
      </c>
      <c r="AG54" s="1">
        <v>18.361064910888672</v>
      </c>
      <c r="AH54" s="1">
        <v>-0.15569593012332916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64"/>
        <v>1.1118172200520833</v>
      </c>
      <c r="AQ54">
        <f t="shared" si="65"/>
        <v>4.9728175883520563E-3</v>
      </c>
      <c r="AR54">
        <f t="shared" si="66"/>
        <v>297.1945919036865</v>
      </c>
      <c r="AS54">
        <f t="shared" si="67"/>
        <v>301.62533988952634</v>
      </c>
      <c r="AT54">
        <f t="shared" si="68"/>
        <v>215.14234105031937</v>
      </c>
      <c r="AU54">
        <f t="shared" si="69"/>
        <v>0.46520116043467252</v>
      </c>
      <c r="AV54">
        <f t="shared" si="70"/>
        <v>3.0030063188507556</v>
      </c>
      <c r="AW54">
        <f t="shared" si="71"/>
        <v>30.759224267190049</v>
      </c>
      <c r="AX54">
        <f t="shared" si="72"/>
        <v>11.955648751442979</v>
      </c>
      <c r="AY54">
        <f t="shared" si="73"/>
        <v>26.259965896606445</v>
      </c>
      <c r="AZ54">
        <f t="shared" si="74"/>
        <v>3.4265148005774182</v>
      </c>
      <c r="BA54">
        <f t="shared" si="75"/>
        <v>0.40563120479116271</v>
      </c>
      <c r="BB54">
        <f t="shared" si="76"/>
        <v>1.8357828403041931</v>
      </c>
      <c r="BC54">
        <f t="shared" si="77"/>
        <v>1.5907319602732251</v>
      </c>
      <c r="BD54">
        <f t="shared" si="78"/>
        <v>0.25781628557900838</v>
      </c>
      <c r="BE54">
        <f t="shared" si="79"/>
        <v>33.791787744998999</v>
      </c>
      <c r="BF54">
        <f t="shared" si="80"/>
        <v>0.88876738367180164</v>
      </c>
      <c r="BG54">
        <f t="shared" si="81"/>
        <v>64.764649301969641</v>
      </c>
      <c r="BH54">
        <f t="shared" si="82"/>
        <v>385.83781328057734</v>
      </c>
      <c r="BI54">
        <f t="shared" si="83"/>
        <v>1.56764863117934E-2</v>
      </c>
    </row>
    <row r="55" spans="1:61">
      <c r="A55" s="1">
        <v>47</v>
      </c>
      <c r="B55" s="1" t="s">
        <v>128</v>
      </c>
      <c r="C55" s="1" t="s">
        <v>74</v>
      </c>
      <c r="D55" s="1">
        <v>0</v>
      </c>
      <c r="E55" s="1" t="s">
        <v>80</v>
      </c>
      <c r="F55" s="1" t="s">
        <v>76</v>
      </c>
      <c r="G55" s="1">
        <v>0</v>
      </c>
      <c r="H55" s="1">
        <v>8355.5</v>
      </c>
      <c r="I55" s="1">
        <v>0</v>
      </c>
      <c r="J55">
        <f t="shared" si="56"/>
        <v>13.022539953303435</v>
      </c>
      <c r="K55">
        <f t="shared" si="57"/>
        <v>0.70154057526438185</v>
      </c>
      <c r="L55">
        <f t="shared" si="58"/>
        <v>344.8018398029061</v>
      </c>
      <c r="M55">
        <f t="shared" si="59"/>
        <v>6.3137502236518142</v>
      </c>
      <c r="N55">
        <f t="shared" si="60"/>
        <v>1.0280267279536162</v>
      </c>
      <c r="O55">
        <f t="shared" si="61"/>
        <v>24.002391815185547</v>
      </c>
      <c r="P55" s="1">
        <v>4.5</v>
      </c>
      <c r="Q55">
        <f t="shared" si="62"/>
        <v>1.7493478804826736</v>
      </c>
      <c r="R55" s="1">
        <v>1</v>
      </c>
      <c r="S55">
        <f t="shared" si="63"/>
        <v>3.4986957609653473</v>
      </c>
      <c r="T55" s="1">
        <v>28.602306365966797</v>
      </c>
      <c r="U55" s="1">
        <v>24.002391815185547</v>
      </c>
      <c r="V55" s="1">
        <v>28.520832061767578</v>
      </c>
      <c r="W55" s="1">
        <v>399.66683959960938</v>
      </c>
      <c r="X55" s="1">
        <v>385.7646484375</v>
      </c>
      <c r="Y55" s="1">
        <v>14.587573051452637</v>
      </c>
      <c r="Z55" s="1">
        <v>20.151376724243164</v>
      </c>
      <c r="AA55" s="1">
        <v>36.237453460693359</v>
      </c>
      <c r="AB55" s="1">
        <v>50.058673858642578</v>
      </c>
      <c r="AC55" s="1">
        <v>500.36520385742188</v>
      </c>
      <c r="AD55" s="1">
        <v>1404.0093994140625</v>
      </c>
      <c r="AE55" s="1">
        <v>1521.4149169921875</v>
      </c>
      <c r="AF55" s="1">
        <v>97.629959106445312</v>
      </c>
      <c r="AG55" s="1">
        <v>18.361064910888672</v>
      </c>
      <c r="AH55" s="1">
        <v>-0.15569593012332916</v>
      </c>
      <c r="AI55" s="1">
        <v>0.66666668653488159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64"/>
        <v>1.111922675238715</v>
      </c>
      <c r="AQ55">
        <f t="shared" si="65"/>
        <v>6.313750223651814E-3</v>
      </c>
      <c r="AR55">
        <f t="shared" si="66"/>
        <v>297.15239181518552</v>
      </c>
      <c r="AS55">
        <f t="shared" si="67"/>
        <v>301.75230636596677</v>
      </c>
      <c r="AT55">
        <f t="shared" si="68"/>
        <v>266.76178254125261</v>
      </c>
      <c r="AU55">
        <f t="shared" si="69"/>
        <v>0.41053105842300253</v>
      </c>
      <c r="AV55">
        <f t="shared" si="70"/>
        <v>2.9954048134800502</v>
      </c>
      <c r="AW55">
        <f t="shared" si="71"/>
        <v>30.68120524576047</v>
      </c>
      <c r="AX55">
        <f t="shared" si="72"/>
        <v>10.529828521517306</v>
      </c>
      <c r="AY55">
        <f t="shared" si="73"/>
        <v>26.302349090576172</v>
      </c>
      <c r="AZ55">
        <f t="shared" si="74"/>
        <v>3.4351010070384653</v>
      </c>
      <c r="BA55">
        <f t="shared" si="75"/>
        <v>0.58436641187336225</v>
      </c>
      <c r="BB55">
        <f t="shared" si="76"/>
        <v>1.967378085526434</v>
      </c>
      <c r="BC55">
        <f t="shared" si="77"/>
        <v>1.4677229215120313</v>
      </c>
      <c r="BD55">
        <f t="shared" si="78"/>
        <v>0.3742137716752677</v>
      </c>
      <c r="BE55">
        <f t="shared" si="79"/>
        <v>33.66298951978483</v>
      </c>
      <c r="BF55">
        <f t="shared" si="80"/>
        <v>0.89381399047188603</v>
      </c>
      <c r="BG55">
        <f t="shared" si="81"/>
        <v>70.666614727408273</v>
      </c>
      <c r="BH55">
        <f t="shared" si="82"/>
        <v>380.7397962817044</v>
      </c>
      <c r="BI55">
        <f t="shared" si="83"/>
        <v>2.4170281715743935E-2</v>
      </c>
    </row>
    <row r="56" spans="1:61">
      <c r="A56" s="1">
        <v>48</v>
      </c>
      <c r="B56" s="1" t="s">
        <v>129</v>
      </c>
      <c r="C56" s="1" t="s">
        <v>74</v>
      </c>
      <c r="D56" s="1">
        <v>0</v>
      </c>
      <c r="E56" s="1" t="s">
        <v>130</v>
      </c>
      <c r="F56" s="1" t="s">
        <v>76</v>
      </c>
      <c r="G56" s="1">
        <v>0</v>
      </c>
      <c r="H56" s="1">
        <v>8482.5</v>
      </c>
      <c r="I56" s="1">
        <v>0</v>
      </c>
      <c r="J56">
        <f t="shared" si="56"/>
        <v>11.6573828753836</v>
      </c>
      <c r="K56">
        <f t="shared" si="57"/>
        <v>0.65345868387189832</v>
      </c>
      <c r="L56">
        <f t="shared" si="58"/>
        <v>346.94993873269249</v>
      </c>
      <c r="M56">
        <f t="shared" si="59"/>
        <v>6.475174876217161</v>
      </c>
      <c r="N56">
        <f t="shared" si="60"/>
        <v>1.1180960790304586</v>
      </c>
      <c r="O56">
        <f t="shared" si="61"/>
        <v>24.63121223449707</v>
      </c>
      <c r="P56" s="1">
        <v>4.5</v>
      </c>
      <c r="Q56">
        <f t="shared" si="62"/>
        <v>1.7493478804826736</v>
      </c>
      <c r="R56" s="1">
        <v>1</v>
      </c>
      <c r="S56">
        <f t="shared" si="63"/>
        <v>3.4986957609653473</v>
      </c>
      <c r="T56" s="1">
        <v>28.983421325683594</v>
      </c>
      <c r="U56" s="1">
        <v>24.63121223449707</v>
      </c>
      <c r="V56" s="1">
        <v>28.832443237304688</v>
      </c>
      <c r="W56" s="1">
        <v>399.54293823242188</v>
      </c>
      <c r="X56" s="1">
        <v>386.80477905273438</v>
      </c>
      <c r="Y56" s="1">
        <v>14.701930046081543</v>
      </c>
      <c r="Z56" s="1">
        <v>20.407234191894531</v>
      </c>
      <c r="AA56" s="1">
        <v>35.723373413085938</v>
      </c>
      <c r="AB56" s="1">
        <v>49.58636474609375</v>
      </c>
      <c r="AC56" s="1">
        <v>500.30032348632812</v>
      </c>
      <c r="AD56" s="1">
        <v>1551.3148193359375</v>
      </c>
      <c r="AE56" s="1">
        <v>1733.64013671875</v>
      </c>
      <c r="AF56" s="1">
        <v>97.629035949707031</v>
      </c>
      <c r="AG56" s="1">
        <v>18.361064910888672</v>
      </c>
      <c r="AH56" s="1">
        <v>-0.15569593012332916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64"/>
        <v>1.1117784966362845</v>
      </c>
      <c r="AQ56">
        <f t="shared" si="65"/>
        <v>6.4751748762171607E-3</v>
      </c>
      <c r="AR56">
        <f t="shared" si="66"/>
        <v>297.78121223449705</v>
      </c>
      <c r="AS56">
        <f t="shared" si="67"/>
        <v>302.13342132568357</v>
      </c>
      <c r="AT56">
        <f t="shared" si="68"/>
        <v>294.74981197520538</v>
      </c>
      <c r="AU56">
        <f t="shared" si="69"/>
        <v>0.5904819243389493</v>
      </c>
      <c r="AV56">
        <f t="shared" si="70"/>
        <v>3.1104346795850204</v>
      </c>
      <c r="AW56">
        <f t="shared" si="71"/>
        <v>31.859729529515594</v>
      </c>
      <c r="AX56">
        <f t="shared" si="72"/>
        <v>11.452495337621063</v>
      </c>
      <c r="AY56">
        <f t="shared" si="73"/>
        <v>26.807316780090332</v>
      </c>
      <c r="AZ56">
        <f t="shared" si="74"/>
        <v>3.5388547030010056</v>
      </c>
      <c r="BA56">
        <f t="shared" si="75"/>
        <v>0.55061851807350604</v>
      </c>
      <c r="BB56">
        <f t="shared" si="76"/>
        <v>1.9923386005545618</v>
      </c>
      <c r="BC56">
        <f t="shared" si="77"/>
        <v>1.5465161024464438</v>
      </c>
      <c r="BD56">
        <f t="shared" si="78"/>
        <v>0.35210222446385825</v>
      </c>
      <c r="BE56">
        <f t="shared" si="79"/>
        <v>33.872388041282683</v>
      </c>
      <c r="BF56">
        <f t="shared" si="80"/>
        <v>0.89696394026556647</v>
      </c>
      <c r="BG56">
        <f t="shared" si="81"/>
        <v>68.897787542218666</v>
      </c>
      <c r="BH56">
        <f t="shared" si="82"/>
        <v>382.30668377467407</v>
      </c>
      <c r="BI56">
        <f t="shared" si="83"/>
        <v>2.1008471019038025E-2</v>
      </c>
    </row>
    <row r="57" spans="1:61">
      <c r="A57" s="1">
        <v>49</v>
      </c>
      <c r="B57" s="1" t="s">
        <v>131</v>
      </c>
      <c r="C57" s="1" t="s">
        <v>74</v>
      </c>
      <c r="D57" s="1">
        <v>0</v>
      </c>
      <c r="E57" s="1" t="s">
        <v>80</v>
      </c>
      <c r="F57" s="1" t="s">
        <v>76</v>
      </c>
      <c r="G57" s="1">
        <v>0</v>
      </c>
      <c r="H57" s="1">
        <v>8638.5</v>
      </c>
      <c r="I57" s="1">
        <v>0</v>
      </c>
      <c r="J57">
        <f t="shared" si="56"/>
        <v>8.758934044401018</v>
      </c>
      <c r="K57">
        <f t="shared" si="57"/>
        <v>0.21551930479688464</v>
      </c>
      <c r="L57">
        <f t="shared" si="58"/>
        <v>312.95322166198332</v>
      </c>
      <c r="M57">
        <f t="shared" si="59"/>
        <v>3.2500434961152136</v>
      </c>
      <c r="N57">
        <f t="shared" si="60"/>
        <v>1.5230666088681888</v>
      </c>
      <c r="O57">
        <f t="shared" si="61"/>
        <v>25.367959976196289</v>
      </c>
      <c r="P57" s="1">
        <v>4.5</v>
      </c>
      <c r="Q57">
        <f t="shared" si="62"/>
        <v>1.7493478804826736</v>
      </c>
      <c r="R57" s="1">
        <v>1</v>
      </c>
      <c r="S57">
        <f t="shared" si="63"/>
        <v>3.4986957609653473</v>
      </c>
      <c r="T57" s="1">
        <v>29.347936630249023</v>
      </c>
      <c r="U57" s="1">
        <v>25.367959976196289</v>
      </c>
      <c r="V57" s="1">
        <v>29.203680038452148</v>
      </c>
      <c r="W57" s="1">
        <v>399.36016845703125</v>
      </c>
      <c r="X57" s="1">
        <v>390.34078979492188</v>
      </c>
      <c r="Y57" s="1">
        <v>14.818629264831543</v>
      </c>
      <c r="Z57" s="1">
        <v>17.690196990966797</v>
      </c>
      <c r="AA57" s="1">
        <v>35.255500793457031</v>
      </c>
      <c r="AB57" s="1">
        <v>42.087348937988281</v>
      </c>
      <c r="AC57" s="1">
        <v>500.30068969726562</v>
      </c>
      <c r="AD57" s="1">
        <v>1481.4619140625</v>
      </c>
      <c r="AE57" s="1">
        <v>1593.0260009765625</v>
      </c>
      <c r="AF57" s="1">
        <v>97.626792907714844</v>
      </c>
      <c r="AG57" s="1">
        <v>18.361064910888672</v>
      </c>
      <c r="AH57" s="1">
        <v>-0.15569593012332916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64"/>
        <v>1.111779310438368</v>
      </c>
      <c r="AQ57">
        <f t="shared" si="65"/>
        <v>3.2500434961152138E-3</v>
      </c>
      <c r="AR57">
        <f t="shared" si="66"/>
        <v>298.51795997619627</v>
      </c>
      <c r="AS57">
        <f t="shared" si="67"/>
        <v>302.497936630249</v>
      </c>
      <c r="AT57">
        <f t="shared" si="68"/>
        <v>281.47776013979455</v>
      </c>
      <c r="AU57">
        <f t="shared" si="69"/>
        <v>1.8218126049115035</v>
      </c>
      <c r="AV57">
        <f t="shared" si="70"/>
        <v>3.2501038070019845</v>
      </c>
      <c r="AW57">
        <f t="shared" si="71"/>
        <v>33.291104933399374</v>
      </c>
      <c r="AX57">
        <f t="shared" si="72"/>
        <v>15.600907942432578</v>
      </c>
      <c r="AY57">
        <f t="shared" si="73"/>
        <v>27.357948303222656</v>
      </c>
      <c r="AZ57">
        <f t="shared" si="74"/>
        <v>3.6550990591632373</v>
      </c>
      <c r="BA57">
        <f t="shared" si="75"/>
        <v>0.2030136825004546</v>
      </c>
      <c r="BB57">
        <f t="shared" si="76"/>
        <v>1.7270371981337957</v>
      </c>
      <c r="BC57">
        <f t="shared" si="77"/>
        <v>1.9280618610294415</v>
      </c>
      <c r="BD57">
        <f t="shared" si="78"/>
        <v>0.12795081105646811</v>
      </c>
      <c r="BE57">
        <f t="shared" si="79"/>
        <v>30.552619360996626</v>
      </c>
      <c r="BF57">
        <f t="shared" si="80"/>
        <v>0.80174357854428535</v>
      </c>
      <c r="BG57">
        <f t="shared" si="81"/>
        <v>54.702442373753257</v>
      </c>
      <c r="BH57">
        <f t="shared" si="82"/>
        <v>386.96108439387871</v>
      </c>
      <c r="BI57">
        <f t="shared" si="83"/>
        <v>1.238199664366383E-2</v>
      </c>
    </row>
    <row r="58" spans="1:61">
      <c r="A58" s="1">
        <v>50</v>
      </c>
      <c r="B58" s="1" t="s">
        <v>132</v>
      </c>
      <c r="C58" s="1" t="s">
        <v>74</v>
      </c>
      <c r="D58" s="1">
        <v>0</v>
      </c>
      <c r="E58" s="1" t="s">
        <v>82</v>
      </c>
      <c r="F58" s="1" t="s">
        <v>76</v>
      </c>
      <c r="G58" s="1">
        <v>0</v>
      </c>
      <c r="H58" s="1">
        <v>8741</v>
      </c>
      <c r="I58" s="1">
        <v>0</v>
      </c>
      <c r="J58">
        <f t="shared" si="56"/>
        <v>10.469012615946999</v>
      </c>
      <c r="K58">
        <f t="shared" si="57"/>
        <v>0.28105513588806297</v>
      </c>
      <c r="L58">
        <f t="shared" si="58"/>
        <v>314.58704045377453</v>
      </c>
      <c r="M58">
        <f t="shared" si="59"/>
        <v>3.9686557735659123</v>
      </c>
      <c r="N58">
        <f t="shared" si="60"/>
        <v>1.4574133490866621</v>
      </c>
      <c r="O58">
        <f t="shared" si="61"/>
        <v>25.57939338684082</v>
      </c>
      <c r="P58" s="1">
        <v>5</v>
      </c>
      <c r="Q58">
        <f t="shared" si="62"/>
        <v>1.6395652592182159</v>
      </c>
      <c r="R58" s="1">
        <v>1</v>
      </c>
      <c r="S58">
        <f t="shared" si="63"/>
        <v>3.2791305184364319</v>
      </c>
      <c r="T58" s="1">
        <v>29.546127319335938</v>
      </c>
      <c r="U58" s="1">
        <v>25.57939338684082</v>
      </c>
      <c r="V58" s="1">
        <v>29.416215896606445</v>
      </c>
      <c r="W58" s="1">
        <v>399.06488037109375</v>
      </c>
      <c r="X58" s="1">
        <v>387.06716918945312</v>
      </c>
      <c r="Y58" s="1">
        <v>14.891814231872559</v>
      </c>
      <c r="Z58" s="1">
        <v>18.783512115478516</v>
      </c>
      <c r="AA58" s="1">
        <v>35.026893615722656</v>
      </c>
      <c r="AB58" s="1">
        <v>44.180522918701172</v>
      </c>
      <c r="AC58" s="1">
        <v>500.30996704101562</v>
      </c>
      <c r="AD58" s="1">
        <v>1538.025146484375</v>
      </c>
      <c r="AE58" s="1">
        <v>1754.7509765625</v>
      </c>
      <c r="AF58" s="1">
        <v>97.626655578613281</v>
      </c>
      <c r="AG58" s="1">
        <v>18.361064910888672</v>
      </c>
      <c r="AH58" s="1">
        <v>-0.15569593012332916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64"/>
        <v>1.0006199340820312</v>
      </c>
      <c r="AQ58">
        <f t="shared" si="65"/>
        <v>3.9686557735659125E-3</v>
      </c>
      <c r="AR58">
        <f t="shared" si="66"/>
        <v>298.7293933868408</v>
      </c>
      <c r="AS58">
        <f t="shared" si="67"/>
        <v>302.69612731933591</v>
      </c>
      <c r="AT58">
        <f t="shared" si="68"/>
        <v>292.22477416509355</v>
      </c>
      <c r="AU58">
        <f t="shared" si="69"/>
        <v>1.7093664332774006</v>
      </c>
      <c r="AV58">
        <f t="shared" si="70"/>
        <v>3.2911848169411928</v>
      </c>
      <c r="AW58">
        <f t="shared" si="71"/>
        <v>33.711948826219761</v>
      </c>
      <c r="AX58">
        <f t="shared" si="72"/>
        <v>14.928436710741245</v>
      </c>
      <c r="AY58">
        <f t="shared" si="73"/>
        <v>27.562760353088379</v>
      </c>
      <c r="AZ58">
        <f t="shared" si="74"/>
        <v>3.6991796965851265</v>
      </c>
      <c r="BA58">
        <f t="shared" si="75"/>
        <v>0.25886753190367318</v>
      </c>
      <c r="BB58">
        <f t="shared" si="76"/>
        <v>1.8337714678545307</v>
      </c>
      <c r="BC58">
        <f t="shared" si="77"/>
        <v>1.8654082287305958</v>
      </c>
      <c r="BD58">
        <f t="shared" si="78"/>
        <v>0.16364933172617194</v>
      </c>
      <c r="BE58">
        <f t="shared" si="79"/>
        <v>30.712080647875929</v>
      </c>
      <c r="BF58">
        <f t="shared" si="80"/>
        <v>0.81274534627295503</v>
      </c>
      <c r="BG58">
        <f t="shared" si="81"/>
        <v>58.114081186103974</v>
      </c>
      <c r="BH58">
        <f t="shared" si="82"/>
        <v>382.75713427255465</v>
      </c>
      <c r="BI58">
        <f t="shared" si="83"/>
        <v>1.5895119767206266E-2</v>
      </c>
    </row>
    <row r="59" spans="1:61">
      <c r="A59" s="1">
        <v>51</v>
      </c>
      <c r="B59" s="1" t="s">
        <v>133</v>
      </c>
      <c r="C59" s="1" t="s">
        <v>74</v>
      </c>
      <c r="D59" s="1">
        <v>0</v>
      </c>
      <c r="E59" s="1" t="s">
        <v>94</v>
      </c>
      <c r="F59" s="1" t="s">
        <v>76</v>
      </c>
      <c r="G59" s="1">
        <v>0</v>
      </c>
      <c r="H59" s="1">
        <v>8846</v>
      </c>
      <c r="I59" s="1">
        <v>0</v>
      </c>
      <c r="J59">
        <f t="shared" si="56"/>
        <v>7.4243199940965932</v>
      </c>
      <c r="K59">
        <f t="shared" si="57"/>
        <v>0.30282124112650727</v>
      </c>
      <c r="L59">
        <f t="shared" si="58"/>
        <v>337.70183426472533</v>
      </c>
      <c r="M59">
        <f t="shared" si="59"/>
        <v>4.6801970005250402</v>
      </c>
      <c r="N59">
        <f t="shared" si="60"/>
        <v>1.6024443403295143</v>
      </c>
      <c r="O59">
        <f t="shared" si="61"/>
        <v>26.664262771606445</v>
      </c>
      <c r="P59" s="1">
        <v>5</v>
      </c>
      <c r="Q59">
        <f t="shared" si="62"/>
        <v>1.6395652592182159</v>
      </c>
      <c r="R59" s="1">
        <v>1</v>
      </c>
      <c r="S59">
        <f t="shared" si="63"/>
        <v>3.2791305184364319</v>
      </c>
      <c r="T59" s="1">
        <v>29.810222625732422</v>
      </c>
      <c r="U59" s="1">
        <v>26.664262771606445</v>
      </c>
      <c r="V59" s="1">
        <v>29.696628570556641</v>
      </c>
      <c r="W59" s="1">
        <v>398.97903442382812</v>
      </c>
      <c r="X59" s="1">
        <v>389.736572265625</v>
      </c>
      <c r="Y59" s="1">
        <v>14.945446968078613</v>
      </c>
      <c r="Z59" s="1">
        <v>19.531305313110352</v>
      </c>
      <c r="AA59" s="1">
        <v>34.621978759765625</v>
      </c>
      <c r="AB59" s="1">
        <v>45.245380401611328</v>
      </c>
      <c r="AC59" s="1">
        <v>500.31927490234375</v>
      </c>
      <c r="AD59" s="1">
        <v>577.60382080078125</v>
      </c>
      <c r="AE59" s="1">
        <v>244.26078796386719</v>
      </c>
      <c r="AF59" s="1">
        <v>97.624992370605469</v>
      </c>
      <c r="AG59" s="1">
        <v>18.361064910888672</v>
      </c>
      <c r="AH59" s="1">
        <v>-0.15569593012332916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64"/>
        <v>1.0006385498046875</v>
      </c>
      <c r="AQ59">
        <f t="shared" si="65"/>
        <v>4.6801970005250406E-3</v>
      </c>
      <c r="AR59">
        <f t="shared" si="66"/>
        <v>299.81426277160642</v>
      </c>
      <c r="AS59">
        <f t="shared" si="67"/>
        <v>302.9602226257324</v>
      </c>
      <c r="AT59">
        <f t="shared" si="68"/>
        <v>109.74472457503362</v>
      </c>
      <c r="AU59">
        <f t="shared" si="69"/>
        <v>-0.62091999838173684</v>
      </c>
      <c r="AV59">
        <f t="shared" si="70"/>
        <v>3.5091878725098784</v>
      </c>
      <c r="AW59">
        <f t="shared" si="71"/>
        <v>35.945589211297929</v>
      </c>
      <c r="AX59">
        <f t="shared" si="72"/>
        <v>16.414283898187577</v>
      </c>
      <c r="AY59">
        <f t="shared" si="73"/>
        <v>28.237242698669434</v>
      </c>
      <c r="AZ59">
        <f t="shared" si="74"/>
        <v>3.8476416843201457</v>
      </c>
      <c r="BA59">
        <f t="shared" si="75"/>
        <v>0.27722047645049519</v>
      </c>
      <c r="BB59">
        <f t="shared" si="76"/>
        <v>1.9067435321803641</v>
      </c>
      <c r="BC59">
        <f t="shared" si="77"/>
        <v>1.9408981521397817</v>
      </c>
      <c r="BD59">
        <f t="shared" si="78"/>
        <v>0.1753943205804904</v>
      </c>
      <c r="BE59">
        <f t="shared" si="79"/>
        <v>32.968138993633289</v>
      </c>
      <c r="BF59">
        <f t="shared" si="80"/>
        <v>0.86648741302770171</v>
      </c>
      <c r="BG59">
        <f t="shared" si="81"/>
        <v>57.003590350508716</v>
      </c>
      <c r="BH59">
        <f t="shared" si="82"/>
        <v>386.6800205560549</v>
      </c>
      <c r="BI59">
        <f t="shared" si="83"/>
        <v>1.0944783104283057E-2</v>
      </c>
    </row>
    <row r="60" spans="1:61">
      <c r="A60" s="1">
        <v>52</v>
      </c>
      <c r="B60" s="1" t="s">
        <v>134</v>
      </c>
      <c r="C60" s="1" t="s">
        <v>74</v>
      </c>
      <c r="D60" s="1">
        <v>0</v>
      </c>
      <c r="E60" s="1" t="s">
        <v>80</v>
      </c>
      <c r="F60" s="1" t="s">
        <v>96</v>
      </c>
      <c r="G60" s="1">
        <v>0</v>
      </c>
      <c r="H60" s="1">
        <v>9028</v>
      </c>
      <c r="I60" s="1">
        <v>0</v>
      </c>
      <c r="J60">
        <f t="shared" si="56"/>
        <v>6.7475728156792867</v>
      </c>
      <c r="K60">
        <f t="shared" si="57"/>
        <v>0.15212299468401652</v>
      </c>
      <c r="L60">
        <f t="shared" si="58"/>
        <v>307.14282324798023</v>
      </c>
      <c r="M60">
        <f t="shared" si="59"/>
        <v>2.6061235196387784</v>
      </c>
      <c r="N60">
        <f t="shared" si="60"/>
        <v>1.7034619270211384</v>
      </c>
      <c r="O60">
        <f t="shared" si="61"/>
        <v>26.376674652099609</v>
      </c>
      <c r="P60" s="1">
        <v>5</v>
      </c>
      <c r="Q60">
        <f t="shared" si="62"/>
        <v>1.6395652592182159</v>
      </c>
      <c r="R60" s="1">
        <v>1</v>
      </c>
      <c r="S60">
        <f t="shared" si="63"/>
        <v>3.2791305184364319</v>
      </c>
      <c r="T60" s="1">
        <v>29.983827590942383</v>
      </c>
      <c r="U60" s="1">
        <v>26.376674652099609</v>
      </c>
      <c r="V60" s="1">
        <v>29.871410369873047</v>
      </c>
      <c r="W60" s="1">
        <v>398.63973999023438</v>
      </c>
      <c r="X60" s="1">
        <v>390.87820434570312</v>
      </c>
      <c r="Y60" s="1">
        <v>15.334688186645508</v>
      </c>
      <c r="Z60" s="1">
        <v>17.892627716064453</v>
      </c>
      <c r="AA60" s="1">
        <v>35.170417785644531</v>
      </c>
      <c r="AB60" s="1">
        <v>41.037101745605469</v>
      </c>
      <c r="AC60" s="1">
        <v>500.30368041992188</v>
      </c>
      <c r="AD60" s="1">
        <v>1581.45849609375</v>
      </c>
      <c r="AE60" s="1">
        <v>1866.0458984375</v>
      </c>
      <c r="AF60" s="1">
        <v>97.623542785644531</v>
      </c>
      <c r="AG60" s="1">
        <v>18.361064910888672</v>
      </c>
      <c r="AH60" s="1">
        <v>-0.15569593012332916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64"/>
        <v>1.0006073608398436</v>
      </c>
      <c r="AQ60">
        <f t="shared" si="65"/>
        <v>2.6061235196387783E-3</v>
      </c>
      <c r="AR60">
        <f t="shared" si="66"/>
        <v>299.52667465209959</v>
      </c>
      <c r="AS60">
        <f t="shared" si="67"/>
        <v>303.13382759094236</v>
      </c>
      <c r="AT60">
        <f t="shared" si="68"/>
        <v>300.47711048732162</v>
      </c>
      <c r="AU60">
        <f t="shared" si="69"/>
        <v>2.3794433876125858</v>
      </c>
      <c r="AV60">
        <f t="shared" si="70"/>
        <v>3.4502036344079658</v>
      </c>
      <c r="AW60">
        <f t="shared" si="71"/>
        <v>35.34192199911962</v>
      </c>
      <c r="AX60">
        <f t="shared" si="72"/>
        <v>17.449294283055167</v>
      </c>
      <c r="AY60">
        <f t="shared" si="73"/>
        <v>28.180251121520996</v>
      </c>
      <c r="AZ60">
        <f t="shared" si="74"/>
        <v>3.834899194674565</v>
      </c>
      <c r="BA60">
        <f t="shared" si="75"/>
        <v>0.14537869397200409</v>
      </c>
      <c r="BB60">
        <f t="shared" si="76"/>
        <v>1.7467417073868274</v>
      </c>
      <c r="BC60">
        <f t="shared" si="77"/>
        <v>2.0881574872877375</v>
      </c>
      <c r="BD60">
        <f t="shared" si="78"/>
        <v>9.1444467367387108E-2</v>
      </c>
      <c r="BE60">
        <f t="shared" si="79"/>
        <v>29.984370546652855</v>
      </c>
      <c r="BF60">
        <f t="shared" si="80"/>
        <v>0.78577628487142481</v>
      </c>
      <c r="BG60">
        <f t="shared" si="81"/>
        <v>51.525876466213958</v>
      </c>
      <c r="BH60">
        <f t="shared" si="82"/>
        <v>388.10026572753839</v>
      </c>
      <c r="BI60">
        <f t="shared" si="83"/>
        <v>8.9583706595953647E-3</v>
      </c>
    </row>
    <row r="61" spans="1:61">
      <c r="A61" s="1">
        <v>53</v>
      </c>
      <c r="B61" s="1" t="s">
        <v>135</v>
      </c>
      <c r="C61" s="1" t="s">
        <v>74</v>
      </c>
      <c r="D61" s="1">
        <v>0</v>
      </c>
      <c r="E61" s="1" t="s">
        <v>82</v>
      </c>
      <c r="F61" s="1" t="s">
        <v>96</v>
      </c>
      <c r="G61" s="1">
        <v>0</v>
      </c>
      <c r="H61" s="1">
        <v>9155</v>
      </c>
      <c r="I61" s="1">
        <v>0</v>
      </c>
      <c r="J61">
        <f>(W61-X61*(1000-Y61)/(1000-Z61))*AP61</f>
        <v>17.379295416413534</v>
      </c>
      <c r="K61">
        <f>IF(BA61&lt;&gt;0,1/(1/BA61-1/S61),0)</f>
        <v>0.45390728810910064</v>
      </c>
      <c r="L61">
        <f>((BD61-AQ61/2)*X61-J61)/(BD61+AQ61/2)</f>
        <v>313.34029349458143</v>
      </c>
      <c r="M61">
        <f>AQ61*1000</f>
        <v>7.4734020171942213</v>
      </c>
      <c r="N61">
        <f>(AV61-BB61)</f>
        <v>1.7245483288676675</v>
      </c>
      <c r="O61">
        <f>(U61+AU61*I61)</f>
        <v>27.003072738647461</v>
      </c>
      <c r="P61" s="1">
        <v>2.5</v>
      </c>
      <c r="Q61">
        <f>(P61*AJ61+AK61)</f>
        <v>2.1884783655405045</v>
      </c>
      <c r="R61" s="1">
        <v>1</v>
      </c>
      <c r="S61">
        <f>Q61*(R61+1)*(R61+1)/(R61*R61+1)</f>
        <v>4.3769567310810089</v>
      </c>
      <c r="T61" s="1">
        <v>30.245746612548828</v>
      </c>
      <c r="U61" s="1">
        <v>27.003072738647461</v>
      </c>
      <c r="V61" s="1">
        <v>30.125925064086914</v>
      </c>
      <c r="W61" s="1">
        <v>400.27102661132812</v>
      </c>
      <c r="X61" s="1">
        <v>390.12985229492188</v>
      </c>
      <c r="Y61" s="1">
        <v>15.341721534729004</v>
      </c>
      <c r="Z61" s="1">
        <v>19.00514030456543</v>
      </c>
      <c r="AA61" s="1">
        <v>34.659877777099609</v>
      </c>
      <c r="AB61" s="1">
        <v>42.936241149902344</v>
      </c>
      <c r="AC61" s="1">
        <v>500.30923461914062</v>
      </c>
      <c r="AD61" s="1">
        <v>1345.33935546875</v>
      </c>
      <c r="AE61" s="1">
        <v>1619.7454833984375</v>
      </c>
      <c r="AF61" s="1">
        <v>97.61871337890625</v>
      </c>
      <c r="AG61" s="1">
        <v>18.361064910888672</v>
      </c>
      <c r="AH61" s="1">
        <v>-0.15569593012332916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>AC61*0.000001/(P61*0.0001)</f>
        <v>2.0012369384765623</v>
      </c>
      <c r="AQ61">
        <f>(Z61-Y61)/(1000-Z61)*AP61</f>
        <v>7.4734020171942214E-3</v>
      </c>
      <c r="AR61">
        <f>(U61+273.15)</f>
        <v>300.15307273864744</v>
      </c>
      <c r="AS61">
        <f>(T61+273.15)</f>
        <v>303.39574661254881</v>
      </c>
      <c r="AT61">
        <f>(AD61*AL61+AE61*AM61)*AN61</f>
        <v>255.61447433152352</v>
      </c>
      <c r="AU61">
        <f>((AT61+0.00000010773*(AS61^4-AR61^4))-AQ61*44100)/(Q61*51.4+0.00000043092*AR61^3)</f>
        <v>-0.28645005573038002</v>
      </c>
      <c r="AV61">
        <f>0.61365*EXP(17.502*O61/(240.97+O61))</f>
        <v>3.5798056729849392</v>
      </c>
      <c r="AW61">
        <f>AV61*1000/AF61</f>
        <v>36.671305624465177</v>
      </c>
      <c r="AX61">
        <f>(AW61-Z61)</f>
        <v>17.666165319899747</v>
      </c>
      <c r="AY61">
        <f>IF(I61,U61,(T61+U61)/2)</f>
        <v>28.624409675598145</v>
      </c>
      <c r="AZ61">
        <f>0.61365*EXP(17.502*AY61/(240.97+AY61))</f>
        <v>3.935188546561486</v>
      </c>
      <c r="BA61">
        <f>IF(AX61&lt;&gt;0,(1000-(AW61+Z61)/2)/AX61*AQ61,0)</f>
        <v>0.41125822463306033</v>
      </c>
      <c r="BB61">
        <f>Z61*AF61/1000</f>
        <v>1.8552573441172717</v>
      </c>
      <c r="BC61">
        <f>(AZ61-BB61)</f>
        <v>2.0799312024442145</v>
      </c>
      <c r="BD61">
        <f>1/(1.6/K61+1.37/S61)</f>
        <v>0.26055564496373212</v>
      </c>
      <c r="BE61">
        <f>L61*AF61*0.001</f>
        <v>30.587876300709908</v>
      </c>
      <c r="BF61">
        <f>L61/X61</f>
        <v>0.80316923109413652</v>
      </c>
      <c r="BG61">
        <f>(1-AQ61*AF61/AV61/K61)*100</f>
        <v>55.102225298647944</v>
      </c>
      <c r="BH61">
        <f>(X61-J61/(S61/1.35))</f>
        <v>384.76949571530275</v>
      </c>
      <c r="BI61">
        <f>J61*BG61/100/BH61</f>
        <v>2.4888611551357232E-2</v>
      </c>
    </row>
    <row r="62" spans="1:61">
      <c r="A62" s="1">
        <v>54</v>
      </c>
      <c r="B62" s="1" t="s">
        <v>136</v>
      </c>
      <c r="C62" s="1" t="s">
        <v>74</v>
      </c>
      <c r="D62" s="1">
        <v>0</v>
      </c>
      <c r="E62" s="1" t="s">
        <v>94</v>
      </c>
      <c r="F62" s="1" t="s">
        <v>88</v>
      </c>
      <c r="G62" s="1">
        <v>0</v>
      </c>
      <c r="H62" s="1">
        <v>9285</v>
      </c>
      <c r="I62" s="1">
        <v>0</v>
      </c>
      <c r="J62">
        <f t="shared" ref="J62:J73" si="84">(W62-X62*(1000-Y62)/(1000-Z62))*AP62</f>
        <v>10.360712848720313</v>
      </c>
      <c r="K62">
        <f t="shared" ref="K62:K73" si="85">IF(BA62&lt;&gt;0,1/(1/BA62-1/S62),0)</f>
        <v>0.21252380368630849</v>
      </c>
      <c r="L62">
        <f t="shared" ref="L62:L73" si="86">((BD62-AQ62/2)*X62-J62)/(BD62+AQ62/2)</f>
        <v>299.90135631169517</v>
      </c>
      <c r="M62">
        <f t="shared" ref="M62:M73" si="87">AQ62*1000</f>
        <v>4.2290430351940316</v>
      </c>
      <c r="N62">
        <f t="shared" ref="N62:N73" si="88">(AV62-BB62)</f>
        <v>1.9846299240518528</v>
      </c>
      <c r="O62">
        <f t="shared" ref="O62:O73" si="89">(U62+AU62*I62)</f>
        <v>27.68250846862793</v>
      </c>
      <c r="P62" s="1">
        <v>3</v>
      </c>
      <c r="Q62">
        <f t="shared" ref="Q62:Q73" si="90">(P62*AJ62+AK62)</f>
        <v>2.0786957442760468</v>
      </c>
      <c r="R62" s="1">
        <v>1</v>
      </c>
      <c r="S62">
        <f t="shared" ref="S62:S73" si="91">Q62*(R62+1)*(R62+1)/(R62*R62+1)</f>
        <v>4.1573914885520935</v>
      </c>
      <c r="T62" s="1">
        <v>30.522859573364258</v>
      </c>
      <c r="U62" s="1">
        <v>27.68250846862793</v>
      </c>
      <c r="V62" s="1">
        <v>30.399272918701172</v>
      </c>
      <c r="W62" s="1">
        <v>400.03607177734375</v>
      </c>
      <c r="X62" s="1">
        <v>392.82736206054688</v>
      </c>
      <c r="Y62" s="1">
        <v>15.339661598205566</v>
      </c>
      <c r="Z62" s="1">
        <v>17.830293655395508</v>
      </c>
      <c r="AA62" s="1">
        <v>34.108856201171875</v>
      </c>
      <c r="AB62" s="1">
        <v>39.646957397460938</v>
      </c>
      <c r="AC62" s="1">
        <v>500.31130981445312</v>
      </c>
      <c r="AD62" s="1">
        <v>813.58056640625</v>
      </c>
      <c r="AE62" s="1">
        <v>533.600341796875</v>
      </c>
      <c r="AF62" s="1">
        <v>97.616836547851562</v>
      </c>
      <c r="AG62" s="1">
        <v>18.361064910888672</v>
      </c>
      <c r="AH62" s="1">
        <v>-0.15569593012332916</v>
      </c>
      <c r="AI62" s="1">
        <v>0.66666668653488159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ref="AP62:AP73" si="92">AC62*0.000001/(P62*0.0001)</f>
        <v>1.6677043660481767</v>
      </c>
      <c r="AQ62">
        <f t="shared" ref="AQ62:AQ73" si="93">(Z62-Y62)/(1000-Z62)*AP62</f>
        <v>4.2290430351940318E-3</v>
      </c>
      <c r="AR62">
        <f t="shared" ref="AR62:AR73" si="94">(U62+273.15)</f>
        <v>300.83250846862791</v>
      </c>
      <c r="AS62">
        <f t="shared" ref="AS62:AS73" si="95">(T62+273.15)</f>
        <v>303.67285957336424</v>
      </c>
      <c r="AT62">
        <f t="shared" ref="AT62:AT73" si="96">(AD62*AL62+AE62*AM62)*AN62</f>
        <v>154.58030567746027</v>
      </c>
      <c r="AU62">
        <f t="shared" ref="AU62:AU73" si="97">((AT62+0.00000010773*(AS62^4-AR62^4))-AQ62*44100)/(Q62*51.4+0.00000043092*AR62^3)</f>
        <v>1.5832200799738932E-2</v>
      </c>
      <c r="AV62">
        <f t="shared" ref="AV62:AV73" si="98">0.61365*EXP(17.502*O62/(240.97+O62))</f>
        <v>3.7251667854107908</v>
      </c>
      <c r="AW62">
        <f t="shared" ref="AW62:AW73" si="99">AV62*1000/AF62</f>
        <v>38.161109467880799</v>
      </c>
      <c r="AX62">
        <f t="shared" ref="AX62:AX73" si="100">(AW62-Z62)</f>
        <v>20.330815812485291</v>
      </c>
      <c r="AY62">
        <f t="shared" ref="AY62:AY73" si="101">IF(I62,U62,(T62+U62)/2)</f>
        <v>29.102684020996094</v>
      </c>
      <c r="AZ62">
        <f t="shared" ref="AZ62:AZ73" si="102">0.61365*EXP(17.502*AY62/(240.97+AY62))</f>
        <v>4.0457315840798307</v>
      </c>
      <c r="BA62">
        <f t="shared" ref="BA62:BA73" si="103">IF(AX62&lt;&gt;0,(1000-(AW62+Z62)/2)/AX62*AQ62,0)</f>
        <v>0.20218805021906885</v>
      </c>
      <c r="BB62">
        <f t="shared" ref="BB62:BB73" si="104">Z62*AF62/1000</f>
        <v>1.740536861358938</v>
      </c>
      <c r="BC62">
        <f t="shared" ref="BC62:BC73" si="105">(AZ62-BB62)</f>
        <v>2.3051947227208927</v>
      </c>
      <c r="BD62">
        <f t="shared" ref="BD62:BD73" si="106">1/(1.6/K62+1.37/S62)</f>
        <v>0.12725719279849668</v>
      </c>
      <c r="BE62">
        <f t="shared" ref="BE62:BE73" si="107">L62*AF62*0.001</f>
        <v>29.275421679557738</v>
      </c>
      <c r="BF62">
        <f t="shared" ref="BF62:BF73" si="108">L62/X62</f>
        <v>0.76344314392608703</v>
      </c>
      <c r="BG62">
        <f t="shared" ref="BG62:BG73" si="109">(1-AQ62*AF62/AV62/K62)*100</f>
        <v>47.854896734837901</v>
      </c>
      <c r="BH62">
        <f t="shared" ref="BH62:BH73" si="110">(X62-J62/(S62/1.35))</f>
        <v>389.46300188799944</v>
      </c>
      <c r="BI62">
        <f t="shared" ref="BI62:BI73" si="111">J62*BG62/100/BH62</f>
        <v>1.2730627583911103E-2</v>
      </c>
    </row>
    <row r="63" spans="1:61">
      <c r="A63" s="1">
        <v>55</v>
      </c>
      <c r="B63" s="1" t="s">
        <v>137</v>
      </c>
      <c r="C63" s="1" t="s">
        <v>74</v>
      </c>
      <c r="D63" s="1">
        <v>0</v>
      </c>
      <c r="E63" s="1" t="s">
        <v>138</v>
      </c>
      <c r="F63" s="1" t="s">
        <v>96</v>
      </c>
      <c r="G63" s="1">
        <v>0</v>
      </c>
      <c r="H63" s="1">
        <v>9457</v>
      </c>
      <c r="I63" s="1">
        <v>0</v>
      </c>
      <c r="J63">
        <f t="shared" si="84"/>
        <v>1.0366451029801269</v>
      </c>
      <c r="K63">
        <f t="shared" si="85"/>
        <v>0.38007824219808323</v>
      </c>
      <c r="L63">
        <f t="shared" si="86"/>
        <v>381.19218964743561</v>
      </c>
      <c r="M63">
        <f t="shared" si="87"/>
        <v>7.2351551424539648</v>
      </c>
      <c r="N63">
        <f t="shared" si="88"/>
        <v>1.949670942676758</v>
      </c>
      <c r="O63">
        <f t="shared" si="89"/>
        <v>27.393579483032227</v>
      </c>
      <c r="P63" s="1">
        <v>1.5</v>
      </c>
      <c r="Q63">
        <f t="shared" si="90"/>
        <v>2.4080436080694199</v>
      </c>
      <c r="R63" s="1">
        <v>1</v>
      </c>
      <c r="S63">
        <f t="shared" si="91"/>
        <v>4.8160872161388397</v>
      </c>
      <c r="T63" s="1">
        <v>30.575387954711914</v>
      </c>
      <c r="U63" s="1">
        <v>27.393579483032227</v>
      </c>
      <c r="V63" s="1">
        <v>30.476264953613281</v>
      </c>
      <c r="W63" s="1">
        <v>399.70281982421875</v>
      </c>
      <c r="X63" s="1">
        <v>398.52755737304688</v>
      </c>
      <c r="Y63" s="1">
        <v>15.41779613494873</v>
      </c>
      <c r="Z63" s="1">
        <v>17.548885345458984</v>
      </c>
      <c r="AA63" s="1">
        <v>34.179672241210938</v>
      </c>
      <c r="AB63" s="1">
        <v>38.904075622558594</v>
      </c>
      <c r="AC63" s="1">
        <v>500.32064819335938</v>
      </c>
      <c r="AD63" s="1">
        <v>1538.4443359375</v>
      </c>
      <c r="AE63" s="1">
        <v>1645.435791015625</v>
      </c>
      <c r="AF63" s="1">
        <v>97.616668701171875</v>
      </c>
      <c r="AG63" s="1">
        <v>18.361064910888672</v>
      </c>
      <c r="AH63" s="1">
        <v>-0.15569593012332916</v>
      </c>
      <c r="AI63" s="1">
        <v>0.66666668653488159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92"/>
        <v>3.3354709879557292</v>
      </c>
      <c r="AQ63">
        <f t="shared" si="93"/>
        <v>7.2351551424539645E-3</v>
      </c>
      <c r="AR63">
        <f t="shared" si="94"/>
        <v>300.5435794830322</v>
      </c>
      <c r="AS63">
        <f t="shared" si="95"/>
        <v>303.72538795471189</v>
      </c>
      <c r="AT63">
        <f t="shared" si="96"/>
        <v>292.30442016018787</v>
      </c>
      <c r="AU63">
        <f t="shared" si="97"/>
        <v>8.1572622948210063E-2</v>
      </c>
      <c r="AV63">
        <f t="shared" si="98"/>
        <v>3.6627346695192777</v>
      </c>
      <c r="AW63">
        <f t="shared" si="99"/>
        <v>37.521610993833342</v>
      </c>
      <c r="AX63">
        <f t="shared" si="100"/>
        <v>19.972725648374357</v>
      </c>
      <c r="AY63">
        <f t="shared" si="101"/>
        <v>28.98448371887207</v>
      </c>
      <c r="AZ63">
        <f t="shared" si="102"/>
        <v>4.0181632068118596</v>
      </c>
      <c r="BA63">
        <f t="shared" si="103"/>
        <v>0.35227707394224783</v>
      </c>
      <c r="BB63">
        <f t="shared" si="104"/>
        <v>1.7130637268425197</v>
      </c>
      <c r="BC63">
        <f t="shared" si="105"/>
        <v>2.3050994799693401</v>
      </c>
      <c r="BD63">
        <f t="shared" si="106"/>
        <v>0.2225128323032555</v>
      </c>
      <c r="BE63">
        <f t="shared" si="107"/>
        <v>37.210711688288001</v>
      </c>
      <c r="BF63">
        <f t="shared" si="108"/>
        <v>0.95650145791703867</v>
      </c>
      <c r="BG63">
        <f t="shared" si="109"/>
        <v>49.2666707664401</v>
      </c>
      <c r="BH63">
        <f t="shared" si="110"/>
        <v>398.23697482621645</v>
      </c>
      <c r="BI63">
        <f t="shared" si="111"/>
        <v>1.2824538206792889E-3</v>
      </c>
    </row>
    <row r="64" spans="1:61">
      <c r="A64" s="1">
        <v>56</v>
      </c>
      <c r="B64" s="1" t="s">
        <v>139</v>
      </c>
      <c r="C64" s="1" t="s">
        <v>74</v>
      </c>
      <c r="D64" s="1">
        <v>0</v>
      </c>
      <c r="E64" s="1" t="s">
        <v>75</v>
      </c>
      <c r="F64" s="1" t="s">
        <v>96</v>
      </c>
      <c r="G64" s="1">
        <v>0</v>
      </c>
      <c r="H64" s="1">
        <v>9612</v>
      </c>
      <c r="I64" s="1">
        <v>0</v>
      </c>
      <c r="J64">
        <f t="shared" si="84"/>
        <v>16.218311657876885</v>
      </c>
      <c r="K64">
        <f t="shared" si="85"/>
        <v>0.56145231578461441</v>
      </c>
      <c r="L64">
        <f t="shared" si="86"/>
        <v>325.56887180368614</v>
      </c>
      <c r="M64">
        <f t="shared" si="87"/>
        <v>9.5111732115453567</v>
      </c>
      <c r="N64">
        <f t="shared" si="88"/>
        <v>1.8201329223239737</v>
      </c>
      <c r="O64">
        <f t="shared" si="89"/>
        <v>28.303482055664062</v>
      </c>
      <c r="P64" s="1">
        <v>3</v>
      </c>
      <c r="Q64">
        <f t="shared" si="90"/>
        <v>2.0786957442760468</v>
      </c>
      <c r="R64" s="1">
        <v>1</v>
      </c>
      <c r="S64">
        <f t="shared" si="91"/>
        <v>4.1573914885520935</v>
      </c>
      <c r="T64" s="1">
        <v>30.824682235717773</v>
      </c>
      <c r="U64" s="1">
        <v>28.303482055664062</v>
      </c>
      <c r="V64" s="1">
        <v>30.701805114746094</v>
      </c>
      <c r="W64" s="1">
        <v>399.85565185546875</v>
      </c>
      <c r="X64" s="1">
        <v>387.91900634765625</v>
      </c>
      <c r="Y64" s="1">
        <v>15.339653968811035</v>
      </c>
      <c r="Z64" s="1">
        <v>20.923175811767578</v>
      </c>
      <c r="AA64" s="1">
        <v>33.524032592773438</v>
      </c>
      <c r="AB64" s="1">
        <v>45.726535797119141</v>
      </c>
      <c r="AC64" s="1">
        <v>500.33847045898438</v>
      </c>
      <c r="AD64" s="1">
        <v>994.87225341796875</v>
      </c>
      <c r="AE64" s="1">
        <v>1084.183349609375</v>
      </c>
      <c r="AF64" s="1">
        <v>97.612586975097656</v>
      </c>
      <c r="AG64" s="1">
        <v>18.361064910888672</v>
      </c>
      <c r="AH64" s="1">
        <v>-0.15569593012332916</v>
      </c>
      <c r="AI64" s="1">
        <v>1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 t="shared" si="92"/>
        <v>1.6677949015299478</v>
      </c>
      <c r="AQ64">
        <f t="shared" si="93"/>
        <v>9.5111732115453571E-3</v>
      </c>
      <c r="AR64">
        <f t="shared" si="94"/>
        <v>301.45348205566404</v>
      </c>
      <c r="AS64">
        <f t="shared" si="95"/>
        <v>303.97468223571775</v>
      </c>
      <c r="AT64">
        <f t="shared" si="96"/>
        <v>189.02572577745377</v>
      </c>
      <c r="AU64">
        <f t="shared" si="97"/>
        <v>-1.6879883253011623</v>
      </c>
      <c r="AV64">
        <f t="shared" si="98"/>
        <v>3.8624982410453961</v>
      </c>
      <c r="AW64">
        <f t="shared" si="99"/>
        <v>39.569673960498292</v>
      </c>
      <c r="AX64">
        <f t="shared" si="100"/>
        <v>18.646498148730714</v>
      </c>
      <c r="AY64">
        <f t="shared" si="101"/>
        <v>29.564082145690918</v>
      </c>
      <c r="AZ64">
        <f t="shared" si="102"/>
        <v>4.1549301839374175</v>
      </c>
      <c r="BA64">
        <f t="shared" si="103"/>
        <v>0.49465021002086673</v>
      </c>
      <c r="BB64">
        <f t="shared" si="104"/>
        <v>2.0423653187214224</v>
      </c>
      <c r="BC64">
        <f t="shared" si="105"/>
        <v>2.1125648652159952</v>
      </c>
      <c r="BD64">
        <f t="shared" si="106"/>
        <v>0.3145360502913494</v>
      </c>
      <c r="BE64">
        <f t="shared" si="107"/>
        <v>31.77961981532173</v>
      </c>
      <c r="BF64">
        <f t="shared" si="108"/>
        <v>0.83927022516630334</v>
      </c>
      <c r="BG64">
        <f t="shared" si="109"/>
        <v>57.18866788642876</v>
      </c>
      <c r="BH64">
        <f t="shared" si="110"/>
        <v>382.65255001357667</v>
      </c>
      <c r="BI64">
        <f t="shared" si="111"/>
        <v>2.4238794150150282E-2</v>
      </c>
    </row>
    <row r="65" spans="1:61">
      <c r="A65" s="1">
        <v>57</v>
      </c>
      <c r="B65" s="1" t="s">
        <v>140</v>
      </c>
      <c r="C65" s="1" t="s">
        <v>74</v>
      </c>
      <c r="D65" s="1">
        <v>0</v>
      </c>
      <c r="E65" s="1" t="s">
        <v>78</v>
      </c>
      <c r="F65" s="1" t="s">
        <v>96</v>
      </c>
      <c r="G65" s="1">
        <v>0</v>
      </c>
      <c r="H65" s="1">
        <v>9693</v>
      </c>
      <c r="I65" s="1">
        <v>0</v>
      </c>
      <c r="J65">
        <f t="shared" si="84"/>
        <v>12.442776862082845</v>
      </c>
      <c r="K65">
        <f t="shared" si="85"/>
        <v>0.2237524407107235</v>
      </c>
      <c r="L65">
        <f t="shared" si="86"/>
        <v>284.8761598339338</v>
      </c>
      <c r="M65">
        <f t="shared" si="87"/>
        <v>4.7178216310401258</v>
      </c>
      <c r="N65">
        <f t="shared" si="88"/>
        <v>2.1112074088487089</v>
      </c>
      <c r="O65">
        <f t="shared" si="89"/>
        <v>28.565361022949219</v>
      </c>
      <c r="P65" s="1">
        <v>3.5</v>
      </c>
      <c r="Q65">
        <f t="shared" si="90"/>
        <v>1.9689131230115891</v>
      </c>
      <c r="R65" s="1">
        <v>1</v>
      </c>
      <c r="S65">
        <f t="shared" si="91"/>
        <v>3.9378262460231781</v>
      </c>
      <c r="T65" s="1">
        <v>31.032339096069336</v>
      </c>
      <c r="U65" s="1">
        <v>28.565361022949219</v>
      </c>
      <c r="V65" s="1">
        <v>30.922170639038086</v>
      </c>
      <c r="W65" s="1">
        <v>400.11178588867188</v>
      </c>
      <c r="X65" s="1">
        <v>390.12020874023438</v>
      </c>
      <c r="Y65" s="1">
        <v>15.309263229370117</v>
      </c>
      <c r="Z65" s="1">
        <v>18.548301696777344</v>
      </c>
      <c r="AA65" s="1">
        <v>33.063056945800781</v>
      </c>
      <c r="AB65" s="1">
        <v>40.058330535888672</v>
      </c>
      <c r="AC65" s="1">
        <v>500.33673095703125</v>
      </c>
      <c r="AD65" s="1">
        <v>992.700439453125</v>
      </c>
      <c r="AE65" s="1">
        <v>1598.4271240234375</v>
      </c>
      <c r="AF65" s="1">
        <v>97.610969543457031</v>
      </c>
      <c r="AG65" s="1">
        <v>18.361064910888672</v>
      </c>
      <c r="AH65" s="1">
        <v>-0.15569593012332916</v>
      </c>
      <c r="AI65" s="1">
        <v>1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 t="shared" si="92"/>
        <v>1.4295335170200891</v>
      </c>
      <c r="AQ65">
        <f t="shared" si="93"/>
        <v>4.717821631040126E-3</v>
      </c>
      <c r="AR65">
        <f t="shared" si="94"/>
        <v>301.7153610229492</v>
      </c>
      <c r="AS65">
        <f t="shared" si="95"/>
        <v>304.18233909606931</v>
      </c>
      <c r="AT65">
        <f t="shared" si="96"/>
        <v>188.61308112931147</v>
      </c>
      <c r="AU65">
        <f t="shared" si="97"/>
        <v>8.9485940956570753E-2</v>
      </c>
      <c r="AV65">
        <f t="shared" si="98"/>
        <v>3.9217251208556947</v>
      </c>
      <c r="AW65">
        <f t="shared" si="99"/>
        <v>40.177094226174212</v>
      </c>
      <c r="AX65">
        <f t="shared" si="100"/>
        <v>21.628792529396868</v>
      </c>
      <c r="AY65">
        <f t="shared" si="101"/>
        <v>29.798850059509277</v>
      </c>
      <c r="AZ65">
        <f t="shared" si="102"/>
        <v>4.2114721426597495</v>
      </c>
      <c r="BA65">
        <f t="shared" si="103"/>
        <v>0.21172211316132469</v>
      </c>
      <c r="BB65">
        <f t="shared" si="104"/>
        <v>1.8105177120069857</v>
      </c>
      <c r="BC65">
        <f t="shared" si="105"/>
        <v>2.4009544306527637</v>
      </c>
      <c r="BD65">
        <f t="shared" si="106"/>
        <v>0.13335702343459521</v>
      </c>
      <c r="BE65">
        <f t="shared" si="107"/>
        <v>27.80703816120711</v>
      </c>
      <c r="BF65">
        <f t="shared" si="108"/>
        <v>0.73022661592909577</v>
      </c>
      <c r="BG65">
        <f t="shared" si="109"/>
        <v>47.519832515538255</v>
      </c>
      <c r="BH65">
        <f t="shared" si="110"/>
        <v>385.85446725893468</v>
      </c>
      <c r="BI65">
        <f t="shared" si="111"/>
        <v>1.5323877852568777E-2</v>
      </c>
    </row>
    <row r="66" spans="1:61">
      <c r="A66" s="1">
        <v>58</v>
      </c>
      <c r="B66" s="1" t="s">
        <v>141</v>
      </c>
      <c r="C66" s="1" t="s">
        <v>74</v>
      </c>
      <c r="D66" s="1">
        <v>0</v>
      </c>
      <c r="E66" s="1" t="s">
        <v>75</v>
      </c>
      <c r="F66" s="1" t="s">
        <v>88</v>
      </c>
      <c r="G66" s="1">
        <v>0</v>
      </c>
      <c r="H66" s="1">
        <v>9824.5</v>
      </c>
      <c r="I66" s="1">
        <v>0</v>
      </c>
      <c r="J66">
        <f t="shared" si="84"/>
        <v>15.831677914689596</v>
      </c>
      <c r="K66">
        <f t="shared" si="85"/>
        <v>0.43147797941623028</v>
      </c>
      <c r="L66">
        <f t="shared" si="86"/>
        <v>317.34212403900028</v>
      </c>
      <c r="M66">
        <f t="shared" si="87"/>
        <v>9.4640634941805342</v>
      </c>
      <c r="N66">
        <f t="shared" si="88"/>
        <v>2.2635609434873087</v>
      </c>
      <c r="O66">
        <f t="shared" si="89"/>
        <v>29.027486801147461</v>
      </c>
      <c r="P66" s="1">
        <v>1.5</v>
      </c>
      <c r="Q66">
        <f t="shared" si="90"/>
        <v>2.4080436080694199</v>
      </c>
      <c r="R66" s="1">
        <v>1</v>
      </c>
      <c r="S66">
        <f t="shared" si="91"/>
        <v>4.8160872161388397</v>
      </c>
      <c r="T66" s="1">
        <v>31.349765777587891</v>
      </c>
      <c r="U66" s="1">
        <v>29.027486801147461</v>
      </c>
      <c r="V66" s="1">
        <v>31.220563888549805</v>
      </c>
      <c r="W66" s="1">
        <v>399.85617065429688</v>
      </c>
      <c r="X66" s="1">
        <v>393.99191284179688</v>
      </c>
      <c r="Y66" s="1">
        <v>15.292258262634277</v>
      </c>
      <c r="Z66" s="1">
        <v>18.07830810546875</v>
      </c>
      <c r="AA66" s="1">
        <v>32.434272766113281</v>
      </c>
      <c r="AB66" s="1">
        <v>38.343376159667969</v>
      </c>
      <c r="AC66" s="1">
        <v>500.33038330078125</v>
      </c>
      <c r="AD66" s="1">
        <v>1179.24609375</v>
      </c>
      <c r="AE66" s="1">
        <v>1184.5648193359375</v>
      </c>
      <c r="AF66" s="1">
        <v>97.609413146972656</v>
      </c>
      <c r="AG66" s="1">
        <v>18.361064910888672</v>
      </c>
      <c r="AH66" s="1">
        <v>-0.15569593012332916</v>
      </c>
      <c r="AI66" s="1">
        <v>1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 t="shared" si="92"/>
        <v>3.3355358886718744</v>
      </c>
      <c r="AQ66">
        <f t="shared" si="93"/>
        <v>9.4640634941805333E-3</v>
      </c>
      <c r="AR66">
        <f t="shared" si="94"/>
        <v>302.17748680114744</v>
      </c>
      <c r="AS66">
        <f t="shared" si="95"/>
        <v>304.49976577758787</v>
      </c>
      <c r="AT66">
        <f t="shared" si="96"/>
        <v>224.05675500095822</v>
      </c>
      <c r="AU66">
        <f t="shared" si="97"/>
        <v>-1.2190204044483921</v>
      </c>
      <c r="AV66">
        <f t="shared" si="98"/>
        <v>4.0281739883522727</v>
      </c>
      <c r="AW66">
        <f t="shared" si="99"/>
        <v>41.268294301564559</v>
      </c>
      <c r="AX66">
        <f t="shared" si="100"/>
        <v>23.189986196095809</v>
      </c>
      <c r="AY66">
        <f t="shared" si="101"/>
        <v>30.188626289367676</v>
      </c>
      <c r="AZ66">
        <f t="shared" si="102"/>
        <v>4.3068282904175748</v>
      </c>
      <c r="BA66">
        <f t="shared" si="103"/>
        <v>0.39599995488805284</v>
      </c>
      <c r="BB66">
        <f t="shared" si="104"/>
        <v>1.7646130448649637</v>
      </c>
      <c r="BC66">
        <f t="shared" si="105"/>
        <v>2.5422152455526108</v>
      </c>
      <c r="BD66">
        <f t="shared" si="106"/>
        <v>0.25046035298788671</v>
      </c>
      <c r="BE66">
        <f t="shared" si="107"/>
        <v>30.975578494260624</v>
      </c>
      <c r="BF66">
        <f t="shared" si="108"/>
        <v>0.80545339560415175</v>
      </c>
      <c r="BG66">
        <f t="shared" si="109"/>
        <v>46.850095319596676</v>
      </c>
      <c r="BH66">
        <f t="shared" si="110"/>
        <v>389.55412668352085</v>
      </c>
      <c r="BI66">
        <f t="shared" si="111"/>
        <v>1.9040117112530067E-2</v>
      </c>
    </row>
    <row r="67" spans="1:61">
      <c r="A67" s="1">
        <v>59</v>
      </c>
      <c r="B67" s="1" t="s">
        <v>142</v>
      </c>
      <c r="C67" s="1" t="s">
        <v>74</v>
      </c>
      <c r="D67" s="1">
        <v>0</v>
      </c>
      <c r="E67" s="1" t="s">
        <v>78</v>
      </c>
      <c r="F67" s="1" t="s">
        <v>88</v>
      </c>
      <c r="G67" s="1">
        <v>0</v>
      </c>
      <c r="H67" s="1">
        <v>9941</v>
      </c>
      <c r="I67" s="1">
        <v>0</v>
      </c>
      <c r="J67">
        <f t="shared" si="84"/>
        <v>8.8514774355475119</v>
      </c>
      <c r="K67">
        <f t="shared" si="85"/>
        <v>0.14873788640154043</v>
      </c>
      <c r="L67">
        <f t="shared" si="86"/>
        <v>281.5118678992597</v>
      </c>
      <c r="M67">
        <f t="shared" si="87"/>
        <v>3.7411982963460058</v>
      </c>
      <c r="N67">
        <f t="shared" si="88"/>
        <v>2.4664406393911444</v>
      </c>
      <c r="O67">
        <f t="shared" si="89"/>
        <v>29.628702163696289</v>
      </c>
      <c r="P67" s="1">
        <v>3</v>
      </c>
      <c r="Q67">
        <f t="shared" si="90"/>
        <v>2.0786957442760468</v>
      </c>
      <c r="R67" s="1">
        <v>1</v>
      </c>
      <c r="S67">
        <f t="shared" si="91"/>
        <v>4.1573914885520935</v>
      </c>
      <c r="T67" s="1">
        <v>31.616874694824219</v>
      </c>
      <c r="U67" s="1">
        <v>29.628702163696289</v>
      </c>
      <c r="V67" s="1">
        <v>31.495721817016602</v>
      </c>
      <c r="W67" s="1">
        <v>399.8382568359375</v>
      </c>
      <c r="X67" s="1">
        <v>393.64764404296875</v>
      </c>
      <c r="Y67" s="1">
        <v>15.253327369689941</v>
      </c>
      <c r="Z67" s="1">
        <v>17.457469940185547</v>
      </c>
      <c r="AA67" s="1">
        <v>31.863937377929688</v>
      </c>
      <c r="AB67" s="1">
        <v>36.468353271484375</v>
      </c>
      <c r="AC67" s="1">
        <v>500.31515502929688</v>
      </c>
      <c r="AD67" s="1">
        <v>1374.2088623046875</v>
      </c>
      <c r="AE67" s="1">
        <v>1474.65185546875</v>
      </c>
      <c r="AF67" s="1">
        <v>97.607864379882812</v>
      </c>
      <c r="AG67" s="1">
        <v>18.361064910888672</v>
      </c>
      <c r="AH67" s="1">
        <v>-0.15569593012332916</v>
      </c>
      <c r="AI67" s="1">
        <v>1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 t="shared" si="92"/>
        <v>1.6677171834309894</v>
      </c>
      <c r="AQ67">
        <f t="shared" si="93"/>
        <v>3.7411982963460057E-3</v>
      </c>
      <c r="AR67">
        <f t="shared" si="94"/>
        <v>302.77870216369627</v>
      </c>
      <c r="AS67">
        <f t="shared" si="95"/>
        <v>304.7668746948242</v>
      </c>
      <c r="AT67">
        <f t="shared" si="96"/>
        <v>261.09968056152138</v>
      </c>
      <c r="AU67">
        <f t="shared" si="97"/>
        <v>1.0111341503902378</v>
      </c>
      <c r="AV67">
        <f t="shared" si="98"/>
        <v>4.1704269977286561</v>
      </c>
      <c r="AW67">
        <f t="shared" si="99"/>
        <v>42.726342024016148</v>
      </c>
      <c r="AX67">
        <f t="shared" si="100"/>
        <v>25.268872083830601</v>
      </c>
      <c r="AY67">
        <f t="shared" si="101"/>
        <v>30.622788429260254</v>
      </c>
      <c r="AZ67">
        <f t="shared" si="102"/>
        <v>4.4152531116811762</v>
      </c>
      <c r="BA67">
        <f t="shared" si="103"/>
        <v>0.14360033550028919</v>
      </c>
      <c r="BB67">
        <f t="shared" si="104"/>
        <v>1.7039863583375117</v>
      </c>
      <c r="BC67">
        <f t="shared" si="105"/>
        <v>2.7112667533436645</v>
      </c>
      <c r="BD67">
        <f t="shared" si="106"/>
        <v>9.0198066944355573E-2</v>
      </c>
      <c r="BE67">
        <f t="shared" si="107"/>
        <v>27.477772223238425</v>
      </c>
      <c r="BF67">
        <f t="shared" si="108"/>
        <v>0.71513667656685165</v>
      </c>
      <c r="BG67">
        <f t="shared" si="109"/>
        <v>41.130084906585942</v>
      </c>
      <c r="BH67">
        <f t="shared" si="110"/>
        <v>390.773367090487</v>
      </c>
      <c r="BI67">
        <f t="shared" si="111"/>
        <v>9.316449101519679E-3</v>
      </c>
    </row>
    <row r="68" spans="1:61">
      <c r="A68" s="1">
        <v>60</v>
      </c>
      <c r="B68" s="1" t="s">
        <v>143</v>
      </c>
      <c r="C68" s="1" t="s">
        <v>74</v>
      </c>
      <c r="D68" s="1">
        <v>0</v>
      </c>
      <c r="E68" s="1" t="s">
        <v>78</v>
      </c>
      <c r="F68" s="1" t="s">
        <v>88</v>
      </c>
      <c r="G68" s="1">
        <v>0</v>
      </c>
      <c r="H68" s="1">
        <v>10189</v>
      </c>
      <c r="I68" s="1">
        <v>0</v>
      </c>
      <c r="J68">
        <f t="shared" si="84"/>
        <v>29.86395245601225</v>
      </c>
      <c r="K68">
        <f t="shared" si="85"/>
        <v>0.4606479146861599</v>
      </c>
      <c r="L68">
        <f t="shared" si="86"/>
        <v>266.98933545065239</v>
      </c>
      <c r="M68">
        <f t="shared" si="87"/>
        <v>11.724956790254003</v>
      </c>
      <c r="N68">
        <f t="shared" si="88"/>
        <v>2.6276019489055358</v>
      </c>
      <c r="O68">
        <f t="shared" si="89"/>
        <v>30.318492889404297</v>
      </c>
      <c r="P68" s="1">
        <v>1</v>
      </c>
      <c r="Q68">
        <f t="shared" si="90"/>
        <v>2.5178262293338776</v>
      </c>
      <c r="R68" s="1">
        <v>1</v>
      </c>
      <c r="S68">
        <f t="shared" si="91"/>
        <v>5.0356524586677551</v>
      </c>
      <c r="T68" s="1">
        <v>32.308460235595703</v>
      </c>
      <c r="U68" s="1">
        <v>30.318492889404297</v>
      </c>
      <c r="V68" s="1">
        <v>32.119190216064453</v>
      </c>
      <c r="W68" s="1">
        <v>400.23187255859375</v>
      </c>
      <c r="X68" s="1">
        <v>393.34185791015625</v>
      </c>
      <c r="Y68" s="1">
        <v>15.231742858886719</v>
      </c>
      <c r="Z68" s="1">
        <v>17.533893585205078</v>
      </c>
      <c r="AA68" s="1">
        <v>30.596460342407227</v>
      </c>
      <c r="AB68" s="1">
        <v>35.220859527587891</v>
      </c>
      <c r="AC68" s="1">
        <v>500.3743896484375</v>
      </c>
      <c r="AD68" s="1">
        <v>1586.135986328125</v>
      </c>
      <c r="AE68" s="1">
        <v>1784.995361328125</v>
      </c>
      <c r="AF68" s="1">
        <v>97.60595703125</v>
      </c>
      <c r="AG68" s="1">
        <v>18.361064910888672</v>
      </c>
      <c r="AH68" s="1">
        <v>-0.15569593012332916</v>
      </c>
      <c r="AI68" s="1">
        <v>1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 t="shared" si="92"/>
        <v>5.0037438964843748</v>
      </c>
      <c r="AQ68">
        <f t="shared" si="93"/>
        <v>1.1724956790254003E-2</v>
      </c>
      <c r="AR68">
        <f t="shared" si="94"/>
        <v>303.46849288940427</v>
      </c>
      <c r="AS68">
        <f t="shared" si="95"/>
        <v>305.45846023559568</v>
      </c>
      <c r="AT68">
        <f t="shared" si="96"/>
        <v>301.36583362070087</v>
      </c>
      <c r="AU68">
        <f t="shared" si="97"/>
        <v>-1.3537647271142474</v>
      </c>
      <c r="AV68">
        <f t="shared" si="98"/>
        <v>4.3390144127735724</v>
      </c>
      <c r="AW68">
        <f t="shared" si="99"/>
        <v>44.454401603627247</v>
      </c>
      <c r="AX68">
        <f t="shared" si="100"/>
        <v>26.920508018422169</v>
      </c>
      <c r="AY68">
        <f t="shared" si="101"/>
        <v>31.3134765625</v>
      </c>
      <c r="AZ68">
        <f t="shared" si="102"/>
        <v>4.5926436221975484</v>
      </c>
      <c r="BA68">
        <f t="shared" si="103"/>
        <v>0.4220407631677609</v>
      </c>
      <c r="BB68">
        <f t="shared" si="104"/>
        <v>1.7114124638680368</v>
      </c>
      <c r="BC68">
        <f t="shared" si="105"/>
        <v>2.8812311583295118</v>
      </c>
      <c r="BD68">
        <f t="shared" si="106"/>
        <v>0.26699213560639884</v>
      </c>
      <c r="BE68">
        <f t="shared" si="107"/>
        <v>26.05974960379837</v>
      </c>
      <c r="BF68">
        <f t="shared" si="108"/>
        <v>0.67877173527673673</v>
      </c>
      <c r="BG68">
        <f t="shared" si="109"/>
        <v>42.7431603814493</v>
      </c>
      <c r="BH68">
        <f t="shared" si="110"/>
        <v>385.33567874141301</v>
      </c>
      <c r="BI68">
        <f t="shared" si="111"/>
        <v>3.3126434427784061E-2</v>
      </c>
    </row>
    <row r="69" spans="1:61">
      <c r="A69" s="1">
        <v>61</v>
      </c>
      <c r="B69" s="1" t="s">
        <v>144</v>
      </c>
      <c r="C69" s="1" t="s">
        <v>74</v>
      </c>
      <c r="D69" s="1">
        <v>0</v>
      </c>
      <c r="E69" s="1" t="s">
        <v>80</v>
      </c>
      <c r="F69" s="1" t="s">
        <v>88</v>
      </c>
      <c r="G69" s="1">
        <v>0</v>
      </c>
      <c r="H69" s="1">
        <v>10332.5</v>
      </c>
      <c r="I69" s="1">
        <v>0</v>
      </c>
      <c r="J69">
        <f t="shared" si="84"/>
        <v>17.724948727745499</v>
      </c>
      <c r="K69">
        <f t="shared" si="85"/>
        <v>0.38145365751094379</v>
      </c>
      <c r="L69">
        <f t="shared" si="86"/>
        <v>295.17812829869371</v>
      </c>
      <c r="M69">
        <f t="shared" si="87"/>
        <v>10.452834822619899</v>
      </c>
      <c r="N69">
        <f t="shared" si="88"/>
        <v>2.7992787932910286</v>
      </c>
      <c r="O69">
        <f t="shared" si="89"/>
        <v>31.636699676513672</v>
      </c>
      <c r="P69" s="1">
        <v>2</v>
      </c>
      <c r="Q69">
        <f t="shared" si="90"/>
        <v>2.2982609868049622</v>
      </c>
      <c r="R69" s="1">
        <v>1</v>
      </c>
      <c r="S69">
        <f t="shared" si="91"/>
        <v>4.5965219736099243</v>
      </c>
      <c r="T69" s="1">
        <v>32.696563720703125</v>
      </c>
      <c r="U69" s="1">
        <v>31.636699676513672</v>
      </c>
      <c r="V69" s="1">
        <v>32.608760833740234</v>
      </c>
      <c r="W69" s="1">
        <v>399.6358642578125</v>
      </c>
      <c r="X69" s="1">
        <v>390.91744995117188</v>
      </c>
      <c r="Y69" s="1">
        <v>15.14821720123291</v>
      </c>
      <c r="Z69" s="1">
        <v>19.246040344238281</v>
      </c>
      <c r="AA69" s="1">
        <v>29.769323348999023</v>
      </c>
      <c r="AB69" s="1">
        <v>37.822376251220703</v>
      </c>
      <c r="AC69" s="1">
        <v>500.34658813476562</v>
      </c>
      <c r="AD69" s="1">
        <v>547.5574951171875</v>
      </c>
      <c r="AE69" s="1">
        <v>1569.5947265625</v>
      </c>
      <c r="AF69" s="1">
        <v>97.603912353515625</v>
      </c>
      <c r="AG69" s="1">
        <v>18.361064910888672</v>
      </c>
      <c r="AH69" s="1">
        <v>-0.15569593012332916</v>
      </c>
      <c r="AI69" s="1">
        <v>0.66666668653488159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si="92"/>
        <v>2.5017329406738282</v>
      </c>
      <c r="AQ69">
        <f t="shared" si="93"/>
        <v>1.0452834822619899E-2</v>
      </c>
      <c r="AR69">
        <f t="shared" si="94"/>
        <v>304.78669967651365</v>
      </c>
      <c r="AS69">
        <f t="shared" si="95"/>
        <v>305.8465637207031</v>
      </c>
      <c r="AT69">
        <f t="shared" si="96"/>
        <v>104.03592276678683</v>
      </c>
      <c r="AU69">
        <f t="shared" si="97"/>
        <v>-2.6389314859594322</v>
      </c>
      <c r="AV69">
        <f t="shared" si="98"/>
        <v>4.6777676282022878</v>
      </c>
      <c r="AW69">
        <f t="shared" si="99"/>
        <v>47.92602586727967</v>
      </c>
      <c r="AX69">
        <f t="shared" si="100"/>
        <v>28.679985523041388</v>
      </c>
      <c r="AY69">
        <f t="shared" si="101"/>
        <v>32.166631698608398</v>
      </c>
      <c r="AZ69">
        <f t="shared" si="102"/>
        <v>4.8203044950248941</v>
      </c>
      <c r="BA69">
        <f t="shared" si="103"/>
        <v>0.35222352389622508</v>
      </c>
      <c r="BB69">
        <f t="shared" si="104"/>
        <v>1.878488834911259</v>
      </c>
      <c r="BC69">
        <f t="shared" si="105"/>
        <v>2.9418156601136349</v>
      </c>
      <c r="BD69">
        <f t="shared" si="106"/>
        <v>0.22259161894930493</v>
      </c>
      <c r="BE69">
        <f t="shared" si="107"/>
        <v>28.810540163140491</v>
      </c>
      <c r="BF69">
        <f t="shared" si="108"/>
        <v>0.75509069327952327</v>
      </c>
      <c r="BG69">
        <f t="shared" si="109"/>
        <v>42.82306297766727</v>
      </c>
      <c r="BH69">
        <f t="shared" si="110"/>
        <v>385.71162673965705</v>
      </c>
      <c r="BI69">
        <f t="shared" si="111"/>
        <v>1.9678862212688605E-2</v>
      </c>
    </row>
    <row r="70" spans="1:61">
      <c r="A70" s="1">
        <v>62</v>
      </c>
      <c r="B70" s="1" t="s">
        <v>145</v>
      </c>
      <c r="C70" s="1" t="s">
        <v>74</v>
      </c>
      <c r="D70" s="1">
        <v>0</v>
      </c>
      <c r="E70" s="1" t="s">
        <v>82</v>
      </c>
      <c r="F70" s="1" t="s">
        <v>88</v>
      </c>
      <c r="G70" s="1">
        <v>0</v>
      </c>
      <c r="H70" s="1">
        <v>10437.5</v>
      </c>
      <c r="I70" s="1">
        <v>0</v>
      </c>
      <c r="J70">
        <f t="shared" si="84"/>
        <v>0.12800291226727178</v>
      </c>
      <c r="K70">
        <f t="shared" si="85"/>
        <v>0.14920315536018869</v>
      </c>
      <c r="L70">
        <f t="shared" si="86"/>
        <v>377.63261718501036</v>
      </c>
      <c r="M70">
        <f t="shared" si="87"/>
        <v>4.5635991299958194</v>
      </c>
      <c r="N70">
        <f t="shared" si="88"/>
        <v>2.9900295352077855</v>
      </c>
      <c r="O70">
        <f t="shared" si="89"/>
        <v>31.822816848754883</v>
      </c>
      <c r="P70" s="1">
        <v>3</v>
      </c>
      <c r="Q70">
        <f t="shared" si="90"/>
        <v>2.0786957442760468</v>
      </c>
      <c r="R70" s="1">
        <v>1</v>
      </c>
      <c r="S70">
        <f t="shared" si="91"/>
        <v>4.1573914885520935</v>
      </c>
      <c r="T70" s="1">
        <v>32.666336059570312</v>
      </c>
      <c r="U70" s="1">
        <v>31.822816848754883</v>
      </c>
      <c r="V70" s="1">
        <v>32.650138854980469</v>
      </c>
      <c r="W70" s="1">
        <v>399.7930908203125</v>
      </c>
      <c r="X70" s="1">
        <v>398.62554931640625</v>
      </c>
      <c r="Y70" s="1">
        <v>15.112905502319336</v>
      </c>
      <c r="Z70" s="1">
        <v>17.800573348999023</v>
      </c>
      <c r="AA70" s="1">
        <v>29.749998092651367</v>
      </c>
      <c r="AB70" s="1">
        <v>35.040714263916016</v>
      </c>
      <c r="AC70" s="1">
        <v>500.32571411132812</v>
      </c>
      <c r="AD70" s="1">
        <v>30.359441757202148</v>
      </c>
      <c r="AE70" s="1">
        <v>45.785064697265625</v>
      </c>
      <c r="AF70" s="1">
        <v>97.602165222167969</v>
      </c>
      <c r="AG70" s="1">
        <v>18.361064910888672</v>
      </c>
      <c r="AH70" s="1">
        <v>-0.15569593012332916</v>
      </c>
      <c r="AI70" s="1">
        <v>1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92"/>
        <v>1.6677523803710936</v>
      </c>
      <c r="AQ70">
        <f t="shared" si="93"/>
        <v>4.5635991299958194E-3</v>
      </c>
      <c r="AR70">
        <f t="shared" si="94"/>
        <v>304.97281684875486</v>
      </c>
      <c r="AS70">
        <f t="shared" si="95"/>
        <v>305.81633605957029</v>
      </c>
      <c r="AT70">
        <f t="shared" si="96"/>
        <v>5.7682938614858585</v>
      </c>
      <c r="AU70">
        <f t="shared" si="97"/>
        <v>-1.5548522446398703</v>
      </c>
      <c r="AV70">
        <f t="shared" si="98"/>
        <v>4.7274040362661083</v>
      </c>
      <c r="AW70">
        <f t="shared" si="99"/>
        <v>48.435442241525116</v>
      </c>
      <c r="AX70">
        <f t="shared" si="100"/>
        <v>30.634868892526093</v>
      </c>
      <c r="AY70">
        <f t="shared" si="101"/>
        <v>32.244576454162598</v>
      </c>
      <c r="AZ70">
        <f t="shared" si="102"/>
        <v>4.8415851561629344</v>
      </c>
      <c r="BA70">
        <f t="shared" si="103"/>
        <v>0.14403397102543708</v>
      </c>
      <c r="BB70">
        <f t="shared" si="104"/>
        <v>1.7373745010583226</v>
      </c>
      <c r="BC70">
        <f t="shared" si="105"/>
        <v>3.1042106551046116</v>
      </c>
      <c r="BD70">
        <f t="shared" si="106"/>
        <v>9.0471804845014353E-2</v>
      </c>
      <c r="BE70">
        <f t="shared" si="107"/>
        <v>36.857761095771089</v>
      </c>
      <c r="BF70">
        <f t="shared" si="108"/>
        <v>0.94733671194082725</v>
      </c>
      <c r="BG70">
        <f t="shared" si="109"/>
        <v>36.85103869872313</v>
      </c>
      <c r="BH70">
        <f t="shared" si="110"/>
        <v>398.5839838463184</v>
      </c>
      <c r="BI70">
        <f t="shared" si="111"/>
        <v>1.1834495274976323E-4</v>
      </c>
    </row>
    <row r="71" spans="1:61">
      <c r="A71" s="1">
        <v>63</v>
      </c>
      <c r="B71" s="1" t="s">
        <v>146</v>
      </c>
      <c r="C71" s="1" t="s">
        <v>74</v>
      </c>
      <c r="D71" s="1">
        <v>0</v>
      </c>
      <c r="E71" s="1" t="s">
        <v>9</v>
      </c>
      <c r="F71" s="1" t="s">
        <v>104</v>
      </c>
      <c r="G71" s="1">
        <v>0</v>
      </c>
      <c r="H71" s="1">
        <v>10570</v>
      </c>
      <c r="I71" s="1">
        <v>0</v>
      </c>
      <c r="J71">
        <f t="shared" si="84"/>
        <v>11.278578188361493</v>
      </c>
      <c r="K71">
        <f t="shared" si="85"/>
        <v>0.36844974124157287</v>
      </c>
      <c r="L71">
        <f t="shared" si="86"/>
        <v>314.88745162700826</v>
      </c>
      <c r="M71">
        <f t="shared" si="87"/>
        <v>7.8996706008307891</v>
      </c>
      <c r="N71">
        <f t="shared" si="88"/>
        <v>2.2788563428160473</v>
      </c>
      <c r="O71">
        <f t="shared" si="89"/>
        <v>31.555778503417969</v>
      </c>
      <c r="P71" s="1">
        <v>6</v>
      </c>
      <c r="Q71">
        <f t="shared" si="90"/>
        <v>1.4200000166893005</v>
      </c>
      <c r="R71" s="1">
        <v>1</v>
      </c>
      <c r="S71">
        <f t="shared" si="91"/>
        <v>2.8400000333786011</v>
      </c>
      <c r="T71" s="1">
        <v>32.535823822021484</v>
      </c>
      <c r="U71" s="1">
        <v>31.555778503417969</v>
      </c>
      <c r="V71" s="1">
        <v>32.546836853027344</v>
      </c>
      <c r="W71" s="1">
        <v>399.74813842773438</v>
      </c>
      <c r="X71" s="1">
        <v>382.5980224609375</v>
      </c>
      <c r="Y71" s="1">
        <v>15.116740226745605</v>
      </c>
      <c r="Z71" s="1">
        <v>24.359468460083008</v>
      </c>
      <c r="AA71" s="1">
        <v>29.976388931274414</v>
      </c>
      <c r="AB71" s="1">
        <v>48.304653167724609</v>
      </c>
      <c r="AC71" s="1">
        <v>500.32232666015625</v>
      </c>
      <c r="AD71" s="1">
        <v>77.65521240234375</v>
      </c>
      <c r="AE71" s="1">
        <v>940.2015380859375</v>
      </c>
      <c r="AF71" s="1">
        <v>97.599502563476562</v>
      </c>
      <c r="AG71" s="1">
        <v>18.361064910888672</v>
      </c>
      <c r="AH71" s="1">
        <v>-0.15569593012332916</v>
      </c>
      <c r="AI71" s="1">
        <v>1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0.18999999761581421</v>
      </c>
      <c r="AO71" s="1">
        <v>111115</v>
      </c>
      <c r="AP71">
        <f t="shared" si="92"/>
        <v>0.83387054443359365</v>
      </c>
      <c r="AQ71">
        <f t="shared" si="93"/>
        <v>7.8996706008307889E-3</v>
      </c>
      <c r="AR71">
        <f t="shared" si="94"/>
        <v>304.70577850341795</v>
      </c>
      <c r="AS71">
        <f t="shared" si="95"/>
        <v>305.68582382202146</v>
      </c>
      <c r="AT71">
        <f t="shared" si="96"/>
        <v>14.754490171300858</v>
      </c>
      <c r="AU71">
        <f t="shared" si="97"/>
        <v>-3.775761195534904</v>
      </c>
      <c r="AV71">
        <f t="shared" si="98"/>
        <v>4.6563283472308452</v>
      </c>
      <c r="AW71">
        <f t="shared" si="99"/>
        <v>47.708525401576424</v>
      </c>
      <c r="AX71">
        <f t="shared" si="100"/>
        <v>23.349056941493416</v>
      </c>
      <c r="AY71">
        <f t="shared" si="101"/>
        <v>32.045801162719727</v>
      </c>
      <c r="AZ71">
        <f t="shared" si="102"/>
        <v>4.7874759970486762</v>
      </c>
      <c r="BA71">
        <f t="shared" si="103"/>
        <v>0.32613796410395096</v>
      </c>
      <c r="BB71">
        <f t="shared" si="104"/>
        <v>2.3774720044147979</v>
      </c>
      <c r="BC71">
        <f t="shared" si="105"/>
        <v>2.4100039926338783</v>
      </c>
      <c r="BD71">
        <f t="shared" si="106"/>
        <v>0.20725760782404953</v>
      </c>
      <c r="BE71">
        <f t="shared" si="107"/>
        <v>30.732858642276796</v>
      </c>
      <c r="BF71">
        <f t="shared" si="108"/>
        <v>0.82302425297861448</v>
      </c>
      <c r="BG71">
        <f t="shared" si="109"/>
        <v>55.059827687178363</v>
      </c>
      <c r="BH71">
        <f t="shared" si="110"/>
        <v>377.23672655412923</v>
      </c>
      <c r="BI71">
        <f t="shared" si="111"/>
        <v>1.6461720927335163E-2</v>
      </c>
    </row>
    <row r="72" spans="1:61">
      <c r="A72" s="1">
        <v>64</v>
      </c>
      <c r="B72" s="1" t="s">
        <v>147</v>
      </c>
      <c r="C72" s="1" t="s">
        <v>74</v>
      </c>
      <c r="D72" s="1">
        <v>0</v>
      </c>
      <c r="E72" s="1" t="s">
        <v>9</v>
      </c>
      <c r="F72" s="1" t="s">
        <v>104</v>
      </c>
      <c r="G72" s="1">
        <v>0</v>
      </c>
      <c r="H72" s="1">
        <v>10653</v>
      </c>
      <c r="I72" s="1">
        <v>0</v>
      </c>
      <c r="J72">
        <f t="shared" si="84"/>
        <v>5.0224258612110084</v>
      </c>
      <c r="K72">
        <f t="shared" si="85"/>
        <v>0.22204103388570839</v>
      </c>
      <c r="L72">
        <f t="shared" si="86"/>
        <v>337.54500736644388</v>
      </c>
      <c r="M72">
        <f t="shared" si="87"/>
        <v>5.4054352882783867</v>
      </c>
      <c r="N72">
        <f t="shared" si="88"/>
        <v>2.4744777397317685</v>
      </c>
      <c r="O72">
        <f t="shared" si="89"/>
        <v>31.199012756347656</v>
      </c>
      <c r="P72" s="1">
        <v>6</v>
      </c>
      <c r="Q72">
        <f t="shared" si="90"/>
        <v>1.4200000166893005</v>
      </c>
      <c r="R72" s="1">
        <v>1</v>
      </c>
      <c r="S72">
        <f t="shared" si="91"/>
        <v>2.8400000333786011</v>
      </c>
      <c r="T72" s="1">
        <v>32.549015045166016</v>
      </c>
      <c r="U72" s="1">
        <v>31.199012756347656</v>
      </c>
      <c r="V72" s="1">
        <v>32.556724548339844</v>
      </c>
      <c r="W72" s="1">
        <v>399.86343383789062</v>
      </c>
      <c r="X72" s="1">
        <v>391.30368041992188</v>
      </c>
      <c r="Y72" s="1">
        <v>15.053245544433594</v>
      </c>
      <c r="Z72" s="1">
        <v>21.397005081176758</v>
      </c>
      <c r="AA72" s="1">
        <v>29.828418731689453</v>
      </c>
      <c r="AB72" s="1">
        <v>42.398754119873047</v>
      </c>
      <c r="AC72" s="1">
        <v>500.31295776367188</v>
      </c>
      <c r="AD72" s="1">
        <v>637.70654296875</v>
      </c>
      <c r="AE72" s="1">
        <v>799.1549072265625</v>
      </c>
      <c r="AF72" s="1">
        <v>97.59991455078125</v>
      </c>
      <c r="AG72" s="1">
        <v>18.361064910888672</v>
      </c>
      <c r="AH72" s="1">
        <v>-0.15569593012332916</v>
      </c>
      <c r="AI72" s="1">
        <v>1</v>
      </c>
      <c r="AJ72" s="1">
        <v>-0.21956524252891541</v>
      </c>
      <c r="AK72" s="1">
        <v>2.737391471862793</v>
      </c>
      <c r="AL72" s="1">
        <v>1</v>
      </c>
      <c r="AM72" s="1">
        <v>0</v>
      </c>
      <c r="AN72" s="1">
        <v>0.18999999761581421</v>
      </c>
      <c r="AO72" s="1">
        <v>111115</v>
      </c>
      <c r="AP72">
        <f t="shared" si="92"/>
        <v>0.83385492960611962</v>
      </c>
      <c r="AQ72">
        <f t="shared" si="93"/>
        <v>5.4054352882783865E-3</v>
      </c>
      <c r="AR72">
        <f t="shared" si="94"/>
        <v>304.34901275634763</v>
      </c>
      <c r="AS72">
        <f t="shared" si="95"/>
        <v>305.69901504516599</v>
      </c>
      <c r="AT72">
        <f t="shared" si="96"/>
        <v>121.16424164365162</v>
      </c>
      <c r="AU72">
        <f t="shared" si="97"/>
        <v>-1.1828797219482021</v>
      </c>
      <c r="AV72">
        <f t="shared" si="98"/>
        <v>4.5628236072972523</v>
      </c>
      <c r="AW72">
        <f t="shared" si="99"/>
        <v>46.750282808118797</v>
      </c>
      <c r="AX72">
        <f t="shared" si="100"/>
        <v>25.353277726942039</v>
      </c>
      <c r="AY72">
        <f t="shared" si="101"/>
        <v>31.874013900756836</v>
      </c>
      <c r="AZ72">
        <f t="shared" si="102"/>
        <v>4.7411381636176539</v>
      </c>
      <c r="BA72">
        <f t="shared" si="103"/>
        <v>0.20593993672665495</v>
      </c>
      <c r="BB72">
        <f t="shared" si="104"/>
        <v>2.0883458675654838</v>
      </c>
      <c r="BC72">
        <f t="shared" si="105"/>
        <v>2.6527922960521702</v>
      </c>
      <c r="BD72">
        <f t="shared" si="106"/>
        <v>0.130068278706268</v>
      </c>
      <c r="BE72">
        <f t="shared" si="107"/>
        <v>32.944363876007756</v>
      </c>
      <c r="BF72">
        <f t="shared" si="108"/>
        <v>0.86261649009846353</v>
      </c>
      <c r="BG72">
        <f t="shared" si="109"/>
        <v>47.926929195104272</v>
      </c>
      <c r="BH72">
        <f t="shared" si="110"/>
        <v>388.91625970409581</v>
      </c>
      <c r="BI72">
        <f t="shared" si="111"/>
        <v>6.1892359250051076E-3</v>
      </c>
    </row>
    <row r="73" spans="1:61">
      <c r="A73" s="1">
        <v>65</v>
      </c>
      <c r="B73" s="1" t="s">
        <v>148</v>
      </c>
      <c r="C73" s="1" t="s">
        <v>74</v>
      </c>
      <c r="D73" s="1">
        <v>0</v>
      </c>
      <c r="E73" s="1" t="s">
        <v>9</v>
      </c>
      <c r="F73" s="1" t="s">
        <v>104</v>
      </c>
      <c r="G73" s="1">
        <v>0</v>
      </c>
      <c r="H73" s="1">
        <v>10735</v>
      </c>
      <c r="I73" s="1">
        <v>0</v>
      </c>
      <c r="J73">
        <f t="shared" si="84"/>
        <v>15.943580374901016</v>
      </c>
      <c r="K73">
        <f t="shared" si="85"/>
        <v>0.44551819868486325</v>
      </c>
      <c r="L73">
        <f t="shared" si="86"/>
        <v>299.53645216067372</v>
      </c>
      <c r="M73">
        <f t="shared" si="87"/>
        <v>8.8934398043366283</v>
      </c>
      <c r="N73">
        <f t="shared" si="88"/>
        <v>2.1716554040961547</v>
      </c>
      <c r="O73">
        <f t="shared" si="89"/>
        <v>31.52836799621582</v>
      </c>
      <c r="P73" s="1">
        <v>6</v>
      </c>
      <c r="Q73">
        <f t="shared" si="90"/>
        <v>1.4200000166893005</v>
      </c>
      <c r="R73" s="1">
        <v>1</v>
      </c>
      <c r="S73">
        <f t="shared" si="91"/>
        <v>2.8400000333786011</v>
      </c>
      <c r="T73" s="1">
        <v>32.569995880126953</v>
      </c>
      <c r="U73" s="1">
        <v>31.52836799621582</v>
      </c>
      <c r="V73" s="1">
        <v>32.548065185546875</v>
      </c>
      <c r="W73" s="1">
        <v>399.8746337890625</v>
      </c>
      <c r="X73" s="1">
        <v>376.736572265625</v>
      </c>
      <c r="Y73" s="1">
        <v>14.98873233795166</v>
      </c>
      <c r="Z73" s="1">
        <v>25.383310317993164</v>
      </c>
      <c r="AA73" s="1">
        <v>29.665731430053711</v>
      </c>
      <c r="AB73" s="1">
        <v>50.238704681396484</v>
      </c>
      <c r="AC73" s="1">
        <v>500.32015991210938</v>
      </c>
      <c r="AD73" s="1">
        <v>216.8577880859375</v>
      </c>
      <c r="AE73" s="1">
        <v>93.714485168457031</v>
      </c>
      <c r="AF73" s="1">
        <v>97.600753784179688</v>
      </c>
      <c r="AG73" s="1">
        <v>18.361064910888672</v>
      </c>
      <c r="AH73" s="1">
        <v>-0.15569593012332916</v>
      </c>
      <c r="AI73" s="1">
        <v>0.66666668653488159</v>
      </c>
      <c r="AJ73" s="1">
        <v>-0.21956524252891541</v>
      </c>
      <c r="AK73" s="1">
        <v>2.737391471862793</v>
      </c>
      <c r="AL73" s="1">
        <v>1</v>
      </c>
      <c r="AM73" s="1">
        <v>0</v>
      </c>
      <c r="AN73" s="1">
        <v>0.18999999761581421</v>
      </c>
      <c r="AO73" s="1">
        <v>111115</v>
      </c>
      <c r="AP73">
        <f t="shared" si="92"/>
        <v>0.83386693318684879</v>
      </c>
      <c r="AQ73">
        <f t="shared" si="93"/>
        <v>8.8934398043366281E-3</v>
      </c>
      <c r="AR73">
        <f t="shared" si="94"/>
        <v>304.6783679962158</v>
      </c>
      <c r="AS73">
        <f t="shared" si="95"/>
        <v>305.71999588012693</v>
      </c>
      <c r="AT73">
        <f t="shared" si="96"/>
        <v>41.202979219298868</v>
      </c>
      <c r="AU73">
        <f t="shared" si="97"/>
        <v>-3.9710556870192439</v>
      </c>
      <c r="AV73">
        <f t="shared" si="98"/>
        <v>4.6490856246700334</v>
      </c>
      <c r="AW73">
        <f t="shared" si="99"/>
        <v>47.633706138687764</v>
      </c>
      <c r="AX73">
        <f t="shared" si="100"/>
        <v>22.2503958206946</v>
      </c>
      <c r="AY73">
        <f t="shared" si="101"/>
        <v>32.049181938171387</v>
      </c>
      <c r="AZ73">
        <f t="shared" si="102"/>
        <v>4.7883918677938073</v>
      </c>
      <c r="BA73">
        <f t="shared" si="103"/>
        <v>0.38510566971991328</v>
      </c>
      <c r="BB73">
        <f t="shared" si="104"/>
        <v>2.4774302205738787</v>
      </c>
      <c r="BC73">
        <f t="shared" si="105"/>
        <v>2.3109616472199286</v>
      </c>
      <c r="BD73">
        <f t="shared" si="106"/>
        <v>0.2454760052983595</v>
      </c>
      <c r="BE73">
        <f t="shared" si="107"/>
        <v>29.234983516720632</v>
      </c>
      <c r="BF73">
        <f t="shared" si="108"/>
        <v>0.79508195968157847</v>
      </c>
      <c r="BG73">
        <f t="shared" si="109"/>
        <v>58.092674257047783</v>
      </c>
      <c r="BH73">
        <f t="shared" si="110"/>
        <v>369.15775773986934</v>
      </c>
      <c r="BI73">
        <f t="shared" si="111"/>
        <v>2.5089685961925363E-2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march2017_.xls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2017-04-12T17:19:44Z</dcterms:created>
  <dcterms:modified xsi:type="dcterms:W3CDTF">2017-04-12T17:19:47Z</dcterms:modified>
</cp:coreProperties>
</file>