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8380" tabRatio="500"/>
  </bookViews>
  <sheets>
    <sheet name="may 2013 m1w_1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  <c r="AP39" i="1"/>
  <c r="J39" i="1"/>
  <c r="AT39" i="1"/>
  <c r="AS39" i="1"/>
  <c r="AR39" i="1"/>
  <c r="AQ39" i="1"/>
  <c r="Q39" i="1"/>
  <c r="AU39" i="1"/>
  <c r="O39" i="1"/>
  <c r="AV39" i="1"/>
  <c r="AW39" i="1"/>
  <c r="AX39" i="1"/>
  <c r="BA39" i="1"/>
  <c r="S39" i="1"/>
  <c r="K39" i="1"/>
  <c r="BD39" i="1"/>
  <c r="L39" i="1"/>
  <c r="M39" i="1"/>
  <c r="BB39" i="1"/>
  <c r="N39" i="1"/>
  <c r="AY39" i="1"/>
  <c r="AZ39" i="1"/>
  <c r="BC39" i="1"/>
  <c r="BE39" i="1"/>
  <c r="BF39" i="1"/>
  <c r="BG39" i="1"/>
  <c r="BH39" i="1"/>
  <c r="BI39" i="1"/>
  <c r="AP40" i="1"/>
  <c r="J40" i="1"/>
  <c r="AT40" i="1"/>
  <c r="AS40" i="1"/>
  <c r="AR40" i="1"/>
  <c r="AQ40" i="1"/>
  <c r="Q40" i="1"/>
  <c r="AU40" i="1"/>
  <c r="O40" i="1"/>
  <c r="AV40" i="1"/>
  <c r="AW40" i="1"/>
  <c r="AX40" i="1"/>
  <c r="BA40" i="1"/>
  <c r="S40" i="1"/>
  <c r="K40" i="1"/>
  <c r="BD40" i="1"/>
  <c r="L40" i="1"/>
  <c r="M40" i="1"/>
  <c r="BB40" i="1"/>
  <c r="N40" i="1"/>
  <c r="AY40" i="1"/>
  <c r="AZ40" i="1"/>
  <c r="BC40" i="1"/>
  <c r="BE40" i="1"/>
  <c r="BF40" i="1"/>
  <c r="BG40" i="1"/>
  <c r="BH40" i="1"/>
  <c r="BI40" i="1"/>
  <c r="AP41" i="1"/>
  <c r="J41" i="1"/>
  <c r="AT41" i="1"/>
  <c r="AS41" i="1"/>
  <c r="AR41" i="1"/>
  <c r="AQ41" i="1"/>
  <c r="Q41" i="1"/>
  <c r="AU41" i="1"/>
  <c r="O41" i="1"/>
  <c r="AV41" i="1"/>
  <c r="AW41" i="1"/>
  <c r="AX41" i="1"/>
  <c r="BA41" i="1"/>
  <c r="S41" i="1"/>
  <c r="K41" i="1"/>
  <c r="BD41" i="1"/>
  <c r="L41" i="1"/>
  <c r="M41" i="1"/>
  <c r="BB41" i="1"/>
  <c r="N41" i="1"/>
  <c r="AY41" i="1"/>
  <c r="AZ41" i="1"/>
  <c r="BC41" i="1"/>
  <c r="BE41" i="1"/>
  <c r="BF41" i="1"/>
  <c r="BG41" i="1"/>
  <c r="BH41" i="1"/>
  <c r="BI41" i="1"/>
  <c r="AP42" i="1"/>
  <c r="J42" i="1"/>
  <c r="AT42" i="1"/>
  <c r="AS42" i="1"/>
  <c r="AR42" i="1"/>
  <c r="AQ42" i="1"/>
  <c r="Q42" i="1"/>
  <c r="AU42" i="1"/>
  <c r="O42" i="1"/>
  <c r="AV42" i="1"/>
  <c r="AW42" i="1"/>
  <c r="AX42" i="1"/>
  <c r="BA42" i="1"/>
  <c r="S42" i="1"/>
  <c r="K42" i="1"/>
  <c r="BD42" i="1"/>
  <c r="L42" i="1"/>
  <c r="M42" i="1"/>
  <c r="BB42" i="1"/>
  <c r="N42" i="1"/>
  <c r="AY42" i="1"/>
  <c r="AZ42" i="1"/>
  <c r="BC42" i="1"/>
  <c r="BE42" i="1"/>
  <c r="BF42" i="1"/>
  <c r="BG42" i="1"/>
  <c r="BH42" i="1"/>
  <c r="BI42" i="1"/>
  <c r="AP43" i="1"/>
  <c r="J43" i="1"/>
  <c r="AT43" i="1"/>
  <c r="AS43" i="1"/>
  <c r="AR43" i="1"/>
  <c r="AQ43" i="1"/>
  <c r="Q43" i="1"/>
  <c r="AU43" i="1"/>
  <c r="O43" i="1"/>
  <c r="AV43" i="1"/>
  <c r="AW43" i="1"/>
  <c r="AX43" i="1"/>
  <c r="BA43" i="1"/>
  <c r="S43" i="1"/>
  <c r="K43" i="1"/>
  <c r="BD43" i="1"/>
  <c r="L43" i="1"/>
  <c r="M43" i="1"/>
  <c r="BB43" i="1"/>
  <c r="N43" i="1"/>
  <c r="AY43" i="1"/>
  <c r="AZ43" i="1"/>
  <c r="BC43" i="1"/>
  <c r="BE43" i="1"/>
  <c r="BF43" i="1"/>
  <c r="BG43" i="1"/>
  <c r="BH43" i="1"/>
  <c r="BI43" i="1"/>
  <c r="AP44" i="1"/>
  <c r="J44" i="1"/>
  <c r="AT44" i="1"/>
  <c r="AS44" i="1"/>
  <c r="AR44" i="1"/>
  <c r="AQ44" i="1"/>
  <c r="Q44" i="1"/>
  <c r="AU44" i="1"/>
  <c r="O44" i="1"/>
  <c r="AV44" i="1"/>
  <c r="AW44" i="1"/>
  <c r="AX44" i="1"/>
  <c r="BA44" i="1"/>
  <c r="S44" i="1"/>
  <c r="K44" i="1"/>
  <c r="BD44" i="1"/>
  <c r="L44" i="1"/>
  <c r="M44" i="1"/>
  <c r="BB44" i="1"/>
  <c r="N44" i="1"/>
  <c r="AY44" i="1"/>
  <c r="AZ44" i="1"/>
  <c r="BC44" i="1"/>
  <c r="BE44" i="1"/>
  <c r="BF44" i="1"/>
  <c r="BG44" i="1"/>
  <c r="BH44" i="1"/>
  <c r="BI44" i="1"/>
  <c r="AP45" i="1"/>
  <c r="J45" i="1"/>
  <c r="AT45" i="1"/>
  <c r="AS45" i="1"/>
  <c r="AR45" i="1"/>
  <c r="AQ45" i="1"/>
  <c r="Q45" i="1"/>
  <c r="AU45" i="1"/>
  <c r="O45" i="1"/>
  <c r="AV45" i="1"/>
  <c r="AW45" i="1"/>
  <c r="AX45" i="1"/>
  <c r="BA45" i="1"/>
  <c r="S45" i="1"/>
  <c r="K45" i="1"/>
  <c r="BD45" i="1"/>
  <c r="L45" i="1"/>
  <c r="M45" i="1"/>
  <c r="BB45" i="1"/>
  <c r="N45" i="1"/>
  <c r="AY45" i="1"/>
  <c r="AZ45" i="1"/>
  <c r="BC45" i="1"/>
  <c r="BE45" i="1"/>
  <c r="BF45" i="1"/>
  <c r="BG45" i="1"/>
  <c r="BH45" i="1"/>
  <c r="BI45" i="1"/>
  <c r="AP46" i="1"/>
  <c r="J46" i="1"/>
  <c r="AT46" i="1"/>
  <c r="AS46" i="1"/>
  <c r="AR46" i="1"/>
  <c r="AQ46" i="1"/>
  <c r="Q46" i="1"/>
  <c r="AU46" i="1"/>
  <c r="O46" i="1"/>
  <c r="AV46" i="1"/>
  <c r="AW46" i="1"/>
  <c r="AX46" i="1"/>
  <c r="BA46" i="1"/>
  <c r="S46" i="1"/>
  <c r="K46" i="1"/>
  <c r="BD46" i="1"/>
  <c r="L46" i="1"/>
  <c r="M46" i="1"/>
  <c r="BB46" i="1"/>
  <c r="N46" i="1"/>
  <c r="AY46" i="1"/>
  <c r="AZ46" i="1"/>
  <c r="BC46" i="1"/>
  <c r="BE46" i="1"/>
  <c r="BF46" i="1"/>
  <c r="BG46" i="1"/>
  <c r="BH46" i="1"/>
  <c r="BI46" i="1"/>
  <c r="AP47" i="1"/>
  <c r="J47" i="1"/>
  <c r="AT47" i="1"/>
  <c r="AS47" i="1"/>
  <c r="AR47" i="1"/>
  <c r="AQ47" i="1"/>
  <c r="Q47" i="1"/>
  <c r="AU47" i="1"/>
  <c r="O47" i="1"/>
  <c r="AV47" i="1"/>
  <c r="AW47" i="1"/>
  <c r="AX47" i="1"/>
  <c r="BA47" i="1"/>
  <c r="S47" i="1"/>
  <c r="K47" i="1"/>
  <c r="BD47" i="1"/>
  <c r="L47" i="1"/>
  <c r="M47" i="1"/>
  <c r="BB47" i="1"/>
  <c r="N47" i="1"/>
  <c r="AY47" i="1"/>
  <c r="AZ47" i="1"/>
  <c r="BC47" i="1"/>
  <c r="BE47" i="1"/>
  <c r="BF47" i="1"/>
  <c r="BG47" i="1"/>
  <c r="BH47" i="1"/>
  <c r="BI47" i="1"/>
  <c r="AP48" i="1"/>
  <c r="J48" i="1"/>
  <c r="AT48" i="1"/>
  <c r="AS48" i="1"/>
  <c r="AR48" i="1"/>
  <c r="AQ48" i="1"/>
  <c r="Q48" i="1"/>
  <c r="AU48" i="1"/>
  <c r="O48" i="1"/>
  <c r="AV48" i="1"/>
  <c r="AW48" i="1"/>
  <c r="AX48" i="1"/>
  <c r="BA48" i="1"/>
  <c r="S48" i="1"/>
  <c r="K48" i="1"/>
  <c r="BD48" i="1"/>
  <c r="L48" i="1"/>
  <c r="M48" i="1"/>
  <c r="BB48" i="1"/>
  <c r="N48" i="1"/>
  <c r="AY48" i="1"/>
  <c r="AZ48" i="1"/>
  <c r="BC48" i="1"/>
  <c r="BE48" i="1"/>
  <c r="BF48" i="1"/>
  <c r="BG48" i="1"/>
  <c r="BH48" i="1"/>
  <c r="BI48" i="1"/>
  <c r="AP49" i="1"/>
  <c r="J49" i="1"/>
  <c r="AT49" i="1"/>
  <c r="AS49" i="1"/>
  <c r="AR49" i="1"/>
  <c r="AQ49" i="1"/>
  <c r="Q49" i="1"/>
  <c r="AU49" i="1"/>
  <c r="O49" i="1"/>
  <c r="AV49" i="1"/>
  <c r="AW49" i="1"/>
  <c r="AX49" i="1"/>
  <c r="BA49" i="1"/>
  <c r="S49" i="1"/>
  <c r="K49" i="1"/>
  <c r="BD49" i="1"/>
  <c r="L49" i="1"/>
  <c r="M49" i="1"/>
  <c r="BB49" i="1"/>
  <c r="N49" i="1"/>
  <c r="AY49" i="1"/>
  <c r="AZ49" i="1"/>
  <c r="BC49" i="1"/>
  <c r="BE49" i="1"/>
  <c r="BF49" i="1"/>
  <c r="BG49" i="1"/>
  <c r="BH49" i="1"/>
  <c r="BI49" i="1"/>
  <c r="AP50" i="1"/>
  <c r="J50" i="1"/>
  <c r="AT50" i="1"/>
  <c r="AS50" i="1"/>
  <c r="AR50" i="1"/>
  <c r="AQ50" i="1"/>
  <c r="Q50" i="1"/>
  <c r="AU50" i="1"/>
  <c r="O50" i="1"/>
  <c r="AV50" i="1"/>
  <c r="AW50" i="1"/>
  <c r="AX50" i="1"/>
  <c r="BA50" i="1"/>
  <c r="S50" i="1"/>
  <c r="K50" i="1"/>
  <c r="BD50" i="1"/>
  <c r="L50" i="1"/>
  <c r="M50" i="1"/>
  <c r="BB50" i="1"/>
  <c r="N50" i="1"/>
  <c r="AY50" i="1"/>
  <c r="AZ50" i="1"/>
  <c r="BC50" i="1"/>
  <c r="BE50" i="1"/>
  <c r="BF50" i="1"/>
  <c r="BG50" i="1"/>
  <c r="BH50" i="1"/>
  <c r="BI50" i="1"/>
  <c r="AP51" i="1"/>
  <c r="J51" i="1"/>
  <c r="AT51" i="1"/>
  <c r="AS51" i="1"/>
  <c r="AR51" i="1"/>
  <c r="AQ51" i="1"/>
  <c r="Q51" i="1"/>
  <c r="AU51" i="1"/>
  <c r="O51" i="1"/>
  <c r="AV51" i="1"/>
  <c r="AW51" i="1"/>
  <c r="AX51" i="1"/>
  <c r="BA51" i="1"/>
  <c r="S51" i="1"/>
  <c r="K51" i="1"/>
  <c r="BD51" i="1"/>
  <c r="L51" i="1"/>
  <c r="M51" i="1"/>
  <c r="BB51" i="1"/>
  <c r="N51" i="1"/>
  <c r="AY51" i="1"/>
  <c r="AZ51" i="1"/>
  <c r="BC51" i="1"/>
  <c r="BE51" i="1"/>
  <c r="BF51" i="1"/>
  <c r="BG51" i="1"/>
  <c r="BH51" i="1"/>
  <c r="BI51" i="1"/>
  <c r="AP52" i="1"/>
  <c r="J52" i="1"/>
  <c r="AT52" i="1"/>
  <c r="AS52" i="1"/>
  <c r="AR52" i="1"/>
  <c r="AQ52" i="1"/>
  <c r="Q52" i="1"/>
  <c r="AU52" i="1"/>
  <c r="O52" i="1"/>
  <c r="AV52" i="1"/>
  <c r="AW52" i="1"/>
  <c r="AX52" i="1"/>
  <c r="BA52" i="1"/>
  <c r="S52" i="1"/>
  <c r="K52" i="1"/>
  <c r="BD52" i="1"/>
  <c r="L52" i="1"/>
  <c r="M52" i="1"/>
  <c r="BB52" i="1"/>
  <c r="N52" i="1"/>
  <c r="AY52" i="1"/>
  <c r="AZ52" i="1"/>
  <c r="BC52" i="1"/>
  <c r="BE52" i="1"/>
  <c r="BF52" i="1"/>
  <c r="BG52" i="1"/>
  <c r="BH52" i="1"/>
  <c r="BI52" i="1"/>
  <c r="AP53" i="1"/>
  <c r="J53" i="1"/>
  <c r="AT53" i="1"/>
  <c r="AS53" i="1"/>
  <c r="AR53" i="1"/>
  <c r="AQ53" i="1"/>
  <c r="Q53" i="1"/>
  <c r="AU53" i="1"/>
  <c r="O53" i="1"/>
  <c r="AV53" i="1"/>
  <c r="AW53" i="1"/>
  <c r="AX53" i="1"/>
  <c r="BA53" i="1"/>
  <c r="S53" i="1"/>
  <c r="K53" i="1"/>
  <c r="BD53" i="1"/>
  <c r="L53" i="1"/>
  <c r="M53" i="1"/>
  <c r="BB53" i="1"/>
  <c r="N53" i="1"/>
  <c r="AY53" i="1"/>
  <c r="AZ53" i="1"/>
  <c r="BC53" i="1"/>
  <c r="BE53" i="1"/>
  <c r="BF53" i="1"/>
  <c r="BG53" i="1"/>
  <c r="BH53" i="1"/>
  <c r="BI53" i="1"/>
  <c r="AP54" i="1"/>
  <c r="J54" i="1"/>
  <c r="AT54" i="1"/>
  <c r="AS54" i="1"/>
  <c r="AR54" i="1"/>
  <c r="AQ54" i="1"/>
  <c r="Q54" i="1"/>
  <c r="AU54" i="1"/>
  <c r="O54" i="1"/>
  <c r="AV54" i="1"/>
  <c r="AW54" i="1"/>
  <c r="AX54" i="1"/>
  <c r="BA54" i="1"/>
  <c r="S54" i="1"/>
  <c r="K54" i="1"/>
  <c r="BD54" i="1"/>
  <c r="L54" i="1"/>
  <c r="M54" i="1"/>
  <c r="BB54" i="1"/>
  <c r="N54" i="1"/>
  <c r="AY54" i="1"/>
  <c r="AZ54" i="1"/>
  <c r="BC54" i="1"/>
  <c r="BE54" i="1"/>
  <c r="BF54" i="1"/>
  <c r="BG54" i="1"/>
  <c r="BH54" i="1"/>
  <c r="BI54" i="1"/>
  <c r="AP55" i="1"/>
  <c r="J55" i="1"/>
  <c r="AT55" i="1"/>
  <c r="AS55" i="1"/>
  <c r="AR55" i="1"/>
  <c r="AQ55" i="1"/>
  <c r="Q55" i="1"/>
  <c r="AU55" i="1"/>
  <c r="O55" i="1"/>
  <c r="AV55" i="1"/>
  <c r="AW55" i="1"/>
  <c r="AX55" i="1"/>
  <c r="BA55" i="1"/>
  <c r="S55" i="1"/>
  <c r="K55" i="1"/>
  <c r="BD55" i="1"/>
  <c r="L55" i="1"/>
  <c r="M55" i="1"/>
  <c r="BB55" i="1"/>
  <c r="N55" i="1"/>
  <c r="AY55" i="1"/>
  <c r="AZ55" i="1"/>
  <c r="BC55" i="1"/>
  <c r="BE55" i="1"/>
  <c r="BF55" i="1"/>
  <c r="BG55" i="1"/>
  <c r="BH55" i="1"/>
  <c r="BI55" i="1"/>
  <c r="AP56" i="1"/>
  <c r="J56" i="1"/>
  <c r="AT56" i="1"/>
  <c r="AS56" i="1"/>
  <c r="AR56" i="1"/>
  <c r="AQ56" i="1"/>
  <c r="Q56" i="1"/>
  <c r="AU56" i="1"/>
  <c r="O56" i="1"/>
  <c r="AV56" i="1"/>
  <c r="AW56" i="1"/>
  <c r="AX56" i="1"/>
  <c r="BA56" i="1"/>
  <c r="S56" i="1"/>
  <c r="K56" i="1"/>
  <c r="BD56" i="1"/>
  <c r="L56" i="1"/>
  <c r="M56" i="1"/>
  <c r="BB56" i="1"/>
  <c r="N56" i="1"/>
  <c r="AY56" i="1"/>
  <c r="AZ56" i="1"/>
  <c r="BC56" i="1"/>
  <c r="BE56" i="1"/>
  <c r="BF56" i="1"/>
  <c r="BG56" i="1"/>
  <c r="BH56" i="1"/>
  <c r="BI56" i="1"/>
  <c r="AP57" i="1"/>
  <c r="J57" i="1"/>
  <c r="AT57" i="1"/>
  <c r="AS57" i="1"/>
  <c r="AR57" i="1"/>
  <c r="AQ57" i="1"/>
  <c r="Q57" i="1"/>
  <c r="AU57" i="1"/>
  <c r="O57" i="1"/>
  <c r="AV57" i="1"/>
  <c r="AW57" i="1"/>
  <c r="AX57" i="1"/>
  <c r="BA57" i="1"/>
  <c r="S57" i="1"/>
  <c r="K57" i="1"/>
  <c r="BD57" i="1"/>
  <c r="L57" i="1"/>
  <c r="M57" i="1"/>
  <c r="BB57" i="1"/>
  <c r="N57" i="1"/>
  <c r="AY57" i="1"/>
  <c r="AZ57" i="1"/>
  <c r="BC57" i="1"/>
  <c r="BE57" i="1"/>
  <c r="BF57" i="1"/>
  <c r="BG57" i="1"/>
  <c r="BH57" i="1"/>
  <c r="BI57" i="1"/>
  <c r="AP58" i="1"/>
  <c r="J58" i="1"/>
  <c r="AT58" i="1"/>
  <c r="AS58" i="1"/>
  <c r="AR58" i="1"/>
  <c r="AQ58" i="1"/>
  <c r="Q58" i="1"/>
  <c r="AU58" i="1"/>
  <c r="O58" i="1"/>
  <c r="AV58" i="1"/>
  <c r="AW58" i="1"/>
  <c r="AX58" i="1"/>
  <c r="BA58" i="1"/>
  <c r="S58" i="1"/>
  <c r="K58" i="1"/>
  <c r="BD58" i="1"/>
  <c r="L58" i="1"/>
  <c r="M58" i="1"/>
  <c r="BB58" i="1"/>
  <c r="N58" i="1"/>
  <c r="AY58" i="1"/>
  <c r="AZ58" i="1"/>
  <c r="BC58" i="1"/>
  <c r="BE58" i="1"/>
  <c r="BF58" i="1"/>
  <c r="BG58" i="1"/>
  <c r="BH58" i="1"/>
  <c r="BI58" i="1"/>
  <c r="AP59" i="1"/>
  <c r="J59" i="1"/>
  <c r="AT59" i="1"/>
  <c r="AS59" i="1"/>
  <c r="AR59" i="1"/>
  <c r="AQ59" i="1"/>
  <c r="Q59" i="1"/>
  <c r="AU59" i="1"/>
  <c r="O59" i="1"/>
  <c r="AV59" i="1"/>
  <c r="AW59" i="1"/>
  <c r="AX59" i="1"/>
  <c r="BA59" i="1"/>
  <c r="S59" i="1"/>
  <c r="K59" i="1"/>
  <c r="BD59" i="1"/>
  <c r="L59" i="1"/>
  <c r="M59" i="1"/>
  <c r="BB59" i="1"/>
  <c r="N59" i="1"/>
  <c r="AY59" i="1"/>
  <c r="AZ59" i="1"/>
  <c r="BC59" i="1"/>
  <c r="BE59" i="1"/>
  <c r="BF59" i="1"/>
  <c r="BG59" i="1"/>
  <c r="BH59" i="1"/>
  <c r="BI59" i="1"/>
</calcChain>
</file>

<file path=xl/sharedStrings.xml><?xml version="1.0" encoding="utf-8"?>
<sst xmlns="http://schemas.openxmlformats.org/spreadsheetml/2006/main" count="334" uniqueCount="136">
  <si>
    <t>OPEN 6.1.4</t>
  </si>
  <si>
    <t>Thr May 30 2013 08:10:25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</si>
  <si>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</si>
  <si>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</si>
  <si>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</si>
  <si>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</si>
  <si>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</si>
  <si>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</si>
  <si>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</si>
  <si>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</si>
  <si>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</si>
  <si>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</si>
  <si>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</si>
  <si>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</si>
  <si>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</si>
  <si>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</si>
  <si>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</si>
  <si>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</si>
  <si>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</si>
  <si>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</si>
  <si>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</si>
  <si>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</si>
  <si>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</si>
  <si>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</si>
  <si>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</si>
  <si>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</si>
  <si>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</si>
  <si>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</si>
  <si>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</si>
  <si>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</si>
  <si>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</si>
  <si>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</si>
  <si>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</si>
  <si>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</si>
  <si>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</si>
  <si>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</si>
  <si>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</si>
  <si>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</si>
  <si>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</si>
  <si>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</si>
  <si>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</si>
  <si>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</si>
  <si>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</si>
  <si>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</si>
  <si>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</si>
  <si>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</si>
  <si>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</si>
  <si>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</si>
  <si>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</si>
  <si>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</si>
  <si>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</si>
  <si>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</si>
  <si>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</si>
  <si>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</si>
  <si>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</si>
  <si>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</si>
  <si>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</si>
  <si>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</si>
  <si>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</si>
  <si>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</si>
  <si>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</si>
  <si>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</si>
  <si>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</si>
  <si>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</si>
  <si>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</si>
  <si>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</si>
  <si>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</si>
  <si>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</si>
  <si>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</si>
  <si>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</si>
  <si>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</si>
  <si>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</si>
  <si>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</si>
  <si>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08:12:20</t>
  </si>
  <si>
    <t>m1w</t>
  </si>
  <si>
    <t>test</t>
  </si>
  <si>
    <t>08:21:36</t>
  </si>
  <si>
    <t>150</t>
  </si>
  <si>
    <t>sam</t>
  </si>
  <si>
    <t>08:23:29</t>
  </si>
  <si>
    <t>100</t>
  </si>
  <si>
    <t>08:24:58</t>
  </si>
  <si>
    <t>50</t>
  </si>
  <si>
    <t>08:28:52</t>
  </si>
  <si>
    <t>280</t>
  </si>
  <si>
    <t>tlat</t>
  </si>
  <si>
    <t>08:31:19</t>
  </si>
  <si>
    <t>250</t>
  </si>
  <si>
    <t>08:33:11</t>
  </si>
  <si>
    <t>200</t>
  </si>
  <si>
    <t>08:34:34</t>
  </si>
  <si>
    <t>08:36:22</t>
  </si>
  <si>
    <t>08:41:48</t>
  </si>
  <si>
    <t>sac/stab</t>
  </si>
  <si>
    <t>08:44:06</t>
  </si>
  <si>
    <t>08:47:06</t>
  </si>
  <si>
    <t>08:48:47</t>
  </si>
  <si>
    <t>08:50:01</t>
  </si>
  <si>
    <t>08:57:04</t>
  </si>
  <si>
    <t>scal</t>
  </si>
  <si>
    <t>08:59:54</t>
  </si>
  <si>
    <t>09:01:50</t>
  </si>
  <si>
    <t>09:02:52</t>
  </si>
  <si>
    <t>09:21:55</t>
  </si>
  <si>
    <t>09:24:27</t>
  </si>
  <si>
    <t>09:26:59</t>
  </si>
  <si>
    <t>09:28:09</t>
  </si>
  <si>
    <t>09:34:18</t>
  </si>
  <si>
    <t>09:36:29</t>
  </si>
  <si>
    <t>09:38:54</t>
  </si>
  <si>
    <t>09:41:19</t>
  </si>
  <si>
    <t>09:43:12</t>
  </si>
  <si>
    <t>09:50:54</t>
  </si>
  <si>
    <t>09:54:15</t>
  </si>
  <si>
    <t>09:56:26</t>
  </si>
  <si>
    <t>09:59:04</t>
  </si>
  <si>
    <t>10:01:46</t>
  </si>
  <si>
    <t>10:03:12</t>
  </si>
  <si>
    <t>10:04:39</t>
  </si>
  <si>
    <t>10:05:41</t>
  </si>
  <si>
    <t>10:40:44</t>
  </si>
  <si>
    <t>10:42:48</t>
  </si>
  <si>
    <t>10:49:06</t>
  </si>
  <si>
    <t>10:54:35</t>
  </si>
  <si>
    <t>10:57:23</t>
  </si>
  <si>
    <t>11:00:15</t>
  </si>
  <si>
    <t>11:02:12</t>
  </si>
  <si>
    <t>11:06:40</t>
  </si>
  <si>
    <t>11:09:19</t>
  </si>
  <si>
    <t>11:11:59</t>
  </si>
  <si>
    <t>11:14:35</t>
  </si>
  <si>
    <t>11:20:37</t>
  </si>
  <si>
    <t>11:23:28</t>
  </si>
  <si>
    <t>11:26:49</t>
  </si>
  <si>
    <t>11:29:22</t>
  </si>
  <si>
    <t xml:space="preserve">"11:29:43 was at 50 cm"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</si>
</sst>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0"/>
  <sheetViews>
    <sheetView tabSelected="1" workbookViewId="0"/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0</v>
      </c>
      <c r="E10" s="1" t="s">
        <v>75</v>
      </c>
      <c r="F10" s="1" t="s">
        <v>75</v>
      </c>
      <c r="G10" s="1">
        <v>0</v>
      </c>
      <c r="H10" s="1">
        <v>102.5</v>
      </c>
      <c r="I10" s="1">
        <v>0</v>
      </c>
      <c r="J10">
        <f t="shared" ref="J10:J41" si="0">(W10-X10*(1000-Y10)/(1000-Z10))*AP10</f>
        <v>0.1524124163052506</v>
      </c>
      <c r="K10">
        <f t="shared" ref="K10:K41" si="1">IF(BA10&lt;&gt;0,1/(1/BA10-1/S10),0)</f>
        <v>-9.6883364441621676E-3</v>
      </c>
      <c r="L10">
        <f t="shared" ref="L10:L41" si="2">((BD10-AQ10/2)*X10-J10)/(BD10+AQ10/2)</f>
        <v>419.17133679991036</v>
      </c>
      <c r="M10">
        <f t="shared" ref="M10:M41" si="3">AQ10*1000</f>
        <v>-9.4925190171142149E-2</v>
      </c>
      <c r="N10">
        <f t="shared" ref="N10:N41" si="4">(AV10-BB10)</f>
        <v>0.92042946838280315</v>
      </c>
      <c r="O10">
        <f t="shared" ref="O10:O41" si="5">(U10+AU10*I10)</f>
        <v>27.063852310180664</v>
      </c>
      <c r="P10" s="1">
        <v>6</v>
      </c>
      <c r="Q10">
        <f t="shared" ref="Q10:Q41" si="6">(P10*AJ10+AK10)</f>
        <v>1.4200000166893005</v>
      </c>
      <c r="R10" s="1">
        <v>1</v>
      </c>
      <c r="S10">
        <f t="shared" ref="S10:S41" si="7">Q10*(R10+1)*(R10+1)/(R10*R10+1)</f>
        <v>2.8400000333786011</v>
      </c>
      <c r="T10" s="1">
        <v>29.400741577148438</v>
      </c>
      <c r="U10" s="1">
        <v>27.063852310180664</v>
      </c>
      <c r="V10" s="1">
        <v>29.440940856933594</v>
      </c>
      <c r="W10" s="1">
        <v>400.61752319335938</v>
      </c>
      <c r="X10" s="1">
        <v>400.48031616210938</v>
      </c>
      <c r="Y10" s="1">
        <v>27.547021865844727</v>
      </c>
      <c r="Z10" s="1">
        <v>27.43629264831543</v>
      </c>
      <c r="AA10" s="1">
        <v>65.183937072753906</v>
      </c>
      <c r="AB10" s="1">
        <v>64.921913146972656</v>
      </c>
      <c r="AC10" s="1">
        <v>500.25167846679688</v>
      </c>
      <c r="AD10" s="1">
        <v>118.57160949707031</v>
      </c>
      <c r="AE10" s="1">
        <v>166.942626953125</v>
      </c>
      <c r="AF10" s="1">
        <v>97.395622253417969</v>
      </c>
      <c r="AG10" s="1">
        <v>8.1217918395996094</v>
      </c>
      <c r="AH10" s="1">
        <v>-1.1871545314788818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41" si="8">AC10*0.000001/(P10*0.0001)</f>
        <v>0.83375279744466124</v>
      </c>
      <c r="AQ10">
        <f t="shared" ref="AQ10:AQ41" si="9">(Z10-Y10)/(1000-Z10)*AP10</f>
        <v>-9.4925190171142143E-5</v>
      </c>
      <c r="AR10">
        <f t="shared" ref="AR10:AR41" si="10">(U10+273.15)</f>
        <v>300.21385231018064</v>
      </c>
      <c r="AS10">
        <f t="shared" ref="AS10:AS41" si="11">(T10+273.15)</f>
        <v>302.55074157714841</v>
      </c>
      <c r="AT10">
        <f t="shared" ref="AT10:AT41" si="12">(AD10*AL10+AE10*AM10)*AN10</f>
        <v>22.528605521746613</v>
      </c>
      <c r="AU10">
        <f t="shared" ref="AU10:AU41" si="13">((AT10+0.00000010773*(AS10^4-AR10^4))-AQ10*44100)/(Q10*51.4+0.00000043092*AR10^3)</f>
        <v>0.64127081479403936</v>
      </c>
      <c r="AV10">
        <f t="shared" ref="AV10:AV41" si="14">0.61365*EXP(17.502*O10/(240.97+O10))</f>
        <v>3.5926042631923614</v>
      </c>
      <c r="AW10">
        <f t="shared" ref="AW10:AW41" si="15">AV10*1000/AF10</f>
        <v>36.886711949379055</v>
      </c>
      <c r="AX10">
        <f t="shared" ref="AX10:AX41" si="16">(AW10-Z10)</f>
        <v>9.4504193010636257</v>
      </c>
      <c r="AY10">
        <f t="shared" ref="AY10:AY41" si="17">IF(I10,U10,(T10+U10)/2)</f>
        <v>28.232296943664551</v>
      </c>
      <c r="AZ10">
        <f t="shared" ref="AZ10:AZ41" si="18">0.61365*EXP(17.502*AY10/(240.97+AY10))</f>
        <v>3.8465344236372987</v>
      </c>
      <c r="BA10">
        <f t="shared" ref="BA10:BA41" si="19">IF(AX10&lt;&gt;0,(1000-(AW10+Z10)/2)/AX10*AQ10,0)</f>
        <v>-9.7215002342694364E-3</v>
      </c>
      <c r="BB10">
        <f t="shared" ref="BB10:BB41" si="20">Z10*AF10/1000</f>
        <v>2.6721747948095582</v>
      </c>
      <c r="BC10">
        <f t="shared" ref="BC10:BC41" si="21">(AZ10-BB10)</f>
        <v>1.1743596288277405</v>
      </c>
      <c r="BD10">
        <f t="shared" ref="BD10:BD41" si="22">1/(1.6/K10+1.37/S10)</f>
        <v>-6.0729493583636619E-3</v>
      </c>
      <c r="BE10">
        <f t="shared" ref="BE10:BE41" si="23">L10*AF10*0.001</f>
        <v>40.825453178424311</v>
      </c>
      <c r="BF10">
        <f t="shared" ref="BF10:BF41" si="24">L10/X10</f>
        <v>1.0466715088944225</v>
      </c>
      <c r="BG10">
        <f t="shared" ref="BG10:BG41" si="25">(1-AQ10*AF10/AV10/K10)*100</f>
        <v>73.437905372302765</v>
      </c>
      <c r="BH10">
        <f t="shared" ref="BH10:BH41" si="26">(X10-J10/(S10/1.35))</f>
        <v>400.40786659887209</v>
      </c>
      <c r="BI10">
        <f t="shared" ref="BI10:BI41" si="27">J10*BG10/100/BH10</f>
        <v>2.7953618147572474E-4</v>
      </c>
    </row>
    <row r="11" spans="1:61">
      <c r="A11" s="1">
        <v>2</v>
      </c>
      <c r="B11" s="1" t="s">
        <v>76</v>
      </c>
      <c r="C11" s="1" t="s">
        <v>74</v>
      </c>
      <c r="D11" s="1">
        <v>0</v>
      </c>
      <c r="E11" s="1" t="s">
        <v>77</v>
      </c>
      <c r="F11" s="1" t="s">
        <v>78</v>
      </c>
      <c r="G11" s="1">
        <v>0</v>
      </c>
      <c r="H11" s="1">
        <v>646.5</v>
      </c>
      <c r="I11" s="1">
        <v>0</v>
      </c>
      <c r="J11">
        <f t="shared" si="0"/>
        <v>6.0037038200732464</v>
      </c>
      <c r="K11">
        <f t="shared" si="1"/>
        <v>0.65646967769306919</v>
      </c>
      <c r="L11">
        <f t="shared" si="2"/>
        <v>375.20786081688675</v>
      </c>
      <c r="M11">
        <f t="shared" si="3"/>
        <v>6.2573599450350947</v>
      </c>
      <c r="N11">
        <f t="shared" si="4"/>
        <v>1.0184217839500334</v>
      </c>
      <c r="O11">
        <f t="shared" si="5"/>
        <v>28.497135162353516</v>
      </c>
      <c r="P11" s="1">
        <v>1.5</v>
      </c>
      <c r="Q11">
        <f t="shared" si="6"/>
        <v>2.4080436080694199</v>
      </c>
      <c r="R11" s="1">
        <v>1</v>
      </c>
      <c r="S11">
        <f t="shared" si="7"/>
        <v>4.8160872161388397</v>
      </c>
      <c r="T11" s="1">
        <v>30.035911560058594</v>
      </c>
      <c r="U11" s="1">
        <v>28.497135162353516</v>
      </c>
      <c r="V11" s="1">
        <v>30.020671844482422</v>
      </c>
      <c r="W11" s="1">
        <v>400.680908203125</v>
      </c>
      <c r="X11" s="1">
        <v>398.13375854492188</v>
      </c>
      <c r="Y11" s="1">
        <v>27.820755004882812</v>
      </c>
      <c r="Z11" s="1">
        <v>29.641361236572266</v>
      </c>
      <c r="AA11" s="1">
        <v>63.487224578857422</v>
      </c>
      <c r="AB11" s="1">
        <v>67.641868591308594</v>
      </c>
      <c r="AC11" s="1">
        <v>500.2633056640625</v>
      </c>
      <c r="AD11" s="1">
        <v>110.39765930175781</v>
      </c>
      <c r="AE11" s="1">
        <v>785.239501953125</v>
      </c>
      <c r="AF11" s="1">
        <v>97.424591064453125</v>
      </c>
      <c r="AG11" s="1">
        <v>8.1217918395996094</v>
      </c>
      <c r="AH11" s="1">
        <v>-1.1871545314788818</v>
      </c>
      <c r="AI11" s="1">
        <v>1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3.3350887044270827</v>
      </c>
      <c r="AQ11">
        <f t="shared" si="9"/>
        <v>6.257359945035095E-3</v>
      </c>
      <c r="AR11">
        <f t="shared" si="10"/>
        <v>301.64713516235349</v>
      </c>
      <c r="AS11">
        <f t="shared" si="11"/>
        <v>303.18591156005857</v>
      </c>
      <c r="AT11">
        <f t="shared" si="12"/>
        <v>20.975555004125454</v>
      </c>
      <c r="AU11">
        <f t="shared" si="13"/>
        <v>-1.745078487955285</v>
      </c>
      <c r="AV11">
        <f t="shared" si="14"/>
        <v>3.9062192810168188</v>
      </c>
      <c r="AW11">
        <f t="shared" si="15"/>
        <v>40.094797815805912</v>
      </c>
      <c r="AX11">
        <f t="shared" si="16"/>
        <v>10.453436579233646</v>
      </c>
      <c r="AY11">
        <f t="shared" si="17"/>
        <v>29.266523361206055</v>
      </c>
      <c r="AZ11">
        <f t="shared" si="18"/>
        <v>4.0842172240953296</v>
      </c>
      <c r="BA11">
        <f t="shared" si="19"/>
        <v>0.57772176404119535</v>
      </c>
      <c r="BB11">
        <f t="shared" si="20"/>
        <v>2.8877974970667855</v>
      </c>
      <c r="BC11">
        <f t="shared" si="21"/>
        <v>1.1964197270285442</v>
      </c>
      <c r="BD11">
        <f t="shared" si="22"/>
        <v>0.36741166502650763</v>
      </c>
      <c r="BE11">
        <f t="shared" si="23"/>
        <v>36.554472404253438</v>
      </c>
      <c r="BF11">
        <f t="shared" si="24"/>
        <v>0.94241659433296121</v>
      </c>
      <c r="BG11">
        <f t="shared" si="25"/>
        <v>76.226756474743922</v>
      </c>
      <c r="BH11">
        <f t="shared" si="26"/>
        <v>396.45085709539273</v>
      </c>
      <c r="BI11">
        <f t="shared" si="27"/>
        <v>1.1543495513974803E-2</v>
      </c>
    </row>
    <row r="12" spans="1:61">
      <c r="A12" s="1">
        <v>3</v>
      </c>
      <c r="B12" s="1" t="s">
        <v>79</v>
      </c>
      <c r="C12" s="1" t="s">
        <v>74</v>
      </c>
      <c r="D12" s="1">
        <v>0</v>
      </c>
      <c r="E12" s="1" t="s">
        <v>80</v>
      </c>
      <c r="F12" s="1" t="s">
        <v>78</v>
      </c>
      <c r="G12" s="1">
        <v>0</v>
      </c>
      <c r="H12" s="1">
        <v>783</v>
      </c>
      <c r="I12" s="1">
        <v>0</v>
      </c>
      <c r="J12">
        <f t="shared" si="0"/>
        <v>1.4891592857019529</v>
      </c>
      <c r="K12">
        <f t="shared" si="1"/>
        <v>0.29353224781624193</v>
      </c>
      <c r="L12">
        <f t="shared" si="2"/>
        <v>383.48531518577892</v>
      </c>
      <c r="M12">
        <f t="shared" si="3"/>
        <v>3.4993264411620264</v>
      </c>
      <c r="N12">
        <f t="shared" si="4"/>
        <v>1.189571530979717</v>
      </c>
      <c r="O12">
        <f t="shared" si="5"/>
        <v>28.776819229125977</v>
      </c>
      <c r="P12" s="1">
        <v>1.5</v>
      </c>
      <c r="Q12">
        <f t="shared" si="6"/>
        <v>2.4080436080694199</v>
      </c>
      <c r="R12" s="1">
        <v>1</v>
      </c>
      <c r="S12">
        <f t="shared" si="7"/>
        <v>4.8160872161388397</v>
      </c>
      <c r="T12" s="1">
        <v>30.335494995117188</v>
      </c>
      <c r="U12" s="1">
        <v>28.776819229125977</v>
      </c>
      <c r="V12" s="1">
        <v>30.344657897949219</v>
      </c>
      <c r="W12" s="1">
        <v>400.753173828125</v>
      </c>
      <c r="X12" s="1">
        <v>399.88714599609375</v>
      </c>
      <c r="Y12" s="1">
        <v>27.520565032958984</v>
      </c>
      <c r="Z12" s="1">
        <v>28.539789199829102</v>
      </c>
      <c r="AA12" s="1">
        <v>61.733901977539062</v>
      </c>
      <c r="AB12" s="1">
        <v>64.020210266113281</v>
      </c>
      <c r="AC12" s="1">
        <v>500.30059814453125</v>
      </c>
      <c r="AD12" s="1">
        <v>34.899715423583984</v>
      </c>
      <c r="AE12" s="1">
        <v>231.84812927246094</v>
      </c>
      <c r="AF12" s="1">
        <v>97.427268981933594</v>
      </c>
      <c r="AG12" s="1">
        <v>8.1217918395996094</v>
      </c>
      <c r="AH12" s="1">
        <v>-1.1871545314788818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3.3353373209635415</v>
      </c>
      <c r="AQ12">
        <f t="shared" si="9"/>
        <v>3.4993264411620263E-3</v>
      </c>
      <c r="AR12">
        <f t="shared" si="10"/>
        <v>301.92681922912595</v>
      </c>
      <c r="AS12">
        <f t="shared" si="11"/>
        <v>303.48549499511716</v>
      </c>
      <c r="AT12">
        <f t="shared" si="12"/>
        <v>6.6309458472735514</v>
      </c>
      <c r="AU12">
        <f t="shared" si="13"/>
        <v>-0.95152522256607774</v>
      </c>
      <c r="AV12">
        <f t="shared" si="14"/>
        <v>3.9701252500391502</v>
      </c>
      <c r="AW12">
        <f t="shared" si="15"/>
        <v>40.749630894152943</v>
      </c>
      <c r="AX12">
        <f t="shared" si="16"/>
        <v>12.209841694323842</v>
      </c>
      <c r="AY12">
        <f t="shared" si="17"/>
        <v>29.556157112121582</v>
      </c>
      <c r="AZ12">
        <f t="shared" si="18"/>
        <v>4.1530331063888353</v>
      </c>
      <c r="BA12">
        <f t="shared" si="19"/>
        <v>0.27666970431063165</v>
      </c>
      <c r="BB12">
        <f t="shared" si="20"/>
        <v>2.7805537190594332</v>
      </c>
      <c r="BC12">
        <f t="shared" si="21"/>
        <v>1.3724793873294021</v>
      </c>
      <c r="BD12">
        <f t="shared" si="22"/>
        <v>0.17435841779622738</v>
      </c>
      <c r="BE12">
        <f t="shared" si="23"/>
        <v>37.361926953226465</v>
      </c>
      <c r="BF12">
        <f t="shared" si="24"/>
        <v>0.95898385088258109</v>
      </c>
      <c r="BG12">
        <f t="shared" si="25"/>
        <v>70.744672870288568</v>
      </c>
      <c r="BH12">
        <f t="shared" si="26"/>
        <v>399.46971895512138</v>
      </c>
      <c r="BI12">
        <f t="shared" si="27"/>
        <v>2.6372483700215798E-3</v>
      </c>
    </row>
    <row r="13" spans="1:61">
      <c r="A13" s="1">
        <v>4</v>
      </c>
      <c r="B13" s="1" t="s">
        <v>81</v>
      </c>
      <c r="C13" s="1" t="s">
        <v>74</v>
      </c>
      <c r="D13" s="1">
        <v>0</v>
      </c>
      <c r="E13" s="1" t="s">
        <v>82</v>
      </c>
      <c r="F13" s="1" t="s">
        <v>78</v>
      </c>
      <c r="G13" s="1">
        <v>0</v>
      </c>
      <c r="H13" s="1">
        <v>874</v>
      </c>
      <c r="I13" s="1">
        <v>0</v>
      </c>
      <c r="J13">
        <f t="shared" si="0"/>
        <v>-21.433809806103085</v>
      </c>
      <c r="K13">
        <f t="shared" si="1"/>
        <v>3.3691788851988813E-2</v>
      </c>
      <c r="L13">
        <f t="shared" si="2"/>
        <v>1409.5706773625946</v>
      </c>
      <c r="M13">
        <f t="shared" si="3"/>
        <v>0.49575308316084576</v>
      </c>
      <c r="N13">
        <f t="shared" si="4"/>
        <v>1.3936095967018076</v>
      </c>
      <c r="O13">
        <f t="shared" si="5"/>
        <v>29.215869903564453</v>
      </c>
      <c r="P13" s="1">
        <v>1.5</v>
      </c>
      <c r="Q13">
        <f t="shared" si="6"/>
        <v>2.4080436080694199</v>
      </c>
      <c r="R13" s="1">
        <v>1</v>
      </c>
      <c r="S13">
        <f t="shared" si="7"/>
        <v>4.8160872161388397</v>
      </c>
      <c r="T13" s="1">
        <v>30.421392440795898</v>
      </c>
      <c r="U13" s="1">
        <v>29.215869903564453</v>
      </c>
      <c r="V13" s="1">
        <v>30.453689575195312</v>
      </c>
      <c r="W13" s="1">
        <v>400.74325561523438</v>
      </c>
      <c r="X13" s="1">
        <v>407.10971069335938</v>
      </c>
      <c r="Y13" s="1">
        <v>27.349224090576172</v>
      </c>
      <c r="Z13" s="1">
        <v>27.493789672851562</v>
      </c>
      <c r="AA13" s="1">
        <v>61.049129486083984</v>
      </c>
      <c r="AB13" s="1">
        <v>61.371829986572266</v>
      </c>
      <c r="AC13" s="1">
        <v>500.24661254882812</v>
      </c>
      <c r="AD13" s="1">
        <v>8.7921886444091797</v>
      </c>
      <c r="AE13" s="1">
        <v>11.632501602172852</v>
      </c>
      <c r="AF13" s="1">
        <v>97.428375244140625</v>
      </c>
      <c r="AG13" s="1">
        <v>8.1217918395996094</v>
      </c>
      <c r="AH13" s="1">
        <v>-1.1871545314788818</v>
      </c>
      <c r="AI13" s="1">
        <v>0.66666668653488159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3.3349774169921873</v>
      </c>
      <c r="AQ13">
        <f t="shared" si="9"/>
        <v>4.9575308316084576E-4</v>
      </c>
      <c r="AR13">
        <f t="shared" si="10"/>
        <v>302.36586990356443</v>
      </c>
      <c r="AS13">
        <f t="shared" si="11"/>
        <v>303.57139244079588</v>
      </c>
      <c r="AT13">
        <f t="shared" si="12"/>
        <v>1.6705158214755329</v>
      </c>
      <c r="AU13">
        <f t="shared" si="13"/>
        <v>-4.2344618701071375E-2</v>
      </c>
      <c r="AV13">
        <f t="shared" si="14"/>
        <v>4.0722848538318681</v>
      </c>
      <c r="AW13">
        <f t="shared" si="15"/>
        <v>41.797729292183561</v>
      </c>
      <c r="AX13">
        <f t="shared" si="16"/>
        <v>14.303939619331999</v>
      </c>
      <c r="AY13">
        <f t="shared" si="17"/>
        <v>29.818631172180176</v>
      </c>
      <c r="AZ13">
        <f t="shared" si="18"/>
        <v>4.2162667525382496</v>
      </c>
      <c r="BA13">
        <f t="shared" si="19"/>
        <v>3.3457729395902497E-2</v>
      </c>
      <c r="BB13">
        <f t="shared" si="20"/>
        <v>2.6786752571300605</v>
      </c>
      <c r="BC13">
        <f t="shared" si="21"/>
        <v>1.5375914954081891</v>
      </c>
      <c r="BD13">
        <f t="shared" si="22"/>
        <v>2.0931984438331112E-2</v>
      </c>
      <c r="BE13">
        <f t="shared" si="23"/>
        <v>137.33218088722035</v>
      </c>
      <c r="BF13">
        <f t="shared" si="24"/>
        <v>3.4623852989453807</v>
      </c>
      <c r="BG13">
        <f t="shared" si="25"/>
        <v>64.796271361452369</v>
      </c>
      <c r="BH13">
        <f t="shared" si="26"/>
        <v>413.11783345768038</v>
      </c>
      <c r="BI13">
        <f t="shared" si="27"/>
        <v>-3.3618276530981213E-2</v>
      </c>
    </row>
    <row r="14" spans="1:61">
      <c r="A14" s="1">
        <v>5</v>
      </c>
      <c r="B14" s="1" t="s">
        <v>83</v>
      </c>
      <c r="C14" s="1" t="s">
        <v>74</v>
      </c>
      <c r="D14" s="1">
        <v>0</v>
      </c>
      <c r="E14" s="1" t="s">
        <v>84</v>
      </c>
      <c r="F14" s="1" t="s">
        <v>85</v>
      </c>
      <c r="G14" s="1">
        <v>0</v>
      </c>
      <c r="H14" s="1">
        <v>1101</v>
      </c>
      <c r="I14" s="1">
        <v>0</v>
      </c>
      <c r="J14">
        <f t="shared" si="0"/>
        <v>20.493503954089277</v>
      </c>
      <c r="K14">
        <f t="shared" si="1"/>
        <v>0.9880632777562709</v>
      </c>
      <c r="L14">
        <f t="shared" si="2"/>
        <v>334.10187044197505</v>
      </c>
      <c r="M14">
        <f t="shared" si="3"/>
        <v>6.8442656152734171</v>
      </c>
      <c r="N14">
        <f t="shared" si="4"/>
        <v>0.83313327154010208</v>
      </c>
      <c r="O14">
        <f t="shared" si="5"/>
        <v>29.156284332275391</v>
      </c>
      <c r="P14" s="1">
        <v>4.5</v>
      </c>
      <c r="Q14">
        <f t="shared" si="6"/>
        <v>1.7493478804826736</v>
      </c>
      <c r="R14" s="1">
        <v>1</v>
      </c>
      <c r="S14">
        <f t="shared" si="7"/>
        <v>3.4986957609653473</v>
      </c>
      <c r="T14" s="1">
        <v>30.923900604248047</v>
      </c>
      <c r="U14" s="1">
        <v>29.156284332275391</v>
      </c>
      <c r="V14" s="1">
        <v>30.878488540649414</v>
      </c>
      <c r="W14" s="1">
        <v>401.00314331054688</v>
      </c>
      <c r="X14" s="1">
        <v>380.22805786132812</v>
      </c>
      <c r="Y14" s="1">
        <v>27.149749755859375</v>
      </c>
      <c r="Z14" s="1">
        <v>33.102470397949219</v>
      </c>
      <c r="AA14" s="1">
        <v>58.888641357421875</v>
      </c>
      <c r="AB14" s="1">
        <v>71.800277709960938</v>
      </c>
      <c r="AC14" s="1">
        <v>500.26983642578125</v>
      </c>
      <c r="AD14" s="1">
        <v>1408.8682861328125</v>
      </c>
      <c r="AE14" s="1">
        <v>1481.4769287109375</v>
      </c>
      <c r="AF14" s="1">
        <v>97.429405212402344</v>
      </c>
      <c r="AG14" s="1">
        <v>8.1217918395996094</v>
      </c>
      <c r="AH14" s="1">
        <v>-1.1871545314788818</v>
      </c>
      <c r="AI14" s="1">
        <v>0.66666668653488159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1.1117107476128469</v>
      </c>
      <c r="AQ14">
        <f t="shared" si="9"/>
        <v>6.8442656152734168E-3</v>
      </c>
      <c r="AR14">
        <f t="shared" si="10"/>
        <v>302.30628433227537</v>
      </c>
      <c r="AS14">
        <f t="shared" si="11"/>
        <v>304.07390060424802</v>
      </c>
      <c r="AT14">
        <f t="shared" si="12"/>
        <v>267.68497100623063</v>
      </c>
      <c r="AU14">
        <f t="shared" si="13"/>
        <v>-0.12686837433731735</v>
      </c>
      <c r="AV14">
        <f t="shared" si="14"/>
        <v>4.0582872734734501</v>
      </c>
      <c r="AW14">
        <f t="shared" si="15"/>
        <v>41.653618480233192</v>
      </c>
      <c r="AX14">
        <f t="shared" si="16"/>
        <v>8.5511480822839729</v>
      </c>
      <c r="AY14">
        <f t="shared" si="17"/>
        <v>30.040092468261719</v>
      </c>
      <c r="AZ14">
        <f t="shared" si="18"/>
        <v>4.2702709216691339</v>
      </c>
      <c r="BA14">
        <f t="shared" si="19"/>
        <v>0.77047436058352536</v>
      </c>
      <c r="BB14">
        <f t="shared" si="20"/>
        <v>3.225154001933348</v>
      </c>
      <c r="BC14">
        <f t="shared" si="21"/>
        <v>1.0451169197357859</v>
      </c>
      <c r="BD14">
        <f t="shared" si="22"/>
        <v>0.49728878800827847</v>
      </c>
      <c r="BE14">
        <f t="shared" si="23"/>
        <v>32.551346517512734</v>
      </c>
      <c r="BF14">
        <f t="shared" si="24"/>
        <v>0.87868810187549173</v>
      </c>
      <c r="BG14">
        <f t="shared" si="25"/>
        <v>83.370110558140425</v>
      </c>
      <c r="BH14">
        <f t="shared" si="26"/>
        <v>372.32047394200299</v>
      </c>
      <c r="BI14">
        <f t="shared" si="27"/>
        <v>4.5889114619097046E-2</v>
      </c>
    </row>
    <row r="15" spans="1:61">
      <c r="A15" s="1">
        <v>6</v>
      </c>
      <c r="B15" s="1" t="s">
        <v>86</v>
      </c>
      <c r="C15" s="1" t="s">
        <v>74</v>
      </c>
      <c r="D15" s="1">
        <v>0</v>
      </c>
      <c r="E15" s="1" t="s">
        <v>87</v>
      </c>
      <c r="F15" s="1" t="s">
        <v>85</v>
      </c>
      <c r="G15" s="1">
        <v>0</v>
      </c>
      <c r="H15" s="1">
        <v>1255</v>
      </c>
      <c r="I15" s="1">
        <v>0</v>
      </c>
      <c r="J15">
        <f t="shared" si="0"/>
        <v>6.5330969965396992</v>
      </c>
      <c r="K15">
        <f t="shared" si="1"/>
        <v>0.55674027509585267</v>
      </c>
      <c r="L15">
        <f t="shared" si="2"/>
        <v>363.52129663780369</v>
      </c>
      <c r="M15">
        <f t="shared" si="3"/>
        <v>6.5464301558439946</v>
      </c>
      <c r="N15">
        <f t="shared" si="4"/>
        <v>1.2757189038797647</v>
      </c>
      <c r="O15">
        <f t="shared" si="5"/>
        <v>30.841876983642578</v>
      </c>
      <c r="P15" s="1">
        <v>4.5</v>
      </c>
      <c r="Q15">
        <f t="shared" si="6"/>
        <v>1.7493478804826736</v>
      </c>
      <c r="R15" s="1">
        <v>1</v>
      </c>
      <c r="S15">
        <f t="shared" si="7"/>
        <v>3.4986957609653473</v>
      </c>
      <c r="T15" s="1">
        <v>31.658988952636719</v>
      </c>
      <c r="U15" s="1">
        <v>30.841876983642578</v>
      </c>
      <c r="V15" s="1">
        <v>31.651277542114258</v>
      </c>
      <c r="W15" s="1">
        <v>401.13070678710938</v>
      </c>
      <c r="X15" s="1">
        <v>392.94021606445312</v>
      </c>
      <c r="Y15" s="1">
        <v>27.098049163818359</v>
      </c>
      <c r="Z15" s="1">
        <v>32.793552398681641</v>
      </c>
      <c r="AA15" s="1">
        <v>56.370536804199219</v>
      </c>
      <c r="AB15" s="1">
        <v>68.218574523925781</v>
      </c>
      <c r="AC15" s="1">
        <v>500.26962280273438</v>
      </c>
      <c r="AD15" s="1">
        <v>721.87347412109375</v>
      </c>
      <c r="AE15" s="1">
        <v>791.7890625</v>
      </c>
      <c r="AF15" s="1">
        <v>97.432113647460938</v>
      </c>
      <c r="AG15" s="1">
        <v>8.1217918395996094</v>
      </c>
      <c r="AH15" s="1">
        <v>-1.1871545314788818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1.111710272894965</v>
      </c>
      <c r="AQ15">
        <f t="shared" si="9"/>
        <v>6.5464301558439946E-3</v>
      </c>
      <c r="AR15">
        <f t="shared" si="10"/>
        <v>303.99187698364256</v>
      </c>
      <c r="AS15">
        <f t="shared" si="11"/>
        <v>304.8089889526367</v>
      </c>
      <c r="AT15">
        <f t="shared" si="12"/>
        <v>137.15595836192733</v>
      </c>
      <c r="AU15">
        <f t="shared" si="13"/>
        <v>-1.3880353686972933</v>
      </c>
      <c r="AV15">
        <f t="shared" si="14"/>
        <v>4.4708640280920795</v>
      </c>
      <c r="AW15">
        <f t="shared" si="15"/>
        <v>45.886965403101364</v>
      </c>
      <c r="AX15">
        <f t="shared" si="16"/>
        <v>13.093413004419723</v>
      </c>
      <c r="AY15">
        <f t="shared" si="17"/>
        <v>31.250432968139648</v>
      </c>
      <c r="AZ15">
        <f t="shared" si="18"/>
        <v>4.5761986306279621</v>
      </c>
      <c r="BA15">
        <f t="shared" si="19"/>
        <v>0.48030959510050225</v>
      </c>
      <c r="BB15">
        <f t="shared" si="20"/>
        <v>3.1951451242123148</v>
      </c>
      <c r="BC15">
        <f t="shared" si="21"/>
        <v>1.3810535064156473</v>
      </c>
      <c r="BD15">
        <f t="shared" si="22"/>
        <v>0.30623688433720497</v>
      </c>
      <c r="BE15">
        <f t="shared" si="23"/>
        <v>35.41864828728685</v>
      </c>
      <c r="BF15">
        <f t="shared" si="24"/>
        <v>0.9251313094869783</v>
      </c>
      <c r="BG15">
        <f t="shared" si="25"/>
        <v>74.375077466658723</v>
      </c>
      <c r="BH15">
        <f t="shared" si="26"/>
        <v>390.41936785474911</v>
      </c>
      <c r="BI15">
        <f t="shared" si="27"/>
        <v>1.2445581219106137E-2</v>
      </c>
    </row>
    <row r="16" spans="1:61">
      <c r="A16" s="1">
        <v>7</v>
      </c>
      <c r="B16" s="1" t="s">
        <v>88</v>
      </c>
      <c r="C16" s="1" t="s">
        <v>74</v>
      </c>
      <c r="D16" s="1">
        <v>0</v>
      </c>
      <c r="E16" s="1" t="s">
        <v>89</v>
      </c>
      <c r="F16" s="1" t="s">
        <v>85</v>
      </c>
      <c r="G16" s="1">
        <v>0</v>
      </c>
      <c r="H16" s="1">
        <v>1372</v>
      </c>
      <c r="I16" s="1">
        <v>0</v>
      </c>
      <c r="J16">
        <f t="shared" si="0"/>
        <v>2.512787851055311</v>
      </c>
      <c r="K16">
        <f t="shared" si="1"/>
        <v>0.25119779533252762</v>
      </c>
      <c r="L16">
        <f t="shared" si="2"/>
        <v>368.93523554153757</v>
      </c>
      <c r="M16">
        <f t="shared" si="3"/>
        <v>3.841615252765596</v>
      </c>
      <c r="N16">
        <f t="shared" si="4"/>
        <v>1.5577692094767808</v>
      </c>
      <c r="O16">
        <f t="shared" si="5"/>
        <v>31.459159851074219</v>
      </c>
      <c r="P16" s="1">
        <v>6</v>
      </c>
      <c r="Q16">
        <f t="shared" si="6"/>
        <v>1.4200000166893005</v>
      </c>
      <c r="R16" s="1">
        <v>1</v>
      </c>
      <c r="S16">
        <f t="shared" si="7"/>
        <v>2.8400000333786011</v>
      </c>
      <c r="T16" s="1">
        <v>32.291996002197266</v>
      </c>
      <c r="U16" s="1">
        <v>31.459159851074219</v>
      </c>
      <c r="V16" s="1">
        <v>32.310935974121094</v>
      </c>
      <c r="W16" s="1">
        <v>401.06182861328125</v>
      </c>
      <c r="X16" s="1">
        <v>396.222900390625</v>
      </c>
      <c r="Y16" s="1">
        <v>27.077968597412109</v>
      </c>
      <c r="Z16" s="1">
        <v>31.539762496948242</v>
      </c>
      <c r="AA16" s="1">
        <v>54.347507476806641</v>
      </c>
      <c r="AB16" s="1">
        <v>63.302661895751953</v>
      </c>
      <c r="AC16" s="1">
        <v>500.30795288085938</v>
      </c>
      <c r="AD16" s="1">
        <v>596.01568603515625</v>
      </c>
      <c r="AE16" s="1">
        <v>571.68450927734375</v>
      </c>
      <c r="AF16" s="1">
        <v>97.434883117675781</v>
      </c>
      <c r="AG16" s="1">
        <v>8.1217918395996094</v>
      </c>
      <c r="AH16" s="1">
        <v>-1.1871545314788818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0.83384658813476553</v>
      </c>
      <c r="AQ16">
        <f t="shared" si="9"/>
        <v>3.8416152527655958E-3</v>
      </c>
      <c r="AR16">
        <f t="shared" si="10"/>
        <v>304.6091598510742</v>
      </c>
      <c r="AS16">
        <f t="shared" si="11"/>
        <v>305.44199600219724</v>
      </c>
      <c r="AT16">
        <f t="shared" si="12"/>
        <v>113.24297892566756</v>
      </c>
      <c r="AU16">
        <f t="shared" si="13"/>
        <v>-0.53996185045331302</v>
      </c>
      <c r="AV16">
        <f t="shared" si="14"/>
        <v>4.6308422819261867</v>
      </c>
      <c r="AW16">
        <f t="shared" si="15"/>
        <v>47.527560292070596</v>
      </c>
      <c r="AX16">
        <f t="shared" si="16"/>
        <v>15.987797795122354</v>
      </c>
      <c r="AY16">
        <f t="shared" si="17"/>
        <v>31.875577926635742</v>
      </c>
      <c r="AZ16">
        <f t="shared" si="18"/>
        <v>4.7415582756252528</v>
      </c>
      <c r="BA16">
        <f t="shared" si="19"/>
        <v>0.23078488879065415</v>
      </c>
      <c r="BB16">
        <f t="shared" si="20"/>
        <v>3.073073072449406</v>
      </c>
      <c r="BC16">
        <f t="shared" si="21"/>
        <v>1.6684852031758468</v>
      </c>
      <c r="BD16">
        <f t="shared" si="22"/>
        <v>0.1459454099853417</v>
      </c>
      <c r="BE16">
        <f t="shared" si="23"/>
        <v>35.947161552981896</v>
      </c>
      <c r="BF16">
        <f t="shared" si="24"/>
        <v>0.93113052066858004</v>
      </c>
      <c r="BG16">
        <f t="shared" si="25"/>
        <v>67.822483465341605</v>
      </c>
      <c r="BH16">
        <f t="shared" si="26"/>
        <v>395.02844139095765</v>
      </c>
      <c r="BI16">
        <f t="shared" si="27"/>
        <v>4.3142086650779354E-3</v>
      </c>
    </row>
    <row r="17" spans="1:61">
      <c r="A17" s="1">
        <v>8</v>
      </c>
      <c r="B17" s="1" t="s">
        <v>90</v>
      </c>
      <c r="C17" s="1" t="s">
        <v>74</v>
      </c>
      <c r="D17" s="1">
        <v>0</v>
      </c>
      <c r="E17" s="1" t="s">
        <v>77</v>
      </c>
      <c r="F17" s="1" t="s">
        <v>85</v>
      </c>
      <c r="G17" s="1">
        <v>0</v>
      </c>
      <c r="H17" s="1">
        <v>1453.5</v>
      </c>
      <c r="I17" s="1">
        <v>0</v>
      </c>
      <c r="J17">
        <f t="shared" si="0"/>
        <v>-0.65333485762247523</v>
      </c>
      <c r="K17">
        <f t="shared" si="1"/>
        <v>6.2514429917879408E-2</v>
      </c>
      <c r="L17">
        <f t="shared" si="2"/>
        <v>403.923484996284</v>
      </c>
      <c r="M17">
        <f t="shared" si="3"/>
        <v>1.3643085882318462</v>
      </c>
      <c r="N17">
        <f t="shared" si="4"/>
        <v>2.0876097242537077</v>
      </c>
      <c r="O17">
        <f t="shared" si="5"/>
        <v>32.388309478759766</v>
      </c>
      <c r="P17" s="1">
        <v>6</v>
      </c>
      <c r="Q17">
        <f t="shared" si="6"/>
        <v>1.4200000166893005</v>
      </c>
      <c r="R17" s="1">
        <v>1</v>
      </c>
      <c r="S17">
        <f t="shared" si="7"/>
        <v>2.8400000333786011</v>
      </c>
      <c r="T17" s="1">
        <v>32.538547515869141</v>
      </c>
      <c r="U17" s="1">
        <v>32.388309478759766</v>
      </c>
      <c r="V17" s="1">
        <v>32.600124359130859</v>
      </c>
      <c r="W17" s="1">
        <v>401.08157348632812</v>
      </c>
      <c r="X17" s="1">
        <v>401.20864868164062</v>
      </c>
      <c r="Y17" s="1">
        <v>27.080753326416016</v>
      </c>
      <c r="Z17" s="1">
        <v>28.669988632202148</v>
      </c>
      <c r="AA17" s="1">
        <v>53.601665496826172</v>
      </c>
      <c r="AB17" s="1">
        <v>56.747280120849609</v>
      </c>
      <c r="AC17" s="1">
        <v>500.31378173828125</v>
      </c>
      <c r="AD17" s="1">
        <v>30.885150909423828</v>
      </c>
      <c r="AE17" s="1">
        <v>45.656772613525391</v>
      </c>
      <c r="AF17" s="1">
        <v>97.43402099609375</v>
      </c>
      <c r="AG17" s="1">
        <v>8.1217918395996094</v>
      </c>
      <c r="AH17" s="1">
        <v>-1.1871545314788818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0.83385630289713542</v>
      </c>
      <c r="AQ17">
        <f t="shared" si="9"/>
        <v>1.3643085882318461E-3</v>
      </c>
      <c r="AR17">
        <f t="shared" si="10"/>
        <v>305.53830947875974</v>
      </c>
      <c r="AS17">
        <f t="shared" si="11"/>
        <v>305.68854751586912</v>
      </c>
      <c r="AT17">
        <f t="shared" si="12"/>
        <v>5.8681785991545894</v>
      </c>
      <c r="AU17">
        <f t="shared" si="13"/>
        <v>-0.61503713487002276</v>
      </c>
      <c r="AV17">
        <f t="shared" si="14"/>
        <v>4.8810419986014608</v>
      </c>
      <c r="AW17">
        <f t="shared" si="15"/>
        <v>50.095869478661335</v>
      </c>
      <c r="AX17">
        <f t="shared" si="16"/>
        <v>21.425880846459187</v>
      </c>
      <c r="AY17">
        <f t="shared" si="17"/>
        <v>32.463428497314453</v>
      </c>
      <c r="AZ17">
        <f t="shared" si="18"/>
        <v>4.9017744154406024</v>
      </c>
      <c r="BA17">
        <f t="shared" si="19"/>
        <v>6.1167992545257691E-2</v>
      </c>
      <c r="BB17">
        <f t="shared" si="20"/>
        <v>2.7934322743477531</v>
      </c>
      <c r="BC17">
        <f t="shared" si="21"/>
        <v>2.1083421410928493</v>
      </c>
      <c r="BD17">
        <f t="shared" si="22"/>
        <v>3.83487264929415E-2</v>
      </c>
      <c r="BE17">
        <f t="shared" si="23"/>
        <v>39.355889317943294</v>
      </c>
      <c r="BF17">
        <f t="shared" si="24"/>
        <v>1.0067666445465826</v>
      </c>
      <c r="BG17">
        <f t="shared" si="25"/>
        <v>56.435732195565834</v>
      </c>
      <c r="BH17">
        <f t="shared" si="26"/>
        <v>401.5192127828463</v>
      </c>
      <c r="BI17">
        <f t="shared" si="27"/>
        <v>-9.1829805112592024E-4</v>
      </c>
    </row>
    <row r="18" spans="1:61">
      <c r="A18" s="1">
        <v>9</v>
      </c>
      <c r="B18" s="1" t="s">
        <v>91</v>
      </c>
      <c r="C18" s="1" t="s">
        <v>74</v>
      </c>
      <c r="D18" s="1">
        <v>0</v>
      </c>
      <c r="E18" s="1" t="s">
        <v>80</v>
      </c>
      <c r="F18" s="1" t="s">
        <v>85</v>
      </c>
      <c r="G18" s="1">
        <v>0</v>
      </c>
      <c r="H18" s="1">
        <v>1564.5</v>
      </c>
      <c r="I18" s="1">
        <v>0</v>
      </c>
      <c r="J18">
        <f t="shared" si="0"/>
        <v>-2.152729479027208</v>
      </c>
      <c r="K18">
        <f t="shared" si="1"/>
        <v>0.22321622710850314</v>
      </c>
      <c r="L18">
        <f t="shared" si="2"/>
        <v>405.60725812655778</v>
      </c>
      <c r="M18">
        <f t="shared" si="3"/>
        <v>4.0049540360048459</v>
      </c>
      <c r="N18">
        <f t="shared" si="4"/>
        <v>1.8082461660352038</v>
      </c>
      <c r="O18">
        <f t="shared" si="5"/>
        <v>32.458560943603516</v>
      </c>
      <c r="P18" s="1">
        <v>6</v>
      </c>
      <c r="Q18">
        <f t="shared" si="6"/>
        <v>1.4200000166893005</v>
      </c>
      <c r="R18" s="1">
        <v>1</v>
      </c>
      <c r="S18">
        <f t="shared" si="7"/>
        <v>2.8400000333786011</v>
      </c>
      <c r="T18" s="1">
        <v>32.668373107910156</v>
      </c>
      <c r="U18" s="1">
        <v>32.458560943603516</v>
      </c>
      <c r="V18" s="1">
        <v>32.784706115722656</v>
      </c>
      <c r="W18" s="1">
        <v>400.8494873046875</v>
      </c>
      <c r="X18" s="1">
        <v>401.50277709960938</v>
      </c>
      <c r="Y18" s="1">
        <v>27.085189819335938</v>
      </c>
      <c r="Z18" s="1">
        <v>31.735870361328125</v>
      </c>
      <c r="AA18" s="1">
        <v>53.220172882080078</v>
      </c>
      <c r="AB18" s="1">
        <v>62.358379364013672</v>
      </c>
      <c r="AC18" s="1">
        <v>500.29495239257812</v>
      </c>
      <c r="AD18" s="1">
        <v>7.9376778602600098</v>
      </c>
      <c r="AE18" s="1">
        <v>22.24537467956543</v>
      </c>
      <c r="AF18" s="1">
        <v>97.4349365234375</v>
      </c>
      <c r="AG18" s="1">
        <v>8.1217918395996094</v>
      </c>
      <c r="AH18" s="1">
        <v>-1.1871545314788818</v>
      </c>
      <c r="AI18" s="1">
        <v>1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0.8338249206542967</v>
      </c>
      <c r="AQ18">
        <f t="shared" si="9"/>
        <v>4.0049540360048456E-3</v>
      </c>
      <c r="AR18">
        <f t="shared" si="10"/>
        <v>305.60856094360349</v>
      </c>
      <c r="AS18">
        <f t="shared" si="11"/>
        <v>305.81837310791013</v>
      </c>
      <c r="AT18">
        <f t="shared" si="12"/>
        <v>1.5081587745245031</v>
      </c>
      <c r="AU18">
        <f t="shared" si="13"/>
        <v>-2.022883844998967</v>
      </c>
      <c r="AV18">
        <f t="shared" si="14"/>
        <v>4.9004286802072512</v>
      </c>
      <c r="AW18">
        <f t="shared" si="15"/>
        <v>50.294369299747807</v>
      </c>
      <c r="AX18">
        <f t="shared" si="16"/>
        <v>18.558498938419682</v>
      </c>
      <c r="AY18">
        <f t="shared" si="17"/>
        <v>32.563467025756836</v>
      </c>
      <c r="AZ18">
        <f t="shared" si="18"/>
        <v>4.9295034466877823</v>
      </c>
      <c r="BA18">
        <f t="shared" si="19"/>
        <v>0.2069504855455383</v>
      </c>
      <c r="BB18">
        <f t="shared" si="20"/>
        <v>3.0921825141720474</v>
      </c>
      <c r="BC18">
        <f t="shared" si="21"/>
        <v>1.8373209325157349</v>
      </c>
      <c r="BD18">
        <f t="shared" si="22"/>
        <v>0.13071328115909392</v>
      </c>
      <c r="BE18">
        <f t="shared" si="23"/>
        <v>39.52031744900669</v>
      </c>
      <c r="BF18">
        <f t="shared" si="24"/>
        <v>1.0102227961076595</v>
      </c>
      <c r="BG18">
        <f t="shared" si="25"/>
        <v>64.325950834653213</v>
      </c>
      <c r="BH18">
        <f t="shared" si="26"/>
        <v>402.52608159345806</v>
      </c>
      <c r="BI18">
        <f t="shared" si="27"/>
        <v>-3.4401838032465859E-3</v>
      </c>
    </row>
    <row r="19" spans="1:61">
      <c r="A19" s="1">
        <v>10</v>
      </c>
      <c r="B19" s="1" t="s">
        <v>92</v>
      </c>
      <c r="C19" s="1" t="s">
        <v>74</v>
      </c>
      <c r="D19" s="1">
        <v>0</v>
      </c>
      <c r="E19" s="1" t="s">
        <v>87</v>
      </c>
      <c r="F19" s="1" t="s">
        <v>93</v>
      </c>
      <c r="G19" s="1">
        <v>0</v>
      </c>
      <c r="H19" s="1">
        <v>1874</v>
      </c>
      <c r="I19" s="1">
        <v>0</v>
      </c>
      <c r="J19">
        <f t="shared" si="0"/>
        <v>4.6617773439175014</v>
      </c>
      <c r="K19">
        <f t="shared" si="1"/>
        <v>0.49376656946583047</v>
      </c>
      <c r="L19">
        <f t="shared" si="2"/>
        <v>367.98232131642789</v>
      </c>
      <c r="M19">
        <f t="shared" si="3"/>
        <v>11.115332748488932</v>
      </c>
      <c r="N19">
        <f t="shared" si="4"/>
        <v>2.3103714192219846</v>
      </c>
      <c r="O19">
        <f t="shared" si="5"/>
        <v>33.260845184326172</v>
      </c>
      <c r="P19" s="1">
        <v>1</v>
      </c>
      <c r="Q19">
        <f t="shared" si="6"/>
        <v>2.5178262293338776</v>
      </c>
      <c r="R19" s="1">
        <v>1</v>
      </c>
      <c r="S19">
        <f t="shared" si="7"/>
        <v>5.0356524586677551</v>
      </c>
      <c r="T19" s="1">
        <v>33.172828674316406</v>
      </c>
      <c r="U19" s="1">
        <v>33.260845184326172</v>
      </c>
      <c r="V19" s="1">
        <v>33.219226837158203</v>
      </c>
      <c r="W19" s="1">
        <v>401.15451049804688</v>
      </c>
      <c r="X19" s="1">
        <v>399.33547973632812</v>
      </c>
      <c r="Y19" s="1">
        <v>26.745443344116211</v>
      </c>
      <c r="Z19" s="1">
        <v>28.902982711791992</v>
      </c>
      <c r="AA19" s="1">
        <v>51.084815979003906</v>
      </c>
      <c r="AB19" s="1">
        <v>55.205799102783203</v>
      </c>
      <c r="AC19" s="1">
        <v>500.29522705078125</v>
      </c>
      <c r="AD19" s="1">
        <v>90.482513427734375</v>
      </c>
      <c r="AE19" s="1">
        <v>266.08697509765625</v>
      </c>
      <c r="AF19" s="1">
        <v>97.438217163085938</v>
      </c>
      <c r="AG19" s="1">
        <v>8.1217918395996094</v>
      </c>
      <c r="AH19" s="1">
        <v>-1.1871545314788818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5.0029522705078122</v>
      </c>
      <c r="AQ19">
        <f t="shared" si="9"/>
        <v>1.1115332748488931E-2</v>
      </c>
      <c r="AR19">
        <f t="shared" si="10"/>
        <v>306.41084518432615</v>
      </c>
      <c r="AS19">
        <f t="shared" si="11"/>
        <v>306.32282867431638</v>
      </c>
      <c r="AT19">
        <f t="shared" si="12"/>
        <v>17.191677335542408</v>
      </c>
      <c r="AU19">
        <f t="shared" si="13"/>
        <v>-3.3430290072377353</v>
      </c>
      <c r="AV19">
        <f t="shared" si="14"/>
        <v>5.1266265253544914</v>
      </c>
      <c r="AW19">
        <f t="shared" si="15"/>
        <v>52.614124874369033</v>
      </c>
      <c r="AX19">
        <f t="shared" si="16"/>
        <v>23.71114216257704</v>
      </c>
      <c r="AY19">
        <f t="shared" si="17"/>
        <v>33.216836929321289</v>
      </c>
      <c r="AZ19">
        <f t="shared" si="18"/>
        <v>5.1139873808743141</v>
      </c>
      <c r="BA19">
        <f t="shared" si="19"/>
        <v>0.44967415688476592</v>
      </c>
      <c r="BB19">
        <f t="shared" si="20"/>
        <v>2.8162551061325067</v>
      </c>
      <c r="BC19">
        <f t="shared" si="21"/>
        <v>2.2977322747418074</v>
      </c>
      <c r="BD19">
        <f t="shared" si="22"/>
        <v>0.28470094035317406</v>
      </c>
      <c r="BE19">
        <f t="shared" si="23"/>
        <v>35.855541336606571</v>
      </c>
      <c r="BF19">
        <f t="shared" si="24"/>
        <v>0.92148666970287241</v>
      </c>
      <c r="BG19">
        <f t="shared" si="25"/>
        <v>57.214320420676643</v>
      </c>
      <c r="BH19">
        <f t="shared" si="26"/>
        <v>398.08571131685432</v>
      </c>
      <c r="BI19">
        <f t="shared" si="27"/>
        <v>6.7000752627479274E-3</v>
      </c>
    </row>
    <row r="20" spans="1:61">
      <c r="A20" s="1">
        <v>11</v>
      </c>
      <c r="B20" s="1" t="s">
        <v>94</v>
      </c>
      <c r="C20" s="1" t="s">
        <v>74</v>
      </c>
      <c r="D20" s="1">
        <v>0</v>
      </c>
      <c r="E20" s="1" t="s">
        <v>89</v>
      </c>
      <c r="F20" s="1" t="s">
        <v>93</v>
      </c>
      <c r="G20" s="1">
        <v>0</v>
      </c>
      <c r="H20" s="1">
        <v>2027</v>
      </c>
      <c r="I20" s="1">
        <v>0</v>
      </c>
      <c r="J20">
        <f t="shared" si="0"/>
        <v>0.43153629240072322</v>
      </c>
      <c r="K20">
        <f t="shared" si="1"/>
        <v>0.4147809534848888</v>
      </c>
      <c r="L20">
        <f t="shared" si="2"/>
        <v>381.36667134463471</v>
      </c>
      <c r="M20">
        <f t="shared" si="3"/>
        <v>9.9206592656064529</v>
      </c>
      <c r="N20">
        <f t="shared" si="4"/>
        <v>2.4322098997108634</v>
      </c>
      <c r="O20">
        <f t="shared" si="5"/>
        <v>34.133235931396484</v>
      </c>
      <c r="P20" s="1">
        <v>2</v>
      </c>
      <c r="Q20">
        <f t="shared" si="6"/>
        <v>2.2982609868049622</v>
      </c>
      <c r="R20" s="1">
        <v>1</v>
      </c>
      <c r="S20">
        <f t="shared" si="7"/>
        <v>4.5965219736099243</v>
      </c>
      <c r="T20" s="1">
        <v>33.840476989746094</v>
      </c>
      <c r="U20" s="1">
        <v>34.133235931396484</v>
      </c>
      <c r="V20" s="1">
        <v>33.913623809814453</v>
      </c>
      <c r="W20" s="1">
        <v>401.00628662109375</v>
      </c>
      <c r="X20" s="1">
        <v>399.25054931640625</v>
      </c>
      <c r="Y20" s="1">
        <v>26.436075210571289</v>
      </c>
      <c r="Z20" s="1">
        <v>30.281526565551758</v>
      </c>
      <c r="AA20" s="1">
        <v>48.642486572265625</v>
      </c>
      <c r="AB20" s="1">
        <v>55.718132019042969</v>
      </c>
      <c r="AC20" s="1">
        <v>500.34420776367188</v>
      </c>
      <c r="AD20" s="1">
        <v>93.860443115234375</v>
      </c>
      <c r="AE20" s="1">
        <v>577.7611083984375</v>
      </c>
      <c r="AF20" s="1">
        <v>97.440185546875</v>
      </c>
      <c r="AG20" s="1">
        <v>8.1217918395996094</v>
      </c>
      <c r="AH20" s="1">
        <v>-1.1871545314788818</v>
      </c>
      <c r="AI20" s="1">
        <v>1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2.5017210388183591</v>
      </c>
      <c r="AQ20">
        <f t="shared" si="9"/>
        <v>9.9206592656064536E-3</v>
      </c>
      <c r="AR20">
        <f t="shared" si="10"/>
        <v>307.28323593139646</v>
      </c>
      <c r="AS20">
        <f t="shared" si="11"/>
        <v>306.99047698974607</v>
      </c>
      <c r="AT20">
        <f t="shared" si="12"/>
        <v>17.833483968113796</v>
      </c>
      <c r="AU20">
        <f t="shared" si="13"/>
        <v>-3.2405350707022782</v>
      </c>
      <c r="AV20">
        <f t="shared" si="14"/>
        <v>5.3828474669008513</v>
      </c>
      <c r="AW20">
        <f t="shared" si="15"/>
        <v>55.242582274346709</v>
      </c>
      <c r="AX20">
        <f t="shared" si="16"/>
        <v>24.961055708794952</v>
      </c>
      <c r="AY20">
        <f t="shared" si="17"/>
        <v>33.986856460571289</v>
      </c>
      <c r="AZ20">
        <f t="shared" si="18"/>
        <v>5.339094087108645</v>
      </c>
      <c r="BA20">
        <f t="shared" si="19"/>
        <v>0.38044991385772109</v>
      </c>
      <c r="BB20">
        <f t="shared" si="20"/>
        <v>2.9506375671899878</v>
      </c>
      <c r="BC20">
        <f t="shared" si="21"/>
        <v>2.3884565199186572</v>
      </c>
      <c r="BD20">
        <f t="shared" si="22"/>
        <v>0.24064439663003781</v>
      </c>
      <c r="BE20">
        <f t="shared" si="23"/>
        <v>37.160439217215306</v>
      </c>
      <c r="BF20">
        <f t="shared" si="24"/>
        <v>0.955206378545021</v>
      </c>
      <c r="BG20">
        <f t="shared" si="25"/>
        <v>56.704001799596263</v>
      </c>
      <c r="BH20">
        <f t="shared" si="26"/>
        <v>399.1238069668459</v>
      </c>
      <c r="BI20">
        <f t="shared" si="27"/>
        <v>6.1308882792136604E-4</v>
      </c>
    </row>
    <row r="21" spans="1:61">
      <c r="A21" s="1">
        <v>12</v>
      </c>
      <c r="B21" s="1" t="s">
        <v>95</v>
      </c>
      <c r="C21" s="1" t="s">
        <v>74</v>
      </c>
      <c r="D21" s="1">
        <v>0</v>
      </c>
      <c r="E21" s="1" t="s">
        <v>77</v>
      </c>
      <c r="F21" s="1" t="s">
        <v>93</v>
      </c>
      <c r="G21" s="1">
        <v>0</v>
      </c>
      <c r="H21" s="1">
        <v>2203</v>
      </c>
      <c r="I21" s="1">
        <v>0</v>
      </c>
      <c r="J21">
        <f t="shared" si="0"/>
        <v>5.4336351053018088</v>
      </c>
      <c r="K21">
        <f t="shared" si="1"/>
        <v>0.35398009853176104</v>
      </c>
      <c r="L21">
        <f t="shared" si="2"/>
        <v>354.50342410765018</v>
      </c>
      <c r="M21">
        <f t="shared" si="3"/>
        <v>8.852733891553406</v>
      </c>
      <c r="N21">
        <f t="shared" si="4"/>
        <v>2.5199285290620832</v>
      </c>
      <c r="O21">
        <f t="shared" si="5"/>
        <v>34.453330993652344</v>
      </c>
      <c r="P21" s="1">
        <v>2.5</v>
      </c>
      <c r="Q21">
        <f t="shared" si="6"/>
        <v>2.1884783655405045</v>
      </c>
      <c r="R21" s="1">
        <v>1</v>
      </c>
      <c r="S21">
        <f t="shared" si="7"/>
        <v>4.3769567310810089</v>
      </c>
      <c r="T21" s="1">
        <v>34.453330993652344</v>
      </c>
      <c r="U21" s="1">
        <v>34.453330993652344</v>
      </c>
      <c r="V21" s="1">
        <v>34.546188354492188</v>
      </c>
      <c r="W21" s="1">
        <v>401.30776977539062</v>
      </c>
      <c r="X21" s="1">
        <v>396.83761596679688</v>
      </c>
      <c r="Y21" s="1">
        <v>26.085321426391602</v>
      </c>
      <c r="Z21" s="1">
        <v>30.37415885925293</v>
      </c>
      <c r="AA21" s="1">
        <v>46.386054992675781</v>
      </c>
      <c r="AB21" s="1">
        <v>54.012649536132812</v>
      </c>
      <c r="AC21" s="1">
        <v>500.35934448242188</v>
      </c>
      <c r="AD21" s="1">
        <v>872.3604736328125</v>
      </c>
      <c r="AE21" s="1">
        <v>1017.5142211914062</v>
      </c>
      <c r="AF21" s="1">
        <v>97.440864562988281</v>
      </c>
      <c r="AG21" s="1">
        <v>8.1217918395996094</v>
      </c>
      <c r="AH21" s="1">
        <v>-1.1871545314788818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2.0014373779296877</v>
      </c>
      <c r="AQ21">
        <f t="shared" si="9"/>
        <v>8.8527338915534055E-3</v>
      </c>
      <c r="AR21">
        <f t="shared" si="10"/>
        <v>307.60333099365232</v>
      </c>
      <c r="AS21">
        <f t="shared" si="11"/>
        <v>307.60333099365232</v>
      </c>
      <c r="AT21">
        <f t="shared" si="12"/>
        <v>165.74848791036493</v>
      </c>
      <c r="AU21">
        <f t="shared" si="13"/>
        <v>-1.7968271952058505</v>
      </c>
      <c r="AV21">
        <f t="shared" si="14"/>
        <v>5.4796128286812387</v>
      </c>
      <c r="AW21">
        <f t="shared" si="15"/>
        <v>56.235264878413268</v>
      </c>
      <c r="AX21">
        <f t="shared" si="16"/>
        <v>25.861106019160339</v>
      </c>
      <c r="AY21">
        <f t="shared" si="17"/>
        <v>34.453330993652344</v>
      </c>
      <c r="AZ21">
        <f t="shared" si="18"/>
        <v>5.4796128286812387</v>
      </c>
      <c r="BA21">
        <f t="shared" si="19"/>
        <v>0.3274944542144998</v>
      </c>
      <c r="BB21">
        <f t="shared" si="20"/>
        <v>2.9596842996191555</v>
      </c>
      <c r="BC21">
        <f t="shared" si="21"/>
        <v>2.5199285290620832</v>
      </c>
      <c r="BD21">
        <f t="shared" si="22"/>
        <v>0.2069094947941065</v>
      </c>
      <c r="BE21">
        <f t="shared" si="23"/>
        <v>34.543120135589142</v>
      </c>
      <c r="BF21">
        <f t="shared" si="24"/>
        <v>0.89332112139619146</v>
      </c>
      <c r="BG21">
        <f t="shared" si="25"/>
        <v>55.527676635467749</v>
      </c>
      <c r="BH21">
        <f t="shared" si="26"/>
        <v>395.1617009777205</v>
      </c>
      <c r="BI21">
        <f t="shared" si="27"/>
        <v>7.6352827800823652E-3</v>
      </c>
    </row>
    <row r="22" spans="1:61">
      <c r="A22" s="1">
        <v>13</v>
      </c>
      <c r="B22" s="1" t="s">
        <v>96</v>
      </c>
      <c r="C22" s="1" t="s">
        <v>74</v>
      </c>
      <c r="D22" s="1">
        <v>0</v>
      </c>
      <c r="E22" s="1" t="s">
        <v>80</v>
      </c>
      <c r="F22" s="1" t="s">
        <v>93</v>
      </c>
      <c r="G22" s="1">
        <v>0</v>
      </c>
      <c r="H22" s="1">
        <v>2306.5</v>
      </c>
      <c r="I22" s="1">
        <v>0</v>
      </c>
      <c r="J22">
        <f t="shared" si="0"/>
        <v>0.53620745594962094</v>
      </c>
      <c r="K22">
        <f t="shared" si="1"/>
        <v>0.14122769842633562</v>
      </c>
      <c r="L22">
        <f t="shared" si="2"/>
        <v>374.05904508442012</v>
      </c>
      <c r="M22">
        <f t="shared" si="3"/>
        <v>4.318353125617409</v>
      </c>
      <c r="N22">
        <f t="shared" si="4"/>
        <v>2.9466536538104617</v>
      </c>
      <c r="O22">
        <f t="shared" si="5"/>
        <v>35.205703735351562</v>
      </c>
      <c r="P22" s="1">
        <v>3</v>
      </c>
      <c r="Q22">
        <f t="shared" si="6"/>
        <v>2.0786957442760468</v>
      </c>
      <c r="R22" s="1">
        <v>1</v>
      </c>
      <c r="S22">
        <f t="shared" si="7"/>
        <v>4.1573914885520935</v>
      </c>
      <c r="T22" s="1">
        <v>34.666084289550781</v>
      </c>
      <c r="U22" s="1">
        <v>35.205703735351562</v>
      </c>
      <c r="V22" s="1">
        <v>34.788528442382812</v>
      </c>
      <c r="W22" s="1">
        <v>401.147705078125</v>
      </c>
      <c r="X22" s="1">
        <v>399.79092407226562</v>
      </c>
      <c r="Y22" s="1">
        <v>25.874286651611328</v>
      </c>
      <c r="Z22" s="1">
        <v>28.390243530273438</v>
      </c>
      <c r="AA22" s="1">
        <v>45.470317840576172</v>
      </c>
      <c r="AB22" s="1">
        <v>49.891746520996094</v>
      </c>
      <c r="AC22" s="1">
        <v>500.29721069335938</v>
      </c>
      <c r="AD22" s="1">
        <v>32.950908660888672</v>
      </c>
      <c r="AE22" s="1">
        <v>325.73880004882812</v>
      </c>
      <c r="AF22" s="1">
        <v>97.441177368164062</v>
      </c>
      <c r="AG22" s="1">
        <v>8.1217918395996094</v>
      </c>
      <c r="AH22" s="1">
        <v>-1.1871545314788818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1.6676573689778644</v>
      </c>
      <c r="AQ22">
        <f t="shared" si="9"/>
        <v>4.3183531256174093E-3</v>
      </c>
      <c r="AR22">
        <f t="shared" si="10"/>
        <v>308.35570373535154</v>
      </c>
      <c r="AS22">
        <f t="shared" si="11"/>
        <v>307.81608428955076</v>
      </c>
      <c r="AT22">
        <f t="shared" si="12"/>
        <v>6.2606725670077594</v>
      </c>
      <c r="AU22">
        <f t="shared" si="13"/>
        <v>-1.5984237997817006</v>
      </c>
      <c r="AV22">
        <f t="shared" si="14"/>
        <v>5.713032409169208</v>
      </c>
      <c r="AW22">
        <f t="shared" si="15"/>
        <v>58.630576553724687</v>
      </c>
      <c r="AX22">
        <f t="shared" si="16"/>
        <v>30.24033302345125</v>
      </c>
      <c r="AY22">
        <f t="shared" si="17"/>
        <v>34.935894012451172</v>
      </c>
      <c r="AZ22">
        <f t="shared" si="18"/>
        <v>5.6283506719161727</v>
      </c>
      <c r="BA22">
        <f t="shared" si="19"/>
        <v>0.13658777524746482</v>
      </c>
      <c r="BB22">
        <f t="shared" si="20"/>
        <v>2.7663787553587462</v>
      </c>
      <c r="BC22">
        <f t="shared" si="21"/>
        <v>2.8619719165574264</v>
      </c>
      <c r="BD22">
        <f t="shared" si="22"/>
        <v>8.5772444893180658E-2</v>
      </c>
      <c r="BE22">
        <f t="shared" si="23"/>
        <v>36.448753758237061</v>
      </c>
      <c r="BF22">
        <f t="shared" si="24"/>
        <v>0.93563666046807448</v>
      </c>
      <c r="BG22">
        <f t="shared" si="25"/>
        <v>47.847623096608871</v>
      </c>
      <c r="BH22">
        <f t="shared" si="26"/>
        <v>399.61680526062008</v>
      </c>
      <c r="BI22">
        <f t="shared" si="27"/>
        <v>6.4202135436062558E-4</v>
      </c>
    </row>
    <row r="23" spans="1:61">
      <c r="A23" s="1">
        <v>14</v>
      </c>
      <c r="B23" s="1" t="s">
        <v>97</v>
      </c>
      <c r="C23" s="1" t="s">
        <v>74</v>
      </c>
      <c r="D23" s="1">
        <v>0</v>
      </c>
      <c r="E23" s="1" t="s">
        <v>82</v>
      </c>
      <c r="F23" s="1" t="s">
        <v>93</v>
      </c>
      <c r="G23" s="1">
        <v>0</v>
      </c>
      <c r="H23" s="1">
        <v>2381.5</v>
      </c>
      <c r="I23" s="1">
        <v>0</v>
      </c>
      <c r="J23">
        <f t="shared" si="0"/>
        <v>-9.7284774615437648</v>
      </c>
      <c r="K23">
        <f t="shared" si="1"/>
        <v>5.8688502456115373E-3</v>
      </c>
      <c r="L23">
        <f t="shared" si="2"/>
        <v>2972.0898438733116</v>
      </c>
      <c r="M23">
        <f t="shared" si="3"/>
        <v>0.19825310262085169</v>
      </c>
      <c r="N23">
        <f t="shared" si="4"/>
        <v>3.1589867576620829</v>
      </c>
      <c r="O23">
        <f t="shared" si="5"/>
        <v>34.989044189453125</v>
      </c>
      <c r="P23" s="1">
        <v>3.5</v>
      </c>
      <c r="Q23">
        <f t="shared" si="6"/>
        <v>1.9689131230115891</v>
      </c>
      <c r="R23" s="1">
        <v>1</v>
      </c>
      <c r="S23">
        <f t="shared" si="7"/>
        <v>3.9378262460231781</v>
      </c>
      <c r="T23" s="1">
        <v>34.707115173339844</v>
      </c>
      <c r="U23" s="1">
        <v>34.989044189453125</v>
      </c>
      <c r="V23" s="1">
        <v>34.870651245117188</v>
      </c>
      <c r="W23" s="1">
        <v>401.1824951171875</v>
      </c>
      <c r="X23" s="1">
        <v>407.93106079101562</v>
      </c>
      <c r="Y23" s="1">
        <v>25.37725830078125</v>
      </c>
      <c r="Z23" s="1">
        <v>25.512399673461914</v>
      </c>
      <c r="AA23" s="1">
        <v>44.49542236328125</v>
      </c>
      <c r="AB23" s="1">
        <v>44.732376098632812</v>
      </c>
      <c r="AC23" s="1">
        <v>500.35244750976562</v>
      </c>
      <c r="AD23" s="1">
        <v>49.699474334716797</v>
      </c>
      <c r="AE23" s="1">
        <v>544.20684814453125</v>
      </c>
      <c r="AF23" s="1">
        <v>97.441192626953125</v>
      </c>
      <c r="AG23" s="1">
        <v>8.1217918395996094</v>
      </c>
      <c r="AH23" s="1">
        <v>-1.1871545314788818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1.4295784214564731</v>
      </c>
      <c r="AQ23">
        <f t="shared" si="9"/>
        <v>1.9825310262085169E-4</v>
      </c>
      <c r="AR23">
        <f t="shared" si="10"/>
        <v>308.1390441894531</v>
      </c>
      <c r="AS23">
        <f t="shared" si="11"/>
        <v>307.85711517333982</v>
      </c>
      <c r="AT23">
        <f t="shared" si="12"/>
        <v>9.4429000051034109</v>
      </c>
      <c r="AU23">
        <f t="shared" si="13"/>
        <v>-2.503887598330717E-2</v>
      </c>
      <c r="AV23">
        <f t="shared" si="14"/>
        <v>5.6449454086197015</v>
      </c>
      <c r="AW23">
        <f t="shared" si="15"/>
        <v>57.931817709076945</v>
      </c>
      <c r="AX23">
        <f t="shared" si="16"/>
        <v>32.419418035615031</v>
      </c>
      <c r="AY23">
        <f t="shared" si="17"/>
        <v>34.848079681396484</v>
      </c>
      <c r="AZ23">
        <f t="shared" si="18"/>
        <v>5.6010258627508804</v>
      </c>
      <c r="BA23">
        <f t="shared" si="19"/>
        <v>5.8601164560145675E-3</v>
      </c>
      <c r="BB23">
        <f t="shared" si="20"/>
        <v>2.4859586509576186</v>
      </c>
      <c r="BC23">
        <f t="shared" si="21"/>
        <v>3.1150672117932618</v>
      </c>
      <c r="BD23">
        <f t="shared" si="22"/>
        <v>3.6633564613403917E-3</v>
      </c>
      <c r="BE23">
        <f t="shared" si="23"/>
        <v>289.60397898147039</v>
      </c>
      <c r="BF23">
        <f t="shared" si="24"/>
        <v>7.2857649969339366</v>
      </c>
      <c r="BG23">
        <f t="shared" si="25"/>
        <v>41.689091301064266</v>
      </c>
      <c r="BH23">
        <f t="shared" si="26"/>
        <v>411.26626243592</v>
      </c>
      <c r="BI23">
        <f t="shared" si="27"/>
        <v>-9.8615282156249481E-3</v>
      </c>
    </row>
    <row r="24" spans="1:61">
      <c r="A24" s="1">
        <v>15</v>
      </c>
      <c r="B24" s="1" t="s">
        <v>98</v>
      </c>
      <c r="C24" s="1" t="s">
        <v>74</v>
      </c>
      <c r="D24" s="1">
        <v>0</v>
      </c>
      <c r="E24" s="1" t="s">
        <v>89</v>
      </c>
      <c r="F24" s="1" t="s">
        <v>99</v>
      </c>
      <c r="G24" s="1">
        <v>0</v>
      </c>
      <c r="H24" s="1">
        <v>2797</v>
      </c>
      <c r="I24" s="1">
        <v>0</v>
      </c>
      <c r="J24">
        <f t="shared" si="0"/>
        <v>20.573665442640134</v>
      </c>
      <c r="K24">
        <f t="shared" si="1"/>
        <v>0.41758535845303807</v>
      </c>
      <c r="L24">
        <f t="shared" si="2"/>
        <v>293.08709034823113</v>
      </c>
      <c r="M24">
        <f t="shared" si="3"/>
        <v>11.408567452453456</v>
      </c>
      <c r="N24">
        <f t="shared" si="4"/>
        <v>2.7686819206655766</v>
      </c>
      <c r="O24">
        <f t="shared" si="5"/>
        <v>34.752655029296875</v>
      </c>
      <c r="P24" s="1">
        <v>1.5</v>
      </c>
      <c r="Q24">
        <f t="shared" si="6"/>
        <v>2.4080436080694199</v>
      </c>
      <c r="R24" s="1">
        <v>1</v>
      </c>
      <c r="S24">
        <f t="shared" si="7"/>
        <v>4.8160872161388397</v>
      </c>
      <c r="T24" s="1">
        <v>34.836795806884766</v>
      </c>
      <c r="U24" s="1">
        <v>34.752655029296875</v>
      </c>
      <c r="V24" s="1">
        <v>34.755416870117188</v>
      </c>
      <c r="W24" s="1">
        <v>401.4132080078125</v>
      </c>
      <c r="X24" s="1">
        <v>393.89828491210938</v>
      </c>
      <c r="Y24" s="1">
        <v>25.441598892211914</v>
      </c>
      <c r="Z24" s="1">
        <v>28.763372421264648</v>
      </c>
      <c r="AA24" s="1">
        <v>44.289215087890625</v>
      </c>
      <c r="AB24" s="1">
        <v>50.071823120117188</v>
      </c>
      <c r="AC24" s="1">
        <v>500.35403442382812</v>
      </c>
      <c r="AD24" s="1">
        <v>989.42724609375</v>
      </c>
      <c r="AE24" s="1">
        <v>1051.488525390625</v>
      </c>
      <c r="AF24" s="1">
        <v>97.442741394042969</v>
      </c>
      <c r="AG24" s="1">
        <v>8.1217918395996094</v>
      </c>
      <c r="AH24" s="1">
        <v>-1.1871545314788818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3.3356935628255204</v>
      </c>
      <c r="AQ24">
        <f t="shared" si="9"/>
        <v>1.1408567452453456E-2</v>
      </c>
      <c r="AR24">
        <f t="shared" si="10"/>
        <v>307.90265502929685</v>
      </c>
      <c r="AS24">
        <f t="shared" si="11"/>
        <v>307.98679580688474</v>
      </c>
      <c r="AT24">
        <f t="shared" si="12"/>
        <v>187.99117439883412</v>
      </c>
      <c r="AU24">
        <f t="shared" si="13"/>
        <v>-2.3033576801521001</v>
      </c>
      <c r="AV24">
        <f t="shared" si="14"/>
        <v>5.5714637811314152</v>
      </c>
      <c r="AW24">
        <f t="shared" si="15"/>
        <v>57.176796356757869</v>
      </c>
      <c r="AX24">
        <f t="shared" si="16"/>
        <v>28.413423935493221</v>
      </c>
      <c r="AY24">
        <f t="shared" si="17"/>
        <v>34.79472541809082</v>
      </c>
      <c r="AZ24">
        <f t="shared" si="18"/>
        <v>5.5844802190492935</v>
      </c>
      <c r="BA24">
        <f t="shared" si="19"/>
        <v>0.3842669708181467</v>
      </c>
      <c r="BB24">
        <f t="shared" si="20"/>
        <v>2.8027818604658385</v>
      </c>
      <c r="BC24">
        <f t="shared" si="21"/>
        <v>2.7816983585834549</v>
      </c>
      <c r="BD24">
        <f t="shared" si="22"/>
        <v>0.24295342441730536</v>
      </c>
      <c r="BE24">
        <f t="shared" si="23"/>
        <v>28.559209550735194</v>
      </c>
      <c r="BF24">
        <f t="shared" si="24"/>
        <v>0.74406795250105673</v>
      </c>
      <c r="BG24">
        <f t="shared" si="25"/>
        <v>52.21781189498023</v>
      </c>
      <c r="BH24">
        <f t="shared" si="26"/>
        <v>388.13126967731642</v>
      </c>
      <c r="BI24">
        <f t="shared" si="27"/>
        <v>2.7679083753473308E-2</v>
      </c>
    </row>
    <row r="25" spans="1:61">
      <c r="A25" s="1">
        <v>16</v>
      </c>
      <c r="B25" s="1" t="s">
        <v>100</v>
      </c>
      <c r="C25" s="1" t="s">
        <v>74</v>
      </c>
      <c r="D25" s="1">
        <v>0</v>
      </c>
      <c r="E25" s="1" t="s">
        <v>77</v>
      </c>
      <c r="F25" s="1" t="s">
        <v>99</v>
      </c>
      <c r="G25" s="1">
        <v>0</v>
      </c>
      <c r="H25" s="1">
        <v>2972.5</v>
      </c>
      <c r="I25" s="1">
        <v>0</v>
      </c>
      <c r="J25">
        <f t="shared" si="0"/>
        <v>22.448034765481559</v>
      </c>
      <c r="K25">
        <f t="shared" si="1"/>
        <v>0.31259336944745386</v>
      </c>
      <c r="L25">
        <f t="shared" si="2"/>
        <v>249.79159193312802</v>
      </c>
      <c r="M25">
        <f t="shared" si="3"/>
        <v>9.4428628763154236</v>
      </c>
      <c r="N25">
        <f t="shared" si="4"/>
        <v>3.0106128164790302</v>
      </c>
      <c r="O25">
        <f t="shared" si="5"/>
        <v>35.877887725830078</v>
      </c>
      <c r="P25" s="1">
        <v>2.5</v>
      </c>
      <c r="Q25">
        <f t="shared" si="6"/>
        <v>2.1884783655405045</v>
      </c>
      <c r="R25" s="1">
        <v>1</v>
      </c>
      <c r="S25">
        <f t="shared" si="7"/>
        <v>4.3769567310810089</v>
      </c>
      <c r="T25" s="1">
        <v>35.539264678955078</v>
      </c>
      <c r="U25" s="1">
        <v>35.877887725830078</v>
      </c>
      <c r="V25" s="1">
        <v>35.412532806396484</v>
      </c>
      <c r="W25" s="1">
        <v>401.12136840820312</v>
      </c>
      <c r="X25" s="1">
        <v>388.07516479492188</v>
      </c>
      <c r="Y25" s="1">
        <v>25.371606826782227</v>
      </c>
      <c r="Z25" s="1">
        <v>29.948102951049805</v>
      </c>
      <c r="AA25" s="1">
        <v>42.484424591064453</v>
      </c>
      <c r="AB25" s="1">
        <v>50.147708892822266</v>
      </c>
      <c r="AC25" s="1">
        <v>500.386474609375</v>
      </c>
      <c r="AD25" s="1">
        <v>1209.52099609375</v>
      </c>
      <c r="AE25" s="1">
        <v>739.9527587890625</v>
      </c>
      <c r="AF25" s="1">
        <v>97.442611694335938</v>
      </c>
      <c r="AG25" s="1">
        <v>8.1217918395996094</v>
      </c>
      <c r="AH25" s="1">
        <v>-1.1871545314788818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2.0015458984374996</v>
      </c>
      <c r="AQ25">
        <f t="shared" si="9"/>
        <v>9.4428628763154245E-3</v>
      </c>
      <c r="AR25">
        <f t="shared" si="10"/>
        <v>309.02788772583006</v>
      </c>
      <c r="AS25">
        <f t="shared" si="11"/>
        <v>308.68926467895506</v>
      </c>
      <c r="AT25">
        <f t="shared" si="12"/>
        <v>229.80898637408973</v>
      </c>
      <c r="AU25">
        <f t="shared" si="13"/>
        <v>-1.5248641223685433</v>
      </c>
      <c r="AV25">
        <f t="shared" si="14"/>
        <v>5.9288341833201725</v>
      </c>
      <c r="AW25">
        <f t="shared" si="15"/>
        <v>60.844368600444632</v>
      </c>
      <c r="AX25">
        <f t="shared" si="16"/>
        <v>30.896265649394827</v>
      </c>
      <c r="AY25">
        <f t="shared" si="17"/>
        <v>35.708576202392578</v>
      </c>
      <c r="AZ25">
        <f t="shared" si="18"/>
        <v>5.8738209709137372</v>
      </c>
      <c r="BA25">
        <f t="shared" si="19"/>
        <v>0.29175669801249016</v>
      </c>
      <c r="BB25">
        <f t="shared" si="20"/>
        <v>2.9182213668411423</v>
      </c>
      <c r="BC25">
        <f t="shared" si="21"/>
        <v>2.9555996040725949</v>
      </c>
      <c r="BD25">
        <f t="shared" si="22"/>
        <v>0.18411209948631049</v>
      </c>
      <c r="BE25">
        <f t="shared" si="23"/>
        <v>24.340345097249809</v>
      </c>
      <c r="BF25">
        <f t="shared" si="24"/>
        <v>0.64366806895548256</v>
      </c>
      <c r="BG25">
        <f t="shared" si="25"/>
        <v>50.35179714260547</v>
      </c>
      <c r="BH25">
        <f t="shared" si="26"/>
        <v>381.15143929446083</v>
      </c>
      <c r="BI25">
        <f t="shared" si="27"/>
        <v>2.9654850440915252E-2</v>
      </c>
    </row>
    <row r="26" spans="1:61">
      <c r="A26" s="1">
        <v>17</v>
      </c>
      <c r="B26" s="1" t="s">
        <v>101</v>
      </c>
      <c r="C26" s="1" t="s">
        <v>74</v>
      </c>
      <c r="D26" s="1">
        <v>0</v>
      </c>
      <c r="E26" s="1" t="s">
        <v>80</v>
      </c>
      <c r="F26" s="1" t="s">
        <v>99</v>
      </c>
      <c r="G26" s="1">
        <v>0</v>
      </c>
      <c r="H26" s="1">
        <v>3092</v>
      </c>
      <c r="I26" s="1">
        <v>0</v>
      </c>
      <c r="J26">
        <f t="shared" si="0"/>
        <v>14.254914724792123</v>
      </c>
      <c r="K26">
        <f t="shared" si="1"/>
        <v>0.14681943605151915</v>
      </c>
      <c r="L26">
        <f t="shared" si="2"/>
        <v>214.0868379954899</v>
      </c>
      <c r="M26">
        <f t="shared" si="3"/>
        <v>5.0989019400890232</v>
      </c>
      <c r="N26">
        <f t="shared" si="4"/>
        <v>3.3440305773508663</v>
      </c>
      <c r="O26">
        <f t="shared" si="5"/>
        <v>36.421054840087891</v>
      </c>
      <c r="P26" s="1">
        <v>3</v>
      </c>
      <c r="Q26">
        <f t="shared" si="6"/>
        <v>2.0786957442760468</v>
      </c>
      <c r="R26" s="1">
        <v>1</v>
      </c>
      <c r="S26">
        <f t="shared" si="7"/>
        <v>4.1573914885520935</v>
      </c>
      <c r="T26" s="1">
        <v>36.009159088134766</v>
      </c>
      <c r="U26" s="1">
        <v>36.421054840087891</v>
      </c>
      <c r="V26" s="1">
        <v>35.857807159423828</v>
      </c>
      <c r="W26" s="1">
        <v>401.2073974609375</v>
      </c>
      <c r="X26" s="1">
        <v>391.46356201171875</v>
      </c>
      <c r="Y26" s="1">
        <v>25.398721694946289</v>
      </c>
      <c r="Z26" s="1">
        <v>28.369218826293945</v>
      </c>
      <c r="AA26" s="1">
        <v>41.442745208740234</v>
      </c>
      <c r="AB26" s="1">
        <v>46.289669036865234</v>
      </c>
      <c r="AC26" s="1">
        <v>500.34555053710938</v>
      </c>
      <c r="AD26" s="1">
        <v>1231.3133544921875</v>
      </c>
      <c r="AE26" s="1">
        <v>1213.172119140625</v>
      </c>
      <c r="AF26" s="1">
        <v>97.440956115722656</v>
      </c>
      <c r="AG26" s="1">
        <v>8.1217918395996094</v>
      </c>
      <c r="AH26" s="1">
        <v>-1.1871545314788818</v>
      </c>
      <c r="AI26" s="1">
        <v>1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1.6678185017903642</v>
      </c>
      <c r="AQ26">
        <f t="shared" si="9"/>
        <v>5.0989019400890234E-3</v>
      </c>
      <c r="AR26">
        <f t="shared" si="10"/>
        <v>309.57105484008787</v>
      </c>
      <c r="AS26">
        <f t="shared" si="11"/>
        <v>309.15915908813474</v>
      </c>
      <c r="AT26">
        <f t="shared" si="12"/>
        <v>233.94953441783582</v>
      </c>
      <c r="AU26">
        <f t="shared" si="13"/>
        <v>3.2037734852584238E-2</v>
      </c>
      <c r="AV26">
        <f t="shared" si="14"/>
        <v>6.1083543840411076</v>
      </c>
      <c r="AW26">
        <f t="shared" si="15"/>
        <v>62.687750895903719</v>
      </c>
      <c r="AX26">
        <f t="shared" si="16"/>
        <v>34.318532069609773</v>
      </c>
      <c r="AY26">
        <f t="shared" si="17"/>
        <v>36.215106964111328</v>
      </c>
      <c r="AZ26">
        <f t="shared" si="18"/>
        <v>6.0397393708474691</v>
      </c>
      <c r="BA26">
        <f t="shared" si="19"/>
        <v>0.14181132952977121</v>
      </c>
      <c r="BB26">
        <f t="shared" si="20"/>
        <v>2.7643238066902414</v>
      </c>
      <c r="BC26">
        <f t="shared" si="21"/>
        <v>3.2754155641572278</v>
      </c>
      <c r="BD26">
        <f t="shared" si="22"/>
        <v>8.9068821555503858E-2</v>
      </c>
      <c r="BE26">
        <f t="shared" si="23"/>
        <v>20.860826186072359</v>
      </c>
      <c r="BF26">
        <f t="shared" si="24"/>
        <v>0.54688828992232241</v>
      </c>
      <c r="BG26">
        <f t="shared" si="25"/>
        <v>44.599916441698461</v>
      </c>
      <c r="BH26">
        <f t="shared" si="26"/>
        <v>386.83466551942053</v>
      </c>
      <c r="BI26">
        <f t="shared" si="27"/>
        <v>1.6435135272987778E-2</v>
      </c>
    </row>
    <row r="27" spans="1:61">
      <c r="A27" s="1">
        <v>18</v>
      </c>
      <c r="B27" s="1" t="s">
        <v>102</v>
      </c>
      <c r="C27" s="1" t="s">
        <v>74</v>
      </c>
      <c r="D27" s="1">
        <v>0</v>
      </c>
      <c r="E27" s="1" t="s">
        <v>82</v>
      </c>
      <c r="F27" s="1" t="s">
        <v>99</v>
      </c>
      <c r="G27" s="1">
        <v>0</v>
      </c>
      <c r="H27" s="1">
        <v>3152</v>
      </c>
      <c r="I27" s="1">
        <v>0</v>
      </c>
      <c r="J27">
        <f t="shared" si="0"/>
        <v>0.96214579422998758</v>
      </c>
      <c r="K27">
        <f t="shared" si="1"/>
        <v>-2.7361787818182253E-3</v>
      </c>
      <c r="L27">
        <f t="shared" si="2"/>
        <v>916.83122187071706</v>
      </c>
      <c r="M27">
        <f t="shared" si="3"/>
        <v>-0.11915580006031923</v>
      </c>
      <c r="N27">
        <f t="shared" si="4"/>
        <v>4.0447482099473735</v>
      </c>
      <c r="O27">
        <f t="shared" si="5"/>
        <v>37.598930358886719</v>
      </c>
      <c r="P27" s="1">
        <v>4</v>
      </c>
      <c r="Q27">
        <f t="shared" si="6"/>
        <v>1.8591305017471313</v>
      </c>
      <c r="R27" s="1">
        <v>1</v>
      </c>
      <c r="S27">
        <f t="shared" si="7"/>
        <v>3.7182610034942627</v>
      </c>
      <c r="T27" s="1">
        <v>36.177017211914062</v>
      </c>
      <c r="U27" s="1">
        <v>37.598930358886719</v>
      </c>
      <c r="V27" s="1">
        <v>36.065715789794922</v>
      </c>
      <c r="W27" s="1">
        <v>401.15771484375</v>
      </c>
      <c r="X27" s="1">
        <v>400.4266357421875</v>
      </c>
      <c r="Y27" s="1">
        <v>25.433588027954102</v>
      </c>
      <c r="Z27" s="1">
        <v>25.340738296508789</v>
      </c>
      <c r="AA27" s="1">
        <v>41.118129730224609</v>
      </c>
      <c r="AB27" s="1">
        <v>40.968021392822266</v>
      </c>
      <c r="AC27" s="1">
        <v>500.31939697265625</v>
      </c>
      <c r="AD27" s="1">
        <v>332.6339111328125</v>
      </c>
      <c r="AE27" s="1">
        <v>1108.681884765625</v>
      </c>
      <c r="AF27" s="1">
        <v>97.439659118652344</v>
      </c>
      <c r="AG27" s="1">
        <v>8.1217918395996094</v>
      </c>
      <c r="AH27" s="1">
        <v>-1.1871545314788818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1.2507984924316404</v>
      </c>
      <c r="AQ27">
        <f t="shared" si="9"/>
        <v>-1.1915580006031923E-4</v>
      </c>
      <c r="AR27">
        <f t="shared" si="10"/>
        <v>310.7489303588867</v>
      </c>
      <c r="AS27">
        <f t="shared" si="11"/>
        <v>309.32701721191404</v>
      </c>
      <c r="AT27">
        <f t="shared" si="12"/>
        <v>63.20044232217333</v>
      </c>
      <c r="AU27">
        <f t="shared" si="13"/>
        <v>0.46266468908239844</v>
      </c>
      <c r="AV27">
        <f t="shared" si="14"/>
        <v>6.5139411113741685</v>
      </c>
      <c r="AW27">
        <f t="shared" si="15"/>
        <v>66.851025242628751</v>
      </c>
      <c r="AX27">
        <f t="shared" si="16"/>
        <v>41.510286946119962</v>
      </c>
      <c r="AY27">
        <f t="shared" si="17"/>
        <v>36.887973785400391</v>
      </c>
      <c r="AZ27">
        <f t="shared" si="18"/>
        <v>6.2664285161878679</v>
      </c>
      <c r="BA27">
        <f t="shared" si="19"/>
        <v>-2.738193752698322E-3</v>
      </c>
      <c r="BB27">
        <f t="shared" si="20"/>
        <v>2.4691929014267955</v>
      </c>
      <c r="BC27">
        <f t="shared" si="21"/>
        <v>3.7972356147610724</v>
      </c>
      <c r="BD27">
        <f t="shared" si="22"/>
        <v>-1.7111899487570489E-3</v>
      </c>
      <c r="BE27">
        <f t="shared" si="23"/>
        <v>89.335721728420197</v>
      </c>
      <c r="BF27">
        <f t="shared" si="24"/>
        <v>2.2896359533410604</v>
      </c>
      <c r="BG27">
        <f t="shared" si="25"/>
        <v>34.857766611327101</v>
      </c>
      <c r="BH27">
        <f t="shared" si="26"/>
        <v>400.07730662812321</v>
      </c>
      <c r="BI27">
        <f t="shared" si="27"/>
        <v>8.38294324264512E-4</v>
      </c>
    </row>
    <row r="28" spans="1:61">
      <c r="A28" s="1">
        <v>19</v>
      </c>
      <c r="B28" s="1" t="s">
        <v>103</v>
      </c>
      <c r="C28" s="1" t="s">
        <v>74</v>
      </c>
      <c r="D28" s="1">
        <v>0</v>
      </c>
      <c r="E28" s="1" t="s">
        <v>89</v>
      </c>
      <c r="F28" s="1" t="s">
        <v>99</v>
      </c>
      <c r="G28" s="1">
        <v>0</v>
      </c>
      <c r="H28" s="1">
        <v>4290</v>
      </c>
      <c r="I28" s="1">
        <v>0</v>
      </c>
      <c r="J28">
        <f t="shared" si="0"/>
        <v>53.257806259492945</v>
      </c>
      <c r="K28">
        <f t="shared" si="1"/>
        <v>0.29219895780560817</v>
      </c>
      <c r="L28">
        <f t="shared" si="2"/>
        <v>64.240971624746038</v>
      </c>
      <c r="M28">
        <f t="shared" si="3"/>
        <v>9.0238880343052053</v>
      </c>
      <c r="N28">
        <f t="shared" si="4"/>
        <v>3.0466673653883194</v>
      </c>
      <c r="O28">
        <f t="shared" si="5"/>
        <v>35.953590393066406</v>
      </c>
      <c r="P28" s="1">
        <v>1.5</v>
      </c>
      <c r="Q28">
        <f t="shared" si="6"/>
        <v>2.4080436080694199</v>
      </c>
      <c r="R28" s="1">
        <v>1</v>
      </c>
      <c r="S28">
        <f t="shared" si="7"/>
        <v>4.8160872161388397</v>
      </c>
      <c r="T28" s="1">
        <v>35.024051666259766</v>
      </c>
      <c r="U28" s="1">
        <v>35.953590393066406</v>
      </c>
      <c r="V28" s="1">
        <v>34.907962799072266</v>
      </c>
      <c r="W28" s="1">
        <v>399.630859375</v>
      </c>
      <c r="X28" s="1">
        <v>382.6297607421875</v>
      </c>
      <c r="Y28" s="1">
        <v>27.208229064941406</v>
      </c>
      <c r="Z28" s="1">
        <v>29.832767486572266</v>
      </c>
      <c r="AA28" s="1">
        <v>46.874485015869141</v>
      </c>
      <c r="AB28" s="1">
        <v>51.396053314208984</v>
      </c>
      <c r="AC28" s="1">
        <v>500.35543823242188</v>
      </c>
      <c r="AD28" s="1">
        <v>1425.1005859375</v>
      </c>
      <c r="AE28" s="1">
        <v>1572.07080078125</v>
      </c>
      <c r="AF28" s="1">
        <v>97.440132141113281</v>
      </c>
      <c r="AG28" s="1">
        <v>-0.84216690063476562</v>
      </c>
      <c r="AH28" s="1">
        <v>-0.72432112693786621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3.3357029215494789</v>
      </c>
      <c r="AQ28">
        <f t="shared" si="9"/>
        <v>9.0238880343052053E-3</v>
      </c>
      <c r="AR28">
        <f t="shared" si="10"/>
        <v>309.10359039306638</v>
      </c>
      <c r="AS28">
        <f t="shared" si="11"/>
        <v>308.17405166625974</v>
      </c>
      <c r="AT28">
        <f t="shared" si="12"/>
        <v>270.76910793042043</v>
      </c>
      <c r="AU28">
        <f t="shared" si="13"/>
        <v>-1.0180288212276198</v>
      </c>
      <c r="AV28">
        <f t="shared" si="14"/>
        <v>5.9535761714150288</v>
      </c>
      <c r="AW28">
        <f t="shared" si="15"/>
        <v>61.099836798179112</v>
      </c>
      <c r="AX28">
        <f t="shared" si="16"/>
        <v>31.267069311606846</v>
      </c>
      <c r="AY28">
        <f t="shared" si="17"/>
        <v>35.488821029663086</v>
      </c>
      <c r="AZ28">
        <f t="shared" si="18"/>
        <v>5.8030791820648444</v>
      </c>
      <c r="BA28">
        <f t="shared" si="19"/>
        <v>0.2754848920631332</v>
      </c>
      <c r="BB28">
        <f t="shared" si="20"/>
        <v>2.9069088060267094</v>
      </c>
      <c r="BC28">
        <f t="shared" si="21"/>
        <v>2.896170376038135</v>
      </c>
      <c r="BD28">
        <f t="shared" si="22"/>
        <v>0.17360555357509164</v>
      </c>
      <c r="BE28">
        <f t="shared" si="23"/>
        <v>6.2596487639887632</v>
      </c>
      <c r="BF28">
        <f t="shared" si="24"/>
        <v>0.16789329585899887</v>
      </c>
      <c r="BG28">
        <f t="shared" si="25"/>
        <v>49.455374244430786</v>
      </c>
      <c r="BH28">
        <f t="shared" si="26"/>
        <v>367.70103640152706</v>
      </c>
      <c r="BI28">
        <f t="shared" si="27"/>
        <v>7.1631148113611182E-2</v>
      </c>
    </row>
    <row r="29" spans="1:61">
      <c r="A29" s="1">
        <v>20</v>
      </c>
      <c r="B29" s="1" t="s">
        <v>104</v>
      </c>
      <c r="C29" s="1" t="s">
        <v>74</v>
      </c>
      <c r="D29" s="1">
        <v>0</v>
      </c>
      <c r="E29" s="1" t="s">
        <v>77</v>
      </c>
      <c r="F29" s="1" t="s">
        <v>99</v>
      </c>
      <c r="G29" s="1">
        <v>0</v>
      </c>
      <c r="H29" s="1">
        <v>4447</v>
      </c>
      <c r="I29" s="1">
        <v>0</v>
      </c>
      <c r="J29">
        <f t="shared" si="0"/>
        <v>25.580121281006175</v>
      </c>
      <c r="K29">
        <f t="shared" si="1"/>
        <v>0.24387018974410973</v>
      </c>
      <c r="L29">
        <f t="shared" si="2"/>
        <v>190.78145746997555</v>
      </c>
      <c r="M29">
        <f t="shared" si="3"/>
        <v>9.1354876045980689</v>
      </c>
      <c r="N29">
        <f t="shared" si="4"/>
        <v>3.6582669998537733</v>
      </c>
      <c r="O29">
        <f t="shared" si="5"/>
        <v>38.297294616699219</v>
      </c>
      <c r="P29" s="1">
        <v>2.5</v>
      </c>
      <c r="Q29">
        <f t="shared" si="6"/>
        <v>2.1884783655405045</v>
      </c>
      <c r="R29" s="1">
        <v>1</v>
      </c>
      <c r="S29">
        <f t="shared" si="7"/>
        <v>4.3769567310810089</v>
      </c>
      <c r="T29" s="1">
        <v>35.632095336914062</v>
      </c>
      <c r="U29" s="1">
        <v>38.297294616699219</v>
      </c>
      <c r="V29" s="1">
        <v>35.596961975097656</v>
      </c>
      <c r="W29" s="1">
        <v>399.22219848632812</v>
      </c>
      <c r="X29" s="1">
        <v>384.68441772460938</v>
      </c>
      <c r="Y29" s="1">
        <v>27.467597961425781</v>
      </c>
      <c r="Z29" s="1">
        <v>31.88682746887207</v>
      </c>
      <c r="AA29" s="1">
        <v>45.757583618164062</v>
      </c>
      <c r="AB29" s="1">
        <v>53.119468688964844</v>
      </c>
      <c r="AC29" s="1">
        <v>500.323974609375</v>
      </c>
      <c r="AD29" s="1">
        <v>93.281990051269531</v>
      </c>
      <c r="AE29" s="1">
        <v>368.09579467773438</v>
      </c>
      <c r="AF29" s="1">
        <v>97.43896484375</v>
      </c>
      <c r="AG29" s="1">
        <v>-0.84216690063476562</v>
      </c>
      <c r="AH29" s="1">
        <v>-0.72432112693786621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2.0012958984374998</v>
      </c>
      <c r="AQ29">
        <f t="shared" si="9"/>
        <v>9.135487604598069E-3</v>
      </c>
      <c r="AR29">
        <f t="shared" si="10"/>
        <v>311.4472946166992</v>
      </c>
      <c r="AS29">
        <f t="shared" si="11"/>
        <v>308.78209533691404</v>
      </c>
      <c r="AT29">
        <f t="shared" si="12"/>
        <v>17.723577887339616</v>
      </c>
      <c r="AU29">
        <f t="shared" si="13"/>
        <v>-3.3417107156106716</v>
      </c>
      <c r="AV29">
        <f t="shared" si="14"/>
        <v>6.7652864605719207</v>
      </c>
      <c r="AW29">
        <f t="shared" si="15"/>
        <v>69.431017369904509</v>
      </c>
      <c r="AX29">
        <f t="shared" si="16"/>
        <v>37.544189901032439</v>
      </c>
      <c r="AY29">
        <f t="shared" si="17"/>
        <v>36.964694976806641</v>
      </c>
      <c r="AZ29">
        <f t="shared" si="18"/>
        <v>6.2927391065668159</v>
      </c>
      <c r="BA29">
        <f t="shared" si="19"/>
        <v>0.23099962123659934</v>
      </c>
      <c r="BB29">
        <f t="shared" si="20"/>
        <v>3.1070194607181474</v>
      </c>
      <c r="BC29">
        <f t="shared" si="21"/>
        <v>3.1857196458486685</v>
      </c>
      <c r="BD29">
        <f t="shared" si="22"/>
        <v>0.14547844926563835</v>
      </c>
      <c r="BE29">
        <f t="shared" si="23"/>
        <v>18.589547727256335</v>
      </c>
      <c r="BF29">
        <f t="shared" si="24"/>
        <v>0.49594277459544395</v>
      </c>
      <c r="BG29">
        <f t="shared" si="25"/>
        <v>46.046516822535068</v>
      </c>
      <c r="BH29">
        <f t="shared" si="26"/>
        <v>376.79465187791129</v>
      </c>
      <c r="BI29">
        <f t="shared" si="27"/>
        <v>3.1260408793434585E-2</v>
      </c>
    </row>
    <row r="30" spans="1:61">
      <c r="A30" s="1">
        <v>21</v>
      </c>
      <c r="B30" s="1" t="s">
        <v>105</v>
      </c>
      <c r="C30" s="1" t="s">
        <v>74</v>
      </c>
      <c r="D30" s="1">
        <v>0</v>
      </c>
      <c r="E30" s="1" t="s">
        <v>80</v>
      </c>
      <c r="F30" s="1" t="s">
        <v>99</v>
      </c>
      <c r="G30" s="1">
        <v>0</v>
      </c>
      <c r="H30" s="1">
        <v>4601.5</v>
      </c>
      <c r="I30" s="1">
        <v>0</v>
      </c>
      <c r="J30">
        <f t="shared" si="0"/>
        <v>17.237479155776281</v>
      </c>
      <c r="K30">
        <f t="shared" si="1"/>
        <v>0.11034329331988475</v>
      </c>
      <c r="L30">
        <f t="shared" si="2"/>
        <v>111.544476976068</v>
      </c>
      <c r="M30">
        <f t="shared" si="3"/>
        <v>4.9214791718808586</v>
      </c>
      <c r="N30">
        <f t="shared" si="4"/>
        <v>4.2320327008599339</v>
      </c>
      <c r="O30">
        <f t="shared" si="5"/>
        <v>39.59771728515625</v>
      </c>
      <c r="P30" s="1">
        <v>3.5</v>
      </c>
      <c r="Q30">
        <f t="shared" si="6"/>
        <v>1.9689131230115891</v>
      </c>
      <c r="R30" s="1">
        <v>1</v>
      </c>
      <c r="S30">
        <f t="shared" si="7"/>
        <v>3.9378262460231781</v>
      </c>
      <c r="T30" s="1">
        <v>36.060527801513672</v>
      </c>
      <c r="U30" s="1">
        <v>39.59771728515625</v>
      </c>
      <c r="V30" s="1">
        <v>36.088787078857422</v>
      </c>
      <c r="W30" s="1">
        <v>399.04241943359375</v>
      </c>
      <c r="X30" s="1">
        <v>385.65478515625</v>
      </c>
      <c r="Y30" s="1">
        <v>27.696146011352539</v>
      </c>
      <c r="Z30" s="1">
        <v>31.032480239868164</v>
      </c>
      <c r="AA30" s="1">
        <v>45.063018798828125</v>
      </c>
      <c r="AB30" s="1">
        <v>50.491401672363281</v>
      </c>
      <c r="AC30" s="1">
        <v>500.26873779296875</v>
      </c>
      <c r="AD30" s="1">
        <v>55.543758392333984</v>
      </c>
      <c r="AE30" s="1">
        <v>72.497573852539062</v>
      </c>
      <c r="AF30" s="1">
        <v>97.438819885253906</v>
      </c>
      <c r="AG30" s="1">
        <v>-0.84216690063476562</v>
      </c>
      <c r="AH30" s="1">
        <v>-0.72432112693786621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1.4293392508370537</v>
      </c>
      <c r="AQ30">
        <f t="shared" si="9"/>
        <v>4.9214791718808588E-3</v>
      </c>
      <c r="AR30">
        <f t="shared" si="10"/>
        <v>312.74771728515623</v>
      </c>
      <c r="AS30">
        <f t="shared" si="11"/>
        <v>309.21052780151365</v>
      </c>
      <c r="AT30">
        <f t="shared" si="12"/>
        <v>10.553313962116817</v>
      </c>
      <c r="AU30">
        <f t="shared" si="13"/>
        <v>-2.2059525887862397</v>
      </c>
      <c r="AV30">
        <f t="shared" si="14"/>
        <v>7.2558009535451493</v>
      </c>
      <c r="AW30">
        <f t="shared" si="15"/>
        <v>74.465197362711692</v>
      </c>
      <c r="AX30">
        <f t="shared" si="16"/>
        <v>43.432717122843528</v>
      </c>
      <c r="AY30">
        <f t="shared" si="17"/>
        <v>37.829122543334961</v>
      </c>
      <c r="AZ30">
        <f t="shared" si="18"/>
        <v>6.5958777593351181</v>
      </c>
      <c r="BA30">
        <f t="shared" si="19"/>
        <v>0.10733560249509433</v>
      </c>
      <c r="BB30">
        <f t="shared" si="20"/>
        <v>3.023768252685215</v>
      </c>
      <c r="BC30">
        <f t="shared" si="21"/>
        <v>3.5721095066499031</v>
      </c>
      <c r="BD30">
        <f t="shared" si="22"/>
        <v>6.7348642175363335E-2</v>
      </c>
      <c r="BE30">
        <f t="shared" si="23"/>
        <v>10.868762201265941</v>
      </c>
      <c r="BF30">
        <f t="shared" si="24"/>
        <v>0.28923400219415191</v>
      </c>
      <c r="BG30">
        <f t="shared" si="25"/>
        <v>40.104200717556168</v>
      </c>
      <c r="BH30">
        <f t="shared" si="26"/>
        <v>379.74528194142454</v>
      </c>
      <c r="BI30">
        <f t="shared" si="27"/>
        <v>1.8204184668042155E-2</v>
      </c>
    </row>
    <row r="31" spans="1:61">
      <c r="A31" s="1">
        <v>22</v>
      </c>
      <c r="B31" s="1" t="s">
        <v>106</v>
      </c>
      <c r="C31" s="1" t="s">
        <v>74</v>
      </c>
      <c r="D31" s="1">
        <v>0</v>
      </c>
      <c r="E31" s="1" t="s">
        <v>82</v>
      </c>
      <c r="F31" s="1" t="s">
        <v>99</v>
      </c>
      <c r="G31" s="1">
        <v>0</v>
      </c>
      <c r="H31" s="1">
        <v>4667.5</v>
      </c>
      <c r="I31" s="1">
        <v>0</v>
      </c>
      <c r="J31">
        <f t="shared" si="0"/>
        <v>12.02769660347721</v>
      </c>
      <c r="K31">
        <f t="shared" si="1"/>
        <v>1.006125911131792E-2</v>
      </c>
      <c r="L31">
        <f t="shared" si="2"/>
        <v>-1487.914742695122</v>
      </c>
      <c r="M31">
        <f t="shared" si="3"/>
        <v>0.48948671231509028</v>
      </c>
      <c r="N31">
        <f t="shared" si="4"/>
        <v>4.5104553189270717</v>
      </c>
      <c r="O31">
        <f t="shared" si="5"/>
        <v>39.624282836914062</v>
      </c>
      <c r="P31" s="1">
        <v>5</v>
      </c>
      <c r="Q31">
        <f t="shared" si="6"/>
        <v>1.6395652592182159</v>
      </c>
      <c r="R31" s="1">
        <v>1</v>
      </c>
      <c r="S31">
        <f t="shared" si="7"/>
        <v>3.2791305184364319</v>
      </c>
      <c r="T31" s="1">
        <v>36.188613891601562</v>
      </c>
      <c r="U31" s="1">
        <v>39.624282836914062</v>
      </c>
      <c r="V31" s="1">
        <v>36.214187622070312</v>
      </c>
      <c r="W31" s="1">
        <v>399.06671142578125</v>
      </c>
      <c r="X31" s="1">
        <v>386.85842895507812</v>
      </c>
      <c r="Y31" s="1">
        <v>27.805932998657227</v>
      </c>
      <c r="Z31" s="1">
        <v>28.281234741210938</v>
      </c>
      <c r="AA31" s="1">
        <v>44.924289703369141</v>
      </c>
      <c r="AB31" s="1">
        <v>45.692203521728516</v>
      </c>
      <c r="AC31" s="1">
        <v>500.35943603515625</v>
      </c>
      <c r="AD31" s="1">
        <v>64.348648071289062</v>
      </c>
      <c r="AE31" s="1">
        <v>117.11752319335938</v>
      </c>
      <c r="AF31" s="1">
        <v>97.438430786132812</v>
      </c>
      <c r="AG31" s="1">
        <v>-0.84216690063476562</v>
      </c>
      <c r="AH31" s="1">
        <v>-0.72432112693786621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1.0007188720703124</v>
      </c>
      <c r="AQ31">
        <f t="shared" si="9"/>
        <v>4.8948671231509029E-4</v>
      </c>
      <c r="AR31">
        <f t="shared" si="10"/>
        <v>312.77428283691404</v>
      </c>
      <c r="AS31">
        <f t="shared" si="11"/>
        <v>309.33861389160154</v>
      </c>
      <c r="AT31">
        <f t="shared" si="12"/>
        <v>12.226242980125789</v>
      </c>
      <c r="AU31">
        <f t="shared" si="13"/>
        <v>-0.55325315345341375</v>
      </c>
      <c r="AV31">
        <f t="shared" si="14"/>
        <v>7.2661344528049279</v>
      </c>
      <c r="AW31">
        <f t="shared" si="15"/>
        <v>74.571546300384639</v>
      </c>
      <c r="AX31">
        <f t="shared" si="16"/>
        <v>46.290311559173702</v>
      </c>
      <c r="AY31">
        <f t="shared" si="17"/>
        <v>37.906448364257812</v>
      </c>
      <c r="AZ31">
        <f t="shared" si="18"/>
        <v>6.6236017458273775</v>
      </c>
      <c r="BA31">
        <f t="shared" si="19"/>
        <v>1.0030482877595073E-2</v>
      </c>
      <c r="BB31">
        <f t="shared" si="20"/>
        <v>2.7556791338778566</v>
      </c>
      <c r="BC31">
        <f t="shared" si="21"/>
        <v>3.8679226119495209</v>
      </c>
      <c r="BD31">
        <f t="shared" si="22"/>
        <v>6.2718096054171051E-3</v>
      </c>
      <c r="BE31">
        <f t="shared" si="23"/>
        <v>-144.98007767176526</v>
      </c>
      <c r="BF31">
        <f t="shared" si="24"/>
        <v>-3.8461479221586203</v>
      </c>
      <c r="BG31">
        <f t="shared" si="25"/>
        <v>34.759778846702801</v>
      </c>
      <c r="BH31">
        <f t="shared" si="26"/>
        <v>381.90669241290578</v>
      </c>
      <c r="BI31">
        <f t="shared" si="27"/>
        <v>1.0947178519723108E-2</v>
      </c>
    </row>
    <row r="32" spans="1:61">
      <c r="A32" s="1">
        <v>23</v>
      </c>
      <c r="B32" s="1" t="s">
        <v>107</v>
      </c>
      <c r="C32" s="1" t="s">
        <v>74</v>
      </c>
      <c r="D32" s="1">
        <v>0</v>
      </c>
      <c r="E32" s="1" t="s">
        <v>87</v>
      </c>
      <c r="F32" s="1" t="s">
        <v>93</v>
      </c>
      <c r="G32" s="1">
        <v>0</v>
      </c>
      <c r="H32" s="1">
        <v>5025.5</v>
      </c>
      <c r="I32" s="1">
        <v>0</v>
      </c>
      <c r="J32">
        <f t="shared" si="0"/>
        <v>90.080384976327764</v>
      </c>
      <c r="K32">
        <f t="shared" si="1"/>
        <v>0.53987276950939911</v>
      </c>
      <c r="L32">
        <f t="shared" si="2"/>
        <v>74.158132465711816</v>
      </c>
      <c r="M32">
        <f t="shared" si="3"/>
        <v>20.622857055573412</v>
      </c>
      <c r="N32">
        <f t="shared" si="4"/>
        <v>3.9066400408720612</v>
      </c>
      <c r="O32">
        <f t="shared" si="5"/>
        <v>39.002532958984375</v>
      </c>
      <c r="P32" s="1">
        <v>1</v>
      </c>
      <c r="Q32">
        <f t="shared" si="6"/>
        <v>2.5178262293338776</v>
      </c>
      <c r="R32" s="1">
        <v>1</v>
      </c>
      <c r="S32">
        <f t="shared" si="7"/>
        <v>5.0356524586677551</v>
      </c>
      <c r="T32" s="1">
        <v>36.499584197998047</v>
      </c>
      <c r="U32" s="1">
        <v>39.002532958984375</v>
      </c>
      <c r="V32" s="1">
        <v>36.464565277099609</v>
      </c>
      <c r="W32" s="1">
        <v>400.3870849609375</v>
      </c>
      <c r="X32" s="1">
        <v>380.813232421875</v>
      </c>
      <c r="Y32" s="1">
        <v>28.039384841918945</v>
      </c>
      <c r="Z32" s="1">
        <v>32.029216766357422</v>
      </c>
      <c r="AA32" s="1">
        <v>44.536655426025391</v>
      </c>
      <c r="AB32" s="1">
        <v>50.873950958251953</v>
      </c>
      <c r="AC32" s="1">
        <v>500.32992553710938</v>
      </c>
      <c r="AD32" s="1">
        <v>1392.3251953125</v>
      </c>
      <c r="AE32" s="1">
        <v>1366.2960205078125</v>
      </c>
      <c r="AF32" s="1">
        <v>97.441093444824219</v>
      </c>
      <c r="AG32" s="1">
        <v>-0.84216690063476562</v>
      </c>
      <c r="AH32" s="1">
        <v>-0.72432112693786621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5.0032992553710933</v>
      </c>
      <c r="AQ32">
        <f t="shared" si="9"/>
        <v>2.0622857055573412E-2</v>
      </c>
      <c r="AR32">
        <f t="shared" si="10"/>
        <v>312.15253295898435</v>
      </c>
      <c r="AS32">
        <f t="shared" si="11"/>
        <v>309.64958419799802</v>
      </c>
      <c r="AT32">
        <f t="shared" si="12"/>
        <v>264.54178378981305</v>
      </c>
      <c r="AU32">
        <f t="shared" si="13"/>
        <v>-4.7524892973636108</v>
      </c>
      <c r="AV32">
        <f t="shared" si="14"/>
        <v>7.0276019447672251</v>
      </c>
      <c r="AW32">
        <f t="shared" si="15"/>
        <v>72.121542321839684</v>
      </c>
      <c r="AX32">
        <f t="shared" si="16"/>
        <v>40.092325555482262</v>
      </c>
      <c r="AY32">
        <f t="shared" si="17"/>
        <v>37.751058578491211</v>
      </c>
      <c r="AZ32">
        <f t="shared" si="18"/>
        <v>6.5679913250681938</v>
      </c>
      <c r="BA32">
        <f t="shared" si="19"/>
        <v>0.48759740614367031</v>
      </c>
      <c r="BB32">
        <f t="shared" si="20"/>
        <v>3.1209619038951639</v>
      </c>
      <c r="BC32">
        <f t="shared" si="21"/>
        <v>3.4470294211730299</v>
      </c>
      <c r="BD32">
        <f t="shared" si="22"/>
        <v>0.30905010124111243</v>
      </c>
      <c r="BE32">
        <f t="shared" si="23"/>
        <v>7.2260495152850783</v>
      </c>
      <c r="BF32">
        <f t="shared" si="24"/>
        <v>0.19473622802990592</v>
      </c>
      <c r="BG32">
        <f t="shared" si="25"/>
        <v>47.034582102900416</v>
      </c>
      <c r="BH32">
        <f t="shared" si="26"/>
        <v>356.66372633181106</v>
      </c>
      <c r="BI32">
        <f t="shared" si="27"/>
        <v>0.11879237921403599</v>
      </c>
    </row>
    <row r="33" spans="1:61">
      <c r="A33" s="1">
        <v>24</v>
      </c>
      <c r="B33" s="1" t="s">
        <v>108</v>
      </c>
      <c r="C33" s="1" t="s">
        <v>74</v>
      </c>
      <c r="D33" s="1">
        <v>0</v>
      </c>
      <c r="E33" s="1" t="s">
        <v>89</v>
      </c>
      <c r="F33" s="1" t="s">
        <v>93</v>
      </c>
      <c r="G33" s="1">
        <v>0</v>
      </c>
      <c r="H33" s="1">
        <v>5170.5</v>
      </c>
      <c r="I33" s="1">
        <v>0</v>
      </c>
      <c r="J33">
        <f t="shared" si="0"/>
        <v>47.067455249942284</v>
      </c>
      <c r="K33">
        <f t="shared" si="1"/>
        <v>0.43494564120873663</v>
      </c>
      <c r="L33">
        <f t="shared" si="2"/>
        <v>177.06517184186291</v>
      </c>
      <c r="M33">
        <f t="shared" si="3"/>
        <v>18.423707382563428</v>
      </c>
      <c r="N33">
        <f t="shared" si="4"/>
        <v>4.2527255317501265</v>
      </c>
      <c r="O33">
        <f t="shared" si="5"/>
        <v>40.185733795166016</v>
      </c>
      <c r="P33" s="1">
        <v>1.5</v>
      </c>
      <c r="Q33">
        <f t="shared" si="6"/>
        <v>2.4080436080694199</v>
      </c>
      <c r="R33" s="1">
        <v>1</v>
      </c>
      <c r="S33">
        <f t="shared" si="7"/>
        <v>4.8160872161388397</v>
      </c>
      <c r="T33" s="1">
        <v>36.832172393798828</v>
      </c>
      <c r="U33" s="1">
        <v>40.185733795166016</v>
      </c>
      <c r="V33" s="1">
        <v>36.819095611572266</v>
      </c>
      <c r="W33" s="1">
        <v>400.31759643554688</v>
      </c>
      <c r="X33" s="1">
        <v>384.08349609375</v>
      </c>
      <c r="Y33" s="1">
        <v>27.856180191040039</v>
      </c>
      <c r="Z33" s="1">
        <v>33.196846008300781</v>
      </c>
      <c r="AA33" s="1">
        <v>43.448734283447266</v>
      </c>
      <c r="AB33" s="1">
        <v>51.778854370117188</v>
      </c>
      <c r="AC33" s="1">
        <v>500.2774658203125</v>
      </c>
      <c r="AD33" s="1">
        <v>613.55828857421875</v>
      </c>
      <c r="AE33" s="1">
        <v>886.0277099609375</v>
      </c>
      <c r="AF33" s="1">
        <v>97.443206787109375</v>
      </c>
      <c r="AG33" s="1">
        <v>-0.84216690063476562</v>
      </c>
      <c r="AH33" s="1">
        <v>-0.72432112693786621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3.3351831054687495</v>
      </c>
      <c r="AQ33">
        <f t="shared" si="9"/>
        <v>1.842370738256343E-2</v>
      </c>
      <c r="AR33">
        <f t="shared" si="10"/>
        <v>313.33573379516599</v>
      </c>
      <c r="AS33">
        <f t="shared" si="11"/>
        <v>309.98217239379881</v>
      </c>
      <c r="AT33">
        <f t="shared" si="12"/>
        <v>116.57607336626461</v>
      </c>
      <c r="AU33">
        <f t="shared" si="13"/>
        <v>-5.3977796751353457</v>
      </c>
      <c r="AV33">
        <f t="shared" si="14"/>
        <v>7.4875326620168057</v>
      </c>
      <c r="AW33">
        <f t="shared" si="15"/>
        <v>76.839965646608007</v>
      </c>
      <c r="AX33">
        <f t="shared" si="16"/>
        <v>43.643119638307226</v>
      </c>
      <c r="AY33">
        <f t="shared" si="17"/>
        <v>38.508953094482422</v>
      </c>
      <c r="AZ33">
        <f t="shared" si="18"/>
        <v>6.8431061044894479</v>
      </c>
      <c r="BA33">
        <f t="shared" si="19"/>
        <v>0.39891887924670288</v>
      </c>
      <c r="BB33">
        <f t="shared" si="20"/>
        <v>3.2348071302666797</v>
      </c>
      <c r="BC33">
        <f t="shared" si="21"/>
        <v>3.6082989742227682</v>
      </c>
      <c r="BD33">
        <f t="shared" si="22"/>
        <v>0.25232874851437992</v>
      </c>
      <c r="BE33">
        <f t="shared" si="23"/>
        <v>17.253798154581702</v>
      </c>
      <c r="BF33">
        <f t="shared" si="24"/>
        <v>0.46100697802085072</v>
      </c>
      <c r="BG33">
        <f t="shared" si="25"/>
        <v>44.87420289637658</v>
      </c>
      <c r="BH33">
        <f t="shared" si="26"/>
        <v>370.88999237677115</v>
      </c>
      <c r="BI33">
        <f t="shared" si="27"/>
        <v>5.6947196746048333E-2</v>
      </c>
    </row>
    <row r="34" spans="1:61">
      <c r="A34" s="1">
        <v>25</v>
      </c>
      <c r="B34" s="1" t="s">
        <v>109</v>
      </c>
      <c r="C34" s="1" t="s">
        <v>74</v>
      </c>
      <c r="D34" s="1">
        <v>0</v>
      </c>
      <c r="E34" s="1" t="s">
        <v>77</v>
      </c>
      <c r="F34" s="1" t="s">
        <v>93</v>
      </c>
      <c r="G34" s="1">
        <v>0</v>
      </c>
      <c r="H34" s="1">
        <v>5311.5</v>
      </c>
      <c r="I34" s="1">
        <v>0</v>
      </c>
      <c r="J34">
        <f t="shared" si="0"/>
        <v>27.699989351480554</v>
      </c>
      <c r="K34">
        <f t="shared" si="1"/>
        <v>0.27044111771495044</v>
      </c>
      <c r="L34">
        <f t="shared" si="2"/>
        <v>188.67799747362761</v>
      </c>
      <c r="M34">
        <f t="shared" si="3"/>
        <v>12.771102488231353</v>
      </c>
      <c r="N34">
        <f t="shared" si="4"/>
        <v>4.6051827162671346</v>
      </c>
      <c r="O34">
        <f t="shared" si="5"/>
        <v>41.202339172363281</v>
      </c>
      <c r="P34" s="1">
        <v>2.5</v>
      </c>
      <c r="Q34">
        <f t="shared" si="6"/>
        <v>2.1884783655405045</v>
      </c>
      <c r="R34" s="1">
        <v>1</v>
      </c>
      <c r="S34">
        <f t="shared" si="7"/>
        <v>4.3769567310810089</v>
      </c>
      <c r="T34" s="1">
        <v>37.184963226318359</v>
      </c>
      <c r="U34" s="1">
        <v>41.202339172363281</v>
      </c>
      <c r="V34" s="1">
        <v>37.223373413085938</v>
      </c>
      <c r="W34" s="1">
        <v>400.30020141601562</v>
      </c>
      <c r="X34" s="1">
        <v>384.0084228515625</v>
      </c>
      <c r="Y34" s="1">
        <v>27.680484771728516</v>
      </c>
      <c r="Z34" s="1">
        <v>33.846004486083984</v>
      </c>
      <c r="AA34" s="1">
        <v>42.352230072021484</v>
      </c>
      <c r="AB34" s="1">
        <v>51.785717010498047</v>
      </c>
      <c r="AC34" s="1">
        <v>500.3167724609375</v>
      </c>
      <c r="AD34" s="1">
        <v>693.87225341796875</v>
      </c>
      <c r="AE34" s="1">
        <v>973.6142578125</v>
      </c>
      <c r="AF34" s="1">
        <v>97.445320129394531</v>
      </c>
      <c r="AG34" s="1">
        <v>-0.84216690063476562</v>
      </c>
      <c r="AH34" s="1">
        <v>-0.72432112693786621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111115</v>
      </c>
      <c r="AP34">
        <f t="shared" si="8"/>
        <v>2.0012670898437497</v>
      </c>
      <c r="AQ34">
        <f t="shared" si="9"/>
        <v>1.2771102488231352E-2</v>
      </c>
      <c r="AR34">
        <f t="shared" si="10"/>
        <v>314.35233917236326</v>
      </c>
      <c r="AS34">
        <f t="shared" si="11"/>
        <v>310.33496322631834</v>
      </c>
      <c r="AT34">
        <f t="shared" si="12"/>
        <v>131.8357264950937</v>
      </c>
      <c r="AU34">
        <f t="shared" si="13"/>
        <v>-3.8461092905809409</v>
      </c>
      <c r="AV34">
        <f t="shared" si="14"/>
        <v>7.9033174585145121</v>
      </c>
      <c r="AW34">
        <f t="shared" si="15"/>
        <v>81.105151566231697</v>
      </c>
      <c r="AX34">
        <f t="shared" si="16"/>
        <v>47.259147080147713</v>
      </c>
      <c r="AY34">
        <f t="shared" si="17"/>
        <v>39.19365119934082</v>
      </c>
      <c r="AZ34">
        <f t="shared" si="18"/>
        <v>7.1001901499352043</v>
      </c>
      <c r="BA34">
        <f t="shared" si="19"/>
        <v>0.2547036232007116</v>
      </c>
      <c r="BB34">
        <f t="shared" si="20"/>
        <v>3.2981347422473775</v>
      </c>
      <c r="BC34">
        <f t="shared" si="21"/>
        <v>3.8020554076878268</v>
      </c>
      <c r="BD34">
        <f t="shared" si="22"/>
        <v>0.1605326347628914</v>
      </c>
      <c r="BE34">
        <f t="shared" si="23"/>
        <v>18.385787865190736</v>
      </c>
      <c r="BF34">
        <f t="shared" si="24"/>
        <v>0.49133817449249184</v>
      </c>
      <c r="BG34">
        <f t="shared" si="25"/>
        <v>41.775304264017265</v>
      </c>
      <c r="BH34">
        <f t="shared" si="26"/>
        <v>375.46481871699228</v>
      </c>
      <c r="BI34">
        <f t="shared" si="27"/>
        <v>3.0819811220192186E-2</v>
      </c>
    </row>
    <row r="35" spans="1:61">
      <c r="A35" s="1">
        <v>26</v>
      </c>
      <c r="B35" s="1" t="s">
        <v>110</v>
      </c>
      <c r="C35" s="1" t="s">
        <v>74</v>
      </c>
      <c r="D35" s="1">
        <v>0</v>
      </c>
      <c r="E35" s="1" t="s">
        <v>80</v>
      </c>
      <c r="F35" s="1" t="s">
        <v>93</v>
      </c>
      <c r="G35" s="1">
        <v>0</v>
      </c>
      <c r="H35" s="1">
        <v>5454</v>
      </c>
      <c r="I35" s="1">
        <v>0</v>
      </c>
      <c r="J35">
        <f t="shared" si="0"/>
        <v>22.654433831331385</v>
      </c>
      <c r="K35">
        <f t="shared" si="1"/>
        <v>0.14035222763155203</v>
      </c>
      <c r="L35">
        <f t="shared" si="2"/>
        <v>97.492016303799446</v>
      </c>
      <c r="M35">
        <f t="shared" si="3"/>
        <v>7.5965069840490687</v>
      </c>
      <c r="N35">
        <f t="shared" si="4"/>
        <v>5.1342748321720855</v>
      </c>
      <c r="O35">
        <f t="shared" si="5"/>
        <v>42.015300750732422</v>
      </c>
      <c r="P35" s="1">
        <v>3</v>
      </c>
      <c r="Q35">
        <f t="shared" si="6"/>
        <v>2.0786957442760468</v>
      </c>
      <c r="R35" s="1">
        <v>1</v>
      </c>
      <c r="S35">
        <f t="shared" si="7"/>
        <v>4.1573914885520935</v>
      </c>
      <c r="T35" s="1">
        <v>37.407272338867188</v>
      </c>
      <c r="U35" s="1">
        <v>42.015300750732422</v>
      </c>
      <c r="V35" s="1">
        <v>37.484859466552734</v>
      </c>
      <c r="W35" s="1">
        <v>400.03427124023438</v>
      </c>
      <c r="X35" s="1">
        <v>384.69766235351562</v>
      </c>
      <c r="Y35" s="1">
        <v>27.565263748168945</v>
      </c>
      <c r="Z35" s="1">
        <v>31.974708557128906</v>
      </c>
      <c r="AA35" s="1">
        <v>41.668350219726562</v>
      </c>
      <c r="AB35" s="1">
        <v>48.333778381347656</v>
      </c>
      <c r="AC35" s="1">
        <v>500.30862426757812</v>
      </c>
      <c r="AD35" s="1">
        <v>37.835166931152344</v>
      </c>
      <c r="AE35" s="1">
        <v>209.16006469726562</v>
      </c>
      <c r="AF35" s="1">
        <v>97.445350646972656</v>
      </c>
      <c r="AG35" s="1">
        <v>-0.84216690063476562</v>
      </c>
      <c r="AH35" s="1">
        <v>-0.72432112693786621</v>
      </c>
      <c r="AI35" s="1">
        <v>0.66666668653488159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111115</v>
      </c>
      <c r="AP35">
        <f t="shared" si="8"/>
        <v>1.6676954142252602</v>
      </c>
      <c r="AQ35">
        <f t="shared" si="9"/>
        <v>7.5965069840490691E-3</v>
      </c>
      <c r="AR35">
        <f t="shared" si="10"/>
        <v>315.1653007507324</v>
      </c>
      <c r="AS35">
        <f t="shared" si="11"/>
        <v>310.55727233886716</v>
      </c>
      <c r="AT35">
        <f t="shared" si="12"/>
        <v>7.1886816267128779</v>
      </c>
      <c r="AU35">
        <f t="shared" si="13"/>
        <v>-3.2295643740376301</v>
      </c>
      <c r="AV35">
        <f t="shared" si="14"/>
        <v>8.2500615193562687</v>
      </c>
      <c r="AW35">
        <f t="shared" si="15"/>
        <v>84.6634699817007</v>
      </c>
      <c r="AX35">
        <f t="shared" si="16"/>
        <v>52.688761424571794</v>
      </c>
      <c r="AY35">
        <f t="shared" si="17"/>
        <v>39.711286544799805</v>
      </c>
      <c r="AZ35">
        <f t="shared" si="18"/>
        <v>7.3000666249707242</v>
      </c>
      <c r="BA35">
        <f t="shared" si="19"/>
        <v>0.13576871844579927</v>
      </c>
      <c r="BB35">
        <f t="shared" si="20"/>
        <v>3.1157866871841833</v>
      </c>
      <c r="BC35">
        <f t="shared" si="21"/>
        <v>4.1842799377865409</v>
      </c>
      <c r="BD35">
        <f t="shared" si="22"/>
        <v>8.5255679332540468E-2</v>
      </c>
      <c r="BE35">
        <f t="shared" si="23"/>
        <v>9.5001437140041123</v>
      </c>
      <c r="BF35">
        <f t="shared" si="24"/>
        <v>0.25342502917059512</v>
      </c>
      <c r="BG35">
        <f t="shared" si="25"/>
        <v>36.070903433316737</v>
      </c>
      <c r="BH35">
        <f t="shared" si="26"/>
        <v>377.34125010402869</v>
      </c>
      <c r="BI35">
        <f t="shared" si="27"/>
        <v>2.1655885616564178E-2</v>
      </c>
    </row>
    <row r="36" spans="1:61">
      <c r="A36" s="1">
        <v>27</v>
      </c>
      <c r="B36" s="1" t="s">
        <v>111</v>
      </c>
      <c r="C36" s="1" t="s">
        <v>74</v>
      </c>
      <c r="D36" s="1">
        <v>0</v>
      </c>
      <c r="E36" s="1" t="s">
        <v>82</v>
      </c>
      <c r="F36" s="1" t="s">
        <v>93</v>
      </c>
      <c r="G36" s="1">
        <v>0</v>
      </c>
      <c r="H36" s="1">
        <v>5570</v>
      </c>
      <c r="I36" s="1">
        <v>0</v>
      </c>
      <c r="J36">
        <f t="shared" si="0"/>
        <v>16.285934802049965</v>
      </c>
      <c r="K36">
        <f t="shared" si="1"/>
        <v>1.1358851078819152E-2</v>
      </c>
      <c r="L36">
        <f t="shared" si="2"/>
        <v>-1844.1926527814198</v>
      </c>
      <c r="M36">
        <f t="shared" si="3"/>
        <v>0.65423246370566812</v>
      </c>
      <c r="N36">
        <f t="shared" si="4"/>
        <v>5.3179059681480716</v>
      </c>
      <c r="O36">
        <f t="shared" si="5"/>
        <v>41.525035858154297</v>
      </c>
      <c r="P36" s="1">
        <v>3.5</v>
      </c>
      <c r="Q36">
        <f t="shared" si="6"/>
        <v>1.9689131230115891</v>
      </c>
      <c r="R36" s="1">
        <v>1</v>
      </c>
      <c r="S36">
        <f t="shared" si="7"/>
        <v>3.9378262460231781</v>
      </c>
      <c r="T36" s="1">
        <v>37.302871704101562</v>
      </c>
      <c r="U36" s="1">
        <v>41.525035858154297</v>
      </c>
      <c r="V36" s="1">
        <v>37.430530548095703</v>
      </c>
      <c r="W36" s="1">
        <v>399.81735229492188</v>
      </c>
      <c r="X36" s="1">
        <v>388.24716186523438</v>
      </c>
      <c r="Y36" s="1">
        <v>27.483789443969727</v>
      </c>
      <c r="Z36" s="1">
        <v>27.92866325378418</v>
      </c>
      <c r="AA36" s="1">
        <v>41.781818389892578</v>
      </c>
      <c r="AB36" s="1">
        <v>42.4581298828125</v>
      </c>
      <c r="AC36" s="1">
        <v>500.33563232421875</v>
      </c>
      <c r="AD36" s="1">
        <v>7.7226777076721191</v>
      </c>
      <c r="AE36" s="1">
        <v>9.5617141723632812</v>
      </c>
      <c r="AF36" s="1">
        <v>97.444923400878906</v>
      </c>
      <c r="AG36" s="1">
        <v>-0.84216690063476562</v>
      </c>
      <c r="AH36" s="1">
        <v>-0.72432112693786621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111115</v>
      </c>
      <c r="AP36">
        <f t="shared" si="8"/>
        <v>1.4295303780691961</v>
      </c>
      <c r="AQ36">
        <f t="shared" si="9"/>
        <v>6.5423246370566808E-4</v>
      </c>
      <c r="AR36">
        <f t="shared" si="10"/>
        <v>314.67503585815427</v>
      </c>
      <c r="AS36">
        <f t="shared" si="11"/>
        <v>310.45287170410154</v>
      </c>
      <c r="AT36">
        <f t="shared" si="12"/>
        <v>1.4673087460454042</v>
      </c>
      <c r="AU36">
        <f t="shared" si="13"/>
        <v>-0.72359449757259386</v>
      </c>
      <c r="AV36">
        <f t="shared" si="14"/>
        <v>8.0394124196020122</v>
      </c>
      <c r="AW36">
        <f t="shared" si="15"/>
        <v>82.502116467665061</v>
      </c>
      <c r="AX36">
        <f t="shared" si="16"/>
        <v>54.573453213880882</v>
      </c>
      <c r="AY36">
        <f t="shared" si="17"/>
        <v>39.41395378112793</v>
      </c>
      <c r="AZ36">
        <f t="shared" si="18"/>
        <v>7.1846686497426671</v>
      </c>
      <c r="BA36">
        <f t="shared" si="19"/>
        <v>1.1326180161994952E-2</v>
      </c>
      <c r="BB36">
        <f t="shared" si="20"/>
        <v>2.7215064514539407</v>
      </c>
      <c r="BC36">
        <f t="shared" si="21"/>
        <v>4.4631621982887264</v>
      </c>
      <c r="BD36">
        <f t="shared" si="22"/>
        <v>7.0817906469656201E-3</v>
      </c>
      <c r="BE36">
        <f t="shared" si="23"/>
        <v>-179.70721178674913</v>
      </c>
      <c r="BF36">
        <f t="shared" si="24"/>
        <v>-4.750047994997483</v>
      </c>
      <c r="BG36">
        <f t="shared" si="25"/>
        <v>30.187595738383067</v>
      </c>
      <c r="BH36">
        <f t="shared" si="26"/>
        <v>382.66387539977103</v>
      </c>
      <c r="BI36">
        <f t="shared" si="27"/>
        <v>1.2847651624087486E-2</v>
      </c>
    </row>
    <row r="37" spans="1:61">
      <c r="A37" s="1">
        <v>28</v>
      </c>
      <c r="B37" s="1" t="s">
        <v>112</v>
      </c>
      <c r="C37" s="1" t="s">
        <v>74</v>
      </c>
      <c r="D37" s="1">
        <v>0</v>
      </c>
      <c r="E37" s="1" t="s">
        <v>89</v>
      </c>
      <c r="F37" s="1" t="s">
        <v>78</v>
      </c>
      <c r="G37" s="1">
        <v>0</v>
      </c>
      <c r="H37" s="1">
        <v>6029</v>
      </c>
      <c r="I37" s="1">
        <v>0</v>
      </c>
      <c r="J37">
        <f t="shared" si="0"/>
        <v>8.2295022610793804</v>
      </c>
      <c r="K37">
        <f t="shared" si="1"/>
        <v>0.21505916991744498</v>
      </c>
      <c r="L37">
        <f t="shared" si="2"/>
        <v>300.86508667544757</v>
      </c>
      <c r="M37">
        <f t="shared" si="3"/>
        <v>10.838056200215247</v>
      </c>
      <c r="N37">
        <f t="shared" si="4"/>
        <v>4.8578926008759948</v>
      </c>
      <c r="O37">
        <f t="shared" si="5"/>
        <v>41.417697906494141</v>
      </c>
      <c r="P37" s="1">
        <v>2.5</v>
      </c>
      <c r="Q37">
        <f t="shared" si="6"/>
        <v>2.1884783655405045</v>
      </c>
      <c r="R37" s="1">
        <v>1</v>
      </c>
      <c r="S37">
        <f t="shared" si="7"/>
        <v>4.3769567310810089</v>
      </c>
      <c r="T37" s="1">
        <v>37.677139282226562</v>
      </c>
      <c r="U37" s="1">
        <v>41.417697906494141</v>
      </c>
      <c r="V37" s="1">
        <v>37.720855712890625</v>
      </c>
      <c r="W37" s="1">
        <v>400.098876953125</v>
      </c>
      <c r="X37" s="1">
        <v>393.85394287109375</v>
      </c>
      <c r="Y37" s="1">
        <v>26.94120979309082</v>
      </c>
      <c r="Z37" s="1">
        <v>32.182380676269531</v>
      </c>
      <c r="AA37" s="1">
        <v>40.131877899169922</v>
      </c>
      <c r="AB37" s="1">
        <v>47.939174652099609</v>
      </c>
      <c r="AC37" s="1">
        <v>500.330078125</v>
      </c>
      <c r="AD37" s="1">
        <v>1230.19775390625</v>
      </c>
      <c r="AE37" s="1">
        <v>1245.8197021484375</v>
      </c>
      <c r="AF37" s="1">
        <v>97.445472717285156</v>
      </c>
      <c r="AG37" s="1">
        <v>-0.84216690063476562</v>
      </c>
      <c r="AH37" s="1">
        <v>-0.72432112693786621</v>
      </c>
      <c r="AI37" s="1">
        <v>0.66666668653488159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111115</v>
      </c>
      <c r="AP37">
        <f t="shared" si="8"/>
        <v>2.0013203124999999</v>
      </c>
      <c r="AQ37">
        <f t="shared" si="9"/>
        <v>1.0838056200215248E-2</v>
      </c>
      <c r="AR37">
        <f t="shared" si="10"/>
        <v>314.56769790649412</v>
      </c>
      <c r="AS37">
        <f t="shared" si="11"/>
        <v>310.82713928222654</v>
      </c>
      <c r="AT37">
        <f t="shared" si="12"/>
        <v>233.73757030916749</v>
      </c>
      <c r="AU37">
        <f t="shared" si="13"/>
        <v>-2.3312446182412563</v>
      </c>
      <c r="AV37">
        <f t="shared" si="14"/>
        <v>7.9939198990427025</v>
      </c>
      <c r="AW37">
        <f t="shared" si="15"/>
        <v>82.034800346601614</v>
      </c>
      <c r="AX37">
        <f t="shared" si="16"/>
        <v>49.852419670332083</v>
      </c>
      <c r="AY37">
        <f t="shared" si="17"/>
        <v>39.547418594360352</v>
      </c>
      <c r="AZ37">
        <f t="shared" si="18"/>
        <v>7.2362706039608806</v>
      </c>
      <c r="BA37">
        <f t="shared" si="19"/>
        <v>0.20498724343401881</v>
      </c>
      <c r="BB37">
        <f t="shared" si="20"/>
        <v>3.1360272981667077</v>
      </c>
      <c r="BC37">
        <f t="shared" si="21"/>
        <v>4.100243305794173</v>
      </c>
      <c r="BD37">
        <f t="shared" si="22"/>
        <v>0.12898539346086904</v>
      </c>
      <c r="BE37">
        <f t="shared" si="23"/>
        <v>29.317940595215962</v>
      </c>
      <c r="BF37">
        <f t="shared" si="24"/>
        <v>0.76390015162021385</v>
      </c>
      <c r="BG37">
        <f t="shared" si="25"/>
        <v>38.567907565487182</v>
      </c>
      <c r="BH37">
        <f t="shared" si="26"/>
        <v>391.31568884322877</v>
      </c>
      <c r="BI37">
        <f t="shared" si="27"/>
        <v>8.1109623652844097E-3</v>
      </c>
    </row>
    <row r="38" spans="1:61">
      <c r="A38" s="1">
        <v>29</v>
      </c>
      <c r="B38" s="1" t="s">
        <v>113</v>
      </c>
      <c r="C38" s="1" t="s">
        <v>74</v>
      </c>
      <c r="D38" s="1">
        <v>0</v>
      </c>
      <c r="E38" s="1" t="s">
        <v>77</v>
      </c>
      <c r="F38" s="1" t="s">
        <v>78</v>
      </c>
      <c r="G38" s="1">
        <v>0</v>
      </c>
      <c r="H38" s="1">
        <v>6235.5</v>
      </c>
      <c r="I38" s="1">
        <v>0</v>
      </c>
      <c r="J38">
        <f t="shared" si="0"/>
        <v>25.084201202441385</v>
      </c>
      <c r="K38">
        <f t="shared" si="1"/>
        <v>0.25560199921394189</v>
      </c>
      <c r="L38">
        <f t="shared" si="2"/>
        <v>192.223410546737</v>
      </c>
      <c r="M38">
        <f t="shared" si="3"/>
        <v>14.537634784071866</v>
      </c>
      <c r="N38">
        <f t="shared" si="4"/>
        <v>5.5017565451399593</v>
      </c>
      <c r="O38">
        <f t="shared" si="5"/>
        <v>43.246513366699219</v>
      </c>
      <c r="P38" s="1">
        <v>2.5</v>
      </c>
      <c r="Q38">
        <f t="shared" si="6"/>
        <v>2.1884783655405045</v>
      </c>
      <c r="R38" s="1">
        <v>1</v>
      </c>
      <c r="S38">
        <f t="shared" si="7"/>
        <v>4.3769567310810089</v>
      </c>
      <c r="T38" s="1">
        <v>38.140663146972656</v>
      </c>
      <c r="U38" s="1">
        <v>43.246513366699219</v>
      </c>
      <c r="V38" s="1">
        <v>38.248760223388672</v>
      </c>
      <c r="W38" s="1">
        <v>399.98397827148438</v>
      </c>
      <c r="X38" s="1">
        <v>384.65621948242188</v>
      </c>
      <c r="Y38" s="1">
        <v>26.832063674926758</v>
      </c>
      <c r="Z38" s="1">
        <v>33.85009765625</v>
      </c>
      <c r="AA38" s="1">
        <v>38.976783752441406</v>
      </c>
      <c r="AB38" s="1">
        <v>49.171318054199219</v>
      </c>
      <c r="AC38" s="1">
        <v>500.33721923828125</v>
      </c>
      <c r="AD38" s="1">
        <v>60.978904724121094</v>
      </c>
      <c r="AE38" s="1">
        <v>295.13150024414062</v>
      </c>
      <c r="AF38" s="1">
        <v>97.444541931152344</v>
      </c>
      <c r="AG38" s="1">
        <v>-0.84216690063476562</v>
      </c>
      <c r="AH38" s="1">
        <v>-0.72432112693786621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111115</v>
      </c>
      <c r="AP38">
        <f t="shared" si="8"/>
        <v>2.0013488769531245</v>
      </c>
      <c r="AQ38">
        <f t="shared" si="9"/>
        <v>1.4537634784071865E-2</v>
      </c>
      <c r="AR38">
        <f t="shared" si="10"/>
        <v>316.3965133666992</v>
      </c>
      <c r="AS38">
        <f t="shared" si="11"/>
        <v>311.29066314697263</v>
      </c>
      <c r="AT38">
        <f t="shared" si="12"/>
        <v>11.58599175219797</v>
      </c>
      <c r="AU38">
        <f t="shared" si="13"/>
        <v>-5.5300659457248349</v>
      </c>
      <c r="AV38">
        <f t="shared" si="14"/>
        <v>8.8002638055780142</v>
      </c>
      <c r="AW38">
        <f t="shared" si="15"/>
        <v>90.310484622070248</v>
      </c>
      <c r="AX38">
        <f t="shared" si="16"/>
        <v>56.460386965820248</v>
      </c>
      <c r="AY38">
        <f t="shared" si="17"/>
        <v>40.693588256835938</v>
      </c>
      <c r="AZ38">
        <f t="shared" si="18"/>
        <v>7.6928082633828136</v>
      </c>
      <c r="BA38">
        <f t="shared" si="19"/>
        <v>0.24149912738742443</v>
      </c>
      <c r="BB38">
        <f t="shared" si="20"/>
        <v>3.298507260438055</v>
      </c>
      <c r="BC38">
        <f t="shared" si="21"/>
        <v>4.3943010029447587</v>
      </c>
      <c r="BD38">
        <f t="shared" si="22"/>
        <v>0.15214367057383513</v>
      </c>
      <c r="BE38">
        <f t="shared" si="23"/>
        <v>18.731122189170627</v>
      </c>
      <c r="BF38">
        <f t="shared" si="24"/>
        <v>0.49972781099285274</v>
      </c>
      <c r="BG38">
        <f t="shared" si="25"/>
        <v>37.021641741463718</v>
      </c>
      <c r="BH38">
        <f t="shared" si="26"/>
        <v>376.9194119917679</v>
      </c>
      <c r="BI38">
        <f t="shared" si="27"/>
        <v>2.4638113101690309E-2</v>
      </c>
    </row>
    <row r="39" spans="1:61">
      <c r="A39" s="1">
        <v>30</v>
      </c>
      <c r="B39" s="1" t="s">
        <v>114</v>
      </c>
      <c r="C39" s="1" t="s">
        <v>74</v>
      </c>
      <c r="D39" s="1">
        <v>0</v>
      </c>
      <c r="E39" s="1" t="s">
        <v>80</v>
      </c>
      <c r="F39" s="1" t="s">
        <v>78</v>
      </c>
      <c r="G39" s="1">
        <v>0</v>
      </c>
      <c r="H39" s="1">
        <v>6368.5</v>
      </c>
      <c r="I39" s="1">
        <v>0</v>
      </c>
      <c r="J39">
        <f t="shared" si="0"/>
        <v>29.597771452312255</v>
      </c>
      <c r="K39">
        <f t="shared" si="1"/>
        <v>0.14317514666635447</v>
      </c>
      <c r="L39">
        <f t="shared" si="2"/>
        <v>23.723204884144547</v>
      </c>
      <c r="M39">
        <f t="shared" si="3"/>
        <v>8.3188970228932089</v>
      </c>
      <c r="N39">
        <f t="shared" si="4"/>
        <v>5.5016613140182766</v>
      </c>
      <c r="O39">
        <f t="shared" si="5"/>
        <v>42.594448089599609</v>
      </c>
      <c r="P39" s="1">
        <v>2.5</v>
      </c>
      <c r="Q39">
        <f t="shared" si="6"/>
        <v>2.1884783655405045</v>
      </c>
      <c r="R39" s="1">
        <v>1</v>
      </c>
      <c r="S39">
        <f t="shared" si="7"/>
        <v>4.3769567310810089</v>
      </c>
      <c r="T39" s="1">
        <v>38.331539154052734</v>
      </c>
      <c r="U39" s="1">
        <v>42.594448089599609</v>
      </c>
      <c r="V39" s="1">
        <v>38.399932861328125</v>
      </c>
      <c r="W39" s="1">
        <v>399.57183837890625</v>
      </c>
      <c r="X39" s="1">
        <v>383.19021606445312</v>
      </c>
      <c r="Y39" s="1">
        <v>26.793373107910156</v>
      </c>
      <c r="Z39" s="1">
        <v>30.821884155273438</v>
      </c>
      <c r="AA39" s="1">
        <v>38.520183563232422</v>
      </c>
      <c r="AB39" s="1">
        <v>44.311874389648438</v>
      </c>
      <c r="AC39" s="1">
        <v>500.33950805664062</v>
      </c>
      <c r="AD39" s="1">
        <v>760.97222900390625</v>
      </c>
      <c r="AE39" s="1">
        <v>863.06341552734375</v>
      </c>
      <c r="AF39" s="1">
        <v>97.443138122558594</v>
      </c>
      <c r="AG39" s="1">
        <v>-0.84216690063476562</v>
      </c>
      <c r="AH39" s="1">
        <v>-0.72432112693786621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111115</v>
      </c>
      <c r="AP39">
        <f t="shared" si="8"/>
        <v>2.0013580322265625</v>
      </c>
      <c r="AQ39">
        <f t="shared" si="9"/>
        <v>8.3188970228932086E-3</v>
      </c>
      <c r="AR39">
        <f t="shared" si="10"/>
        <v>315.74444808959959</v>
      </c>
      <c r="AS39">
        <f t="shared" si="11"/>
        <v>311.48153915405271</v>
      </c>
      <c r="AT39">
        <f t="shared" si="12"/>
        <v>144.58472169644301</v>
      </c>
      <c r="AU39">
        <f t="shared" si="13"/>
        <v>-2.2129097139350704</v>
      </c>
      <c r="AV39">
        <f t="shared" si="14"/>
        <v>8.5050424289580864</v>
      </c>
      <c r="AW39">
        <f t="shared" si="15"/>
        <v>87.282107214783181</v>
      </c>
      <c r="AX39">
        <f t="shared" si="16"/>
        <v>56.460223059509744</v>
      </c>
      <c r="AY39">
        <f t="shared" si="17"/>
        <v>40.462993621826172</v>
      </c>
      <c r="AZ39">
        <f t="shared" si="18"/>
        <v>7.5990050572503129</v>
      </c>
      <c r="BA39">
        <f t="shared" si="19"/>
        <v>0.13864007486372645</v>
      </c>
      <c r="BB39">
        <f t="shared" si="20"/>
        <v>3.0033811149398097</v>
      </c>
      <c r="BC39">
        <f t="shared" si="21"/>
        <v>4.5956239423105032</v>
      </c>
      <c r="BD39">
        <f t="shared" si="22"/>
        <v>8.7046393416249632E-2</v>
      </c>
      <c r="BE39">
        <f t="shared" si="23"/>
        <v>2.311663530235454</v>
      </c>
      <c r="BF39">
        <f t="shared" si="24"/>
        <v>6.1909735399283447E-2</v>
      </c>
      <c r="BG39">
        <f t="shared" si="25"/>
        <v>33.430868800506609</v>
      </c>
      <c r="BH39">
        <f t="shared" si="26"/>
        <v>374.06127239067064</v>
      </c>
      <c r="BI39">
        <f t="shared" si="27"/>
        <v>2.6452329798424472E-2</v>
      </c>
    </row>
    <row r="40" spans="1:61">
      <c r="A40" s="1">
        <v>31</v>
      </c>
      <c r="B40" s="1" t="s">
        <v>115</v>
      </c>
      <c r="C40" s="1" t="s">
        <v>74</v>
      </c>
      <c r="D40" s="1">
        <v>0</v>
      </c>
      <c r="E40" s="1" t="s">
        <v>82</v>
      </c>
      <c r="F40" s="1" t="s">
        <v>78</v>
      </c>
      <c r="G40" s="1">
        <v>0</v>
      </c>
      <c r="H40" s="1">
        <v>6525.5</v>
      </c>
      <c r="I40" s="1">
        <v>0</v>
      </c>
      <c r="J40">
        <f t="shared" si="0"/>
        <v>26.596302052221947</v>
      </c>
      <c r="K40">
        <f t="shared" si="1"/>
        <v>0.13308594537872812</v>
      </c>
      <c r="L40">
        <f t="shared" si="2"/>
        <v>37.66366861288023</v>
      </c>
      <c r="M40">
        <f t="shared" si="3"/>
        <v>7.3062398849143584</v>
      </c>
      <c r="N40">
        <f t="shared" si="4"/>
        <v>5.1981954070938858</v>
      </c>
      <c r="O40">
        <f t="shared" si="5"/>
        <v>41.779060363769531</v>
      </c>
      <c r="P40" s="1">
        <v>2.5</v>
      </c>
      <c r="Q40">
        <f t="shared" si="6"/>
        <v>2.1884783655405045</v>
      </c>
      <c r="R40" s="1">
        <v>1</v>
      </c>
      <c r="S40">
        <f t="shared" si="7"/>
        <v>4.3769567310810089</v>
      </c>
      <c r="T40" s="1">
        <v>38.350227355957031</v>
      </c>
      <c r="U40" s="1">
        <v>41.779060363769531</v>
      </c>
      <c r="V40" s="1">
        <v>38.411094665527344</v>
      </c>
      <c r="W40" s="1">
        <v>399.46719360351562</v>
      </c>
      <c r="X40" s="1">
        <v>384.77328491210938</v>
      </c>
      <c r="Y40" s="1">
        <v>26.731973648071289</v>
      </c>
      <c r="Z40" s="1">
        <v>30.272129058837891</v>
      </c>
      <c r="AA40" s="1">
        <v>38.392604827880859</v>
      </c>
      <c r="AB40" s="1">
        <v>43.476997375488281</v>
      </c>
      <c r="AC40" s="1">
        <v>500.335693359375</v>
      </c>
      <c r="AD40" s="1">
        <v>225.97953796386719</v>
      </c>
      <c r="AE40" s="1">
        <v>756.16668701171875</v>
      </c>
      <c r="AF40" s="1">
        <v>97.441879272460938</v>
      </c>
      <c r="AG40" s="1">
        <v>-0.84216690063476562</v>
      </c>
      <c r="AH40" s="1">
        <v>-0.72432112693786621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8"/>
        <v>2.0013427734375</v>
      </c>
      <c r="AQ40">
        <f t="shared" si="9"/>
        <v>7.3062398849143588E-3</v>
      </c>
      <c r="AR40">
        <f t="shared" si="10"/>
        <v>314.92906036376951</v>
      </c>
      <c r="AS40">
        <f t="shared" si="11"/>
        <v>311.50022735595701</v>
      </c>
      <c r="AT40">
        <f t="shared" si="12"/>
        <v>42.936111674357562</v>
      </c>
      <c r="AU40">
        <f t="shared" si="13"/>
        <v>-2.5778351377770425</v>
      </c>
      <c r="AV40">
        <f t="shared" si="14"/>
        <v>8.1479685521655245</v>
      </c>
      <c r="AW40">
        <f t="shared" si="15"/>
        <v>83.61875420508548</v>
      </c>
      <c r="AX40">
        <f t="shared" si="16"/>
        <v>53.34662514624759</v>
      </c>
      <c r="AY40">
        <f t="shared" si="17"/>
        <v>40.064643859863281</v>
      </c>
      <c r="AZ40">
        <f t="shared" si="18"/>
        <v>7.439294816142092</v>
      </c>
      <c r="BA40">
        <f t="shared" si="19"/>
        <v>0.12915873889134888</v>
      </c>
      <c r="BB40">
        <f t="shared" si="20"/>
        <v>2.9497731450716382</v>
      </c>
      <c r="BC40">
        <f t="shared" si="21"/>
        <v>4.4895216710704542</v>
      </c>
      <c r="BD40">
        <f t="shared" si="22"/>
        <v>8.1068093738195388E-2</v>
      </c>
      <c r="BE40">
        <f t="shared" si="23"/>
        <v>3.670018649934252</v>
      </c>
      <c r="BF40">
        <f t="shared" si="24"/>
        <v>9.7885352465370445E-2</v>
      </c>
      <c r="BG40">
        <f t="shared" si="25"/>
        <v>34.346476265664926</v>
      </c>
      <c r="BH40">
        <f t="shared" si="26"/>
        <v>376.57009489299492</v>
      </c>
      <c r="BI40">
        <f t="shared" si="27"/>
        <v>2.4258146612801821E-2</v>
      </c>
    </row>
    <row r="41" spans="1:61">
      <c r="A41" s="1">
        <v>32</v>
      </c>
      <c r="B41" s="1" t="s">
        <v>116</v>
      </c>
      <c r="C41" s="1" t="s">
        <v>74</v>
      </c>
      <c r="D41" s="1">
        <v>0</v>
      </c>
      <c r="E41" s="1" t="s">
        <v>87</v>
      </c>
      <c r="F41" s="1" t="s">
        <v>85</v>
      </c>
      <c r="G41" s="1">
        <v>0</v>
      </c>
      <c r="H41" s="1">
        <v>6683</v>
      </c>
      <c r="I41" s="1">
        <v>0</v>
      </c>
      <c r="J41">
        <f t="shared" si="0"/>
        <v>30.198283277039632</v>
      </c>
      <c r="K41">
        <f t="shared" si="1"/>
        <v>0.27162260766218382</v>
      </c>
      <c r="L41">
        <f t="shared" si="2"/>
        <v>161.62469832278936</v>
      </c>
      <c r="M41">
        <f t="shared" si="3"/>
        <v>12.735691729601065</v>
      </c>
      <c r="N41">
        <f t="shared" si="4"/>
        <v>4.6073980647979438</v>
      </c>
      <c r="O41">
        <f t="shared" si="5"/>
        <v>41.828277587890625</v>
      </c>
      <c r="P41" s="1">
        <v>4</v>
      </c>
      <c r="Q41">
        <f t="shared" si="6"/>
        <v>1.8591305017471313</v>
      </c>
      <c r="R41" s="1">
        <v>1</v>
      </c>
      <c r="S41">
        <f t="shared" si="7"/>
        <v>3.7182610034942627</v>
      </c>
      <c r="T41" s="1">
        <v>38.334857940673828</v>
      </c>
      <c r="U41" s="1">
        <v>41.828277587890625</v>
      </c>
      <c r="V41" s="1">
        <v>38.354572296142578</v>
      </c>
      <c r="W41" s="1">
        <v>399.82919311523438</v>
      </c>
      <c r="X41" s="1">
        <v>371.89932250976562</v>
      </c>
      <c r="Y41" s="1">
        <v>26.74308967590332</v>
      </c>
      <c r="Z41" s="1">
        <v>36.552944183349609</v>
      </c>
      <c r="AA41" s="1">
        <v>38.440082550048828</v>
      </c>
      <c r="AB41" s="1">
        <v>52.540607452392578</v>
      </c>
      <c r="AC41" s="1">
        <v>500.3199462890625</v>
      </c>
      <c r="AD41" s="1">
        <v>1140.8701171875</v>
      </c>
      <c r="AE41" s="1">
        <v>1255.1494140625</v>
      </c>
      <c r="AF41" s="1">
        <v>97.440834045410156</v>
      </c>
      <c r="AG41" s="1">
        <v>-0.84216690063476562</v>
      </c>
      <c r="AH41" s="1">
        <v>-0.72432112693786621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8"/>
        <v>1.250799865722656</v>
      </c>
      <c r="AQ41">
        <f t="shared" si="9"/>
        <v>1.2735691729601066E-2</v>
      </c>
      <c r="AR41">
        <f t="shared" si="10"/>
        <v>314.9782775878906</v>
      </c>
      <c r="AS41">
        <f t="shared" si="11"/>
        <v>311.48485794067381</v>
      </c>
      <c r="AT41">
        <f t="shared" si="12"/>
        <v>216.76531954557868</v>
      </c>
      <c r="AU41">
        <f t="shared" si="13"/>
        <v>-3.5876461552814107</v>
      </c>
      <c r="AV41">
        <f t="shared" si="14"/>
        <v>8.1691474328388534</v>
      </c>
      <c r="AW41">
        <f t="shared" si="15"/>
        <v>83.83700234987522</v>
      </c>
      <c r="AX41">
        <f t="shared" si="16"/>
        <v>47.284058166525611</v>
      </c>
      <c r="AY41">
        <f t="shared" si="17"/>
        <v>40.081567764282227</v>
      </c>
      <c r="AZ41">
        <f t="shared" si="18"/>
        <v>7.4460204521753059</v>
      </c>
      <c r="BA41">
        <f t="shared" si="19"/>
        <v>0.25313113067099902</v>
      </c>
      <c r="BB41">
        <f t="shared" si="20"/>
        <v>3.5617493680409096</v>
      </c>
      <c r="BC41">
        <f t="shared" si="21"/>
        <v>3.8842710841343964</v>
      </c>
      <c r="BD41">
        <f t="shared" si="22"/>
        <v>0.15977050077615013</v>
      </c>
      <c r="BE41">
        <f t="shared" si="23"/>
        <v>15.7488454069104</v>
      </c>
      <c r="BF41">
        <f t="shared" si="24"/>
        <v>0.43459261294713786</v>
      </c>
      <c r="BG41">
        <f t="shared" si="25"/>
        <v>44.073082567286683</v>
      </c>
      <c r="BH41">
        <f t="shared" si="26"/>
        <v>360.93514264565931</v>
      </c>
      <c r="BI41">
        <f t="shared" si="27"/>
        <v>3.6874531598766906E-2</v>
      </c>
    </row>
    <row r="42" spans="1:61">
      <c r="A42" s="1">
        <v>33</v>
      </c>
      <c r="B42" s="1" t="s">
        <v>117</v>
      </c>
      <c r="C42" s="1" t="s">
        <v>74</v>
      </c>
      <c r="D42" s="1">
        <v>0</v>
      </c>
      <c r="E42" s="1" t="s">
        <v>89</v>
      </c>
      <c r="F42" s="1" t="s">
        <v>85</v>
      </c>
      <c r="G42" s="1">
        <v>0</v>
      </c>
      <c r="H42" s="1">
        <v>6773</v>
      </c>
      <c r="I42" s="1">
        <v>0</v>
      </c>
      <c r="J42">
        <f t="shared" ref="J42:J59" si="28">(W42-X42*(1000-Y42)/(1000-Z42))*AP42</f>
        <v>20.507782825958689</v>
      </c>
      <c r="K42">
        <f t="shared" ref="K42:K59" si="29">IF(BA42&lt;&gt;0,1/(1/BA42-1/S42),0)</f>
        <v>0.16877513559005242</v>
      </c>
      <c r="L42">
        <f t="shared" ref="L42:L59" si="30">((BD42-AQ42/2)*X42-J42)/(BD42+AQ42/2)</f>
        <v>151.55460061655239</v>
      </c>
      <c r="M42">
        <f t="shared" ref="M42:M59" si="31">AQ42*1000</f>
        <v>8.3266793435630042</v>
      </c>
      <c r="N42">
        <f t="shared" ref="N42:N59" si="32">(AV42-BB42)</f>
        <v>4.7554691307578505</v>
      </c>
      <c r="O42">
        <f t="shared" ref="O42:O59" si="33">(U42+AU42*I42)</f>
        <v>41.778282165527344</v>
      </c>
      <c r="P42" s="1">
        <v>5</v>
      </c>
      <c r="Q42">
        <f t="shared" ref="Q42:Q73" si="34">(P42*AJ42+AK42)</f>
        <v>1.6395652592182159</v>
      </c>
      <c r="R42" s="1">
        <v>1</v>
      </c>
      <c r="S42">
        <f t="shared" ref="S42:S73" si="35">Q42*(R42+1)*(R42+1)/(R42*R42+1)</f>
        <v>3.2791305184364319</v>
      </c>
      <c r="T42" s="1">
        <v>38.415660858154297</v>
      </c>
      <c r="U42" s="1">
        <v>41.778282165527344</v>
      </c>
      <c r="V42" s="1">
        <v>38.436420440673828</v>
      </c>
      <c r="W42" s="1">
        <v>399.91571044921875</v>
      </c>
      <c r="X42" s="1">
        <v>376.289306640625</v>
      </c>
      <c r="Y42" s="1">
        <v>26.780597686767578</v>
      </c>
      <c r="Z42" s="1">
        <v>34.812435150146484</v>
      </c>
      <c r="AA42" s="1">
        <v>38.326393127441406</v>
      </c>
      <c r="AB42" s="1">
        <v>49.820957183837891</v>
      </c>
      <c r="AC42" s="1">
        <v>500.30938720703125</v>
      </c>
      <c r="AD42" s="1">
        <v>1419.19482421875</v>
      </c>
      <c r="AE42" s="1">
        <v>1352.7088623046875</v>
      </c>
      <c r="AF42" s="1">
        <v>97.441184997558594</v>
      </c>
      <c r="AG42" s="1">
        <v>-0.84216690063476562</v>
      </c>
      <c r="AH42" s="1">
        <v>-0.72432112693786621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ref="AP42:AP59" si="36">AC42*0.000001/(P42*0.0001)</f>
        <v>1.0006187744140624</v>
      </c>
      <c r="AQ42">
        <f t="shared" ref="AQ42:AQ73" si="37">(Z42-Y42)/(1000-Z42)*AP42</f>
        <v>8.3266793435630045E-3</v>
      </c>
      <c r="AR42">
        <f t="shared" ref="AR42:AR59" si="38">(U42+273.15)</f>
        <v>314.92828216552732</v>
      </c>
      <c r="AS42">
        <f t="shared" ref="AS42:AS59" si="39">(T42+273.15)</f>
        <v>311.56566085815427</v>
      </c>
      <c r="AT42">
        <f t="shared" ref="AT42:AT59" si="40">(AD42*AL42+AE42*AM42)*AN42</f>
        <v>269.64701321793837</v>
      </c>
      <c r="AU42">
        <f t="shared" ref="AU42:AU73" si="41">((AT42+0.00000010773*(AS42^4-AR42^4))-AQ42*44100)/(Q42*51.4+0.00000043092*AR42^3)</f>
        <v>-1.4539505393566763</v>
      </c>
      <c r="AV42">
        <f t="shared" ref="AV42:AV59" si="42">0.61365*EXP(17.502*O42/(240.97+O42))</f>
        <v>8.147634064438785</v>
      </c>
      <c r="AW42">
        <f t="shared" ref="AW42:AW73" si="43">AV42*1000/AF42</f>
        <v>83.615917280182146</v>
      </c>
      <c r="AX42">
        <f t="shared" ref="AX42:AX73" si="44">(AW42-Z42)</f>
        <v>48.803482130035661</v>
      </c>
      <c r="AY42">
        <f t="shared" ref="AY42:AY59" si="45">IF(I42,U42,(T42+U42)/2)</f>
        <v>40.09697151184082</v>
      </c>
      <c r="AZ42">
        <f t="shared" ref="AZ42:AZ73" si="46">0.61365*EXP(17.502*AY42/(240.97+AY42))</f>
        <v>7.4521465516077336</v>
      </c>
      <c r="BA42">
        <f t="shared" ref="BA42:BA59" si="47">IF(AX42&lt;&gt;0,(1000-(AW42+Z42)/2)/AX42*AQ42,0)</f>
        <v>0.16051358517315642</v>
      </c>
      <c r="BB42">
        <f t="shared" ref="BB42:BB59" si="48">Z42*AF42/1000</f>
        <v>3.392164933680935</v>
      </c>
      <c r="BC42">
        <f t="shared" ref="BC42:BC73" si="49">(AZ42-BB42)</f>
        <v>4.0599816179267982</v>
      </c>
      <c r="BD42">
        <f t="shared" ref="BD42:BD59" si="50">1/(1.6/K42+1.37/S42)</f>
        <v>0.10103190872138171</v>
      </c>
      <c r="BE42">
        <f t="shared" ref="BE42:BE59" si="51">L42*AF42*0.001</f>
        <v>14.76765987590859</v>
      </c>
      <c r="BF42">
        <f t="shared" ref="BF42:BF59" si="52">L42/X42</f>
        <v>0.40276084901156806</v>
      </c>
      <c r="BG42">
        <f t="shared" ref="BG42:BG59" si="53">(1-AQ42*AF42/AV42/K42)*100</f>
        <v>40.996956160016772</v>
      </c>
      <c r="BH42">
        <f t="shared" ref="BH42:BH59" si="54">(X42-J42/(S42/1.35))</f>
        <v>367.84636523912036</v>
      </c>
      <c r="BI42">
        <f t="shared" ref="BI42:BI73" si="55">J42*BG42/100/BH42</f>
        <v>2.2856190869479848E-2</v>
      </c>
    </row>
    <row r="43" spans="1:61">
      <c r="A43" s="1">
        <v>34</v>
      </c>
      <c r="B43" s="1" t="s">
        <v>118</v>
      </c>
      <c r="C43" s="1" t="s">
        <v>74</v>
      </c>
      <c r="D43" s="1">
        <v>0</v>
      </c>
      <c r="E43" s="1" t="s">
        <v>77</v>
      </c>
      <c r="F43" s="1" t="s">
        <v>85</v>
      </c>
      <c r="G43" s="1">
        <v>0</v>
      </c>
      <c r="H43" s="1">
        <v>6861</v>
      </c>
      <c r="I43" s="1">
        <v>0</v>
      </c>
      <c r="J43">
        <f t="shared" si="28"/>
        <v>15.106138924097376</v>
      </c>
      <c r="K43">
        <f t="shared" si="29"/>
        <v>0.10719151937411499</v>
      </c>
      <c r="L43">
        <f t="shared" si="30"/>
        <v>127.44993207855565</v>
      </c>
      <c r="M43">
        <f t="shared" si="31"/>
        <v>5.8403418506362756</v>
      </c>
      <c r="N43">
        <f t="shared" si="32"/>
        <v>5.1594869740690434</v>
      </c>
      <c r="O43">
        <f t="shared" si="33"/>
        <v>42.184520721435547</v>
      </c>
      <c r="P43" s="1">
        <v>5</v>
      </c>
      <c r="Q43">
        <f t="shared" si="34"/>
        <v>1.6395652592182159</v>
      </c>
      <c r="R43" s="1">
        <v>1</v>
      </c>
      <c r="S43">
        <f t="shared" si="35"/>
        <v>3.2791305184364319</v>
      </c>
      <c r="T43" s="1">
        <v>38.398277282714844</v>
      </c>
      <c r="U43" s="1">
        <v>42.184520721435547</v>
      </c>
      <c r="V43" s="1">
        <v>38.441497802734375</v>
      </c>
      <c r="W43" s="1">
        <v>399.40133666992188</v>
      </c>
      <c r="X43" s="1">
        <v>382.07461547851562</v>
      </c>
      <c r="Y43" s="1">
        <v>26.827402114868164</v>
      </c>
      <c r="Z43" s="1">
        <v>32.474540710449219</v>
      </c>
      <c r="AA43" s="1">
        <v>38.429767608642578</v>
      </c>
      <c r="AB43" s="1">
        <v>46.519187927246094</v>
      </c>
      <c r="AC43" s="1">
        <v>500.31350708007812</v>
      </c>
      <c r="AD43" s="1">
        <v>539.826904296875</v>
      </c>
      <c r="AE43" s="1">
        <v>328.74853515625</v>
      </c>
      <c r="AF43" s="1">
        <v>97.441970825195312</v>
      </c>
      <c r="AG43" s="1">
        <v>-0.84216690063476562</v>
      </c>
      <c r="AH43" s="1">
        <v>-0.72432112693786621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36"/>
        <v>1.0006270141601561</v>
      </c>
      <c r="AQ43">
        <f t="shared" si="37"/>
        <v>5.8403418506362756E-3</v>
      </c>
      <c r="AR43">
        <f t="shared" si="38"/>
        <v>315.33452072143552</v>
      </c>
      <c r="AS43">
        <f t="shared" si="39"/>
        <v>311.54827728271482</v>
      </c>
      <c r="AT43">
        <f t="shared" si="40"/>
        <v>102.56711052935862</v>
      </c>
      <c r="AU43">
        <f t="shared" si="41"/>
        <v>-2.0988477182162169</v>
      </c>
      <c r="AV43">
        <f t="shared" si="42"/>
        <v>8.3238702225382539</v>
      </c>
      <c r="AW43">
        <f t="shared" si="43"/>
        <v>85.423869735462816</v>
      </c>
      <c r="AX43">
        <f t="shared" si="44"/>
        <v>52.949329025013597</v>
      </c>
      <c r="AY43">
        <f t="shared" si="45"/>
        <v>40.291399002075195</v>
      </c>
      <c r="AZ43">
        <f t="shared" si="46"/>
        <v>7.5298471028286098</v>
      </c>
      <c r="BA43">
        <f t="shared" si="47"/>
        <v>0.10379845111379081</v>
      </c>
      <c r="BB43">
        <f t="shared" si="48"/>
        <v>3.16438324846921</v>
      </c>
      <c r="BC43">
        <f t="shared" si="49"/>
        <v>4.3654638543593993</v>
      </c>
      <c r="BD43">
        <f t="shared" si="50"/>
        <v>6.5170577620488557E-2</v>
      </c>
      <c r="BE43">
        <f t="shared" si="51"/>
        <v>12.418972563271744</v>
      </c>
      <c r="BF43">
        <f t="shared" si="52"/>
        <v>0.33357340926440654</v>
      </c>
      <c r="BG43">
        <f t="shared" si="53"/>
        <v>36.217931418252711</v>
      </c>
      <c r="BH43">
        <f t="shared" si="54"/>
        <v>375.85550116364675</v>
      </c>
      <c r="BI43">
        <f t="shared" si="55"/>
        <v>1.4556474545502117E-2</v>
      </c>
    </row>
    <row r="44" spans="1:61">
      <c r="A44" s="1">
        <v>35</v>
      </c>
      <c r="B44" s="1" t="s">
        <v>119</v>
      </c>
      <c r="C44" s="1" t="s">
        <v>74</v>
      </c>
      <c r="D44" s="1">
        <v>0</v>
      </c>
      <c r="E44" s="1" t="s">
        <v>80</v>
      </c>
      <c r="F44" s="1" t="s">
        <v>85</v>
      </c>
      <c r="G44" s="1">
        <v>0</v>
      </c>
      <c r="H44" s="1">
        <v>6925</v>
      </c>
      <c r="I44" s="1">
        <v>0</v>
      </c>
      <c r="J44">
        <f t="shared" si="28"/>
        <v>17.96618729649084</v>
      </c>
      <c r="K44">
        <f t="shared" si="29"/>
        <v>-2.7227515135030346E-3</v>
      </c>
      <c r="L44">
        <f t="shared" si="30"/>
        <v>10389.495977356939</v>
      </c>
      <c r="M44">
        <f t="shared" si="31"/>
        <v>-0.17145733427281468</v>
      </c>
      <c r="N44">
        <f t="shared" si="32"/>
        <v>5.785358036733717</v>
      </c>
      <c r="O44">
        <f t="shared" si="33"/>
        <v>42.329788208007812</v>
      </c>
      <c r="P44" s="1">
        <v>5</v>
      </c>
      <c r="Q44">
        <f t="shared" si="34"/>
        <v>1.6395652592182159</v>
      </c>
      <c r="R44" s="1">
        <v>1</v>
      </c>
      <c r="S44">
        <f t="shared" si="35"/>
        <v>3.2791305184364319</v>
      </c>
      <c r="T44" s="1">
        <v>38.281890869140625</v>
      </c>
      <c r="U44" s="1">
        <v>42.329788208007812</v>
      </c>
      <c r="V44" s="1">
        <v>38.378387451171875</v>
      </c>
      <c r="W44" s="1">
        <v>399.4617919921875</v>
      </c>
      <c r="X44" s="1">
        <v>381.5721435546875</v>
      </c>
      <c r="Y44" s="1">
        <v>26.872900009155273</v>
      </c>
      <c r="Z44" s="1">
        <v>26.706125259399414</v>
      </c>
      <c r="AA44" s="1">
        <v>38.738380432128906</v>
      </c>
      <c r="AB44" s="1">
        <v>38.497966766357422</v>
      </c>
      <c r="AC44" s="1">
        <v>500.3106689453125</v>
      </c>
      <c r="AD44" s="1">
        <v>19.873525619506836</v>
      </c>
      <c r="AE44" s="1">
        <v>23.590274810791016</v>
      </c>
      <c r="AF44" s="1">
        <v>97.443145751953125</v>
      </c>
      <c r="AG44" s="1">
        <v>-0.84216690063476562</v>
      </c>
      <c r="AH44" s="1">
        <v>-0.72432112693786621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36"/>
        <v>1.0006213378906248</v>
      </c>
      <c r="AQ44">
        <f t="shared" si="37"/>
        <v>-1.7145733427281466E-4</v>
      </c>
      <c r="AR44">
        <f t="shared" si="38"/>
        <v>315.47978820800779</v>
      </c>
      <c r="AS44">
        <f t="shared" si="39"/>
        <v>311.4318908691406</v>
      </c>
      <c r="AT44">
        <f t="shared" si="40"/>
        <v>3.7759698203241214</v>
      </c>
      <c r="AU44">
        <f t="shared" si="41"/>
        <v>-0.43339074330187266</v>
      </c>
      <c r="AV44">
        <f t="shared" si="42"/>
        <v>8.3876868928552906</v>
      </c>
      <c r="AW44">
        <f t="shared" si="43"/>
        <v>86.077751576356206</v>
      </c>
      <c r="AX44">
        <f t="shared" si="44"/>
        <v>59.371626316956792</v>
      </c>
      <c r="AY44">
        <f t="shared" si="45"/>
        <v>40.305839538574219</v>
      </c>
      <c r="AZ44">
        <f t="shared" si="46"/>
        <v>7.5356459913125562</v>
      </c>
      <c r="BA44">
        <f t="shared" si="47"/>
        <v>-2.7250141670955223E-3</v>
      </c>
      <c r="BB44">
        <f t="shared" si="48"/>
        <v>2.6023288561215741</v>
      </c>
      <c r="BC44">
        <f t="shared" si="49"/>
        <v>4.9333171351909826</v>
      </c>
      <c r="BD44">
        <f t="shared" si="50"/>
        <v>-1.7029304245188956E-3</v>
      </c>
      <c r="BE44">
        <f t="shared" si="51"/>
        <v>1012.3851708109229</v>
      </c>
      <c r="BF44">
        <f t="shared" si="52"/>
        <v>27.228130126506208</v>
      </c>
      <c r="BG44">
        <f t="shared" si="53"/>
        <v>26.842788248980256</v>
      </c>
      <c r="BH44">
        <f t="shared" si="54"/>
        <v>374.17556305449205</v>
      </c>
      <c r="BI44">
        <f t="shared" si="55"/>
        <v>1.2888670689886547E-2</v>
      </c>
    </row>
    <row r="45" spans="1:61">
      <c r="A45" s="1">
        <v>36</v>
      </c>
      <c r="B45" s="1" t="s">
        <v>120</v>
      </c>
      <c r="C45" s="1" t="s">
        <v>74</v>
      </c>
      <c r="D45" s="1">
        <v>0</v>
      </c>
      <c r="E45" s="1" t="s">
        <v>89</v>
      </c>
      <c r="F45" s="1" t="s">
        <v>85</v>
      </c>
      <c r="G45" s="1">
        <v>0</v>
      </c>
      <c r="H45" s="1">
        <v>9023</v>
      </c>
      <c r="I45" s="1">
        <v>0</v>
      </c>
      <c r="J45">
        <f t="shared" si="28"/>
        <v>11.696791795214374</v>
      </c>
      <c r="K45">
        <f t="shared" si="29"/>
        <v>0.43550534159691101</v>
      </c>
      <c r="L45">
        <f t="shared" si="30"/>
        <v>323.826111885486</v>
      </c>
      <c r="M45">
        <f t="shared" si="31"/>
        <v>12.568426246591708</v>
      </c>
      <c r="N45">
        <f t="shared" si="32"/>
        <v>2.9539514412470922</v>
      </c>
      <c r="O45">
        <f t="shared" si="33"/>
        <v>38.280189514160156</v>
      </c>
      <c r="P45" s="1">
        <v>3.5</v>
      </c>
      <c r="Q45">
        <f t="shared" si="34"/>
        <v>1.9689131230115891</v>
      </c>
      <c r="R45" s="1">
        <v>1</v>
      </c>
      <c r="S45">
        <f t="shared" si="35"/>
        <v>3.9378262460231781</v>
      </c>
      <c r="T45" s="1">
        <v>35.496303558349609</v>
      </c>
      <c r="U45" s="1">
        <v>38.280189514160156</v>
      </c>
      <c r="V45" s="1">
        <v>35.362197875976562</v>
      </c>
      <c r="W45" s="1">
        <v>400.483154296875</v>
      </c>
      <c r="X45" s="1">
        <v>388.88113403320312</v>
      </c>
      <c r="Y45" s="1">
        <v>30.598960876464844</v>
      </c>
      <c r="Z45" s="1">
        <v>39.048168182373047</v>
      </c>
      <c r="AA45" s="1">
        <v>51.360820770263672</v>
      </c>
      <c r="AB45" s="1">
        <v>65.542945861816406</v>
      </c>
      <c r="AC45" s="1">
        <v>500.30471801757812</v>
      </c>
      <c r="AD45" s="1">
        <v>1560.764892578125</v>
      </c>
      <c r="AE45" s="1">
        <v>1479.191650390625</v>
      </c>
      <c r="AF45" s="1">
        <v>97.445793151855469</v>
      </c>
      <c r="AG45" s="1">
        <v>11.074886322021484</v>
      </c>
      <c r="AH45" s="1">
        <v>-1.0224587917327881</v>
      </c>
      <c r="AI45" s="1">
        <v>1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36"/>
        <v>1.4294420514787947</v>
      </c>
      <c r="AQ45">
        <f t="shared" si="37"/>
        <v>1.2568426246591708E-2</v>
      </c>
      <c r="AR45">
        <f t="shared" si="38"/>
        <v>311.43018951416013</v>
      </c>
      <c r="AS45">
        <f t="shared" si="39"/>
        <v>308.64630355834959</v>
      </c>
      <c r="AT45">
        <f t="shared" si="40"/>
        <v>296.54532586869027</v>
      </c>
      <c r="AU45">
        <f t="shared" si="41"/>
        <v>-2.5694200677609524</v>
      </c>
      <c r="AV45">
        <f t="shared" si="42"/>
        <v>6.7590311609054803</v>
      </c>
      <c r="AW45">
        <f t="shared" si="43"/>
        <v>69.361959529360988</v>
      </c>
      <c r="AX45">
        <f t="shared" si="44"/>
        <v>30.313791346987941</v>
      </c>
      <c r="AY45">
        <f t="shared" si="45"/>
        <v>36.888246536254883</v>
      </c>
      <c r="AZ45">
        <f t="shared" si="46"/>
        <v>6.2665218833045051</v>
      </c>
      <c r="BA45">
        <f t="shared" si="47"/>
        <v>0.39213682522455534</v>
      </c>
      <c r="BB45">
        <f t="shared" si="48"/>
        <v>3.8050797196583881</v>
      </c>
      <c r="BC45">
        <f t="shared" si="49"/>
        <v>2.461442163646117</v>
      </c>
      <c r="BD45">
        <f t="shared" si="50"/>
        <v>0.24864484691674604</v>
      </c>
      <c r="BE45">
        <f t="shared" si="51"/>
        <v>31.555492315962674</v>
      </c>
      <c r="BF45">
        <f t="shared" si="52"/>
        <v>0.8327123214412282</v>
      </c>
      <c r="BG45">
        <f t="shared" si="53"/>
        <v>58.393032747507625</v>
      </c>
      <c r="BH45">
        <f t="shared" si="54"/>
        <v>384.87113767049249</v>
      </c>
      <c r="BI45">
        <f t="shared" si="55"/>
        <v>1.7746489135890768E-2</v>
      </c>
    </row>
    <row r="46" spans="1:61">
      <c r="A46" s="1">
        <v>37</v>
      </c>
      <c r="B46" s="1" t="s">
        <v>121</v>
      </c>
      <c r="C46" s="1" t="s">
        <v>74</v>
      </c>
      <c r="D46" s="1">
        <v>0</v>
      </c>
      <c r="E46" s="1" t="s">
        <v>77</v>
      </c>
      <c r="F46" s="1" t="s">
        <v>85</v>
      </c>
      <c r="G46" s="1">
        <v>0</v>
      </c>
      <c r="H46" s="1">
        <v>9149.5</v>
      </c>
      <c r="I46" s="1">
        <v>0</v>
      </c>
      <c r="J46">
        <f t="shared" si="28"/>
        <v>-2.1130454004455266</v>
      </c>
      <c r="K46">
        <f t="shared" si="29"/>
        <v>7.0500604773459249E-2</v>
      </c>
      <c r="L46">
        <f t="shared" si="30"/>
        <v>420.2787859759639</v>
      </c>
      <c r="M46">
        <f t="shared" si="31"/>
        <v>3.0847576999079647</v>
      </c>
      <c r="N46">
        <f t="shared" si="32"/>
        <v>4.1066604549799672</v>
      </c>
      <c r="O46">
        <f t="shared" si="33"/>
        <v>39.699356079101562</v>
      </c>
      <c r="P46" s="1">
        <v>3.5</v>
      </c>
      <c r="Q46">
        <f t="shared" si="34"/>
        <v>1.9689131230115891</v>
      </c>
      <c r="R46" s="1">
        <v>1</v>
      </c>
      <c r="S46">
        <f t="shared" si="35"/>
        <v>3.9378262460231781</v>
      </c>
      <c r="T46" s="1">
        <v>35.992477416992188</v>
      </c>
      <c r="U46" s="1">
        <v>39.699356079101562</v>
      </c>
      <c r="V46" s="1">
        <v>35.832550048828125</v>
      </c>
      <c r="W46" s="1">
        <v>400.1556396484375</v>
      </c>
      <c r="X46" s="1">
        <v>400.76898193359375</v>
      </c>
      <c r="Y46" s="1">
        <v>30.635553359985352</v>
      </c>
      <c r="Z46" s="1">
        <v>32.722873687744141</v>
      </c>
      <c r="AA46" s="1">
        <v>50.036567687988281</v>
      </c>
      <c r="AB46" s="1">
        <v>53.445758819580078</v>
      </c>
      <c r="AC46" s="1">
        <v>500.32351684570312</v>
      </c>
      <c r="AD46" s="1">
        <v>700.3597412109375</v>
      </c>
      <c r="AE46" s="1">
        <v>654.07318115234375</v>
      </c>
      <c r="AF46" s="1">
        <v>97.446975708007812</v>
      </c>
      <c r="AG46" s="1">
        <v>11.074886322021484</v>
      </c>
      <c r="AH46" s="1">
        <v>-1.0224587917327881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36"/>
        <v>1.4294957624162945</v>
      </c>
      <c r="AQ46">
        <f t="shared" si="37"/>
        <v>3.0847576999079645E-3</v>
      </c>
      <c r="AR46">
        <f t="shared" si="38"/>
        <v>312.84935607910154</v>
      </c>
      <c r="AS46">
        <f t="shared" si="39"/>
        <v>309.14247741699216</v>
      </c>
      <c r="AT46">
        <f t="shared" si="40"/>
        <v>133.06834916029038</v>
      </c>
      <c r="AU46">
        <f t="shared" si="41"/>
        <v>-0.44597774914904958</v>
      </c>
      <c r="AV46">
        <f t="shared" si="42"/>
        <v>7.2954055323257787</v>
      </c>
      <c r="AW46">
        <f t="shared" si="43"/>
        <v>74.865386835461024</v>
      </c>
      <c r="AX46">
        <f t="shared" si="44"/>
        <v>42.142513147716883</v>
      </c>
      <c r="AY46">
        <f t="shared" si="45"/>
        <v>37.845916748046875</v>
      </c>
      <c r="AZ46">
        <f t="shared" si="46"/>
        <v>6.6018904880109188</v>
      </c>
      <c r="BA46">
        <f t="shared" si="47"/>
        <v>6.9260602284032594E-2</v>
      </c>
      <c r="BB46">
        <f t="shared" si="48"/>
        <v>3.1887450773458115</v>
      </c>
      <c r="BC46">
        <f t="shared" si="49"/>
        <v>3.4131454106651073</v>
      </c>
      <c r="BD46">
        <f t="shared" si="50"/>
        <v>4.3397600846279027E-2</v>
      </c>
      <c r="BE46">
        <f t="shared" si="51"/>
        <v>40.954896647590765</v>
      </c>
      <c r="BF46">
        <f t="shared" si="52"/>
        <v>1.0486809232297396</v>
      </c>
      <c r="BG46">
        <f t="shared" si="53"/>
        <v>41.555029806192778</v>
      </c>
      <c r="BH46">
        <f t="shared" si="54"/>
        <v>401.49339462028411</v>
      </c>
      <c r="BI46">
        <f t="shared" si="55"/>
        <v>-2.1870263813529803E-3</v>
      </c>
    </row>
    <row r="47" spans="1:61">
      <c r="A47" s="1">
        <v>38</v>
      </c>
      <c r="B47" s="1" t="s">
        <v>122</v>
      </c>
      <c r="C47" s="1" t="s">
        <v>74</v>
      </c>
      <c r="D47" s="1">
        <v>0</v>
      </c>
      <c r="E47" s="1" t="s">
        <v>80</v>
      </c>
      <c r="F47" s="1" t="s">
        <v>85</v>
      </c>
      <c r="G47" s="1">
        <v>0</v>
      </c>
      <c r="H47" s="1">
        <v>9528.5</v>
      </c>
      <c r="I47" s="1">
        <v>0</v>
      </c>
      <c r="J47">
        <f t="shared" si="28"/>
        <v>-4.3022657508836486E-2</v>
      </c>
      <c r="K47">
        <f t="shared" si="29"/>
        <v>6.3403348512696828E-3</v>
      </c>
      <c r="L47">
        <f t="shared" si="30"/>
        <v>377.11326450946041</v>
      </c>
      <c r="M47">
        <f t="shared" si="31"/>
        <v>0.34128120596947054</v>
      </c>
      <c r="N47">
        <f t="shared" si="32"/>
        <v>4.9585791003495556</v>
      </c>
      <c r="O47">
        <f t="shared" si="33"/>
        <v>41.356712341308594</v>
      </c>
      <c r="P47" s="1">
        <v>4.5</v>
      </c>
      <c r="Q47">
        <f t="shared" si="34"/>
        <v>1.7493478804826736</v>
      </c>
      <c r="R47" s="1">
        <v>1</v>
      </c>
      <c r="S47">
        <f t="shared" si="35"/>
        <v>3.4986957609653473</v>
      </c>
      <c r="T47" s="1">
        <v>36.425209045410156</v>
      </c>
      <c r="U47" s="1">
        <v>41.356712341308594</v>
      </c>
      <c r="V47" s="1">
        <v>36.372669219970703</v>
      </c>
      <c r="W47" s="1">
        <v>399.82818603515625</v>
      </c>
      <c r="X47" s="1">
        <v>399.74417114257812</v>
      </c>
      <c r="Y47" s="1">
        <v>30.588207244873047</v>
      </c>
      <c r="Z47" s="1">
        <v>30.885705947875977</v>
      </c>
      <c r="AA47" s="1">
        <v>48.784420013427734</v>
      </c>
      <c r="AB47" s="1">
        <v>49.258892059326172</v>
      </c>
      <c r="AC47" s="1">
        <v>500.28192138671875</v>
      </c>
      <c r="AD47" s="1">
        <v>74.576408386230469</v>
      </c>
      <c r="AE47" s="1">
        <v>249.50827026367188</v>
      </c>
      <c r="AF47" s="1">
        <v>97.442909240722656</v>
      </c>
      <c r="AG47" s="1">
        <v>11.074886322021484</v>
      </c>
      <c r="AH47" s="1">
        <v>-1.0224587917327881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36"/>
        <v>1.1117376030815971</v>
      </c>
      <c r="AQ47">
        <f t="shared" si="37"/>
        <v>3.4128120596947051E-4</v>
      </c>
      <c r="AR47">
        <f t="shared" si="38"/>
        <v>314.50671234130857</v>
      </c>
      <c r="AS47">
        <f t="shared" si="39"/>
        <v>309.57520904541013</v>
      </c>
      <c r="AT47">
        <f t="shared" si="40"/>
        <v>14.169517415579776</v>
      </c>
      <c r="AU47">
        <f t="shared" si="41"/>
        <v>-0.63347582663134483</v>
      </c>
      <c r="AV47">
        <f t="shared" si="42"/>
        <v>7.9681721418640823</v>
      </c>
      <c r="AW47">
        <f t="shared" si="43"/>
        <v>81.772724192578607</v>
      </c>
      <c r="AX47">
        <f t="shared" si="44"/>
        <v>50.887018244702631</v>
      </c>
      <c r="AY47">
        <f t="shared" si="45"/>
        <v>38.890960693359375</v>
      </c>
      <c r="AZ47">
        <f t="shared" si="46"/>
        <v>6.9855241577112679</v>
      </c>
      <c r="BA47">
        <f t="shared" si="47"/>
        <v>6.3288656837840167E-3</v>
      </c>
      <c r="BB47">
        <f t="shared" si="48"/>
        <v>3.0095930415145267</v>
      </c>
      <c r="BC47">
        <f t="shared" si="49"/>
        <v>3.9759311161967412</v>
      </c>
      <c r="BD47">
        <f t="shared" si="50"/>
        <v>3.9565698889398497E-3</v>
      </c>
      <c r="BE47">
        <f t="shared" si="51"/>
        <v>36.747013607067991</v>
      </c>
      <c r="BF47">
        <f t="shared" si="52"/>
        <v>0.9433865250156559</v>
      </c>
      <c r="BG47">
        <f t="shared" si="53"/>
        <v>34.174872078783658</v>
      </c>
      <c r="BH47">
        <f t="shared" si="54"/>
        <v>399.76077178224648</v>
      </c>
      <c r="BI47">
        <f t="shared" si="55"/>
        <v>-3.6779342062474579E-5</v>
      </c>
    </row>
    <row r="48" spans="1:61">
      <c r="A48" s="1">
        <v>39</v>
      </c>
      <c r="B48" s="1" t="s">
        <v>123</v>
      </c>
      <c r="C48" s="1" t="s">
        <v>74</v>
      </c>
      <c r="D48" s="1">
        <v>0</v>
      </c>
      <c r="E48" s="1" t="s">
        <v>89</v>
      </c>
      <c r="F48" s="1" t="s">
        <v>78</v>
      </c>
      <c r="G48" s="1">
        <v>0</v>
      </c>
      <c r="H48" s="1">
        <v>9855</v>
      </c>
      <c r="I48" s="1">
        <v>0</v>
      </c>
      <c r="J48">
        <f t="shared" si="28"/>
        <v>11.026913788369304</v>
      </c>
      <c r="K48">
        <f t="shared" si="29"/>
        <v>0.28856307405214765</v>
      </c>
      <c r="L48">
        <f t="shared" si="30"/>
        <v>298.04712471334648</v>
      </c>
      <c r="M48">
        <f t="shared" si="31"/>
        <v>13.322597281541926</v>
      </c>
      <c r="N48">
        <f t="shared" si="32"/>
        <v>4.5157642640431934</v>
      </c>
      <c r="O48">
        <f t="shared" si="33"/>
        <v>41.991195678710938</v>
      </c>
      <c r="P48" s="1">
        <v>3</v>
      </c>
      <c r="Q48">
        <f t="shared" si="34"/>
        <v>2.0786957442760468</v>
      </c>
      <c r="R48" s="1">
        <v>1</v>
      </c>
      <c r="S48">
        <f t="shared" si="35"/>
        <v>4.1573914885520935</v>
      </c>
      <c r="T48" s="1">
        <v>37.039241790771484</v>
      </c>
      <c r="U48" s="1">
        <v>41.991195678710938</v>
      </c>
      <c r="V48" s="1">
        <v>36.942832946777344</v>
      </c>
      <c r="W48" s="1">
        <v>399.46090698242188</v>
      </c>
      <c r="X48" s="1">
        <v>389.73495483398438</v>
      </c>
      <c r="Y48" s="1">
        <v>30.531639099121094</v>
      </c>
      <c r="Z48" s="1">
        <v>38.215324401855469</v>
      </c>
      <c r="AA48" s="1">
        <v>47.086406707763672</v>
      </c>
      <c r="AB48" s="1">
        <v>58.936313629150391</v>
      </c>
      <c r="AC48" s="1">
        <v>500.28610229492188</v>
      </c>
      <c r="AD48" s="1">
        <v>1556.20166015625</v>
      </c>
      <c r="AE48" s="1">
        <v>1461.1553955078125</v>
      </c>
      <c r="AF48" s="1">
        <v>97.443359375</v>
      </c>
      <c r="AG48" s="1">
        <v>11.074886322021484</v>
      </c>
      <c r="AH48" s="1">
        <v>-1.0224587917327881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36"/>
        <v>1.6676203409830725</v>
      </c>
      <c r="AQ48">
        <f t="shared" si="37"/>
        <v>1.3322597281541925E-2</v>
      </c>
      <c r="AR48">
        <f t="shared" si="38"/>
        <v>315.14119567871091</v>
      </c>
      <c r="AS48">
        <f t="shared" si="39"/>
        <v>310.18924179077146</v>
      </c>
      <c r="AT48">
        <f t="shared" si="40"/>
        <v>295.67831171941361</v>
      </c>
      <c r="AU48">
        <f t="shared" si="41"/>
        <v>-2.9674351487392965</v>
      </c>
      <c r="AV48">
        <f t="shared" si="42"/>
        <v>8.2395938533654025</v>
      </c>
      <c r="AW48">
        <f t="shared" si="43"/>
        <v>84.557777012348637</v>
      </c>
      <c r="AX48">
        <f t="shared" si="44"/>
        <v>46.342452610493169</v>
      </c>
      <c r="AY48">
        <f t="shared" si="45"/>
        <v>39.515218734741211</v>
      </c>
      <c r="AZ48">
        <f t="shared" si="46"/>
        <v>7.2237917447636875</v>
      </c>
      <c r="BA48">
        <f t="shared" si="47"/>
        <v>0.26983399202175234</v>
      </c>
      <c r="BB48">
        <f t="shared" si="48"/>
        <v>3.7238295893222095</v>
      </c>
      <c r="BC48">
        <f t="shared" si="49"/>
        <v>3.4999621554414779</v>
      </c>
      <c r="BD48">
        <f t="shared" si="50"/>
        <v>0.17023454039066949</v>
      </c>
      <c r="BE48">
        <f t="shared" si="51"/>
        <v>29.042713084128064</v>
      </c>
      <c r="BF48">
        <f t="shared" si="52"/>
        <v>0.76474311841057674</v>
      </c>
      <c r="BG48">
        <f t="shared" si="53"/>
        <v>45.399755529221949</v>
      </c>
      <c r="BH48">
        <f t="shared" si="54"/>
        <v>386.15426399568111</v>
      </c>
      <c r="BI48">
        <f t="shared" si="55"/>
        <v>1.2964227950086086E-2</v>
      </c>
    </row>
    <row r="49" spans="1:61">
      <c r="A49" s="1">
        <v>40</v>
      </c>
      <c r="B49" s="1" t="s">
        <v>124</v>
      </c>
      <c r="C49" s="1" t="s">
        <v>74</v>
      </c>
      <c r="D49" s="1">
        <v>0</v>
      </c>
      <c r="E49" s="1" t="s">
        <v>77</v>
      </c>
      <c r="F49" s="1" t="s">
        <v>78</v>
      </c>
      <c r="G49" s="1">
        <v>0</v>
      </c>
      <c r="H49" s="1">
        <v>10025.5</v>
      </c>
      <c r="I49" s="1">
        <v>0</v>
      </c>
      <c r="J49">
        <f t="shared" si="28"/>
        <v>-15.040375203688367</v>
      </c>
      <c r="K49">
        <f t="shared" si="29"/>
        <v>2.1640368226939422E-2</v>
      </c>
      <c r="L49">
        <f t="shared" si="30"/>
        <v>1434.7294069794632</v>
      </c>
      <c r="M49">
        <f t="shared" si="31"/>
        <v>1.344586289010842</v>
      </c>
      <c r="N49">
        <f t="shared" si="32"/>
        <v>5.7167627883332832</v>
      </c>
      <c r="O49">
        <f t="shared" si="33"/>
        <v>43.239715576171875</v>
      </c>
      <c r="P49" s="1">
        <v>3.5</v>
      </c>
      <c r="Q49">
        <f t="shared" si="34"/>
        <v>1.9689131230115891</v>
      </c>
      <c r="R49" s="1">
        <v>1</v>
      </c>
      <c r="S49">
        <f t="shared" si="35"/>
        <v>3.9378262460231781</v>
      </c>
      <c r="T49" s="1">
        <v>37.661205291748047</v>
      </c>
      <c r="U49" s="1">
        <v>43.239715576171875</v>
      </c>
      <c r="V49" s="1">
        <v>37.543167114257812</v>
      </c>
      <c r="W49" s="1">
        <v>399.44146728515625</v>
      </c>
      <c r="X49" s="1">
        <v>409.57879638671875</v>
      </c>
      <c r="Y49" s="1">
        <v>30.700807571411133</v>
      </c>
      <c r="Z49" s="1">
        <v>31.611776351928711</v>
      </c>
      <c r="AA49" s="1">
        <v>45.7711181640625</v>
      </c>
      <c r="AB49" s="1">
        <v>47.129261016845703</v>
      </c>
      <c r="AC49" s="1">
        <v>500.26800537109375</v>
      </c>
      <c r="AD49" s="1">
        <v>1329.989501953125</v>
      </c>
      <c r="AE49" s="1">
        <v>1083.8197021484375</v>
      </c>
      <c r="AF49" s="1">
        <v>97.444007873535156</v>
      </c>
      <c r="AG49" s="1">
        <v>11.074886322021484</v>
      </c>
      <c r="AH49" s="1">
        <v>-1.0224587917327881</v>
      </c>
      <c r="AI49" s="1">
        <v>0.66666668653488159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36"/>
        <v>1.4293371582031251</v>
      </c>
      <c r="AQ49">
        <f t="shared" si="37"/>
        <v>1.344586289010842E-3</v>
      </c>
      <c r="AR49">
        <f t="shared" si="38"/>
        <v>316.38971557617185</v>
      </c>
      <c r="AS49">
        <f t="shared" si="39"/>
        <v>310.81120529174802</v>
      </c>
      <c r="AT49">
        <f t="shared" si="40"/>
        <v>252.69800220015168</v>
      </c>
      <c r="AU49">
        <f t="shared" si="41"/>
        <v>1.0383736624887929</v>
      </c>
      <c r="AV49">
        <f t="shared" si="42"/>
        <v>8.7971409720670568</v>
      </c>
      <c r="AW49">
        <f t="shared" si="43"/>
        <v>90.278932117449102</v>
      </c>
      <c r="AX49">
        <f t="shared" si="44"/>
        <v>58.667155765520391</v>
      </c>
      <c r="AY49">
        <f t="shared" si="45"/>
        <v>40.450460433959961</v>
      </c>
      <c r="AZ49">
        <f t="shared" si="46"/>
        <v>7.5939352278421879</v>
      </c>
      <c r="BA49">
        <f t="shared" si="47"/>
        <v>2.1522093322104488E-2</v>
      </c>
      <c r="BB49">
        <f t="shared" si="48"/>
        <v>3.0803781837337736</v>
      </c>
      <c r="BC49">
        <f t="shared" si="49"/>
        <v>4.5135570441084143</v>
      </c>
      <c r="BD49">
        <f t="shared" si="50"/>
        <v>1.3461884819276178E-2</v>
      </c>
      <c r="BE49">
        <f t="shared" si="51"/>
        <v>139.80578363009923</v>
      </c>
      <c r="BF49">
        <f t="shared" si="52"/>
        <v>3.502938676602807</v>
      </c>
      <c r="BG49">
        <f t="shared" si="53"/>
        <v>31.176363087492888</v>
      </c>
      <c r="BH49">
        <f t="shared" si="54"/>
        <v>414.73506922772714</v>
      </c>
      <c r="BI49">
        <f t="shared" si="55"/>
        <v>-1.1306114025887753E-2</v>
      </c>
    </row>
    <row r="50" spans="1:61">
      <c r="A50" s="1">
        <v>41</v>
      </c>
      <c r="B50" s="1" t="s">
        <v>125</v>
      </c>
      <c r="C50" s="1" t="s">
        <v>74</v>
      </c>
      <c r="D50" s="1">
        <v>0</v>
      </c>
      <c r="E50" s="1" t="s">
        <v>80</v>
      </c>
      <c r="F50" s="1" t="s">
        <v>78</v>
      </c>
      <c r="G50" s="1">
        <v>0</v>
      </c>
      <c r="H50" s="1">
        <v>10199.5</v>
      </c>
      <c r="I50" s="1">
        <v>0</v>
      </c>
      <c r="J50">
        <f t="shared" si="28"/>
        <v>0.2978886024341893</v>
      </c>
      <c r="K50">
        <f t="shared" si="29"/>
        <v>0.11860274940106902</v>
      </c>
      <c r="L50">
        <f t="shared" si="30"/>
        <v>351.60950962485214</v>
      </c>
      <c r="M50">
        <f t="shared" si="31"/>
        <v>7.9026100516199058</v>
      </c>
      <c r="N50">
        <f t="shared" si="32"/>
        <v>6.2318461692055731</v>
      </c>
      <c r="O50">
        <f t="shared" si="33"/>
        <v>45.257431030273438</v>
      </c>
      <c r="P50" s="1">
        <v>3.5</v>
      </c>
      <c r="Q50">
        <f t="shared" si="34"/>
        <v>1.9689131230115891</v>
      </c>
      <c r="R50" s="1">
        <v>1</v>
      </c>
      <c r="S50">
        <f t="shared" si="35"/>
        <v>3.9378262460231781</v>
      </c>
      <c r="T50" s="1">
        <v>38.190727233886719</v>
      </c>
      <c r="U50" s="1">
        <v>45.257431030273438</v>
      </c>
      <c r="V50" s="1">
        <v>38.089103698730469</v>
      </c>
      <c r="W50" s="1">
        <v>399.04742431640625</v>
      </c>
      <c r="X50" s="1">
        <v>396.64596557617188</v>
      </c>
      <c r="Y50" s="1">
        <v>30.952676773071289</v>
      </c>
      <c r="Z50" s="1">
        <v>36.281051635742188</v>
      </c>
      <c r="AA50" s="1">
        <v>44.840805053710938</v>
      </c>
      <c r="AB50" s="1">
        <v>52.559963226318359</v>
      </c>
      <c r="AC50" s="1">
        <v>500.25820922851562</v>
      </c>
      <c r="AD50" s="1">
        <v>64.798271179199219</v>
      </c>
      <c r="AE50" s="1">
        <v>433.95724487304688</v>
      </c>
      <c r="AF50" s="1">
        <v>97.444572448730469</v>
      </c>
      <c r="AG50" s="1">
        <v>11.074886322021484</v>
      </c>
      <c r="AH50" s="1">
        <v>-1.0224587917327881</v>
      </c>
      <c r="AI50" s="1">
        <v>0.66666668653488159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36"/>
        <v>1.4293091692243305</v>
      </c>
      <c r="AQ50">
        <f t="shared" si="37"/>
        <v>7.9026100516199054E-3</v>
      </c>
      <c r="AR50">
        <f t="shared" si="38"/>
        <v>318.40743103027341</v>
      </c>
      <c r="AS50">
        <f t="shared" si="39"/>
        <v>311.3407272338867</v>
      </c>
      <c r="AT50">
        <f t="shared" si="40"/>
        <v>12.311671369556734</v>
      </c>
      <c r="AU50">
        <f t="shared" si="41"/>
        <v>-3.7465112066907653</v>
      </c>
      <c r="AV50">
        <f t="shared" si="42"/>
        <v>9.7672377338407834</v>
      </c>
      <c r="AW50">
        <f t="shared" si="43"/>
        <v>100.23377894114854</v>
      </c>
      <c r="AX50">
        <f t="shared" si="44"/>
        <v>63.952727305406356</v>
      </c>
      <c r="AY50">
        <f t="shared" si="45"/>
        <v>41.724079132080078</v>
      </c>
      <c r="AZ50">
        <f t="shared" si="46"/>
        <v>8.1243655746893371</v>
      </c>
      <c r="BA50">
        <f t="shared" si="47"/>
        <v>0.11513501653027051</v>
      </c>
      <c r="BB50">
        <f t="shared" si="48"/>
        <v>3.5353915646352108</v>
      </c>
      <c r="BC50">
        <f t="shared" si="49"/>
        <v>4.5889740100541268</v>
      </c>
      <c r="BD50">
        <f t="shared" si="50"/>
        <v>7.2263106708565131E-2</v>
      </c>
      <c r="BE50">
        <f t="shared" si="51"/>
        <v>34.2624383343015</v>
      </c>
      <c r="BF50">
        <f t="shared" si="52"/>
        <v>0.88645679053888937</v>
      </c>
      <c r="BG50">
        <f t="shared" si="53"/>
        <v>33.524487902578024</v>
      </c>
      <c r="BH50">
        <f t="shared" si="54"/>
        <v>396.54384080271541</v>
      </c>
      <c r="BI50">
        <f t="shared" si="55"/>
        <v>2.5184006964791745E-4</v>
      </c>
    </row>
    <row r="51" spans="1:61">
      <c r="A51" s="1">
        <v>42</v>
      </c>
      <c r="B51" s="1" t="s">
        <v>126</v>
      </c>
      <c r="C51" s="1" t="s">
        <v>74</v>
      </c>
      <c r="D51" s="1">
        <v>0</v>
      </c>
      <c r="E51" s="1" t="s">
        <v>82</v>
      </c>
      <c r="F51" s="1" t="s">
        <v>78</v>
      </c>
      <c r="G51" s="1">
        <v>0</v>
      </c>
      <c r="H51" s="1">
        <v>10316.5</v>
      </c>
      <c r="I51" s="1">
        <v>0</v>
      </c>
      <c r="J51">
        <f t="shared" si="28"/>
        <v>-0.85665628760309387</v>
      </c>
      <c r="K51">
        <f t="shared" si="29"/>
        <v>1.157053649175745E-2</v>
      </c>
      <c r="L51">
        <f t="shared" si="30"/>
        <v>467.31613328162922</v>
      </c>
      <c r="M51">
        <f t="shared" si="31"/>
        <v>0.86307887785486215</v>
      </c>
      <c r="N51">
        <f t="shared" si="32"/>
        <v>6.8045212722118462</v>
      </c>
      <c r="O51">
        <f t="shared" si="33"/>
        <v>45.508075714111328</v>
      </c>
      <c r="P51" s="1">
        <v>3.5</v>
      </c>
      <c r="Q51">
        <f t="shared" si="34"/>
        <v>1.9689131230115891</v>
      </c>
      <c r="R51" s="1">
        <v>1</v>
      </c>
      <c r="S51">
        <f t="shared" si="35"/>
        <v>3.9378262460231781</v>
      </c>
      <c r="T51" s="1">
        <v>38.322612762451172</v>
      </c>
      <c r="U51" s="1">
        <v>45.508075714111328</v>
      </c>
      <c r="V51" s="1">
        <v>38.260726928710938</v>
      </c>
      <c r="W51" s="1">
        <v>400.11514282226562</v>
      </c>
      <c r="X51" s="1">
        <v>400.47265625</v>
      </c>
      <c r="Y51" s="1">
        <v>31.119300842285156</v>
      </c>
      <c r="Z51" s="1">
        <v>31.703977584838867</v>
      </c>
      <c r="AA51" s="1">
        <v>44.762680053710938</v>
      </c>
      <c r="AB51" s="1">
        <v>45.603691101074219</v>
      </c>
      <c r="AC51" s="1">
        <v>500.27737426757812</v>
      </c>
      <c r="AD51" s="1">
        <v>49.544422149658203</v>
      </c>
      <c r="AE51" s="1">
        <v>25.421880722045898</v>
      </c>
      <c r="AF51" s="1">
        <v>97.446662902832031</v>
      </c>
      <c r="AG51" s="1">
        <v>11.074886322021484</v>
      </c>
      <c r="AH51" s="1">
        <v>-1.0224587917327881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36"/>
        <v>1.4293639264787947</v>
      </c>
      <c r="AQ51">
        <f t="shared" si="37"/>
        <v>8.6307887785486213E-4</v>
      </c>
      <c r="AR51">
        <f t="shared" si="38"/>
        <v>318.65807571411131</v>
      </c>
      <c r="AS51">
        <f t="shared" si="39"/>
        <v>311.47261276245115</v>
      </c>
      <c r="AT51">
        <f t="shared" si="40"/>
        <v>9.4134400903119513</v>
      </c>
      <c r="AU51">
        <f t="shared" si="41"/>
        <v>-1.0899294294526269</v>
      </c>
      <c r="AV51">
        <f t="shared" si="42"/>
        <v>9.8939680886005821</v>
      </c>
      <c r="AW51">
        <f t="shared" si="43"/>
        <v>101.53213864764415</v>
      </c>
      <c r="AX51">
        <f t="shared" si="44"/>
        <v>69.828161062805279</v>
      </c>
      <c r="AY51">
        <f t="shared" si="45"/>
        <v>41.91534423828125</v>
      </c>
      <c r="AZ51">
        <f t="shared" si="46"/>
        <v>8.206730231112827</v>
      </c>
      <c r="BA51">
        <f t="shared" si="47"/>
        <v>1.1536638323991729E-2</v>
      </c>
      <c r="BB51">
        <f t="shared" si="48"/>
        <v>3.0894468163887359</v>
      </c>
      <c r="BC51">
        <f t="shared" si="49"/>
        <v>5.1172834147240911</v>
      </c>
      <c r="BD51">
        <f t="shared" si="50"/>
        <v>7.2134368478908558E-3</v>
      </c>
      <c r="BE51">
        <f t="shared" si="51"/>
        <v>45.538397708949844</v>
      </c>
      <c r="BF51">
        <f t="shared" si="52"/>
        <v>1.1669114632133619</v>
      </c>
      <c r="BG51">
        <f t="shared" si="53"/>
        <v>26.532805160589657</v>
      </c>
      <c r="BH51">
        <f t="shared" si="54"/>
        <v>400.76634264345938</v>
      </c>
      <c r="BI51">
        <f t="shared" si="55"/>
        <v>-5.6715077964489085E-4</v>
      </c>
    </row>
    <row r="52" spans="1:61">
      <c r="A52" s="1">
        <v>43</v>
      </c>
      <c r="B52" s="1" t="s">
        <v>127</v>
      </c>
      <c r="C52" s="1" t="s">
        <v>74</v>
      </c>
      <c r="D52" s="1">
        <v>0</v>
      </c>
      <c r="E52" s="1" t="s">
        <v>89</v>
      </c>
      <c r="F52" s="1" t="s">
        <v>93</v>
      </c>
      <c r="G52" s="1">
        <v>0</v>
      </c>
      <c r="H52" s="1">
        <v>10575</v>
      </c>
      <c r="I52" s="1">
        <v>0</v>
      </c>
      <c r="J52">
        <f t="shared" si="28"/>
        <v>-0.88007379249025697</v>
      </c>
      <c r="K52">
        <f t="shared" si="29"/>
        <v>0.18001270173545197</v>
      </c>
      <c r="L52">
        <f t="shared" si="30"/>
        <v>363.22679573340901</v>
      </c>
      <c r="M52">
        <f t="shared" si="31"/>
        <v>12.213980550664731</v>
      </c>
      <c r="N52">
        <f t="shared" si="32"/>
        <v>6.3994777250351689</v>
      </c>
      <c r="O52">
        <f t="shared" si="33"/>
        <v>45.823677062988281</v>
      </c>
      <c r="P52" s="1">
        <v>2.5</v>
      </c>
      <c r="Q52">
        <f t="shared" si="34"/>
        <v>2.1884783655405045</v>
      </c>
      <c r="R52" s="1">
        <v>1</v>
      </c>
      <c r="S52">
        <f t="shared" si="35"/>
        <v>4.3769567310810089</v>
      </c>
      <c r="T52" s="1">
        <v>38.451301574707031</v>
      </c>
      <c r="U52" s="1">
        <v>45.823677062988281</v>
      </c>
      <c r="V52" s="1">
        <v>38.425910949707031</v>
      </c>
      <c r="W52" s="1">
        <v>399.88705444335938</v>
      </c>
      <c r="X52" s="1">
        <v>397.89816284179688</v>
      </c>
      <c r="Y52" s="1">
        <v>31.643810272216797</v>
      </c>
      <c r="Z52" s="1">
        <v>37.518627166748047</v>
      </c>
      <c r="AA52" s="1">
        <v>45.201908111572266</v>
      </c>
      <c r="AB52" s="1">
        <v>53.593852996826172</v>
      </c>
      <c r="AC52" s="1">
        <v>500.25936889648438</v>
      </c>
      <c r="AD52" s="1">
        <v>57.579135894775391</v>
      </c>
      <c r="AE52" s="1">
        <v>69.555038452148438</v>
      </c>
      <c r="AF52" s="1">
        <v>97.4471435546875</v>
      </c>
      <c r="AG52" s="1">
        <v>11.074886322021484</v>
      </c>
      <c r="AH52" s="1">
        <v>-1.0224587917327881</v>
      </c>
      <c r="AI52" s="1">
        <v>1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36"/>
        <v>2.0010374755859375</v>
      </c>
      <c r="AQ52">
        <f t="shared" si="37"/>
        <v>1.2213980550664732E-2</v>
      </c>
      <c r="AR52">
        <f t="shared" si="38"/>
        <v>318.97367706298826</v>
      </c>
      <c r="AS52">
        <f t="shared" si="39"/>
        <v>311.60130157470701</v>
      </c>
      <c r="AT52">
        <f t="shared" si="40"/>
        <v>10.940035682727967</v>
      </c>
      <c r="AU52">
        <f t="shared" si="41"/>
        <v>-4.9597970462763881</v>
      </c>
      <c r="AV52">
        <f t="shared" si="42"/>
        <v>10.055560772528064</v>
      </c>
      <c r="AW52">
        <f t="shared" si="43"/>
        <v>103.18989767909274</v>
      </c>
      <c r="AX52">
        <f t="shared" si="44"/>
        <v>65.671270512344691</v>
      </c>
      <c r="AY52">
        <f t="shared" si="45"/>
        <v>42.137489318847656</v>
      </c>
      <c r="AZ52">
        <f t="shared" si="46"/>
        <v>8.3032993913845665</v>
      </c>
      <c r="BA52">
        <f t="shared" si="47"/>
        <v>0.17290170982211167</v>
      </c>
      <c r="BB52">
        <f t="shared" si="48"/>
        <v>3.6560830474928951</v>
      </c>
      <c r="BC52">
        <f t="shared" si="49"/>
        <v>4.6472163438916709</v>
      </c>
      <c r="BD52">
        <f t="shared" si="50"/>
        <v>0.10868071385998709</v>
      </c>
      <c r="BE52">
        <f t="shared" si="51"/>
        <v>35.395413706742666</v>
      </c>
      <c r="BF52">
        <f t="shared" si="52"/>
        <v>0.91286371653298359</v>
      </c>
      <c r="BG52">
        <f t="shared" si="53"/>
        <v>34.246800186253779</v>
      </c>
      <c r="BH52">
        <f t="shared" si="54"/>
        <v>398.16960706499998</v>
      </c>
      <c r="BI52">
        <f t="shared" si="55"/>
        <v>-7.5695660306016749E-4</v>
      </c>
    </row>
    <row r="53" spans="1:61">
      <c r="A53" s="1">
        <v>44</v>
      </c>
      <c r="B53" s="1" t="s">
        <v>128</v>
      </c>
      <c r="C53" s="1" t="s">
        <v>74</v>
      </c>
      <c r="D53" s="1">
        <v>0</v>
      </c>
      <c r="E53" s="1" t="s">
        <v>77</v>
      </c>
      <c r="F53" s="1" t="s">
        <v>93</v>
      </c>
      <c r="G53" s="1">
        <v>0</v>
      </c>
      <c r="H53" s="1">
        <v>10742</v>
      </c>
      <c r="I53" s="1">
        <v>0</v>
      </c>
      <c r="J53">
        <f t="shared" si="28"/>
        <v>6.9261901283111217E-3</v>
      </c>
      <c r="K53">
        <f t="shared" si="29"/>
        <v>0.12661159782619763</v>
      </c>
      <c r="L53">
        <f t="shared" si="30"/>
        <v>352.52509890647576</v>
      </c>
      <c r="M53">
        <f t="shared" si="31"/>
        <v>9.1658280682318889</v>
      </c>
      <c r="N53">
        <f t="shared" si="32"/>
        <v>6.7508438888798263</v>
      </c>
      <c r="O53">
        <f t="shared" si="33"/>
        <v>46.621360778808594</v>
      </c>
      <c r="P53" s="1">
        <v>3.5</v>
      </c>
      <c r="Q53">
        <f t="shared" si="34"/>
        <v>1.9689131230115891</v>
      </c>
      <c r="R53" s="1">
        <v>1</v>
      </c>
      <c r="S53">
        <f t="shared" si="35"/>
        <v>3.9378262460231781</v>
      </c>
      <c r="T53" s="1">
        <v>38.949703216552734</v>
      </c>
      <c r="U53" s="1">
        <v>46.621360778808594</v>
      </c>
      <c r="V53" s="1">
        <v>38.918605804443359</v>
      </c>
      <c r="W53" s="1">
        <v>399.78460693359375</v>
      </c>
      <c r="X53" s="1">
        <v>397.23239135742188</v>
      </c>
      <c r="Y53" s="1">
        <v>32.041473388671875</v>
      </c>
      <c r="Z53" s="1">
        <v>38.209239959716797</v>
      </c>
      <c r="AA53" s="1">
        <v>44.555877685546875</v>
      </c>
      <c r="AB53" s="1">
        <v>53.132583618164062</v>
      </c>
      <c r="AC53" s="1">
        <v>500.25613403320312</v>
      </c>
      <c r="AD53" s="1">
        <v>244.99923706054688</v>
      </c>
      <c r="AE53" s="1">
        <v>492.72467041015625</v>
      </c>
      <c r="AF53" s="1">
        <v>97.446220397949219</v>
      </c>
      <c r="AG53" s="1">
        <v>11.074886322021484</v>
      </c>
      <c r="AH53" s="1">
        <v>-1.0224587917327881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si="36"/>
        <v>1.429303240094866</v>
      </c>
      <c r="AQ53">
        <f t="shared" si="37"/>
        <v>9.165828068231888E-3</v>
      </c>
      <c r="AR53">
        <f t="shared" si="38"/>
        <v>319.77136077880857</v>
      </c>
      <c r="AS53">
        <f t="shared" si="39"/>
        <v>312.09970321655271</v>
      </c>
      <c r="AT53">
        <f t="shared" si="40"/>
        <v>46.549854457380206</v>
      </c>
      <c r="AU53">
        <f t="shared" si="41"/>
        <v>-4.0065978321110576</v>
      </c>
      <c r="AV53">
        <f t="shared" si="42"/>
        <v>10.474189907232518</v>
      </c>
      <c r="AW53">
        <f t="shared" si="43"/>
        <v>107.48687701234793</v>
      </c>
      <c r="AX53">
        <f t="shared" si="44"/>
        <v>69.277637052631135</v>
      </c>
      <c r="AY53">
        <f t="shared" si="45"/>
        <v>42.785531997680664</v>
      </c>
      <c r="AZ53">
        <f t="shared" si="46"/>
        <v>8.5906538730610276</v>
      </c>
      <c r="BA53">
        <f t="shared" si="47"/>
        <v>0.12266751076668916</v>
      </c>
      <c r="BB53">
        <f t="shared" si="48"/>
        <v>3.7233460183526912</v>
      </c>
      <c r="BC53">
        <f t="shared" si="49"/>
        <v>4.8673078547083364</v>
      </c>
      <c r="BD53">
        <f t="shared" si="50"/>
        <v>7.7012051629384889E-2</v>
      </c>
      <c r="BE53">
        <f t="shared" si="51"/>
        <v>34.352238483849291</v>
      </c>
      <c r="BF53">
        <f t="shared" si="52"/>
        <v>0.88745305412236797</v>
      </c>
      <c r="BG53">
        <f t="shared" si="53"/>
        <v>32.64919791465897</v>
      </c>
      <c r="BH53">
        <f t="shared" si="54"/>
        <v>397.23001686040521</v>
      </c>
      <c r="BI53">
        <f t="shared" si="55"/>
        <v>5.6927861112080898E-6</v>
      </c>
    </row>
    <row r="54" spans="1:61">
      <c r="A54" s="1">
        <v>45</v>
      </c>
      <c r="B54" s="1" t="s">
        <v>129</v>
      </c>
      <c r="C54" s="1" t="s">
        <v>74</v>
      </c>
      <c r="D54" s="1">
        <v>0</v>
      </c>
      <c r="E54" s="1" t="s">
        <v>80</v>
      </c>
      <c r="F54" s="1" t="s">
        <v>93</v>
      </c>
      <c r="G54" s="1">
        <v>0</v>
      </c>
      <c r="H54" s="1">
        <v>10903.5</v>
      </c>
      <c r="I54" s="1">
        <v>0</v>
      </c>
      <c r="J54">
        <f t="shared" si="28"/>
        <v>-0.515926625756571</v>
      </c>
      <c r="K54">
        <f t="shared" si="29"/>
        <v>8.6268472403456975E-2</v>
      </c>
      <c r="L54">
        <f t="shared" si="30"/>
        <v>359.26615491757451</v>
      </c>
      <c r="M54">
        <f t="shared" si="31"/>
        <v>6.7981945031695092</v>
      </c>
      <c r="N54">
        <f t="shared" si="32"/>
        <v>7.2650435954449684</v>
      </c>
      <c r="O54">
        <f t="shared" si="33"/>
        <v>47.335918426513672</v>
      </c>
      <c r="P54" s="1">
        <v>3.5</v>
      </c>
      <c r="Q54">
        <f t="shared" si="34"/>
        <v>1.9689131230115891</v>
      </c>
      <c r="R54" s="1">
        <v>1</v>
      </c>
      <c r="S54">
        <f t="shared" si="35"/>
        <v>3.9378262460231781</v>
      </c>
      <c r="T54" s="1">
        <v>39.121036529541016</v>
      </c>
      <c r="U54" s="1">
        <v>47.335918426513672</v>
      </c>
      <c r="V54" s="1">
        <v>39.104373931884766</v>
      </c>
      <c r="W54" s="1">
        <v>399.69644165039062</v>
      </c>
      <c r="X54" s="1">
        <v>398.16366577148438</v>
      </c>
      <c r="Y54" s="1">
        <v>32.3306884765625</v>
      </c>
      <c r="Z54" s="1">
        <v>36.911289215087891</v>
      </c>
      <c r="AA54" s="1">
        <v>44.545368194580078</v>
      </c>
      <c r="AB54" s="1">
        <v>50.856540679931641</v>
      </c>
      <c r="AC54" s="1">
        <v>500.27117919921875</v>
      </c>
      <c r="AD54" s="1">
        <v>81.190841674804688</v>
      </c>
      <c r="AE54" s="1">
        <v>391.03665161132812</v>
      </c>
      <c r="AF54" s="1">
        <v>97.445686340332031</v>
      </c>
      <c r="AG54" s="1">
        <v>11.074886322021484</v>
      </c>
      <c r="AH54" s="1">
        <v>-1.0224587917327881</v>
      </c>
      <c r="AI54" s="1">
        <v>1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36"/>
        <v>1.4293462262834822</v>
      </c>
      <c r="AQ54">
        <f t="shared" si="37"/>
        <v>6.7981945031695091E-3</v>
      </c>
      <c r="AR54">
        <f t="shared" si="38"/>
        <v>320.48591842651365</v>
      </c>
      <c r="AS54">
        <f t="shared" si="39"/>
        <v>312.27103652954099</v>
      </c>
      <c r="AT54">
        <f t="shared" si="40"/>
        <v>15.42625972463884</v>
      </c>
      <c r="AU54">
        <f t="shared" si="41"/>
        <v>-3.4362328651656782</v>
      </c>
      <c r="AV54">
        <f t="shared" si="42"/>
        <v>10.861889506715704</v>
      </c>
      <c r="AW54">
        <f t="shared" si="43"/>
        <v>111.46608859401148</v>
      </c>
      <c r="AX54">
        <f t="shared" si="44"/>
        <v>74.55479937892359</v>
      </c>
      <c r="AY54">
        <f t="shared" si="45"/>
        <v>43.228477478027344</v>
      </c>
      <c r="AZ54">
        <f t="shared" si="46"/>
        <v>8.7919804106791659</v>
      </c>
      <c r="BA54">
        <f t="shared" si="47"/>
        <v>8.4419050396378606E-2</v>
      </c>
      <c r="BB54">
        <f t="shared" si="48"/>
        <v>3.5968459112707349</v>
      </c>
      <c r="BC54">
        <f t="shared" si="49"/>
        <v>5.1951344994084305</v>
      </c>
      <c r="BD54">
        <f t="shared" si="50"/>
        <v>5.2925006017679875E-2</v>
      </c>
      <c r="BE54">
        <f t="shared" si="51"/>
        <v>35.008937044795104</v>
      </c>
      <c r="BF54">
        <f t="shared" si="52"/>
        <v>0.90230773373421247</v>
      </c>
      <c r="BG54">
        <f t="shared" si="53"/>
        <v>29.303369304192195</v>
      </c>
      <c r="BH54">
        <f t="shared" si="54"/>
        <v>398.34054024518031</v>
      </c>
      <c r="BI54">
        <f t="shared" si="55"/>
        <v>-3.7953426580947854E-4</v>
      </c>
    </row>
    <row r="55" spans="1:61">
      <c r="A55" s="1">
        <v>46</v>
      </c>
      <c r="B55" s="1" t="s">
        <v>130</v>
      </c>
      <c r="C55" s="1" t="s">
        <v>74</v>
      </c>
      <c r="D55" s="1">
        <v>0</v>
      </c>
      <c r="E55" s="1" t="s">
        <v>82</v>
      </c>
      <c r="F55" s="1" t="s">
        <v>93</v>
      </c>
      <c r="G55" s="1">
        <v>0</v>
      </c>
      <c r="H55" s="1">
        <v>11059</v>
      </c>
      <c r="I55" s="1">
        <v>0</v>
      </c>
      <c r="J55">
        <f t="shared" si="28"/>
        <v>-5.5564669672215688E-3</v>
      </c>
      <c r="K55">
        <f t="shared" si="29"/>
        <v>2.7320701460845967E-3</v>
      </c>
      <c r="L55">
        <f t="shared" si="30"/>
        <v>352.58454781370222</v>
      </c>
      <c r="M55">
        <f t="shared" si="31"/>
        <v>0.2266880192226963</v>
      </c>
      <c r="N55">
        <f t="shared" si="32"/>
        <v>7.514540336516478</v>
      </c>
      <c r="O55">
        <f t="shared" si="33"/>
        <v>47.049999237060547</v>
      </c>
      <c r="P55" s="1">
        <v>4.5</v>
      </c>
      <c r="Q55">
        <f t="shared" si="34"/>
        <v>1.7493478804826736</v>
      </c>
      <c r="R55" s="1">
        <v>1</v>
      </c>
      <c r="S55">
        <f t="shared" si="35"/>
        <v>3.4986957609653473</v>
      </c>
      <c r="T55" s="1">
        <v>39.106704711914062</v>
      </c>
      <c r="U55" s="1">
        <v>47.049999237060547</v>
      </c>
      <c r="V55" s="1">
        <v>39.108528137207031</v>
      </c>
      <c r="W55" s="1">
        <v>399.34487915039062</v>
      </c>
      <c r="X55" s="1">
        <v>399.26846313476562</v>
      </c>
      <c r="Y55" s="1">
        <v>32.547454833984375</v>
      </c>
      <c r="Z55" s="1">
        <v>32.744686126708984</v>
      </c>
      <c r="AA55" s="1">
        <v>44.877567291259766</v>
      </c>
      <c r="AB55" s="1">
        <v>45.149517059326172</v>
      </c>
      <c r="AC55" s="1">
        <v>500.272216796875</v>
      </c>
      <c r="AD55" s="1">
        <v>23.193748474121094</v>
      </c>
      <c r="AE55" s="1">
        <v>25.084047317504883</v>
      </c>
      <c r="AF55" s="1">
        <v>97.443466186523438</v>
      </c>
      <c r="AG55" s="1">
        <v>11.074886322021484</v>
      </c>
      <c r="AH55" s="1">
        <v>-1.0224587917327881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36"/>
        <v>1.1117160373263888</v>
      </c>
      <c r="AQ55">
        <f t="shared" si="37"/>
        <v>2.2668801922269631E-4</v>
      </c>
      <c r="AR55">
        <f t="shared" si="38"/>
        <v>320.19999923706052</v>
      </c>
      <c r="AS55">
        <f t="shared" si="39"/>
        <v>312.25670471191404</v>
      </c>
      <c r="AT55">
        <f t="shared" si="40"/>
        <v>4.4068121547848023</v>
      </c>
      <c r="AU55">
        <f t="shared" si="41"/>
        <v>-1.0940467581203455</v>
      </c>
      <c r="AV55">
        <f t="shared" si="42"/>
        <v>10.705296051892768</v>
      </c>
      <c r="AW55">
        <f t="shared" si="43"/>
        <v>109.86160971943468</v>
      </c>
      <c r="AX55">
        <f t="shared" si="44"/>
        <v>77.116923592725698</v>
      </c>
      <c r="AY55">
        <f t="shared" si="45"/>
        <v>43.078351974487305</v>
      </c>
      <c r="AZ55">
        <f t="shared" si="46"/>
        <v>8.7232932099387614</v>
      </c>
      <c r="BA55">
        <f t="shared" si="47"/>
        <v>2.7299383850878955E-3</v>
      </c>
      <c r="BB55">
        <f t="shared" si="48"/>
        <v>3.19075571537629</v>
      </c>
      <c r="BC55">
        <f t="shared" si="49"/>
        <v>5.5325374945624715</v>
      </c>
      <c r="BD55">
        <f t="shared" si="50"/>
        <v>1.706402888107804E-3</v>
      </c>
      <c r="BE55">
        <f t="shared" si="51"/>
        <v>34.357060462775145</v>
      </c>
      <c r="BF55">
        <f t="shared" si="52"/>
        <v>0.8830763768454557</v>
      </c>
      <c r="BG55">
        <f t="shared" si="53"/>
        <v>24.474994799379623</v>
      </c>
      <c r="BH55">
        <f t="shared" si="54"/>
        <v>399.27060714239542</v>
      </c>
      <c r="BI55">
        <f t="shared" si="55"/>
        <v>-3.4060734171992695E-6</v>
      </c>
    </row>
    <row r="56" spans="1:61">
      <c r="A56" s="1">
        <v>47</v>
      </c>
      <c r="B56" s="1" t="s">
        <v>131</v>
      </c>
      <c r="C56" s="1" t="s">
        <v>74</v>
      </c>
      <c r="D56" s="1">
        <v>0</v>
      </c>
      <c r="E56" s="1" t="s">
        <v>89</v>
      </c>
      <c r="F56" s="1" t="s">
        <v>99</v>
      </c>
      <c r="G56" s="1">
        <v>0</v>
      </c>
      <c r="H56" s="1">
        <v>11411</v>
      </c>
      <c r="I56" s="1">
        <v>0</v>
      </c>
      <c r="J56">
        <f t="shared" si="28"/>
        <v>10.016438634205992</v>
      </c>
      <c r="K56">
        <f t="shared" si="29"/>
        <v>9.649488449249316E-2</v>
      </c>
      <c r="L56">
        <f t="shared" si="30"/>
        <v>189.39416205346092</v>
      </c>
      <c r="M56">
        <f t="shared" si="31"/>
        <v>7.258910494295681</v>
      </c>
      <c r="N56">
        <f t="shared" si="32"/>
        <v>6.9419353496591816</v>
      </c>
      <c r="O56">
        <f t="shared" si="33"/>
        <v>46.710636138916016</v>
      </c>
      <c r="P56" s="1">
        <v>2</v>
      </c>
      <c r="Q56">
        <f t="shared" si="34"/>
        <v>2.2982609868049622</v>
      </c>
      <c r="R56" s="1">
        <v>1</v>
      </c>
      <c r="S56">
        <f t="shared" si="35"/>
        <v>4.5965219736099243</v>
      </c>
      <c r="T56" s="1">
        <v>39.274654388427734</v>
      </c>
      <c r="U56" s="1">
        <v>46.710636138916016</v>
      </c>
      <c r="V56" s="1">
        <v>39.191295623779297</v>
      </c>
      <c r="W56" s="1">
        <v>399.3662109375</v>
      </c>
      <c r="X56" s="1">
        <v>394.217529296875</v>
      </c>
      <c r="Y56" s="1">
        <v>33.947319030761719</v>
      </c>
      <c r="Z56" s="1">
        <v>36.742824554443359</v>
      </c>
      <c r="AA56" s="1">
        <v>46.38311767578125</v>
      </c>
      <c r="AB56" s="1">
        <v>50.202693939208984</v>
      </c>
      <c r="AC56" s="1">
        <v>500.24566650390625</v>
      </c>
      <c r="AD56" s="1">
        <v>1104.1871337890625</v>
      </c>
      <c r="AE56" s="1">
        <v>1159.5003662109375</v>
      </c>
      <c r="AF56" s="1">
        <v>97.434806823730469</v>
      </c>
      <c r="AG56" s="1">
        <v>11.074886322021484</v>
      </c>
      <c r="AH56" s="1">
        <v>-1.0224587917327881</v>
      </c>
      <c r="AI56" s="1">
        <v>1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36"/>
        <v>2.5012283325195308</v>
      </c>
      <c r="AQ56">
        <f t="shared" si="37"/>
        <v>7.2589104942956811E-3</v>
      </c>
      <c r="AR56">
        <f t="shared" si="38"/>
        <v>319.86063613891599</v>
      </c>
      <c r="AS56">
        <f t="shared" si="39"/>
        <v>312.42465438842771</v>
      </c>
      <c r="AT56">
        <f t="shared" si="40"/>
        <v>209.7955527873346</v>
      </c>
      <c r="AU56">
        <f t="shared" si="41"/>
        <v>-1.6000891219910924</v>
      </c>
      <c r="AV56">
        <f t="shared" si="42"/>
        <v>10.521965362279591</v>
      </c>
      <c r="AW56">
        <f t="shared" si="43"/>
        <v>107.98980061935056</v>
      </c>
      <c r="AX56">
        <f t="shared" si="44"/>
        <v>71.246976064907201</v>
      </c>
      <c r="AY56">
        <f t="shared" si="45"/>
        <v>42.992645263671875</v>
      </c>
      <c r="AZ56">
        <f t="shared" si="46"/>
        <v>8.6842882611132506</v>
      </c>
      <c r="BA56">
        <f t="shared" si="47"/>
        <v>9.4510816884224538E-2</v>
      </c>
      <c r="BB56">
        <f t="shared" si="48"/>
        <v>3.5800300126204094</v>
      </c>
      <c r="BC56">
        <f t="shared" si="49"/>
        <v>5.1042582484928412</v>
      </c>
      <c r="BD56">
        <f t="shared" si="50"/>
        <v>5.9244369004310828E-2</v>
      </c>
      <c r="BE56">
        <f t="shared" si="51"/>
        <v>18.453583593221268</v>
      </c>
      <c r="BF56">
        <f t="shared" si="52"/>
        <v>0.48043059473094379</v>
      </c>
      <c r="BG56">
        <f t="shared" si="53"/>
        <v>30.339849011993991</v>
      </c>
      <c r="BH56">
        <f t="shared" si="54"/>
        <v>391.27569800925943</v>
      </c>
      <c r="BI56">
        <f t="shared" si="55"/>
        <v>7.7668313505256702E-3</v>
      </c>
    </row>
    <row r="57" spans="1:61">
      <c r="A57" s="1">
        <v>48</v>
      </c>
      <c r="B57" s="1" t="s">
        <v>132</v>
      </c>
      <c r="C57" s="1" t="s">
        <v>74</v>
      </c>
      <c r="D57" s="1">
        <v>0</v>
      </c>
      <c r="E57" s="1" t="s">
        <v>77</v>
      </c>
      <c r="F57" s="1" t="s">
        <v>99</v>
      </c>
      <c r="G57" s="1">
        <v>0</v>
      </c>
      <c r="H57" s="1">
        <v>11592.5</v>
      </c>
      <c r="I57" s="1">
        <v>0</v>
      </c>
      <c r="J57">
        <f t="shared" si="28"/>
        <v>14.168605321348462</v>
      </c>
      <c r="K57">
        <f t="shared" si="29"/>
        <v>0.14311405531043161</v>
      </c>
      <c r="L57">
        <f t="shared" si="30"/>
        <v>189.96992767695755</v>
      </c>
      <c r="M57">
        <f t="shared" si="31"/>
        <v>11.228050600043733</v>
      </c>
      <c r="N57">
        <f t="shared" si="32"/>
        <v>7.2836915103976843</v>
      </c>
      <c r="O57">
        <f t="shared" si="33"/>
        <v>47.898044586181641</v>
      </c>
      <c r="P57" s="1">
        <v>2.5</v>
      </c>
      <c r="Q57">
        <f t="shared" si="34"/>
        <v>2.1884783655405045</v>
      </c>
      <c r="R57" s="1">
        <v>1</v>
      </c>
      <c r="S57">
        <f t="shared" si="35"/>
        <v>4.3769567310810089</v>
      </c>
      <c r="T57" s="1">
        <v>39.612361907958984</v>
      </c>
      <c r="U57" s="1">
        <v>47.898044586181641</v>
      </c>
      <c r="V57" s="1">
        <v>39.551090240478516</v>
      </c>
      <c r="W57" s="1">
        <v>399.51519775390625</v>
      </c>
      <c r="X57" s="1">
        <v>390.2445068359375</v>
      </c>
      <c r="Y57" s="1">
        <v>34.556545257568359</v>
      </c>
      <c r="Z57" s="1">
        <v>39.943737030029297</v>
      </c>
      <c r="AA57" s="1">
        <v>46.367149353027344</v>
      </c>
      <c r="AB57" s="1">
        <v>53.595554351806641</v>
      </c>
      <c r="AC57" s="1">
        <v>500.240234375</v>
      </c>
      <c r="AD57" s="1">
        <v>1473.7999267578125</v>
      </c>
      <c r="AE57" s="1">
        <v>1441.2523193359375</v>
      </c>
      <c r="AF57" s="1">
        <v>97.433021545410156</v>
      </c>
      <c r="AG57" s="1">
        <v>11.074886322021484</v>
      </c>
      <c r="AH57" s="1">
        <v>-1.0224587917327881</v>
      </c>
      <c r="AI57" s="1">
        <v>1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36"/>
        <v>2.0009609374999999</v>
      </c>
      <c r="AQ57">
        <f t="shared" si="37"/>
        <v>1.1228050600043733E-2</v>
      </c>
      <c r="AR57">
        <f t="shared" si="38"/>
        <v>321.04804458618162</v>
      </c>
      <c r="AS57">
        <f t="shared" si="39"/>
        <v>312.76236190795896</v>
      </c>
      <c r="AT57">
        <f t="shared" si="40"/>
        <v>280.02198257017153</v>
      </c>
      <c r="AU57">
        <f t="shared" si="41"/>
        <v>-2.5940555621916053</v>
      </c>
      <c r="AV57">
        <f t="shared" si="42"/>
        <v>11.175530501048726</v>
      </c>
      <c r="AW57">
        <f t="shared" si="43"/>
        <v>114.69961953135363</v>
      </c>
      <c r="AX57">
        <f t="shared" si="44"/>
        <v>74.755882501324336</v>
      </c>
      <c r="AY57">
        <f t="shared" si="45"/>
        <v>43.755203247070312</v>
      </c>
      <c r="AZ57">
        <f t="shared" si="46"/>
        <v>9.0366890073196799</v>
      </c>
      <c r="BA57">
        <f t="shared" si="47"/>
        <v>0.13858279157689424</v>
      </c>
      <c r="BB57">
        <f t="shared" si="48"/>
        <v>3.891838990651042</v>
      </c>
      <c r="BC57">
        <f t="shared" si="49"/>
        <v>5.1448500166686379</v>
      </c>
      <c r="BD57">
        <f t="shared" si="50"/>
        <v>8.7010263156308248E-2</v>
      </c>
      <c r="BE57">
        <f t="shared" si="51"/>
        <v>18.509344056329013</v>
      </c>
      <c r="BF57">
        <f t="shared" si="52"/>
        <v>0.48679718573674302</v>
      </c>
      <c r="BG57">
        <f t="shared" si="53"/>
        <v>31.599370960994843</v>
      </c>
      <c r="BH57">
        <f t="shared" si="54"/>
        <v>385.87443457819865</v>
      </c>
      <c r="BI57">
        <f t="shared" si="55"/>
        <v>1.160271257769693E-2</v>
      </c>
    </row>
    <row r="58" spans="1:61">
      <c r="A58" s="1">
        <v>49</v>
      </c>
      <c r="B58" s="1" t="s">
        <v>133</v>
      </c>
      <c r="C58" s="1" t="s">
        <v>74</v>
      </c>
      <c r="D58" s="1">
        <v>0</v>
      </c>
      <c r="E58" s="1" t="s">
        <v>80</v>
      </c>
      <c r="F58" s="1" t="s">
        <v>99</v>
      </c>
      <c r="G58" s="1">
        <v>0</v>
      </c>
      <c r="H58" s="1">
        <v>11795</v>
      </c>
      <c r="I58" s="1">
        <v>0</v>
      </c>
      <c r="J58">
        <f t="shared" si="28"/>
        <v>8.4230815227851199</v>
      </c>
      <c r="K58">
        <f t="shared" si="29"/>
        <v>8.5227080417948076E-2</v>
      </c>
      <c r="L58">
        <f t="shared" si="30"/>
        <v>191.06136060328132</v>
      </c>
      <c r="M58">
        <f t="shared" si="31"/>
        <v>7.2603820694173056</v>
      </c>
      <c r="N58">
        <f t="shared" si="32"/>
        <v>7.7961092239370959</v>
      </c>
      <c r="O58">
        <f t="shared" si="33"/>
        <v>48.733901977539062</v>
      </c>
      <c r="P58" s="1">
        <v>3</v>
      </c>
      <c r="Q58">
        <f t="shared" si="34"/>
        <v>2.0786957442760468</v>
      </c>
      <c r="R58" s="1">
        <v>1</v>
      </c>
      <c r="S58">
        <f t="shared" si="35"/>
        <v>4.1573914885520935</v>
      </c>
      <c r="T58" s="1">
        <v>39.890010833740234</v>
      </c>
      <c r="U58" s="1">
        <v>48.733901977539062</v>
      </c>
      <c r="V58" s="1">
        <v>39.883934020996094</v>
      </c>
      <c r="W58" s="1">
        <v>399.19073486328125</v>
      </c>
      <c r="X58" s="1">
        <v>392.43023681640625</v>
      </c>
      <c r="Y58" s="1">
        <v>35.436412811279297</v>
      </c>
      <c r="Z58" s="1">
        <v>39.618282318115234</v>
      </c>
      <c r="AA58" s="1">
        <v>46.84771728515625</v>
      </c>
      <c r="AB58" s="1">
        <v>52.376239776611328</v>
      </c>
      <c r="AC58" s="1">
        <v>500.2120361328125</v>
      </c>
      <c r="AD58" s="1">
        <v>1303.24658203125</v>
      </c>
      <c r="AE58" s="1">
        <v>1241.3826904296875</v>
      </c>
      <c r="AF58" s="1">
        <v>97.435684204101562</v>
      </c>
      <c r="AG58" s="1">
        <v>11.074886322021484</v>
      </c>
      <c r="AH58" s="1">
        <v>-1.0224587917327881</v>
      </c>
      <c r="AI58" s="1">
        <v>1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36"/>
        <v>1.6673734537760414</v>
      </c>
      <c r="AQ58">
        <f t="shared" si="37"/>
        <v>7.2603820694173054E-3</v>
      </c>
      <c r="AR58">
        <f t="shared" si="38"/>
        <v>321.88390197753904</v>
      </c>
      <c r="AS58">
        <f t="shared" si="39"/>
        <v>313.04001083374021</v>
      </c>
      <c r="AT58">
        <f t="shared" si="40"/>
        <v>247.61684747875552</v>
      </c>
      <c r="AU58">
        <f t="shared" si="41"/>
        <v>-1.6047435830973391</v>
      </c>
      <c r="AV58">
        <f t="shared" si="42"/>
        <v>11.656343668593912</v>
      </c>
      <c r="AW58">
        <f t="shared" si="43"/>
        <v>119.63115735069921</v>
      </c>
      <c r="AX58">
        <f t="shared" si="44"/>
        <v>80.012875032583977</v>
      </c>
      <c r="AY58">
        <f t="shared" si="45"/>
        <v>44.311956405639648</v>
      </c>
      <c r="AZ58">
        <f t="shared" si="46"/>
        <v>9.3017310746634188</v>
      </c>
      <c r="BA58">
        <f t="shared" si="47"/>
        <v>8.3515011534430514E-2</v>
      </c>
      <c r="BB58">
        <f t="shared" si="48"/>
        <v>3.8602344446568169</v>
      </c>
      <c r="BC58">
        <f t="shared" si="49"/>
        <v>5.4414966300066023</v>
      </c>
      <c r="BD58">
        <f t="shared" si="50"/>
        <v>5.234804745798563E-2</v>
      </c>
      <c r="BE58">
        <f t="shared" si="51"/>
        <v>18.616194395347293</v>
      </c>
      <c r="BF58">
        <f t="shared" si="52"/>
        <v>0.48686707261211137</v>
      </c>
      <c r="BG58">
        <f t="shared" si="53"/>
        <v>28.790561709328976</v>
      </c>
      <c r="BH58">
        <f t="shared" si="54"/>
        <v>389.69506980433346</v>
      </c>
      <c r="BI58">
        <f t="shared" si="55"/>
        <v>6.2229488426993954E-3</v>
      </c>
    </row>
    <row r="59" spans="1:61">
      <c r="A59" s="1">
        <v>50</v>
      </c>
      <c r="B59" s="1" t="s">
        <v>134</v>
      </c>
      <c r="C59" s="1" t="s">
        <v>74</v>
      </c>
      <c r="D59" s="1">
        <v>0</v>
      </c>
      <c r="E59" s="1" t="s">
        <v>80</v>
      </c>
      <c r="F59" s="1" t="s">
        <v>99</v>
      </c>
      <c r="G59" s="1">
        <v>0</v>
      </c>
      <c r="H59" s="1">
        <v>11951</v>
      </c>
      <c r="I59" s="1">
        <v>0</v>
      </c>
      <c r="J59">
        <f t="shared" si="28"/>
        <v>2.5661873319747697</v>
      </c>
      <c r="K59">
        <f t="shared" si="29"/>
        <v>9.1815614945306902E-3</v>
      </c>
      <c r="L59">
        <f t="shared" si="30"/>
        <v>-76.503628322764442</v>
      </c>
      <c r="M59">
        <f t="shared" si="31"/>
        <v>0.88484780621994796</v>
      </c>
      <c r="N59">
        <f t="shared" si="32"/>
        <v>8.649668765268606</v>
      </c>
      <c r="O59">
        <f t="shared" si="33"/>
        <v>49.710350036621094</v>
      </c>
      <c r="P59" s="1">
        <v>4.5</v>
      </c>
      <c r="Q59">
        <f t="shared" si="34"/>
        <v>1.7493478804826736</v>
      </c>
      <c r="R59" s="1">
        <v>1</v>
      </c>
      <c r="S59">
        <f t="shared" si="35"/>
        <v>3.4986957609653473</v>
      </c>
      <c r="T59" s="1">
        <v>39.863910675048828</v>
      </c>
      <c r="U59" s="1">
        <v>49.710350036621094</v>
      </c>
      <c r="V59" s="1">
        <v>39.915584564208984</v>
      </c>
      <c r="W59" s="1">
        <v>399.0347900390625</v>
      </c>
      <c r="X59" s="1">
        <v>396.41046142578125</v>
      </c>
      <c r="Y59" s="1">
        <v>36.087795257568359</v>
      </c>
      <c r="Z59" s="1">
        <v>36.854537963867188</v>
      </c>
      <c r="AA59" s="1">
        <v>47.774394989013672</v>
      </c>
      <c r="AB59" s="1">
        <v>48.789436340332031</v>
      </c>
      <c r="AC59" s="1">
        <v>500.17654418945312</v>
      </c>
      <c r="AD59" s="1">
        <v>182.39468383789062</v>
      </c>
      <c r="AE59" s="1">
        <v>478.02633666992188</v>
      </c>
      <c r="AF59" s="1">
        <v>97.433464050292969</v>
      </c>
      <c r="AG59" s="1">
        <v>11.074886322021484</v>
      </c>
      <c r="AH59" s="1">
        <v>-1.0224587917327881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36"/>
        <v>1.1115034315321179</v>
      </c>
      <c r="AQ59">
        <f t="shared" si="37"/>
        <v>8.8484780621994792E-4</v>
      </c>
      <c r="AR59">
        <f t="shared" si="38"/>
        <v>322.86035003662107</v>
      </c>
      <c r="AS59">
        <f t="shared" si="39"/>
        <v>313.01391067504881</v>
      </c>
      <c r="AT59">
        <f t="shared" si="40"/>
        <v>34.654989494336405</v>
      </c>
      <c r="AU59">
        <f t="shared" si="41"/>
        <v>-1.3480647962984857</v>
      </c>
      <c r="AV59">
        <f t="shared" si="42"/>
        <v>12.240534065061217</v>
      </c>
      <c r="AW59">
        <f t="shared" si="43"/>
        <v>125.62967132876369</v>
      </c>
      <c r="AX59">
        <f t="shared" si="44"/>
        <v>88.775133364896504</v>
      </c>
      <c r="AY59">
        <f t="shared" si="45"/>
        <v>44.787130355834961</v>
      </c>
      <c r="AZ59">
        <f t="shared" si="46"/>
        <v>9.5332277241309971</v>
      </c>
      <c r="BA59">
        <f t="shared" si="47"/>
        <v>9.1575295619034866E-3</v>
      </c>
      <c r="BB59">
        <f t="shared" si="48"/>
        <v>3.5908652997926112</v>
      </c>
      <c r="BC59">
        <f t="shared" si="49"/>
        <v>5.9423624243383859</v>
      </c>
      <c r="BD59">
        <f t="shared" si="50"/>
        <v>5.7256102543857103E-3</v>
      </c>
      <c r="BE59">
        <f t="shared" si="51"/>
        <v>-7.4540135199030448</v>
      </c>
      <c r="BF59">
        <f t="shared" si="52"/>
        <v>-0.19299094188281907</v>
      </c>
      <c r="BG59">
        <f t="shared" si="53"/>
        <v>23.288617870969642</v>
      </c>
      <c r="BH59">
        <f t="shared" si="54"/>
        <v>395.42027733009127</v>
      </c>
      <c r="BI59">
        <f t="shared" si="55"/>
        <v>1.5113781357700645E-3</v>
      </c>
    </row>
    <row r="60" spans="1:61">
      <c r="A60" s="1" t="s">
        <v>8</v>
      </c>
      <c r="B60" s="1" t="s">
        <v>135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2013 m1w_1.xls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2013-05-31T17:14:43Z</dcterms:created>
  <dcterms:modified xsi:type="dcterms:W3CDTF">2013-05-31T17:14:44Z</dcterms:modified>
</cp:coreProperties>
</file>