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tr may 2014 m1e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</calcChain>
</file>

<file path=xl/sharedStrings.xml><?xml version="1.0" encoding="utf-8"?>
<sst xmlns="http://schemas.openxmlformats.org/spreadsheetml/2006/main" count="329" uniqueCount="132">
  <si>
    <t>OPEN 6.1.4</t>
  </si>
  <si>
    <t>Tue Jun  3 2014 07:51:49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</si>
  <si>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</si>
  <si>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</si>
  <si>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</si>
  <si>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</si>
  <si>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</si>
  <si>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</si>
  <si>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</si>
  <si>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ok so it's june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</si>
  <si>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</si>
  <si>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</si>
  <si>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</si>
  <si>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</si>
  <si>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</si>
  <si>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</si>
  <si>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</si>
  <si>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</si>
  <si>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</si>
  <si>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</si>
  <si>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</si>
  <si>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</si>
  <si>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</si>
  <si>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</si>
  <si>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</si>
  <si>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</si>
  <si>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</si>
  <si>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</si>
  <si>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</si>
  <si>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</si>
  <si>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</si>
  <si>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</si>
  <si>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</si>
  <si>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</si>
  <si>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</si>
  <si>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</si>
  <si>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</si>
  <si>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</si>
  <si>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</si>
  <si>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</si>
  <si>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</si>
  <si>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</si>
  <si>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</si>
  <si>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</si>
  <si>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</si>
  <si>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</si>
  <si>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</si>
  <si>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</si>
  <si>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</si>
  <si>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</si>
  <si>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</si>
  <si>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</si>
  <si>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</si>
  <si>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</si>
  <si>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</si>
  <si>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</si>
  <si>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</si>
  <si>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</si>
  <si>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</si>
  <si>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</si>
  <si>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</si>
  <si>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</si>
  <si>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</si>
  <si>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</si>
  <si>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</si>
  <si>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</si>
  <si>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</si>
  <si>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</si>
  <si>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</si>
  <si>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</si>
  <si>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</si>
  <si>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</si>
  <si>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</si>
  <si>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07:58:51</t>
  </si>
  <si>
    <t>m1e</t>
  </si>
  <si>
    <t>200</t>
  </si>
  <si>
    <t>typ</t>
  </si>
  <si>
    <t>08:00:42</t>
  </si>
  <si>
    <t>150</t>
  </si>
  <si>
    <t>08:01:45</t>
  </si>
  <si>
    <t>100</t>
  </si>
  <si>
    <t>08:03:36</t>
  </si>
  <si>
    <t>250</t>
  </si>
  <si>
    <t>08:04:50</t>
  </si>
  <si>
    <t>08:06:48</t>
  </si>
  <si>
    <t>08:11:20</t>
  </si>
  <si>
    <t>08:12:57</t>
  </si>
  <si>
    <t>08:14:04</t>
  </si>
  <si>
    <t>08:23:59</t>
  </si>
  <si>
    <t>scal</t>
  </si>
  <si>
    <t>08:26:57</t>
  </si>
  <si>
    <t>08:28:47</t>
  </si>
  <si>
    <t>08:31:31</t>
  </si>
  <si>
    <t>08:32:22</t>
  </si>
  <si>
    <t>08:33:24</t>
  </si>
  <si>
    <t>08:36:00</t>
  </si>
  <si>
    <t>sac/stab</t>
  </si>
  <si>
    <t>08:37:20</t>
  </si>
  <si>
    <t>08:38:57</t>
  </si>
  <si>
    <t>08:41:03</t>
  </si>
  <si>
    <t>08:42:31</t>
  </si>
  <si>
    <t>08:44:28</t>
  </si>
  <si>
    <t>08:46:14</t>
  </si>
  <si>
    <t>09:25:05</t>
  </si>
  <si>
    <t>09:27:22</t>
  </si>
  <si>
    <t>09:29:47</t>
  </si>
  <si>
    <t>09:31:44</t>
  </si>
  <si>
    <t>09:34:35</t>
  </si>
  <si>
    <t>09:36:10</t>
  </si>
  <si>
    <t>09:38:05</t>
  </si>
  <si>
    <t>09:40:19</t>
  </si>
  <si>
    <t>09:42:06</t>
  </si>
  <si>
    <t>09:44:28</t>
  </si>
  <si>
    <t>09:46:26</t>
  </si>
  <si>
    <t>09:50:15</t>
  </si>
  <si>
    <t>09:51:17</t>
  </si>
  <si>
    <t>09:52:29</t>
  </si>
  <si>
    <t>50</t>
  </si>
  <si>
    <t>09:54:05</t>
  </si>
  <si>
    <t>09:55:03</t>
  </si>
  <si>
    <t>09:55:53</t>
  </si>
  <si>
    <t>09:57:34</t>
  </si>
  <si>
    <t>09:59:01</t>
  </si>
  <si>
    <t>10:00:48</t>
  </si>
  <si>
    <t>10:02:26</t>
  </si>
  <si>
    <t>10:04:02</t>
  </si>
  <si>
    <t>10:06:15</t>
  </si>
  <si>
    <t>10:09:04</t>
  </si>
  <si>
    <t>10:11:07</t>
  </si>
  <si>
    <t>10:12:37</t>
  </si>
  <si>
    <t>10:14:23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</si>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</sst>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8"/>
  <sheetViews>
    <sheetView tabSelected="1" workbookViewId="0">
      <selection activeCell="A10" sqref="A10:XFD58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131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41793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486.5</v>
      </c>
      <c r="J10" s="1">
        <v>0</v>
      </c>
      <c r="K10">
        <f>(X10-Y10*(1000-Z10)/(1000-AA10))*AQ10</f>
        <v>2.8445124108527722</v>
      </c>
      <c r="L10">
        <f>IF(BB10&lt;&gt;0,1/(1/BB10-1/T10),0)</f>
        <v>0.44058215446046511</v>
      </c>
      <c r="M10">
        <f>((BE10-AR10/2)*Y10-K10)/(BE10+AR10/2)</f>
        <v>374.50360056159491</v>
      </c>
      <c r="N10">
        <f>AR10*1000</f>
        <v>7.91017516983226</v>
      </c>
      <c r="O10">
        <f>(AW10-BC10)</f>
        <v>1.856749067623964</v>
      </c>
      <c r="P10">
        <f>(V10+AV10*J10)</f>
        <v>28.540634155273438</v>
      </c>
      <c r="Q10" s="1">
        <v>2</v>
      </c>
      <c r="R10">
        <f>(Q10*AK10+AL10)</f>
        <v>2.2982609868049622</v>
      </c>
      <c r="S10" s="1">
        <v>1</v>
      </c>
      <c r="T10">
        <f>R10*(S10+1)*(S10+1)/(S10*S10+1)</f>
        <v>4.5965219736099243</v>
      </c>
      <c r="U10" s="1">
        <v>31.0125732421875</v>
      </c>
      <c r="V10" s="1">
        <v>28.540634155273438</v>
      </c>
      <c r="W10" s="1">
        <v>31.002267837524414</v>
      </c>
      <c r="X10" s="1">
        <v>400.07757568359375</v>
      </c>
      <c r="Y10" s="1">
        <v>397.68270874023438</v>
      </c>
      <c r="Z10" s="1">
        <v>18.05645751953125</v>
      </c>
      <c r="AA10" s="1">
        <v>21.152006149291992</v>
      </c>
      <c r="AB10" s="1">
        <v>38.939521789550781</v>
      </c>
      <c r="AC10" s="1">
        <v>45.615203857421875</v>
      </c>
      <c r="AD10" s="1">
        <v>500.25762939453125</v>
      </c>
      <c r="AE10" s="1">
        <v>123.99415588378906</v>
      </c>
      <c r="AF10" s="1">
        <v>128.14480590820312</v>
      </c>
      <c r="AG10" s="1">
        <v>97.359565734863281</v>
      </c>
      <c r="AH10" s="1">
        <v>19.374149322509766</v>
      </c>
      <c r="AI10" s="1">
        <v>-0.82561028003692627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>AD10*0.000001/(Q10*0.0001)</f>
        <v>2.501288146972656</v>
      </c>
      <c r="AR10">
        <f>(AA10-Z10)/(1000-AA10)*AQ10</f>
        <v>7.9101751698322596E-3</v>
      </c>
      <c r="AS10">
        <f>(V10+273.15)</f>
        <v>301.69063415527341</v>
      </c>
      <c r="AT10">
        <f>(U10+273.15)</f>
        <v>304.16257324218748</v>
      </c>
      <c r="AU10">
        <f>(AE10*AM10+AF10*AN10)*AO10</f>
        <v>23.558889322294817</v>
      </c>
      <c r="AV10">
        <f>((AU10+0.00000010773*(AT10^4-AS10^4))-AR10*44100)/(R10*51.4+0.00000043092*AS10^3)</f>
        <v>-2.2750180467049987</v>
      </c>
      <c r="AW10">
        <f>0.61365*EXP(17.502*P10/(240.97+P10))</f>
        <v>3.9160992007401902</v>
      </c>
      <c r="AX10">
        <f>AW10*1000/AG10</f>
        <v>40.223055343167808</v>
      </c>
      <c r="AY10">
        <f>(AX10-AA10)</f>
        <v>19.071049193875815</v>
      </c>
      <c r="AZ10">
        <f>IF(J10,V10,(U10+V10)/2)</f>
        <v>29.776603698730469</v>
      </c>
      <c r="BA10">
        <f>0.61365*EXP(17.502*AZ10/(240.97+AZ10))</f>
        <v>4.2060856760941645</v>
      </c>
      <c r="BB10">
        <f>IF(AY10&lt;&gt;0,(1000-(AX10+AA10)/2)/AY10*AR10,0)</f>
        <v>0.40204560054106353</v>
      </c>
      <c r="BC10">
        <f>AA10*AG10/1000</f>
        <v>2.0593501331162263</v>
      </c>
      <c r="BD10">
        <f>(BA10-BC10)</f>
        <v>2.1467355429779382</v>
      </c>
      <c r="BE10">
        <f>1/(1.6/L10+1.37/T10)</f>
        <v>0.25447816415346158</v>
      </c>
      <c r="BF10">
        <f>M10*AG10*0.001</f>
        <v>36.461507916819585</v>
      </c>
      <c r="BG10">
        <f>M10/Y10</f>
        <v>0.94171456875239701</v>
      </c>
      <c r="BH10">
        <f>(1-AR10*AG10/AW10/L10)*100</f>
        <v>55.364115804198235</v>
      </c>
      <c r="BI10">
        <f>(Y10-K10/(T10/1.35))</f>
        <v>396.84727451916496</v>
      </c>
      <c r="BJ10">
        <f>K10*BH10/100/BI10</f>
        <v>3.9683758622695697E-3</v>
      </c>
    </row>
    <row r="11" spans="1:62">
      <c r="A11" s="1">
        <v>2</v>
      </c>
      <c r="B11" s="1" t="s">
        <v>77</v>
      </c>
      <c r="C11" s="2">
        <v>41793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608</v>
      </c>
      <c r="J11" s="1">
        <v>0</v>
      </c>
      <c r="K11">
        <f>(X11-Y11*(1000-Z11)/(1000-AA11))*AQ11</f>
        <v>0.71728404775040622</v>
      </c>
      <c r="L11">
        <f>IF(BB11&lt;&gt;0,1/(1/BB11-1/T11),0)</f>
        <v>0.19741301490806779</v>
      </c>
      <c r="M11">
        <f>((BE11-AR11/2)*Y11-K11)/(BE11+AR11/2)</f>
        <v>379.89508332209789</v>
      </c>
      <c r="N11">
        <f>AR11*1000</f>
        <v>3.9385703355139374</v>
      </c>
      <c r="O11">
        <f>(AW11-BC11)</f>
        <v>1.9729783379831309</v>
      </c>
      <c r="P11">
        <f>(V11+AV11*J11)</f>
        <v>28.646499633789062</v>
      </c>
      <c r="Q11" s="1">
        <v>3</v>
      </c>
      <c r="R11">
        <f>(Q11*AK11+AL11)</f>
        <v>2.0786957442760468</v>
      </c>
      <c r="S11" s="1">
        <v>1</v>
      </c>
      <c r="T11">
        <f>R11*(S11+1)*(S11+1)/(S11*S11+1)</f>
        <v>4.1573914885520935</v>
      </c>
      <c r="U11" s="1">
        <v>31.158113479614258</v>
      </c>
      <c r="V11" s="1">
        <v>28.646499633789062</v>
      </c>
      <c r="W11" s="1">
        <v>31.172922134399414</v>
      </c>
      <c r="X11" s="1">
        <v>400.25225830078125</v>
      </c>
      <c r="Y11" s="1">
        <v>398.880126953125</v>
      </c>
      <c r="Z11" s="1">
        <v>17.89155387878418</v>
      </c>
      <c r="AA11" s="1">
        <v>20.205514907836914</v>
      </c>
      <c r="AB11" s="1">
        <v>38.266353607177734</v>
      </c>
      <c r="AC11" s="1">
        <v>43.215438842773438</v>
      </c>
      <c r="AD11" s="1">
        <v>500.3095703125</v>
      </c>
      <c r="AE11" s="1">
        <v>68.816246032714844</v>
      </c>
      <c r="AF11" s="1">
        <v>87.696708679199219</v>
      </c>
      <c r="AG11" s="1">
        <v>97.362388610839844</v>
      </c>
      <c r="AH11" s="1">
        <v>19.374149322509766</v>
      </c>
      <c r="AI11" s="1">
        <v>-0.82561028003692627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>AD11*0.000001/(Q11*0.0001)</f>
        <v>1.6676985677083334</v>
      </c>
      <c r="AR11">
        <f>(AA11-Z11)/(1000-AA11)*AQ11</f>
        <v>3.9385703355139376E-3</v>
      </c>
      <c r="AS11">
        <f>(V11+273.15)</f>
        <v>301.79649963378904</v>
      </c>
      <c r="AT11">
        <f>(U11+273.15)</f>
        <v>304.30811347961424</v>
      </c>
      <c r="AU11">
        <f>(AE11*AM11+AF11*AN11)*AO11</f>
        <v>13.075086582145104</v>
      </c>
      <c r="AV11">
        <f>((AU11+0.00000010773*(AT11^4-AS11^4))-AR11*44100)/(R11*51.4+0.00000043092*AS11^3)</f>
        <v>-1.0994353544703201</v>
      </c>
      <c r="AW11">
        <f>0.61365*EXP(17.502*P11/(240.97+P11))</f>
        <v>3.9402355325220664</v>
      </c>
      <c r="AX11">
        <f>AW11*1000/AG11</f>
        <v>40.469791145647591</v>
      </c>
      <c r="AY11">
        <f>(AX11-AA11)</f>
        <v>20.264276237810677</v>
      </c>
      <c r="AZ11">
        <f>IF(J11,V11,(U11+V11)/2)</f>
        <v>29.90230655670166</v>
      </c>
      <c r="BA11">
        <f>0.61365*EXP(17.502*AZ11/(240.97+AZ11))</f>
        <v>4.2366009285479826</v>
      </c>
      <c r="BB11">
        <f>IF(AY11&lt;&gt;0,(1000-(AX11+AA11)/2)/AY11*AR11,0)</f>
        <v>0.18846384200624697</v>
      </c>
      <c r="BC11">
        <f>AA11*AG11/1000</f>
        <v>1.9672571945389354</v>
      </c>
      <c r="BD11">
        <f>(BA11-BC11)</f>
        <v>2.2693437340090474</v>
      </c>
      <c r="BE11">
        <f>1/(1.6/L11+1.37/T11)</f>
        <v>0.11856251489902049</v>
      </c>
      <c r="BF11">
        <f>M11*AG11*0.001</f>
        <v>36.987492733753477</v>
      </c>
      <c r="BG11">
        <f>M11/Y11</f>
        <v>0.95240413761385967</v>
      </c>
      <c r="BH11">
        <f>(1-AR11*AG11/AW11/L11)*100</f>
        <v>50.701709312605367</v>
      </c>
      <c r="BI11">
        <f>(Y11-K11/(T11/1.35))</f>
        <v>398.64720843507598</v>
      </c>
      <c r="BJ11">
        <f>K11*BH11/100/BI11</f>
        <v>9.1227347173391518E-4</v>
      </c>
    </row>
    <row r="12" spans="1:62">
      <c r="A12" s="1">
        <v>3</v>
      </c>
      <c r="B12" s="1" t="s">
        <v>79</v>
      </c>
      <c r="C12" s="2">
        <v>41793</v>
      </c>
      <c r="D12" s="1" t="s">
        <v>74</v>
      </c>
      <c r="E12" s="1">
        <v>0</v>
      </c>
      <c r="F12" s="1" t="s">
        <v>80</v>
      </c>
      <c r="G12" s="1" t="s">
        <v>76</v>
      </c>
      <c r="H12" s="1">
        <v>0</v>
      </c>
      <c r="I12" s="1">
        <v>678.5</v>
      </c>
      <c r="J12" s="1">
        <v>0</v>
      </c>
      <c r="K12">
        <f>(X12-Y12*(1000-Z12)/(1000-AA12))*AQ12</f>
        <v>0.53022336383441271</v>
      </c>
      <c r="L12">
        <f>IF(BB12&lt;&gt;0,1/(1/BB12-1/T12),0)</f>
        <v>5.3609860262874405E-2</v>
      </c>
      <c r="M12">
        <f>((BE12-AR12/2)*Y12-K12)/(BE12+AR12/2)</f>
        <v>369.60845821902933</v>
      </c>
      <c r="N12">
        <f>AR12*1000</f>
        <v>1.1859303192295665</v>
      </c>
      <c r="O12">
        <f>(AW12-BC12)</f>
        <v>2.1202145643543391</v>
      </c>
      <c r="P12">
        <f>(V12+AV12*J12)</f>
        <v>28.658084869384766</v>
      </c>
      <c r="Q12" s="1">
        <v>4</v>
      </c>
      <c r="R12">
        <f>(Q12*AK12+AL12)</f>
        <v>1.8591305017471313</v>
      </c>
      <c r="S12" s="1">
        <v>1</v>
      </c>
      <c r="T12">
        <f>R12*(S12+1)*(S12+1)/(S12*S12+1)</f>
        <v>3.7182610034942627</v>
      </c>
      <c r="U12" s="1">
        <v>31.159049987792969</v>
      </c>
      <c r="V12" s="1">
        <v>28.658084869384766</v>
      </c>
      <c r="W12" s="1">
        <v>31.21612548828125</v>
      </c>
      <c r="X12" s="1">
        <v>400.20852661132812</v>
      </c>
      <c r="Y12" s="1">
        <v>399.4058837890625</v>
      </c>
      <c r="Z12" s="1">
        <v>17.789606094360352</v>
      </c>
      <c r="AA12" s="1">
        <v>18.72004508972168</v>
      </c>
      <c r="AB12" s="1">
        <v>38.047145843505859</v>
      </c>
      <c r="AC12" s="1">
        <v>40.037105560302734</v>
      </c>
      <c r="AD12" s="1">
        <v>500.292724609375</v>
      </c>
      <c r="AE12" s="1">
        <v>25.923116683959961</v>
      </c>
      <c r="AF12" s="1">
        <v>29.479095458984375</v>
      </c>
      <c r="AG12" s="1">
        <v>97.3646240234375</v>
      </c>
      <c r="AH12" s="1">
        <v>19.374149322509766</v>
      </c>
      <c r="AI12" s="1">
        <v>-0.82561028003692627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>AD12*0.000001/(Q12*0.0001)</f>
        <v>1.2507318115234374</v>
      </c>
      <c r="AR12">
        <f>(AA12-Z12)/(1000-AA12)*AQ12</f>
        <v>1.1859303192295666E-3</v>
      </c>
      <c r="AS12">
        <f>(V12+273.15)</f>
        <v>301.80808486938474</v>
      </c>
      <c r="AT12">
        <f>(U12+273.15)</f>
        <v>304.30904998779295</v>
      </c>
      <c r="AU12">
        <f>(AE12*AM12+AF12*AN12)*AO12</f>
        <v>4.9253921081468661</v>
      </c>
      <c r="AV12">
        <f>((AU12+0.00000010773*(AT12^4-AS12^4))-AR12*44100)/(R12*51.4+0.00000043092*AS12^3)</f>
        <v>-0.16178084419970101</v>
      </c>
      <c r="AW12">
        <f>0.61365*EXP(17.502*P12/(240.97+P12))</f>
        <v>3.9428847162168879</v>
      </c>
      <c r="AX12">
        <f>AW12*1000/AG12</f>
        <v>40.496070885743478</v>
      </c>
      <c r="AY12">
        <f>(AX12-AA12)</f>
        <v>21.776025796021798</v>
      </c>
      <c r="AZ12">
        <f>IF(J12,V12,(U12+V12)/2)</f>
        <v>29.908567428588867</v>
      </c>
      <c r="BA12">
        <f>0.61365*EXP(17.502*AZ12/(240.97+AZ12))</f>
        <v>4.2381258305294143</v>
      </c>
      <c r="BB12">
        <f>IF(AY12&lt;&gt;0,(1000-(AX12+AA12)/2)/AY12*AR12,0)</f>
        <v>5.2847899628161124E-2</v>
      </c>
      <c r="BC12">
        <f>AA12*AG12/1000</f>
        <v>1.8226701518625488</v>
      </c>
      <c r="BD12">
        <f>(BA12-BC12)</f>
        <v>2.4154556786668655</v>
      </c>
      <c r="BE12">
        <f>1/(1.6/L12+1.37/T12)</f>
        <v>3.3097559840240834E-2</v>
      </c>
      <c r="BF12">
        <f>M12*AG12*0.001</f>
        <v>35.986788570378202</v>
      </c>
      <c r="BG12">
        <f>M12/Y12</f>
        <v>0.92539562690626254</v>
      </c>
      <c r="BH12">
        <f>(1-AR12*AG12/AW12/L12)*100</f>
        <v>45.373722190463994</v>
      </c>
      <c r="BI12">
        <f>(Y12-K12/(T12/1.35))</f>
        <v>399.21337402697111</v>
      </c>
      <c r="BJ12">
        <f>K12*BH12/100/BI12</f>
        <v>6.0264032156123531E-4</v>
      </c>
    </row>
    <row r="13" spans="1:62">
      <c r="A13" s="1">
        <v>5</v>
      </c>
      <c r="B13" s="1" t="s">
        <v>81</v>
      </c>
      <c r="C13" s="2">
        <v>41793</v>
      </c>
      <c r="D13" s="1" t="s">
        <v>74</v>
      </c>
      <c r="E13" s="1">
        <v>0</v>
      </c>
      <c r="F13" s="1" t="s">
        <v>82</v>
      </c>
      <c r="G13" s="1" t="s">
        <v>76</v>
      </c>
      <c r="H13" s="1">
        <v>0</v>
      </c>
      <c r="I13" s="1">
        <v>787.5</v>
      </c>
      <c r="J13" s="1">
        <v>0</v>
      </c>
      <c r="K13">
        <f t="shared" ref="K13:K58" si="0">(X13-Y13*(1000-Z13)/(1000-AA13))*AQ13</f>
        <v>6.4104767201656898</v>
      </c>
      <c r="L13">
        <f t="shared" ref="L13:L58" si="1">IF(BB13&lt;&gt;0,1/(1/BB13-1/T13),0)</f>
        <v>0.54783612282440086</v>
      </c>
      <c r="M13">
        <f t="shared" ref="M13:M58" si="2">((BE13-AR13/2)*Y13-K13)/(BE13+AR13/2)</f>
        <v>361.17245124429195</v>
      </c>
      <c r="N13">
        <f t="shared" ref="N13:N58" si="3">AR13*1000</f>
        <v>7.6164344718388346</v>
      </c>
      <c r="O13">
        <f t="shared" ref="O13:O58" si="4">(AW13-BC13)</f>
        <v>1.5153112742980359</v>
      </c>
      <c r="P13">
        <f t="shared" ref="P13:P58" si="5">(V13+AV13*J13)</f>
        <v>28.397998809814453</v>
      </c>
      <c r="Q13" s="1">
        <v>4.5</v>
      </c>
      <c r="R13">
        <f t="shared" ref="R13:R58" si="6">(Q13*AK13+AL13)</f>
        <v>1.7493478804826736</v>
      </c>
      <c r="S13" s="1">
        <v>1</v>
      </c>
      <c r="T13">
        <f t="shared" ref="T13:T58" si="7">R13*(S13+1)*(S13+1)/(S13*S13+1)</f>
        <v>3.4986957609653473</v>
      </c>
      <c r="U13" s="1">
        <v>31.183330535888672</v>
      </c>
      <c r="V13" s="1">
        <v>28.397998809814453</v>
      </c>
      <c r="W13" s="1">
        <v>31.239109039306641</v>
      </c>
      <c r="X13" s="1">
        <v>400.35513305664062</v>
      </c>
      <c r="Y13" s="1">
        <v>391.90380859375</v>
      </c>
      <c r="Z13" s="1">
        <v>17.641571044921875</v>
      </c>
      <c r="AA13" s="1">
        <v>24.326034545898438</v>
      </c>
      <c r="AB13" s="1">
        <v>37.678047180175781</v>
      </c>
      <c r="AC13" s="1">
        <v>51.954410552978516</v>
      </c>
      <c r="AD13" s="1">
        <v>500.26760864257812</v>
      </c>
      <c r="AE13" s="1">
        <v>181.77809143066406</v>
      </c>
      <c r="AF13" s="1">
        <v>139.11660766601562</v>
      </c>
      <c r="AG13" s="1">
        <v>97.363685607910156</v>
      </c>
      <c r="AH13" s="1">
        <v>19.374149322509766</v>
      </c>
      <c r="AI13" s="1">
        <v>-0.82561028003692627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ref="AQ13:AQ58" si="8">AD13*0.000001/(Q13*0.0001)</f>
        <v>1.1117057969835067</v>
      </c>
      <c r="AR13">
        <f t="shared" ref="AR13:AR58" si="9">(AA13-Z13)/(1000-AA13)*AQ13</f>
        <v>7.6164344718388345E-3</v>
      </c>
      <c r="AS13">
        <f t="shared" ref="AS13:AS58" si="10">(V13+273.15)</f>
        <v>301.54799880981443</v>
      </c>
      <c r="AT13">
        <f t="shared" ref="AT13:AT58" si="11">(U13+273.15)</f>
        <v>304.33333053588865</v>
      </c>
      <c r="AU13">
        <f t="shared" ref="AU13:AU58" si="12">(AE13*AM13+AF13*AN13)*AO13</f>
        <v>34.537836938433429</v>
      </c>
      <c r="AV13">
        <f t="shared" ref="AV13:AV58" si="13">((AU13+0.00000010773*(AT13^4-AS13^4))-AR13*44100)/(R13*51.4+0.00000043092*AS13^3)</f>
        <v>-2.6341370773651103</v>
      </c>
      <c r="AW13">
        <f t="shared" ref="AW13:AW58" si="14">0.61365*EXP(17.502*P13/(240.97+P13))</f>
        <v>3.8837836539120527</v>
      </c>
      <c r="AX13">
        <f t="shared" ref="AX13:AX58" si="15">AW13*1000/AG13</f>
        <v>39.889447792191227</v>
      </c>
      <c r="AY13">
        <f t="shared" ref="AY13:AY58" si="16">(AX13-AA13)</f>
        <v>15.563413246292789</v>
      </c>
      <c r="AZ13">
        <f t="shared" ref="AZ13:AZ58" si="17">IF(J13,V13,(U13+V13)/2)</f>
        <v>29.790664672851562</v>
      </c>
      <c r="BA13">
        <f t="shared" ref="BA13:BA58" si="18">0.61365*EXP(17.502*AZ13/(240.97+AZ13))</f>
        <v>4.2094895327551258</v>
      </c>
      <c r="BB13">
        <f t="shared" ref="BB13:BB58" si="19">IF(AY13&lt;&gt;0,(1000-(AX13+AA13)/2)/AY13*AR13,0)</f>
        <v>0.47366781621261833</v>
      </c>
      <c r="BC13">
        <f t="shared" ref="BC13:BC58" si="20">AA13*AG13/1000</f>
        <v>2.3684723796140168</v>
      </c>
      <c r="BD13">
        <f t="shared" ref="BD13:BD58" si="21">(BA13-BC13)</f>
        <v>1.841017153141109</v>
      </c>
      <c r="BE13">
        <f t="shared" ref="BE13:BE58" si="22">1/(1.6/L13+1.37/T13)</f>
        <v>0.30191815504062824</v>
      </c>
      <c r="BF13">
        <f t="shared" ref="BF13:BF58" si="23">M13*AG13*0.001</f>
        <v>35.165080993187495</v>
      </c>
      <c r="BG13">
        <f t="shared" ref="BG13:BG58" si="24">M13/Y13</f>
        <v>0.92158443813105584</v>
      </c>
      <c r="BH13">
        <f t="shared" ref="BH13:BH58" si="25">(1-AR13*AG13/AW13/L13)*100</f>
        <v>65.146770927094039</v>
      </c>
      <c r="BI13">
        <f t="shared" ref="BI13:BI58" si="26">(Y13-K13/(T13/1.35))</f>
        <v>389.43027440744629</v>
      </c>
      <c r="BJ13">
        <f t="shared" ref="BJ13:BJ58" si="27">K13*BH13/100/BI13</f>
        <v>1.0723918654181498E-2</v>
      </c>
    </row>
    <row r="14" spans="1:62">
      <c r="A14" s="1">
        <v>6</v>
      </c>
      <c r="B14" s="1" t="s">
        <v>83</v>
      </c>
      <c r="C14" s="2">
        <v>41793</v>
      </c>
      <c r="D14" s="1" t="s">
        <v>74</v>
      </c>
      <c r="E14" s="1">
        <v>0</v>
      </c>
      <c r="F14" s="1" t="s">
        <v>75</v>
      </c>
      <c r="G14" s="1" t="s">
        <v>76</v>
      </c>
      <c r="H14" s="1">
        <v>0</v>
      </c>
      <c r="I14" s="1">
        <v>867</v>
      </c>
      <c r="J14" s="1">
        <v>0</v>
      </c>
      <c r="K14">
        <f t="shared" si="0"/>
        <v>1.0360303411137621</v>
      </c>
      <c r="L14">
        <f t="shared" si="1"/>
        <v>0.46758179457591598</v>
      </c>
      <c r="M14">
        <f t="shared" si="2"/>
        <v>382.3912152777836</v>
      </c>
      <c r="N14">
        <f t="shared" si="3"/>
        <v>6.8161891826507999</v>
      </c>
      <c r="O14">
        <f t="shared" si="4"/>
        <v>1.5694446019221542</v>
      </c>
      <c r="P14">
        <f t="shared" si="5"/>
        <v>28.580680847167969</v>
      </c>
      <c r="Q14" s="1">
        <v>5</v>
      </c>
      <c r="R14">
        <f t="shared" si="6"/>
        <v>1.6395652592182159</v>
      </c>
      <c r="S14" s="1">
        <v>1</v>
      </c>
      <c r="T14">
        <f t="shared" si="7"/>
        <v>3.2791305184364319</v>
      </c>
      <c r="U14" s="1">
        <v>31.213230133056641</v>
      </c>
      <c r="V14" s="1">
        <v>28.580680847167969</v>
      </c>
      <c r="W14" s="1">
        <v>31.292455673217773</v>
      </c>
      <c r="X14" s="1">
        <v>400.29953002929688</v>
      </c>
      <c r="Y14" s="1">
        <v>396.56253051757812</v>
      </c>
      <c r="Z14" s="1">
        <v>17.54731559753418</v>
      </c>
      <c r="AA14" s="1">
        <v>24.194894790649414</v>
      </c>
      <c r="AB14" s="1">
        <v>37.414035797119141</v>
      </c>
      <c r="AC14" s="1">
        <v>51.587871551513672</v>
      </c>
      <c r="AD14" s="1">
        <v>500.27777099609375</v>
      </c>
      <c r="AE14" s="1">
        <v>104.61078643798828</v>
      </c>
      <c r="AF14" s="1">
        <v>121.58155822753906</v>
      </c>
      <c r="AG14" s="1">
        <v>97.36639404296875</v>
      </c>
      <c r="AH14" s="1">
        <v>19.374149322509766</v>
      </c>
      <c r="AI14" s="1">
        <v>-0.82561028003692627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1.0005555419921874</v>
      </c>
      <c r="AR14">
        <f t="shared" si="9"/>
        <v>6.8161891826508001E-3</v>
      </c>
      <c r="AS14">
        <f t="shared" si="10"/>
        <v>301.73068084716795</v>
      </c>
      <c r="AT14">
        <f t="shared" si="11"/>
        <v>304.36323013305662</v>
      </c>
      <c r="AU14">
        <f t="shared" si="12"/>
        <v>19.876049173806223</v>
      </c>
      <c r="AV14">
        <f t="shared" si="13"/>
        <v>-2.5922650330344537</v>
      </c>
      <c r="AW14">
        <f t="shared" si="14"/>
        <v>3.9252142619366968</v>
      </c>
      <c r="AX14">
        <f t="shared" si="15"/>
        <v>40.313850590014262</v>
      </c>
      <c r="AY14">
        <f t="shared" si="16"/>
        <v>16.118955799364848</v>
      </c>
      <c r="AZ14">
        <f t="shared" si="17"/>
        <v>29.896955490112305</v>
      </c>
      <c r="BA14">
        <f t="shared" si="18"/>
        <v>4.2352979983583028</v>
      </c>
      <c r="BB14">
        <f t="shared" si="19"/>
        <v>0.40922857277676111</v>
      </c>
      <c r="BC14">
        <f t="shared" si="20"/>
        <v>2.3557696600145426</v>
      </c>
      <c r="BD14">
        <f t="shared" si="21"/>
        <v>1.8795283383437602</v>
      </c>
      <c r="BE14">
        <f t="shared" si="22"/>
        <v>0.26044007395217045</v>
      </c>
      <c r="BF14">
        <f t="shared" si="23"/>
        <v>37.232053745306374</v>
      </c>
      <c r="BG14">
        <f t="shared" si="24"/>
        <v>0.96426461365046601</v>
      </c>
      <c r="BH14">
        <f t="shared" si="25"/>
        <v>63.839888548512171</v>
      </c>
      <c r="BI14">
        <f t="shared" si="26"/>
        <v>396.1360025240628</v>
      </c>
      <c r="BJ14">
        <f t="shared" si="27"/>
        <v>1.6696301544962965E-3</v>
      </c>
    </row>
    <row r="15" spans="1:62">
      <c r="A15" s="1">
        <v>7</v>
      </c>
      <c r="B15" s="1" t="s">
        <v>84</v>
      </c>
      <c r="C15" s="2">
        <v>41793</v>
      </c>
      <c r="D15" s="1" t="s">
        <v>74</v>
      </c>
      <c r="E15" s="1">
        <v>0</v>
      </c>
      <c r="F15" s="1" t="s">
        <v>78</v>
      </c>
      <c r="G15" s="1" t="s">
        <v>76</v>
      </c>
      <c r="H15" s="1">
        <v>0</v>
      </c>
      <c r="I15" s="1">
        <v>985</v>
      </c>
      <c r="J15" s="1">
        <v>0</v>
      </c>
      <c r="K15">
        <f t="shared" si="0"/>
        <v>-0.38774451621596101</v>
      </c>
      <c r="L15">
        <f t="shared" si="1"/>
        <v>0.25522721483408539</v>
      </c>
      <c r="M15">
        <f t="shared" si="2"/>
        <v>389.72909895761205</v>
      </c>
      <c r="N15">
        <f t="shared" si="3"/>
        <v>4.4457684755736206</v>
      </c>
      <c r="O15">
        <f t="shared" si="4"/>
        <v>1.7717155045498059</v>
      </c>
      <c r="P15">
        <f t="shared" si="5"/>
        <v>28.428510665893555</v>
      </c>
      <c r="Q15" s="1">
        <v>5</v>
      </c>
      <c r="R15">
        <f t="shared" si="6"/>
        <v>1.6395652592182159</v>
      </c>
      <c r="S15" s="1">
        <v>1</v>
      </c>
      <c r="T15">
        <f t="shared" si="7"/>
        <v>3.2791305184364319</v>
      </c>
      <c r="U15" s="1">
        <v>31.196971893310547</v>
      </c>
      <c r="V15" s="1">
        <v>28.428510665893555</v>
      </c>
      <c r="W15" s="1">
        <v>31.302700042724609</v>
      </c>
      <c r="X15" s="1">
        <v>400.242431640625</v>
      </c>
      <c r="Y15" s="1">
        <v>398.85775756835938</v>
      </c>
      <c r="Z15" s="1">
        <v>17.414962768554688</v>
      </c>
      <c r="AA15" s="1">
        <v>21.761440277099609</v>
      </c>
      <c r="AB15" s="1">
        <v>37.168472290039062</v>
      </c>
      <c r="AC15" s="1">
        <v>46.445091247558594</v>
      </c>
      <c r="AD15" s="1">
        <v>500.292724609375</v>
      </c>
      <c r="AE15" s="1">
        <v>80.832809448242188</v>
      </c>
      <c r="AF15" s="1">
        <v>94.888580322265625</v>
      </c>
      <c r="AG15" s="1">
        <v>97.372291564941406</v>
      </c>
      <c r="AH15" s="1">
        <v>19.374149322509766</v>
      </c>
      <c r="AI15" s="1">
        <v>-0.82561028003692627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1.0005854492187498</v>
      </c>
      <c r="AR15">
        <f t="shared" si="9"/>
        <v>4.4457684755736205E-3</v>
      </c>
      <c r="AS15">
        <f t="shared" si="10"/>
        <v>301.57851066589353</v>
      </c>
      <c r="AT15">
        <f t="shared" si="11"/>
        <v>304.34697189331052</v>
      </c>
      <c r="AU15">
        <f t="shared" si="12"/>
        <v>15.35823360244558</v>
      </c>
      <c r="AV15">
        <f t="shared" si="13"/>
        <v>-1.5352304969485233</v>
      </c>
      <c r="AW15">
        <f t="shared" si="14"/>
        <v>3.8906768120846085</v>
      </c>
      <c r="AX15">
        <f t="shared" si="15"/>
        <v>39.95671406675033</v>
      </c>
      <c r="AY15">
        <f t="shared" si="16"/>
        <v>18.19527378965072</v>
      </c>
      <c r="AZ15">
        <f t="shared" si="17"/>
        <v>29.812741279602051</v>
      </c>
      <c r="BA15">
        <f t="shared" si="18"/>
        <v>4.2148386442410475</v>
      </c>
      <c r="BB15">
        <f t="shared" si="19"/>
        <v>0.23679644576428718</v>
      </c>
      <c r="BC15">
        <f t="shared" si="20"/>
        <v>2.1189613075348026</v>
      </c>
      <c r="BD15">
        <f t="shared" si="21"/>
        <v>2.0958773367062449</v>
      </c>
      <c r="BE15">
        <f t="shared" si="22"/>
        <v>0.14955020616875681</v>
      </c>
      <c r="BF15">
        <f t="shared" si="23"/>
        <v>37.948815455042507</v>
      </c>
      <c r="BG15">
        <f t="shared" si="24"/>
        <v>0.97711299720882883</v>
      </c>
      <c r="BH15">
        <f t="shared" si="25"/>
        <v>56.405661214080403</v>
      </c>
      <c r="BI15">
        <f t="shared" si="26"/>
        <v>399.01738985318258</v>
      </c>
      <c r="BJ15">
        <f t="shared" si="27"/>
        <v>-5.4812111891520249E-4</v>
      </c>
    </row>
    <row r="16" spans="1:62">
      <c r="A16" s="1">
        <v>8</v>
      </c>
      <c r="B16" s="1" t="s">
        <v>85</v>
      </c>
      <c r="C16" s="2">
        <v>41793</v>
      </c>
      <c r="D16" s="1" t="s">
        <v>74</v>
      </c>
      <c r="E16" s="1">
        <v>0</v>
      </c>
      <c r="F16" s="1" t="s">
        <v>75</v>
      </c>
      <c r="G16" s="1" t="s">
        <v>76</v>
      </c>
      <c r="H16" s="1">
        <v>0</v>
      </c>
      <c r="I16" s="1">
        <v>1256</v>
      </c>
      <c r="J16" s="1">
        <v>0</v>
      </c>
      <c r="K16">
        <f t="shared" si="0"/>
        <v>9.2462990632010413</v>
      </c>
      <c r="L16">
        <f t="shared" si="1"/>
        <v>0.3558246007035783</v>
      </c>
      <c r="M16">
        <f t="shared" si="2"/>
        <v>336.13546259348851</v>
      </c>
      <c r="N16">
        <f t="shared" si="3"/>
        <v>5.7579947087829533</v>
      </c>
      <c r="O16">
        <f t="shared" si="4"/>
        <v>1.673798503543825</v>
      </c>
      <c r="P16">
        <f t="shared" si="5"/>
        <v>28.056482315063477</v>
      </c>
      <c r="Q16" s="1">
        <v>4</v>
      </c>
      <c r="R16">
        <f t="shared" si="6"/>
        <v>1.8591305017471313</v>
      </c>
      <c r="S16" s="1">
        <v>1</v>
      </c>
      <c r="T16">
        <f t="shared" si="7"/>
        <v>3.7182610034942627</v>
      </c>
      <c r="U16" s="1">
        <v>31.179712295532227</v>
      </c>
      <c r="V16" s="1">
        <v>28.056482315063477</v>
      </c>
      <c r="W16" s="1">
        <v>31.227653503417969</v>
      </c>
      <c r="X16" s="1">
        <v>400.50222778320312</v>
      </c>
      <c r="Y16" s="1">
        <v>391.30807495117188</v>
      </c>
      <c r="Z16" s="1">
        <v>17.408634185791016</v>
      </c>
      <c r="AA16" s="1">
        <v>21.911449432373047</v>
      </c>
      <c r="AB16" s="1">
        <v>37.191261291503906</v>
      </c>
      <c r="AC16" s="1">
        <v>46.810932159423828</v>
      </c>
      <c r="AD16" s="1">
        <v>500.29400634765625</v>
      </c>
      <c r="AE16" s="1">
        <v>398.3875732421875</v>
      </c>
      <c r="AF16" s="1">
        <v>510.52908325195312</v>
      </c>
      <c r="AG16" s="1">
        <v>97.371673583984375</v>
      </c>
      <c r="AH16" s="1">
        <v>19.374149322509766</v>
      </c>
      <c r="AI16" s="1">
        <v>-0.82561028003692627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1.2507350158691404</v>
      </c>
      <c r="AR16">
        <f t="shared" si="9"/>
        <v>5.7579947087829531E-3</v>
      </c>
      <c r="AS16">
        <f t="shared" si="10"/>
        <v>301.20648231506345</v>
      </c>
      <c r="AT16">
        <f t="shared" si="11"/>
        <v>304.3297122955322</v>
      </c>
      <c r="AU16">
        <f t="shared" si="12"/>
        <v>75.693637966185634</v>
      </c>
      <c r="AV16">
        <f t="shared" si="13"/>
        <v>-1.3125201759338403</v>
      </c>
      <c r="AW16">
        <f t="shared" si="14"/>
        <v>3.807353005424833</v>
      </c>
      <c r="AX16">
        <f t="shared" si="15"/>
        <v>39.101238227572829</v>
      </c>
      <c r="AY16">
        <f t="shared" si="16"/>
        <v>17.189788795199782</v>
      </c>
      <c r="AZ16">
        <f t="shared" si="17"/>
        <v>29.618097305297852</v>
      </c>
      <c r="BA16">
        <f t="shared" si="18"/>
        <v>4.1678803491288221</v>
      </c>
      <c r="BB16">
        <f t="shared" si="19"/>
        <v>0.32474740725054829</v>
      </c>
      <c r="BC16">
        <f t="shared" si="20"/>
        <v>2.133554501881008</v>
      </c>
      <c r="BD16">
        <f t="shared" si="21"/>
        <v>2.0343258472478141</v>
      </c>
      <c r="BE16">
        <f t="shared" si="22"/>
        <v>0.20554776362120186</v>
      </c>
      <c r="BF16">
        <f t="shared" si="23"/>
        <v>32.730072543654757</v>
      </c>
      <c r="BG16">
        <f t="shared" si="24"/>
        <v>0.85900466693776278</v>
      </c>
      <c r="BH16">
        <f t="shared" si="25"/>
        <v>58.614826497586222</v>
      </c>
      <c r="BI16">
        <f t="shared" si="26"/>
        <v>387.9509938523488</v>
      </c>
      <c r="BJ16">
        <f t="shared" si="27"/>
        <v>1.3970069001565511E-2</v>
      </c>
    </row>
    <row r="17" spans="1:62">
      <c r="A17" s="1">
        <v>9</v>
      </c>
      <c r="B17" s="1" t="s">
        <v>86</v>
      </c>
      <c r="C17" s="2">
        <v>41793</v>
      </c>
      <c r="D17" s="1" t="s">
        <v>74</v>
      </c>
      <c r="E17" s="1">
        <v>0</v>
      </c>
      <c r="F17" s="1" t="s">
        <v>78</v>
      </c>
      <c r="G17" s="1" t="s">
        <v>76</v>
      </c>
      <c r="H17" s="1">
        <v>0</v>
      </c>
      <c r="I17" s="1">
        <v>1355.5</v>
      </c>
      <c r="J17" s="1">
        <v>0</v>
      </c>
      <c r="K17">
        <f t="shared" si="0"/>
        <v>3.46168936025289</v>
      </c>
      <c r="L17">
        <f t="shared" si="1"/>
        <v>0.32722069918436397</v>
      </c>
      <c r="M17">
        <f t="shared" si="2"/>
        <v>365.78035189534609</v>
      </c>
      <c r="N17">
        <f t="shared" si="3"/>
        <v>5.3067326306243325</v>
      </c>
      <c r="O17">
        <f t="shared" si="4"/>
        <v>1.6823072647484847</v>
      </c>
      <c r="P17">
        <f t="shared" si="5"/>
        <v>28.430856704711914</v>
      </c>
      <c r="Q17" s="1">
        <v>5</v>
      </c>
      <c r="R17">
        <f t="shared" si="6"/>
        <v>1.6395652592182159</v>
      </c>
      <c r="S17" s="1">
        <v>1</v>
      </c>
      <c r="T17">
        <f t="shared" si="7"/>
        <v>3.2791305184364319</v>
      </c>
      <c r="U17" s="1">
        <v>31.289150238037109</v>
      </c>
      <c r="V17" s="1">
        <v>28.430856704711914</v>
      </c>
      <c r="W17" s="1">
        <v>31.3544921875</v>
      </c>
      <c r="X17" s="1">
        <v>400.41903686523438</v>
      </c>
      <c r="Y17" s="1">
        <v>394.86502075195312</v>
      </c>
      <c r="Z17" s="1">
        <v>17.501888275146484</v>
      </c>
      <c r="AA17" s="1">
        <v>22.685327529907227</v>
      </c>
      <c r="AB17" s="1">
        <v>37.158164978027344</v>
      </c>
      <c r="AC17" s="1">
        <v>48.163093566894531</v>
      </c>
      <c r="AD17" s="1">
        <v>500.28054809570312</v>
      </c>
      <c r="AE17" s="1">
        <v>137.50721740722656</v>
      </c>
      <c r="AF17" s="1">
        <v>172.035888671875</v>
      </c>
      <c r="AG17" s="1">
        <v>97.371307373046875</v>
      </c>
      <c r="AH17" s="1">
        <v>19.374149322509766</v>
      </c>
      <c r="AI17" s="1">
        <v>-0.82561028003692627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1.0005610961914062</v>
      </c>
      <c r="AR17">
        <f t="shared" si="9"/>
        <v>5.3067326306243329E-3</v>
      </c>
      <c r="AS17">
        <f t="shared" si="10"/>
        <v>301.58085670471189</v>
      </c>
      <c r="AT17">
        <f t="shared" si="11"/>
        <v>304.43915023803709</v>
      </c>
      <c r="AU17">
        <f t="shared" si="12"/>
        <v>26.126370979530293</v>
      </c>
      <c r="AV17">
        <f t="shared" si="13"/>
        <v>-1.8069182565108701</v>
      </c>
      <c r="AW17">
        <f t="shared" si="14"/>
        <v>3.8912072645213236</v>
      </c>
      <c r="AX17">
        <f t="shared" si="15"/>
        <v>39.962565662319939</v>
      </c>
      <c r="AY17">
        <f t="shared" si="16"/>
        <v>17.277238132412712</v>
      </c>
      <c r="AZ17">
        <f t="shared" si="17"/>
        <v>29.860003471374512</v>
      </c>
      <c r="BA17">
        <f t="shared" si="18"/>
        <v>4.226310087171961</v>
      </c>
      <c r="BB17">
        <f t="shared" si="19"/>
        <v>0.29753047227259272</v>
      </c>
      <c r="BC17">
        <f t="shared" si="20"/>
        <v>2.2088999997728389</v>
      </c>
      <c r="BD17">
        <f t="shared" si="21"/>
        <v>2.0174100873991221</v>
      </c>
      <c r="BE17">
        <f t="shared" si="22"/>
        <v>0.18841404717208726</v>
      </c>
      <c r="BF17">
        <f t="shared" si="23"/>
        <v>35.616511075422991</v>
      </c>
      <c r="BG17">
        <f t="shared" si="24"/>
        <v>0.92634275682049461</v>
      </c>
      <c r="BH17">
        <f t="shared" si="25"/>
        <v>59.418034628073492</v>
      </c>
      <c r="BI17">
        <f t="shared" si="26"/>
        <v>393.43986228080763</v>
      </c>
      <c r="BJ17">
        <f t="shared" si="27"/>
        <v>5.2279089639457052E-3</v>
      </c>
    </row>
    <row r="18" spans="1:62">
      <c r="A18" s="1">
        <v>10</v>
      </c>
      <c r="B18" s="1" t="s">
        <v>87</v>
      </c>
      <c r="C18" s="2">
        <v>41793</v>
      </c>
      <c r="D18" s="1" t="s">
        <v>74</v>
      </c>
      <c r="E18" s="1">
        <v>0</v>
      </c>
      <c r="F18" s="1" t="s">
        <v>80</v>
      </c>
      <c r="G18" s="1" t="s">
        <v>76</v>
      </c>
      <c r="H18" s="1">
        <v>0</v>
      </c>
      <c r="I18" s="1">
        <v>1421.5</v>
      </c>
      <c r="J18" s="1">
        <v>0</v>
      </c>
      <c r="K18">
        <f t="shared" si="0"/>
        <v>2.730856480233538</v>
      </c>
      <c r="L18">
        <f t="shared" si="1"/>
        <v>3.9425238649076988E-2</v>
      </c>
      <c r="M18">
        <f t="shared" si="2"/>
        <v>272.99667884059858</v>
      </c>
      <c r="N18">
        <f t="shared" si="3"/>
        <v>0.88806851531865849</v>
      </c>
      <c r="O18">
        <f t="shared" si="4"/>
        <v>2.1542182040309727</v>
      </c>
      <c r="P18">
        <f t="shared" si="5"/>
        <v>28.698482513427734</v>
      </c>
      <c r="Q18" s="1">
        <v>5</v>
      </c>
      <c r="R18">
        <f t="shared" si="6"/>
        <v>1.6395652592182159</v>
      </c>
      <c r="S18" s="1">
        <v>1</v>
      </c>
      <c r="T18">
        <f t="shared" si="7"/>
        <v>3.2791305184364319</v>
      </c>
      <c r="U18" s="1">
        <v>31.337072372436523</v>
      </c>
      <c r="V18" s="1">
        <v>28.698482513427734</v>
      </c>
      <c r="W18" s="1">
        <v>31.438632965087891</v>
      </c>
      <c r="X18" s="1">
        <v>400.24691772460938</v>
      </c>
      <c r="Y18" s="1">
        <v>397.16519165039062</v>
      </c>
      <c r="Z18" s="1">
        <v>17.592876434326172</v>
      </c>
      <c r="AA18" s="1">
        <v>18.464027404785156</v>
      </c>
      <c r="AB18" s="1">
        <v>37.250686645507812</v>
      </c>
      <c r="AC18" s="1">
        <v>39.095237731933594</v>
      </c>
      <c r="AD18" s="1">
        <v>500.298583984375</v>
      </c>
      <c r="AE18" s="1">
        <v>73.665077209472656</v>
      </c>
      <c r="AF18" s="1">
        <v>87.333175659179688</v>
      </c>
      <c r="AG18" s="1">
        <v>97.374008178710938</v>
      </c>
      <c r="AH18" s="1">
        <v>19.374149322509766</v>
      </c>
      <c r="AI18" s="1">
        <v>-0.82561028003692627</v>
      </c>
      <c r="AJ18" s="1">
        <v>0.66666668653488159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1.00059716796875</v>
      </c>
      <c r="AR18">
        <f t="shared" si="9"/>
        <v>8.8806851531865851E-4</v>
      </c>
      <c r="AS18">
        <f t="shared" si="10"/>
        <v>301.84848251342771</v>
      </c>
      <c r="AT18">
        <f t="shared" si="11"/>
        <v>304.4870723724365</v>
      </c>
      <c r="AU18">
        <f t="shared" si="12"/>
        <v>13.996364494168574</v>
      </c>
      <c r="AV18">
        <f t="shared" si="13"/>
        <v>6.7781745274245339E-2</v>
      </c>
      <c r="AW18">
        <f t="shared" si="14"/>
        <v>3.9521345595564652</v>
      </c>
      <c r="AX18">
        <f t="shared" si="15"/>
        <v>40.587161127259911</v>
      </c>
      <c r="AY18">
        <f t="shared" si="16"/>
        <v>22.123133722474755</v>
      </c>
      <c r="AZ18">
        <f t="shared" si="17"/>
        <v>30.017777442932129</v>
      </c>
      <c r="BA18">
        <f t="shared" si="18"/>
        <v>4.2648021465869341</v>
      </c>
      <c r="BB18">
        <f t="shared" si="19"/>
        <v>3.8956857354226673E-2</v>
      </c>
      <c r="BC18">
        <f t="shared" si="20"/>
        <v>1.7979163555254927</v>
      </c>
      <c r="BD18">
        <f t="shared" si="21"/>
        <v>2.4668857910614417</v>
      </c>
      <c r="BE18">
        <f t="shared" si="22"/>
        <v>2.4389688177611536E-2</v>
      </c>
      <c r="BF18">
        <f t="shared" si="23"/>
        <v>26.582780838185368</v>
      </c>
      <c r="BG18">
        <f t="shared" si="24"/>
        <v>0.6873630534090388</v>
      </c>
      <c r="BH18">
        <f t="shared" si="25"/>
        <v>44.501216110200971</v>
      </c>
      <c r="BI18">
        <f t="shared" si="26"/>
        <v>396.04091305654157</v>
      </c>
      <c r="BJ18">
        <f t="shared" si="27"/>
        <v>3.0685323254838947E-3</v>
      </c>
    </row>
    <row r="19" spans="1:62">
      <c r="A19" s="1">
        <v>11</v>
      </c>
      <c r="B19" s="1" t="s">
        <v>88</v>
      </c>
      <c r="C19" s="2">
        <v>41793</v>
      </c>
      <c r="D19" s="1" t="s">
        <v>74</v>
      </c>
      <c r="E19" s="1">
        <v>0</v>
      </c>
      <c r="F19" s="1" t="s">
        <v>75</v>
      </c>
      <c r="G19" s="1" t="s">
        <v>89</v>
      </c>
      <c r="H19" s="1">
        <v>0</v>
      </c>
      <c r="I19" s="1">
        <v>2008.5</v>
      </c>
      <c r="J19" s="1">
        <v>0</v>
      </c>
      <c r="K19">
        <f t="shared" si="0"/>
        <v>6.7598938811046922</v>
      </c>
      <c r="L19">
        <f t="shared" si="1"/>
        <v>0.13973115397972297</v>
      </c>
      <c r="M19">
        <f t="shared" si="2"/>
        <v>303.06557296878469</v>
      </c>
      <c r="N19">
        <f t="shared" si="3"/>
        <v>4.0311808953422261</v>
      </c>
      <c r="O19">
        <f t="shared" si="4"/>
        <v>2.7897190137974555</v>
      </c>
      <c r="P19">
        <f t="shared" si="5"/>
        <v>31.665370941162109</v>
      </c>
      <c r="Q19" s="1">
        <v>1</v>
      </c>
      <c r="R19">
        <f t="shared" si="6"/>
        <v>2.5178262293338776</v>
      </c>
      <c r="S19" s="1">
        <v>1</v>
      </c>
      <c r="T19">
        <f t="shared" si="7"/>
        <v>5.0356524586677551</v>
      </c>
      <c r="U19" s="1">
        <v>33.132381439208984</v>
      </c>
      <c r="V19" s="1">
        <v>31.665370941162109</v>
      </c>
      <c r="W19" s="1">
        <v>33.196643829345703</v>
      </c>
      <c r="X19" s="1">
        <v>400.567626953125</v>
      </c>
      <c r="Y19" s="1">
        <v>398.89517211914062</v>
      </c>
      <c r="Z19" s="1">
        <v>18.676950454711914</v>
      </c>
      <c r="AA19" s="1">
        <v>19.466958999633789</v>
      </c>
      <c r="AB19" s="1">
        <v>35.732894897460938</v>
      </c>
      <c r="AC19" s="1">
        <v>37.244342803955078</v>
      </c>
      <c r="AD19" s="1">
        <v>500.33712768554688</v>
      </c>
      <c r="AE19" s="1">
        <v>168.27157592773438</v>
      </c>
      <c r="AF19" s="1">
        <v>206.30662536621094</v>
      </c>
      <c r="AG19" s="1">
        <v>97.378608703613281</v>
      </c>
      <c r="AH19" s="1">
        <v>19.374149322509766</v>
      </c>
      <c r="AI19" s="1">
        <v>-0.82561028003692627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5.0033712768554679</v>
      </c>
      <c r="AR19">
        <f t="shared" si="9"/>
        <v>4.0311808953422262E-3</v>
      </c>
      <c r="AS19">
        <f t="shared" si="10"/>
        <v>304.81537094116209</v>
      </c>
      <c r="AT19">
        <f t="shared" si="11"/>
        <v>306.28238143920896</v>
      </c>
      <c r="AU19">
        <f t="shared" si="12"/>
        <v>31.971599025078831</v>
      </c>
      <c r="AV19">
        <f t="shared" si="13"/>
        <v>-0.9022019503510994</v>
      </c>
      <c r="AW19">
        <f t="shared" si="14"/>
        <v>4.6853843968720774</v>
      </c>
      <c r="AX19">
        <f t="shared" si="15"/>
        <v>48.115129793369334</v>
      </c>
      <c r="AY19">
        <f t="shared" si="16"/>
        <v>28.648170793735545</v>
      </c>
      <c r="AZ19">
        <f t="shared" si="17"/>
        <v>32.398876190185547</v>
      </c>
      <c r="BA19">
        <f t="shared" si="18"/>
        <v>4.8839537293045323</v>
      </c>
      <c r="BB19">
        <f t="shared" si="19"/>
        <v>0.13595852631502373</v>
      </c>
      <c r="BC19">
        <f t="shared" si="20"/>
        <v>1.8956653830746217</v>
      </c>
      <c r="BD19">
        <f t="shared" si="21"/>
        <v>2.9882883462299104</v>
      </c>
      <c r="BE19">
        <f t="shared" si="22"/>
        <v>8.5305159637763681E-2</v>
      </c>
      <c r="BF19">
        <f t="shared" si="23"/>
        <v>29.512103841663645</v>
      </c>
      <c r="BG19">
        <f t="shared" si="24"/>
        <v>0.75976244926390368</v>
      </c>
      <c r="BH19">
        <f t="shared" si="25"/>
        <v>40.040585995697022</v>
      </c>
      <c r="BI19">
        <f t="shared" si="26"/>
        <v>397.0829229986154</v>
      </c>
      <c r="BJ19">
        <f t="shared" si="27"/>
        <v>6.8164631766121633E-3</v>
      </c>
    </row>
    <row r="20" spans="1:62">
      <c r="A20" s="1">
        <v>12</v>
      </c>
      <c r="B20" s="1" t="s">
        <v>90</v>
      </c>
      <c r="C20" s="2">
        <v>41793</v>
      </c>
      <c r="D20" s="1" t="s">
        <v>74</v>
      </c>
      <c r="E20" s="1">
        <v>0</v>
      </c>
      <c r="F20" s="1" t="s">
        <v>78</v>
      </c>
      <c r="G20" s="1" t="s">
        <v>89</v>
      </c>
      <c r="H20" s="1">
        <v>0</v>
      </c>
      <c r="I20" s="1">
        <v>2194.5</v>
      </c>
      <c r="J20" s="1">
        <v>0</v>
      </c>
      <c r="K20">
        <f t="shared" si="0"/>
        <v>8.1559065389983871</v>
      </c>
      <c r="L20">
        <f t="shared" si="1"/>
        <v>0.29408258915143326</v>
      </c>
      <c r="M20">
        <f t="shared" si="2"/>
        <v>334.11289323939837</v>
      </c>
      <c r="N20">
        <f t="shared" si="3"/>
        <v>7.7631698800568678</v>
      </c>
      <c r="O20">
        <f t="shared" si="4"/>
        <v>2.6338001122410661</v>
      </c>
      <c r="P20">
        <f t="shared" si="5"/>
        <v>31.590923309326172</v>
      </c>
      <c r="Q20" s="1">
        <v>1.5</v>
      </c>
      <c r="R20">
        <f t="shared" si="6"/>
        <v>2.4080436080694199</v>
      </c>
      <c r="S20" s="1">
        <v>1</v>
      </c>
      <c r="T20">
        <f t="shared" si="7"/>
        <v>4.8160872161388397</v>
      </c>
      <c r="U20" s="1">
        <v>33.041648864746094</v>
      </c>
      <c r="V20" s="1">
        <v>31.590923309326172</v>
      </c>
      <c r="W20" s="1">
        <v>33.164463043212891</v>
      </c>
      <c r="X20" s="1">
        <v>400.42404174804688</v>
      </c>
      <c r="Y20" s="1">
        <v>397.05474853515625</v>
      </c>
      <c r="Z20" s="1">
        <v>18.586093902587891</v>
      </c>
      <c r="AA20" s="1">
        <v>20.864963531494141</v>
      </c>
      <c r="AB20" s="1">
        <v>35.741184234619141</v>
      </c>
      <c r="AC20" s="1">
        <v>40.123466491699219</v>
      </c>
      <c r="AD20" s="1">
        <v>500.32644653320312</v>
      </c>
      <c r="AE20" s="1">
        <v>118.76226806640625</v>
      </c>
      <c r="AF20" s="1">
        <v>133.14859008789062</v>
      </c>
      <c r="AG20" s="1">
        <v>97.37994384765625</v>
      </c>
      <c r="AH20" s="1">
        <v>19.374149322509766</v>
      </c>
      <c r="AI20" s="1">
        <v>-0.82561028003692627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3.3355096435546874</v>
      </c>
      <c r="AR20">
        <f t="shared" si="9"/>
        <v>7.763169880056868E-3</v>
      </c>
      <c r="AS20">
        <f t="shared" si="10"/>
        <v>304.74092330932615</v>
      </c>
      <c r="AT20">
        <f t="shared" si="11"/>
        <v>306.19164886474607</v>
      </c>
      <c r="AU20">
        <f t="shared" si="12"/>
        <v>22.564830649465875</v>
      </c>
      <c r="AV20">
        <f t="shared" si="13"/>
        <v>-2.2208968765019388</v>
      </c>
      <c r="AW20">
        <f t="shared" si="14"/>
        <v>4.665629089321361</v>
      </c>
      <c r="AX20">
        <f t="shared" si="15"/>
        <v>47.911601762888608</v>
      </c>
      <c r="AY20">
        <f t="shared" si="16"/>
        <v>27.046638231394468</v>
      </c>
      <c r="AZ20">
        <f t="shared" si="17"/>
        <v>32.316286087036133</v>
      </c>
      <c r="BA20">
        <f t="shared" si="18"/>
        <v>4.8612356683099813</v>
      </c>
      <c r="BB20">
        <f t="shared" si="19"/>
        <v>0.27715857829909757</v>
      </c>
      <c r="BC20">
        <f t="shared" si="20"/>
        <v>2.0318289770802949</v>
      </c>
      <c r="BD20">
        <f t="shared" si="21"/>
        <v>2.8294066912296865</v>
      </c>
      <c r="BE20">
        <f t="shared" si="22"/>
        <v>0.1746690782196815</v>
      </c>
      <c r="BF20">
        <f t="shared" si="23"/>
        <v>32.535894782430582</v>
      </c>
      <c r="BG20">
        <f t="shared" si="24"/>
        <v>0.84147814494608708</v>
      </c>
      <c r="BH20">
        <f t="shared" si="25"/>
        <v>44.902856153366443</v>
      </c>
      <c r="BI20">
        <f t="shared" si="26"/>
        <v>394.76856198297935</v>
      </c>
      <c r="BJ20">
        <f t="shared" si="27"/>
        <v>9.2769164870006859E-3</v>
      </c>
    </row>
    <row r="21" spans="1:62">
      <c r="A21" s="1">
        <v>13</v>
      </c>
      <c r="B21" s="1" t="s">
        <v>91</v>
      </c>
      <c r="C21" s="2">
        <v>41793</v>
      </c>
      <c r="D21" s="1" t="s">
        <v>74</v>
      </c>
      <c r="E21" s="1">
        <v>0</v>
      </c>
      <c r="F21" s="1" t="s">
        <v>80</v>
      </c>
      <c r="G21" s="1" t="s">
        <v>89</v>
      </c>
      <c r="H21" s="1">
        <v>0</v>
      </c>
      <c r="I21" s="1">
        <v>2306.5</v>
      </c>
      <c r="J21" s="1">
        <v>0</v>
      </c>
      <c r="K21">
        <f t="shared" si="0"/>
        <v>3.1838616003740277</v>
      </c>
      <c r="L21">
        <f t="shared" si="1"/>
        <v>0.1045190008495933</v>
      </c>
      <c r="M21">
        <f t="shared" si="2"/>
        <v>331.43513073340665</v>
      </c>
      <c r="N21">
        <f t="shared" si="3"/>
        <v>2.9058430749032738</v>
      </c>
      <c r="O21">
        <f t="shared" si="4"/>
        <v>2.6813245808551396</v>
      </c>
      <c r="P21">
        <f t="shared" si="5"/>
        <v>31.506374359130859</v>
      </c>
      <c r="Q21" s="1">
        <v>3</v>
      </c>
      <c r="R21">
        <f t="shared" si="6"/>
        <v>2.0786957442760468</v>
      </c>
      <c r="S21" s="1">
        <v>1</v>
      </c>
      <c r="T21">
        <f t="shared" si="7"/>
        <v>4.1573914885520935</v>
      </c>
      <c r="U21" s="1">
        <v>32.999393463134766</v>
      </c>
      <c r="V21" s="1">
        <v>31.506374359130859</v>
      </c>
      <c r="W21" s="1">
        <v>33.123348236083984</v>
      </c>
      <c r="X21" s="1">
        <v>400.39385986328125</v>
      </c>
      <c r="Y21" s="1">
        <v>397.79193115234375</v>
      </c>
      <c r="Z21" s="1">
        <v>18.440151214599609</v>
      </c>
      <c r="AA21" s="1">
        <v>20.147256851196289</v>
      </c>
      <c r="AB21" s="1">
        <v>35.545143127441406</v>
      </c>
      <c r="AC21" s="1">
        <v>38.835750579833984</v>
      </c>
      <c r="AD21" s="1">
        <v>500.37295532226562</v>
      </c>
      <c r="AE21" s="1">
        <v>32.149341583251953</v>
      </c>
      <c r="AF21" s="1">
        <v>47.588047027587891</v>
      </c>
      <c r="AG21" s="1">
        <v>97.380836486816406</v>
      </c>
      <c r="AH21" s="1">
        <v>19.374149322509766</v>
      </c>
      <c r="AI21" s="1">
        <v>-0.82561028003692627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1.6679098510742187</v>
      </c>
      <c r="AR21">
        <f t="shared" si="9"/>
        <v>2.9058430749032737E-3</v>
      </c>
      <c r="AS21">
        <f t="shared" si="10"/>
        <v>304.65637435913084</v>
      </c>
      <c r="AT21">
        <f t="shared" si="11"/>
        <v>306.14939346313474</v>
      </c>
      <c r="AU21">
        <f t="shared" si="12"/>
        <v>6.1083748241678677</v>
      </c>
      <c r="AV21">
        <f t="shared" si="13"/>
        <v>-0.87131481452829762</v>
      </c>
      <c r="AW21">
        <f t="shared" si="14"/>
        <v>4.6432813059393769</v>
      </c>
      <c r="AX21">
        <f t="shared" si="15"/>
        <v>47.681674069086398</v>
      </c>
      <c r="AY21">
        <f t="shared" si="16"/>
        <v>27.534417217890109</v>
      </c>
      <c r="AZ21">
        <f t="shared" si="17"/>
        <v>32.252883911132812</v>
      </c>
      <c r="BA21">
        <f t="shared" si="18"/>
        <v>4.8438580927408106</v>
      </c>
      <c r="BB21">
        <f t="shared" si="19"/>
        <v>0.10195577912877979</v>
      </c>
      <c r="BC21">
        <f t="shared" si="20"/>
        <v>1.9619567250842374</v>
      </c>
      <c r="BD21">
        <f t="shared" si="21"/>
        <v>2.8819013676565732</v>
      </c>
      <c r="BE21">
        <f t="shared" si="22"/>
        <v>6.3947798529921662E-2</v>
      </c>
      <c r="BF21">
        <f t="shared" si="23"/>
        <v>32.275430271936493</v>
      </c>
      <c r="BG21">
        <f t="shared" si="24"/>
        <v>0.83318716338284848</v>
      </c>
      <c r="BH21">
        <f t="shared" si="25"/>
        <v>41.692366800910683</v>
      </c>
      <c r="BI21">
        <f t="shared" si="26"/>
        <v>396.75805854921254</v>
      </c>
      <c r="BJ21">
        <f t="shared" si="27"/>
        <v>3.3456844246974129E-3</v>
      </c>
    </row>
    <row r="22" spans="1:62">
      <c r="A22" s="1">
        <v>14</v>
      </c>
      <c r="B22" s="1" t="s">
        <v>92</v>
      </c>
      <c r="C22" s="2">
        <v>41793</v>
      </c>
      <c r="D22" s="1" t="s">
        <v>74</v>
      </c>
      <c r="E22" s="1">
        <v>0</v>
      </c>
      <c r="F22" s="1" t="s">
        <v>75</v>
      </c>
      <c r="G22" s="1" t="s">
        <v>89</v>
      </c>
      <c r="H22" s="1">
        <v>0</v>
      </c>
      <c r="I22" s="1">
        <v>2467.5</v>
      </c>
      <c r="J22" s="1">
        <v>0</v>
      </c>
      <c r="K22">
        <f t="shared" si="0"/>
        <v>17.13139801361082</v>
      </c>
      <c r="L22">
        <f t="shared" si="1"/>
        <v>0.37159485353221661</v>
      </c>
      <c r="M22">
        <f t="shared" si="2"/>
        <v>302.18966025938113</v>
      </c>
      <c r="N22">
        <f t="shared" si="3"/>
        <v>8.6505769094915177</v>
      </c>
      <c r="O22">
        <f t="shared" si="4"/>
        <v>2.3616168326057405</v>
      </c>
      <c r="P22">
        <f t="shared" si="5"/>
        <v>30.504739761352539</v>
      </c>
      <c r="Q22" s="1">
        <v>1.5</v>
      </c>
      <c r="R22">
        <f t="shared" si="6"/>
        <v>2.4080436080694199</v>
      </c>
      <c r="S22" s="1">
        <v>1</v>
      </c>
      <c r="T22">
        <f t="shared" si="7"/>
        <v>4.8160872161388397</v>
      </c>
      <c r="U22" s="1">
        <v>33.157863616943359</v>
      </c>
      <c r="V22" s="1">
        <v>30.504739761352539</v>
      </c>
      <c r="W22" s="1">
        <v>33.169586181640625</v>
      </c>
      <c r="X22" s="1">
        <v>400.8218994140625</v>
      </c>
      <c r="Y22" s="1">
        <v>394.66201782226562</v>
      </c>
      <c r="Z22" s="1">
        <v>18.243230819702148</v>
      </c>
      <c r="AA22" s="1">
        <v>20.782920837402344</v>
      </c>
      <c r="AB22" s="1">
        <v>34.855117797851562</v>
      </c>
      <c r="AC22" s="1">
        <v>39.707393646240234</v>
      </c>
      <c r="AD22" s="1">
        <v>500.30471801757812</v>
      </c>
      <c r="AE22" s="1">
        <v>1523.184814453125</v>
      </c>
      <c r="AF22" s="1">
        <v>1513.6976318359375</v>
      </c>
      <c r="AG22" s="1">
        <v>97.383941650390625</v>
      </c>
      <c r="AH22" s="1">
        <v>19.374149322509766</v>
      </c>
      <c r="AI22" s="1">
        <v>-0.82561028003692627</v>
      </c>
      <c r="AJ22" s="1">
        <v>0.66666668653488159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3.3353647867838538</v>
      </c>
      <c r="AR22">
        <f t="shared" si="9"/>
        <v>8.6505769094915169E-3</v>
      </c>
      <c r="AS22">
        <f t="shared" si="10"/>
        <v>303.65473976135252</v>
      </c>
      <c r="AT22">
        <f t="shared" si="11"/>
        <v>306.30786361694334</v>
      </c>
      <c r="AU22">
        <f t="shared" si="12"/>
        <v>289.40511111453816</v>
      </c>
      <c r="AV22">
        <f t="shared" si="13"/>
        <v>-0.43914369048921631</v>
      </c>
      <c r="AW22">
        <f t="shared" si="14"/>
        <v>4.3855395827600177</v>
      </c>
      <c r="AX22">
        <f t="shared" si="15"/>
        <v>45.033498423222085</v>
      </c>
      <c r="AY22">
        <f t="shared" si="16"/>
        <v>24.250577585819741</v>
      </c>
      <c r="AZ22">
        <f t="shared" si="17"/>
        <v>31.831301689147949</v>
      </c>
      <c r="BA22">
        <f t="shared" si="18"/>
        <v>4.7296777831047567</v>
      </c>
      <c r="BB22">
        <f t="shared" si="19"/>
        <v>0.34497742915709773</v>
      </c>
      <c r="BC22">
        <f t="shared" si="20"/>
        <v>2.0239227501542771</v>
      </c>
      <c r="BD22">
        <f t="shared" si="21"/>
        <v>2.7057550329504796</v>
      </c>
      <c r="BE22">
        <f t="shared" si="22"/>
        <v>0.21785410324147858</v>
      </c>
      <c r="BF22">
        <f t="shared" si="23"/>
        <v>29.42842024205094</v>
      </c>
      <c r="BG22">
        <f t="shared" si="24"/>
        <v>0.76569228000924827</v>
      </c>
      <c r="BH22">
        <f t="shared" si="25"/>
        <v>48.306052820545162</v>
      </c>
      <c r="BI22">
        <f t="shared" si="26"/>
        <v>389.85990642343671</v>
      </c>
      <c r="BJ22">
        <f t="shared" si="27"/>
        <v>2.1226861334041454E-2</v>
      </c>
    </row>
    <row r="23" spans="1:62">
      <c r="A23" s="1">
        <v>15</v>
      </c>
      <c r="B23" s="1" t="s">
        <v>93</v>
      </c>
      <c r="C23" s="2">
        <v>41793</v>
      </c>
      <c r="D23" s="1" t="s">
        <v>74</v>
      </c>
      <c r="E23" s="1">
        <v>0</v>
      </c>
      <c r="F23" s="1" t="s">
        <v>78</v>
      </c>
      <c r="G23" s="1" t="s">
        <v>89</v>
      </c>
      <c r="H23" s="1">
        <v>0</v>
      </c>
      <c r="I23" s="1">
        <v>2522.5</v>
      </c>
      <c r="J23" s="1">
        <v>0</v>
      </c>
      <c r="K23">
        <f t="shared" si="0"/>
        <v>6.4552358624723402E-2</v>
      </c>
      <c r="L23">
        <f t="shared" si="1"/>
        <v>0.15928408544827583</v>
      </c>
      <c r="M23">
        <f t="shared" si="2"/>
        <v>380.51746045555512</v>
      </c>
      <c r="N23">
        <f t="shared" si="3"/>
        <v>4.5346671692197269</v>
      </c>
      <c r="O23">
        <f t="shared" si="4"/>
        <v>2.7774878398842548</v>
      </c>
      <c r="P23">
        <f t="shared" si="5"/>
        <v>32.134540557861328</v>
      </c>
      <c r="Q23" s="1">
        <v>3</v>
      </c>
      <c r="R23">
        <f t="shared" si="6"/>
        <v>2.0786957442760468</v>
      </c>
      <c r="S23" s="1">
        <v>1</v>
      </c>
      <c r="T23">
        <f t="shared" si="7"/>
        <v>4.1573914885520935</v>
      </c>
      <c r="U23" s="1">
        <v>33.339580535888672</v>
      </c>
      <c r="V23" s="1">
        <v>32.134540557861328</v>
      </c>
      <c r="W23" s="1">
        <v>33.367591857910156</v>
      </c>
      <c r="X23" s="1">
        <v>400.66094970703125</v>
      </c>
      <c r="Y23" s="1">
        <v>399.535888671875</v>
      </c>
      <c r="Z23" s="1">
        <v>18.224845886230469</v>
      </c>
      <c r="AA23" s="1">
        <v>20.887094497680664</v>
      </c>
      <c r="AB23" s="1">
        <v>34.467105865478516</v>
      </c>
      <c r="AC23" s="1">
        <v>39.501991271972656</v>
      </c>
      <c r="AD23" s="1">
        <v>500.32342529296875</v>
      </c>
      <c r="AE23" s="1">
        <v>385.90890502929688</v>
      </c>
      <c r="AF23" s="1">
        <v>407.99179077148438</v>
      </c>
      <c r="AG23" s="1">
        <v>97.384475708007812</v>
      </c>
      <c r="AH23" s="1">
        <v>19.374149322509766</v>
      </c>
      <c r="AI23" s="1">
        <v>-0.82561028003692627</v>
      </c>
      <c r="AJ23" s="1">
        <v>0.66666668653488159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1.6677447509765622</v>
      </c>
      <c r="AR23">
        <f t="shared" si="9"/>
        <v>4.5346671692197268E-3</v>
      </c>
      <c r="AS23">
        <f t="shared" si="10"/>
        <v>305.28454055786131</v>
      </c>
      <c r="AT23">
        <f t="shared" si="11"/>
        <v>306.48958053588865</v>
      </c>
      <c r="AU23">
        <f t="shared" si="12"/>
        <v>73.322691035487878</v>
      </c>
      <c r="AV23">
        <f t="shared" si="13"/>
        <v>-0.9386123242234079</v>
      </c>
      <c r="AW23">
        <f t="shared" si="14"/>
        <v>4.811566586604501</v>
      </c>
      <c r="AX23">
        <f t="shared" si="15"/>
        <v>49.407942607107465</v>
      </c>
      <c r="AY23">
        <f t="shared" si="16"/>
        <v>28.520848109426801</v>
      </c>
      <c r="AZ23">
        <f t="shared" si="17"/>
        <v>32.737060546875</v>
      </c>
      <c r="BA23">
        <f t="shared" si="18"/>
        <v>4.9779447761330298</v>
      </c>
      <c r="BB23">
        <f t="shared" si="19"/>
        <v>0.15340654857014965</v>
      </c>
      <c r="BC23">
        <f t="shared" si="20"/>
        <v>2.0340787467202461</v>
      </c>
      <c r="BD23">
        <f t="shared" si="21"/>
        <v>2.9438660294127836</v>
      </c>
      <c r="BE23">
        <f t="shared" si="22"/>
        <v>9.6390379585399547E-2</v>
      </c>
      <c r="BF23">
        <f t="shared" si="23"/>
        <v>37.056493384206838</v>
      </c>
      <c r="BG23">
        <f t="shared" si="24"/>
        <v>0.9523986987012848</v>
      </c>
      <c r="BH23">
        <f t="shared" si="25"/>
        <v>42.379601099754957</v>
      </c>
      <c r="BI23">
        <f t="shared" si="26"/>
        <v>399.5149270462058</v>
      </c>
      <c r="BJ23">
        <f t="shared" si="27"/>
        <v>6.8475619391505422E-5</v>
      </c>
    </row>
    <row r="24" spans="1:62">
      <c r="A24" s="1">
        <v>16</v>
      </c>
      <c r="B24" s="1" t="s">
        <v>94</v>
      </c>
      <c r="C24" s="2">
        <v>41793</v>
      </c>
      <c r="D24" s="1" t="s">
        <v>74</v>
      </c>
      <c r="E24" s="1">
        <v>0</v>
      </c>
      <c r="F24" s="1" t="s">
        <v>80</v>
      </c>
      <c r="G24" s="1" t="s">
        <v>89</v>
      </c>
      <c r="H24" s="1">
        <v>0</v>
      </c>
      <c r="I24" s="1">
        <v>2581.5</v>
      </c>
      <c r="J24" s="1">
        <v>0</v>
      </c>
      <c r="K24">
        <f t="shared" si="0"/>
        <v>3.4830763403481191</v>
      </c>
      <c r="L24">
        <f t="shared" si="1"/>
        <v>6.4471962237482416E-2</v>
      </c>
      <c r="M24">
        <f t="shared" si="2"/>
        <v>292.1007614340981</v>
      </c>
      <c r="N24">
        <f t="shared" si="3"/>
        <v>2.0133194871757611</v>
      </c>
      <c r="O24">
        <f t="shared" si="4"/>
        <v>2.9851306078559983</v>
      </c>
      <c r="P24">
        <f t="shared" si="5"/>
        <v>32.512474060058594</v>
      </c>
      <c r="Q24" s="1">
        <v>4</v>
      </c>
      <c r="R24">
        <f t="shared" si="6"/>
        <v>1.8591305017471313</v>
      </c>
      <c r="S24" s="1">
        <v>1</v>
      </c>
      <c r="T24">
        <f t="shared" si="7"/>
        <v>3.7182610034942627</v>
      </c>
      <c r="U24" s="1">
        <v>33.509719848632812</v>
      </c>
      <c r="V24" s="1">
        <v>32.512474060058594</v>
      </c>
      <c r="W24" s="1">
        <v>33.567874908447266</v>
      </c>
      <c r="X24" s="1">
        <v>400.72610473632812</v>
      </c>
      <c r="Y24" s="1">
        <v>397.3021240234375</v>
      </c>
      <c r="Z24" s="1">
        <v>18.24278450012207</v>
      </c>
      <c r="AA24" s="1">
        <v>19.820411682128906</v>
      </c>
      <c r="AB24" s="1">
        <v>34.174160003662109</v>
      </c>
      <c r="AC24" s="1">
        <v>37.129524230957031</v>
      </c>
      <c r="AD24" s="1">
        <v>500.35006713867188</v>
      </c>
      <c r="AE24" s="1">
        <v>40.208267211914062</v>
      </c>
      <c r="AF24" s="1">
        <v>49.768417358398438</v>
      </c>
      <c r="AG24" s="1">
        <v>97.385536193847656</v>
      </c>
      <c r="AH24" s="1">
        <v>19.374149322509766</v>
      </c>
      <c r="AI24" s="1">
        <v>-0.82561028003692627</v>
      </c>
      <c r="AJ24" s="1">
        <v>0.66666668653488159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1.2508751678466796</v>
      </c>
      <c r="AR24">
        <f t="shared" si="9"/>
        <v>2.0133194871757611E-3</v>
      </c>
      <c r="AS24">
        <f t="shared" si="10"/>
        <v>305.66247406005857</v>
      </c>
      <c r="AT24">
        <f t="shared" si="11"/>
        <v>306.65971984863279</v>
      </c>
      <c r="AU24">
        <f t="shared" si="12"/>
        <v>7.6395706743996925</v>
      </c>
      <c r="AV24">
        <f t="shared" si="13"/>
        <v>-0.63797379061318216</v>
      </c>
      <c r="AW24">
        <f t="shared" si="14"/>
        <v>4.9153520271029238</v>
      </c>
      <c r="AX24">
        <f t="shared" si="15"/>
        <v>50.473121771582463</v>
      </c>
      <c r="AY24">
        <f t="shared" si="16"/>
        <v>30.652710089453556</v>
      </c>
      <c r="AZ24">
        <f t="shared" si="17"/>
        <v>33.011096954345703</v>
      </c>
      <c r="BA24">
        <f t="shared" si="18"/>
        <v>5.0552579168472143</v>
      </c>
      <c r="BB24">
        <f t="shared" si="19"/>
        <v>6.3373118107482543E-2</v>
      </c>
      <c r="BC24">
        <f t="shared" si="20"/>
        <v>1.9302214192469256</v>
      </c>
      <c r="BD24">
        <f t="shared" si="21"/>
        <v>3.1250364976002887</v>
      </c>
      <c r="BE24">
        <f t="shared" si="22"/>
        <v>3.9705478802180727E-2</v>
      </c>
      <c r="BF24">
        <f t="shared" si="23"/>
        <v>28.446389274890823</v>
      </c>
      <c r="BG24">
        <f t="shared" si="24"/>
        <v>0.7352106716068465</v>
      </c>
      <c r="BH24">
        <f t="shared" si="25"/>
        <v>38.129782606626108</v>
      </c>
      <c r="BI24">
        <f t="shared" si="26"/>
        <v>396.03751321342412</v>
      </c>
      <c r="BJ24">
        <f t="shared" si="27"/>
        <v>3.3534435306936711E-3</v>
      </c>
    </row>
    <row r="25" spans="1:62">
      <c r="A25" s="1">
        <v>17</v>
      </c>
      <c r="B25" s="1" t="s">
        <v>95</v>
      </c>
      <c r="C25" s="2">
        <v>41793</v>
      </c>
      <c r="D25" s="1" t="s">
        <v>74</v>
      </c>
      <c r="E25" s="1">
        <v>0</v>
      </c>
      <c r="F25" s="1" t="s">
        <v>82</v>
      </c>
      <c r="G25" s="1" t="s">
        <v>96</v>
      </c>
      <c r="H25" s="1">
        <v>0</v>
      </c>
      <c r="I25" s="1">
        <v>2714.5</v>
      </c>
      <c r="J25" s="1">
        <v>0</v>
      </c>
      <c r="K25">
        <f t="shared" si="0"/>
        <v>18.095860477397054</v>
      </c>
      <c r="L25">
        <f t="shared" si="1"/>
        <v>0.42735797386397717</v>
      </c>
      <c r="M25">
        <f t="shared" si="2"/>
        <v>304.6693232605067</v>
      </c>
      <c r="N25">
        <f t="shared" si="3"/>
        <v>11.702450826772129</v>
      </c>
      <c r="O25">
        <f t="shared" si="4"/>
        <v>2.7984122681261487</v>
      </c>
      <c r="P25">
        <f t="shared" si="5"/>
        <v>32.533306121826172</v>
      </c>
      <c r="Q25" s="1">
        <v>1.5</v>
      </c>
      <c r="R25">
        <f t="shared" si="6"/>
        <v>2.4080436080694199</v>
      </c>
      <c r="S25" s="1">
        <v>1</v>
      </c>
      <c r="T25">
        <f t="shared" si="7"/>
        <v>4.8160872161388397</v>
      </c>
      <c r="U25" s="1">
        <v>33.870285034179688</v>
      </c>
      <c r="V25" s="1">
        <v>32.533306121826172</v>
      </c>
      <c r="W25" s="1">
        <v>33.874172210693359</v>
      </c>
      <c r="X25" s="1">
        <v>400.84390258789062</v>
      </c>
      <c r="Y25" s="1">
        <v>394.03585815429688</v>
      </c>
      <c r="Z25" s="1">
        <v>18.364542007446289</v>
      </c>
      <c r="AA25" s="1">
        <v>21.796703338623047</v>
      </c>
      <c r="AB25" s="1">
        <v>33.716243743896484</v>
      </c>
      <c r="AC25" s="1">
        <v>40.017494201660156</v>
      </c>
      <c r="AD25" s="1">
        <v>500.29885864257812</v>
      </c>
      <c r="AE25" s="1">
        <v>862.25933837890625</v>
      </c>
      <c r="AF25" s="1">
        <v>921.27850341796875</v>
      </c>
      <c r="AG25" s="1">
        <v>97.387054443359375</v>
      </c>
      <c r="AH25" s="1">
        <v>19.374149322509766</v>
      </c>
      <c r="AI25" s="1">
        <v>-0.82561028003692627</v>
      </c>
      <c r="AJ25" s="1">
        <v>0.66666668653488159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3.3353257242838534</v>
      </c>
      <c r="AR25">
        <f t="shared" si="9"/>
        <v>1.170245082677213E-2</v>
      </c>
      <c r="AS25">
        <f t="shared" si="10"/>
        <v>305.68330612182615</v>
      </c>
      <c r="AT25">
        <f t="shared" si="11"/>
        <v>307.02028503417966</v>
      </c>
      <c r="AU25">
        <f t="shared" si="12"/>
        <v>163.82927223620572</v>
      </c>
      <c r="AV25">
        <f t="shared" si="13"/>
        <v>-2.4667755347930487</v>
      </c>
      <c r="AW25">
        <f t="shared" si="14"/>
        <v>4.9211290028503845</v>
      </c>
      <c r="AX25">
        <f t="shared" si="15"/>
        <v>50.531654653468642</v>
      </c>
      <c r="AY25">
        <f t="shared" si="16"/>
        <v>28.734951314845596</v>
      </c>
      <c r="AZ25">
        <f t="shared" si="17"/>
        <v>33.20179557800293</v>
      </c>
      <c r="BA25">
        <f t="shared" si="18"/>
        <v>5.1096737343108982</v>
      </c>
      <c r="BB25">
        <f t="shared" si="19"/>
        <v>0.39252689788108397</v>
      </c>
      <c r="BC25">
        <f t="shared" si="20"/>
        <v>2.1227167347242357</v>
      </c>
      <c r="BD25">
        <f t="shared" si="21"/>
        <v>2.9869569995866625</v>
      </c>
      <c r="BE25">
        <f t="shared" si="22"/>
        <v>0.24823768782935529</v>
      </c>
      <c r="BF25">
        <f t="shared" si="23"/>
        <v>29.670847971592423</v>
      </c>
      <c r="BG25">
        <f t="shared" si="24"/>
        <v>0.77320202452540254</v>
      </c>
      <c r="BH25">
        <f t="shared" si="25"/>
        <v>45.809707665558072</v>
      </c>
      <c r="BI25">
        <f t="shared" si="26"/>
        <v>388.96339776308503</v>
      </c>
      <c r="BJ25">
        <f t="shared" si="27"/>
        <v>2.1312187295607767E-2</v>
      </c>
    </row>
    <row r="26" spans="1:62">
      <c r="A26" s="1">
        <v>18</v>
      </c>
      <c r="B26" s="1" t="s">
        <v>97</v>
      </c>
      <c r="C26" s="2">
        <v>41793</v>
      </c>
      <c r="D26" s="1" t="s">
        <v>74</v>
      </c>
      <c r="E26" s="1">
        <v>0</v>
      </c>
      <c r="F26" s="1" t="s">
        <v>75</v>
      </c>
      <c r="G26" s="1" t="s">
        <v>96</v>
      </c>
      <c r="H26" s="1">
        <v>0</v>
      </c>
      <c r="I26" s="1">
        <v>2820</v>
      </c>
      <c r="J26" s="1">
        <v>0</v>
      </c>
      <c r="K26">
        <f t="shared" si="0"/>
        <v>15.841612698658306</v>
      </c>
      <c r="L26">
        <f t="shared" si="1"/>
        <v>0.46927499336570788</v>
      </c>
      <c r="M26">
        <f t="shared" si="2"/>
        <v>316.59921338153021</v>
      </c>
      <c r="N26">
        <f t="shared" si="3"/>
        <v>12.957180359521269</v>
      </c>
      <c r="O26">
        <f t="shared" si="4"/>
        <v>2.8503097752834643</v>
      </c>
      <c r="P26">
        <f t="shared" si="5"/>
        <v>33.319614410400391</v>
      </c>
      <c r="Q26" s="1">
        <v>2</v>
      </c>
      <c r="R26">
        <f t="shared" si="6"/>
        <v>2.2982609868049622</v>
      </c>
      <c r="S26" s="1">
        <v>1</v>
      </c>
      <c r="T26">
        <f t="shared" si="7"/>
        <v>4.5965219736099243</v>
      </c>
      <c r="U26" s="1">
        <v>34.279170989990234</v>
      </c>
      <c r="V26" s="1">
        <v>33.319614410400391</v>
      </c>
      <c r="W26" s="1">
        <v>34.282318115234375</v>
      </c>
      <c r="X26" s="1">
        <v>400.72720336914062</v>
      </c>
      <c r="Y26" s="1">
        <v>392.36215209960938</v>
      </c>
      <c r="Z26" s="1">
        <v>18.490152359008789</v>
      </c>
      <c r="AA26" s="1">
        <v>23.547861099243164</v>
      </c>
      <c r="AB26" s="1">
        <v>33.181503295898438</v>
      </c>
      <c r="AC26" s="1">
        <v>42.2578125</v>
      </c>
      <c r="AD26" s="1">
        <v>500.3082275390625</v>
      </c>
      <c r="AE26" s="1">
        <v>739.50897216796875</v>
      </c>
      <c r="AF26" s="1">
        <v>832.612548828125</v>
      </c>
      <c r="AG26" s="1">
        <v>97.386238098144531</v>
      </c>
      <c r="AH26" s="1">
        <v>19.374149322509766</v>
      </c>
      <c r="AI26" s="1">
        <v>-0.82561028003692627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2.5015411376953121</v>
      </c>
      <c r="AR26">
        <f t="shared" si="9"/>
        <v>1.2957180359521269E-2</v>
      </c>
      <c r="AS26">
        <f t="shared" si="10"/>
        <v>306.46961441040037</v>
      </c>
      <c r="AT26">
        <f t="shared" si="11"/>
        <v>307.42917098999021</v>
      </c>
      <c r="AU26">
        <f t="shared" si="12"/>
        <v>140.50670294878728</v>
      </c>
      <c r="AV26">
        <f t="shared" si="13"/>
        <v>-3.2094700280570669</v>
      </c>
      <c r="AW26">
        <f t="shared" si="14"/>
        <v>5.1435473829963945</v>
      </c>
      <c r="AX26">
        <f t="shared" si="15"/>
        <v>52.815957197286927</v>
      </c>
      <c r="AY26">
        <f t="shared" si="16"/>
        <v>29.268096098043763</v>
      </c>
      <c r="AZ26">
        <f t="shared" si="17"/>
        <v>33.799392700195312</v>
      </c>
      <c r="BA26">
        <f t="shared" si="18"/>
        <v>5.2835123385075224</v>
      </c>
      <c r="BB26">
        <f t="shared" si="19"/>
        <v>0.42580325124220553</v>
      </c>
      <c r="BC26">
        <f t="shared" si="20"/>
        <v>2.2932376077129302</v>
      </c>
      <c r="BD26">
        <f t="shared" si="21"/>
        <v>2.9902747307945923</v>
      </c>
      <c r="BE26">
        <f t="shared" si="22"/>
        <v>0.26971871979429762</v>
      </c>
      <c r="BF26">
        <f t="shared" si="23"/>
        <v>30.832406376058966</v>
      </c>
      <c r="BG26">
        <f t="shared" si="24"/>
        <v>0.80690558884781227</v>
      </c>
      <c r="BH26">
        <f t="shared" si="25"/>
        <v>47.722123701057065</v>
      </c>
      <c r="BI26">
        <f t="shared" si="26"/>
        <v>387.70946529293826</v>
      </c>
      <c r="BJ26">
        <f t="shared" si="27"/>
        <v>1.9499018427584874E-2</v>
      </c>
    </row>
    <row r="27" spans="1:62">
      <c r="A27" s="1">
        <v>19</v>
      </c>
      <c r="B27" s="1" t="s">
        <v>98</v>
      </c>
      <c r="C27" s="2">
        <v>41793</v>
      </c>
      <c r="D27" s="1" t="s">
        <v>74</v>
      </c>
      <c r="E27" s="1">
        <v>0</v>
      </c>
      <c r="F27" s="1" t="s">
        <v>78</v>
      </c>
      <c r="G27" s="1" t="s">
        <v>96</v>
      </c>
      <c r="H27" s="1">
        <v>0</v>
      </c>
      <c r="I27" s="1">
        <v>2914</v>
      </c>
      <c r="J27" s="1">
        <v>0</v>
      </c>
      <c r="K27">
        <f t="shared" si="0"/>
        <v>5.0338527048738833</v>
      </c>
      <c r="L27">
        <f t="shared" si="1"/>
        <v>0.30628712283456028</v>
      </c>
      <c r="M27">
        <f t="shared" si="2"/>
        <v>347.2426956287203</v>
      </c>
      <c r="N27">
        <f t="shared" si="3"/>
        <v>9.7828918337900141</v>
      </c>
      <c r="O27">
        <f t="shared" si="4"/>
        <v>3.2033914657679201</v>
      </c>
      <c r="P27">
        <f t="shared" si="5"/>
        <v>34.760185241699219</v>
      </c>
      <c r="Q27" s="1">
        <v>3</v>
      </c>
      <c r="R27">
        <f t="shared" si="6"/>
        <v>2.0786957442760468</v>
      </c>
      <c r="S27" s="1">
        <v>1</v>
      </c>
      <c r="T27">
        <f t="shared" si="7"/>
        <v>4.1573914885520935</v>
      </c>
      <c r="U27" s="1">
        <v>34.658748626708984</v>
      </c>
      <c r="V27" s="1">
        <v>34.760185241699219</v>
      </c>
      <c r="W27" s="1">
        <v>34.682781219482422</v>
      </c>
      <c r="X27" s="1">
        <v>400.70758056640625</v>
      </c>
      <c r="Y27" s="1">
        <v>395.37005615234375</v>
      </c>
      <c r="Z27" s="1">
        <v>18.617799758911133</v>
      </c>
      <c r="AA27" s="1">
        <v>24.340902328491211</v>
      </c>
      <c r="AB27" s="1">
        <v>32.712017059326172</v>
      </c>
      <c r="AC27" s="1">
        <v>42.767673492431641</v>
      </c>
      <c r="AD27" s="1">
        <v>500.32830810546875</v>
      </c>
      <c r="AE27" s="1">
        <v>111.47605895996094</v>
      </c>
      <c r="AF27" s="1">
        <v>366.82125854492188</v>
      </c>
      <c r="AG27" s="1">
        <v>97.383415222167969</v>
      </c>
      <c r="AH27" s="1">
        <v>19.374149322509766</v>
      </c>
      <c r="AI27" s="1">
        <v>-0.82561028003692627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1.667761027018229</v>
      </c>
      <c r="AR27">
        <f t="shared" si="9"/>
        <v>9.7828918337900146E-3</v>
      </c>
      <c r="AS27">
        <f t="shared" si="10"/>
        <v>307.9101852416992</v>
      </c>
      <c r="AT27">
        <f t="shared" si="11"/>
        <v>307.80874862670896</v>
      </c>
      <c r="AU27">
        <f t="shared" si="12"/>
        <v>21.180450936612942</v>
      </c>
      <c r="AV27">
        <f t="shared" si="13"/>
        <v>-3.4458597460960374</v>
      </c>
      <c r="AW27">
        <f t="shared" si="14"/>
        <v>5.5737916641056149</v>
      </c>
      <c r="AX27">
        <f t="shared" si="15"/>
        <v>57.235532881956466</v>
      </c>
      <c r="AY27">
        <f t="shared" si="16"/>
        <v>32.894630553465255</v>
      </c>
      <c r="AZ27">
        <f t="shared" si="17"/>
        <v>34.709466934204102</v>
      </c>
      <c r="BA27">
        <f t="shared" si="18"/>
        <v>5.5581289689360425</v>
      </c>
      <c r="BB27">
        <f t="shared" si="19"/>
        <v>0.28527042118965174</v>
      </c>
      <c r="BC27">
        <f t="shared" si="20"/>
        <v>2.3704001983376948</v>
      </c>
      <c r="BD27">
        <f t="shared" si="21"/>
        <v>3.1877287705983477</v>
      </c>
      <c r="BE27">
        <f t="shared" si="22"/>
        <v>0.18007018716834985</v>
      </c>
      <c r="BF27">
        <f t="shared" si="23"/>
        <v>33.815679611276558</v>
      </c>
      <c r="BG27">
        <f t="shared" si="24"/>
        <v>0.87827262137151063</v>
      </c>
      <c r="BH27">
        <f t="shared" si="25"/>
        <v>44.195042353262771</v>
      </c>
      <c r="BI27">
        <f t="shared" si="26"/>
        <v>393.73544917094864</v>
      </c>
      <c r="BJ27">
        <f t="shared" si="27"/>
        <v>5.6502744154844171E-3</v>
      </c>
    </row>
    <row r="28" spans="1:62">
      <c r="A28" s="1">
        <v>20</v>
      </c>
      <c r="B28" s="1" t="s">
        <v>99</v>
      </c>
      <c r="C28" s="2">
        <v>41793</v>
      </c>
      <c r="D28" s="1" t="s">
        <v>74</v>
      </c>
      <c r="E28" s="1">
        <v>0</v>
      </c>
      <c r="F28" s="1" t="s">
        <v>80</v>
      </c>
      <c r="G28" s="1" t="s">
        <v>96</v>
      </c>
      <c r="H28" s="1">
        <v>0</v>
      </c>
      <c r="I28" s="1">
        <v>3044.5</v>
      </c>
      <c r="J28" s="1">
        <v>0</v>
      </c>
      <c r="K28">
        <f t="shared" si="0"/>
        <v>4.1921986855477318</v>
      </c>
      <c r="L28">
        <f t="shared" si="1"/>
        <v>0.17067033491511324</v>
      </c>
      <c r="M28">
        <f t="shared" si="2"/>
        <v>331.33818876422362</v>
      </c>
      <c r="N28">
        <f t="shared" si="3"/>
        <v>6.4855245445749237</v>
      </c>
      <c r="O28">
        <f t="shared" si="4"/>
        <v>3.7043852813346776</v>
      </c>
      <c r="P28">
        <f t="shared" si="5"/>
        <v>36.18438720703125</v>
      </c>
      <c r="Q28" s="1">
        <v>4</v>
      </c>
      <c r="R28">
        <f t="shared" si="6"/>
        <v>1.8591305017471313</v>
      </c>
      <c r="S28" s="1">
        <v>1</v>
      </c>
      <c r="T28">
        <f t="shared" si="7"/>
        <v>3.7182610034942627</v>
      </c>
      <c r="U28" s="1">
        <v>35.092235565185547</v>
      </c>
      <c r="V28" s="1">
        <v>36.18438720703125</v>
      </c>
      <c r="W28" s="1">
        <v>35.189384460449219</v>
      </c>
      <c r="X28" s="1">
        <v>400.53775024414062</v>
      </c>
      <c r="Y28" s="1">
        <v>395.1368408203125</v>
      </c>
      <c r="Z28" s="1">
        <v>18.8150634765625</v>
      </c>
      <c r="AA28" s="1">
        <v>23.876802444458008</v>
      </c>
      <c r="AB28" s="1">
        <v>32.273403167724609</v>
      </c>
      <c r="AC28" s="1">
        <v>40.955783843994141</v>
      </c>
      <c r="AD28" s="1">
        <v>500.2763671875</v>
      </c>
      <c r="AE28" s="1">
        <v>74.516670227050781</v>
      </c>
      <c r="AF28" s="1">
        <v>107.39239501953125</v>
      </c>
      <c r="AG28" s="1">
        <v>97.382255554199219</v>
      </c>
      <c r="AH28" s="1">
        <v>19.374149322509766</v>
      </c>
      <c r="AI28" s="1">
        <v>-0.82561028003692627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1.2506909179687498</v>
      </c>
      <c r="AR28">
        <f t="shared" si="9"/>
        <v>6.4855245445749237E-3</v>
      </c>
      <c r="AS28">
        <f t="shared" si="10"/>
        <v>309.33438720703123</v>
      </c>
      <c r="AT28">
        <f t="shared" si="11"/>
        <v>308.24223556518552</v>
      </c>
      <c r="AU28">
        <f t="shared" si="12"/>
        <v>14.158167165478062</v>
      </c>
      <c r="AV28">
        <f t="shared" si="13"/>
        <v>-2.6377883741339994</v>
      </c>
      <c r="AW28">
        <f t="shared" si="14"/>
        <v>6.0295621587980159</v>
      </c>
      <c r="AX28">
        <f t="shared" si="15"/>
        <v>61.91643564306429</v>
      </c>
      <c r="AY28">
        <f t="shared" si="16"/>
        <v>38.039633198606282</v>
      </c>
      <c r="AZ28">
        <f t="shared" si="17"/>
        <v>35.638311386108398</v>
      </c>
      <c r="BA28">
        <f t="shared" si="18"/>
        <v>5.8511208603116716</v>
      </c>
      <c r="BB28">
        <f t="shared" si="19"/>
        <v>0.16318026613134531</v>
      </c>
      <c r="BC28">
        <f t="shared" si="20"/>
        <v>2.3251768774633383</v>
      </c>
      <c r="BD28">
        <f t="shared" si="21"/>
        <v>3.5259439828483332</v>
      </c>
      <c r="BE28">
        <f t="shared" si="22"/>
        <v>0.10263515438361756</v>
      </c>
      <c r="BF28">
        <f t="shared" si="23"/>
        <v>32.266460173103127</v>
      </c>
      <c r="BG28">
        <f t="shared" si="24"/>
        <v>0.83854036003415544</v>
      </c>
      <c r="BH28">
        <f t="shared" si="25"/>
        <v>38.626467724234317</v>
      </c>
      <c r="BI28">
        <f t="shared" si="26"/>
        <v>393.61476686687809</v>
      </c>
      <c r="BJ28">
        <f t="shared" si="27"/>
        <v>4.1139164698984028E-3</v>
      </c>
    </row>
    <row r="29" spans="1:62">
      <c r="A29" s="1">
        <v>21</v>
      </c>
      <c r="B29" s="1" t="s">
        <v>100</v>
      </c>
      <c r="C29" s="2">
        <v>41793</v>
      </c>
      <c r="D29" s="1" t="s">
        <v>74</v>
      </c>
      <c r="E29" s="1">
        <v>0</v>
      </c>
      <c r="F29" s="1" t="s">
        <v>75</v>
      </c>
      <c r="G29" s="1" t="s">
        <v>96</v>
      </c>
      <c r="H29" s="1">
        <v>0</v>
      </c>
      <c r="I29" s="1">
        <v>3127.5</v>
      </c>
      <c r="J29" s="1">
        <v>0</v>
      </c>
      <c r="K29">
        <f t="shared" si="0"/>
        <v>48.598526559699934</v>
      </c>
      <c r="L29">
        <f t="shared" si="1"/>
        <v>0.39482327163723524</v>
      </c>
      <c r="M29">
        <f t="shared" si="2"/>
        <v>161.59999580583519</v>
      </c>
      <c r="N29">
        <f t="shared" si="3"/>
        <v>14.908852151876955</v>
      </c>
      <c r="O29">
        <f t="shared" si="4"/>
        <v>3.8014979775837681</v>
      </c>
      <c r="P29">
        <f t="shared" si="5"/>
        <v>35.882469177246094</v>
      </c>
      <c r="Q29" s="1">
        <v>1</v>
      </c>
      <c r="R29">
        <f t="shared" si="6"/>
        <v>2.5178262293338776</v>
      </c>
      <c r="S29" s="1">
        <v>1</v>
      </c>
      <c r="T29">
        <f t="shared" si="7"/>
        <v>5.0356524586677551</v>
      </c>
      <c r="U29" s="1">
        <v>35.423267364501953</v>
      </c>
      <c r="V29" s="1">
        <v>35.882469177246094</v>
      </c>
      <c r="W29" s="1">
        <v>35.448135375976562</v>
      </c>
      <c r="X29" s="1">
        <v>400.40628051757812</v>
      </c>
      <c r="Y29" s="1">
        <v>389.53128051757812</v>
      </c>
      <c r="Z29" s="1">
        <v>18.945425033569336</v>
      </c>
      <c r="AA29" s="1">
        <v>21.8603515625</v>
      </c>
      <c r="AB29" s="1">
        <v>31.908123016357422</v>
      </c>
      <c r="AC29" s="1">
        <v>36.817474365234375</v>
      </c>
      <c r="AD29" s="1">
        <v>500.28497314453125</v>
      </c>
      <c r="AE29" s="1">
        <v>1418.404296875</v>
      </c>
      <c r="AF29" s="1">
        <v>1498.966552734375</v>
      </c>
      <c r="AG29" s="1">
        <v>97.383201599121094</v>
      </c>
      <c r="AH29" s="1">
        <v>19.374149322509766</v>
      </c>
      <c r="AI29" s="1">
        <v>-0.82561028003692627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5.0028497314453126</v>
      </c>
      <c r="AR29">
        <f t="shared" si="9"/>
        <v>1.4908852151876956E-2</v>
      </c>
      <c r="AS29">
        <f t="shared" si="10"/>
        <v>309.03246917724607</v>
      </c>
      <c r="AT29">
        <f t="shared" si="11"/>
        <v>308.57326736450193</v>
      </c>
      <c r="AU29">
        <f t="shared" si="12"/>
        <v>269.49681302451063</v>
      </c>
      <c r="AV29">
        <f t="shared" si="13"/>
        <v>-2.7706995807994028</v>
      </c>
      <c r="AW29">
        <f t="shared" si="14"/>
        <v>5.9303290008223675</v>
      </c>
      <c r="AX29">
        <f t="shared" si="15"/>
        <v>60.896837477521281</v>
      </c>
      <c r="AY29">
        <f t="shared" si="16"/>
        <v>39.036485915021281</v>
      </c>
      <c r="AZ29">
        <f t="shared" si="17"/>
        <v>35.652868270874023</v>
      </c>
      <c r="BA29">
        <f t="shared" si="18"/>
        <v>5.8558174119865818</v>
      </c>
      <c r="BB29">
        <f t="shared" si="19"/>
        <v>0.36611760687265388</v>
      </c>
      <c r="BC29">
        <f t="shared" si="20"/>
        <v>2.1288310232385994</v>
      </c>
      <c r="BD29">
        <f t="shared" si="21"/>
        <v>3.7269863887479824</v>
      </c>
      <c r="BE29">
        <f t="shared" si="22"/>
        <v>0.23124027920891638</v>
      </c>
      <c r="BF29">
        <f t="shared" si="23"/>
        <v>15.737124969976772</v>
      </c>
      <c r="BG29">
        <f t="shared" si="24"/>
        <v>0.41485755801463237</v>
      </c>
      <c r="BH29">
        <f t="shared" si="25"/>
        <v>37.992142502023377</v>
      </c>
      <c r="BI29">
        <f t="shared" si="26"/>
        <v>376.50257939213304</v>
      </c>
      <c r="BJ29">
        <f t="shared" si="27"/>
        <v>4.9039827281540986E-2</v>
      </c>
    </row>
    <row r="30" spans="1:62">
      <c r="A30" s="1">
        <v>22</v>
      </c>
      <c r="B30" s="1" t="s">
        <v>101</v>
      </c>
      <c r="C30" s="2">
        <v>41793</v>
      </c>
      <c r="D30" s="1" t="s">
        <v>74</v>
      </c>
      <c r="E30" s="1">
        <v>0</v>
      </c>
      <c r="F30" s="1" t="s">
        <v>78</v>
      </c>
      <c r="G30" s="1" t="s">
        <v>96</v>
      </c>
      <c r="H30" s="1">
        <v>0</v>
      </c>
      <c r="I30" s="1">
        <v>3242</v>
      </c>
      <c r="J30" s="1">
        <v>0</v>
      </c>
      <c r="K30">
        <f t="shared" si="0"/>
        <v>19.834679184626598</v>
      </c>
      <c r="L30">
        <f t="shared" si="1"/>
        <v>0.33450569767604654</v>
      </c>
      <c r="M30">
        <f t="shared" si="2"/>
        <v>269.30846035959843</v>
      </c>
      <c r="N30">
        <f t="shared" si="3"/>
        <v>13.717660144954902</v>
      </c>
      <c r="O30">
        <f t="shared" si="4"/>
        <v>4.0826572768351213</v>
      </c>
      <c r="P30">
        <f t="shared" si="5"/>
        <v>37.087028503417969</v>
      </c>
      <c r="Q30" s="1">
        <v>1.5</v>
      </c>
      <c r="R30">
        <f t="shared" si="6"/>
        <v>2.4080436080694199</v>
      </c>
      <c r="S30" s="1">
        <v>1</v>
      </c>
      <c r="T30">
        <f t="shared" si="7"/>
        <v>4.8160872161388397</v>
      </c>
      <c r="U30" s="1">
        <v>35.889156341552734</v>
      </c>
      <c r="V30" s="1">
        <v>37.087028503417969</v>
      </c>
      <c r="W30" s="1">
        <v>35.915843963623047</v>
      </c>
      <c r="X30" s="1">
        <v>400.40087890625</v>
      </c>
      <c r="Y30" s="1">
        <v>392.83843994140625</v>
      </c>
      <c r="Z30" s="1">
        <v>19.109748840332031</v>
      </c>
      <c r="AA30" s="1">
        <v>23.127420425415039</v>
      </c>
      <c r="AB30" s="1">
        <v>31.369134902954102</v>
      </c>
      <c r="AC30" s="1">
        <v>37.964244842529297</v>
      </c>
      <c r="AD30" s="1">
        <v>500.304931640625</v>
      </c>
      <c r="AE30" s="1">
        <v>738.11956787109375</v>
      </c>
      <c r="AF30" s="1">
        <v>823.7763671875</v>
      </c>
      <c r="AG30" s="1">
        <v>97.3836669921875</v>
      </c>
      <c r="AH30" s="1">
        <v>19.374149322509766</v>
      </c>
      <c r="AI30" s="1">
        <v>-0.82561028003692627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3.3353662109375</v>
      </c>
      <c r="AR30">
        <f t="shared" si="9"/>
        <v>1.3717660144954902E-2</v>
      </c>
      <c r="AS30">
        <f t="shared" si="10"/>
        <v>310.23702850341795</v>
      </c>
      <c r="AT30">
        <f t="shared" si="11"/>
        <v>309.03915634155271</v>
      </c>
      <c r="AU30">
        <f t="shared" si="12"/>
        <v>140.24271613569363</v>
      </c>
      <c r="AV30">
        <f t="shared" si="13"/>
        <v>-3.5130892205788311</v>
      </c>
      <c r="AW30">
        <f t="shared" si="14"/>
        <v>6.3348902859320546</v>
      </c>
      <c r="AX30">
        <f t="shared" si="15"/>
        <v>65.05084971220343</v>
      </c>
      <c r="AY30">
        <f t="shared" si="16"/>
        <v>41.923429286788391</v>
      </c>
      <c r="AZ30">
        <f t="shared" si="17"/>
        <v>36.488092422485352</v>
      </c>
      <c r="BA30">
        <f t="shared" si="18"/>
        <v>6.1308346430650333</v>
      </c>
      <c r="BB30">
        <f t="shared" si="19"/>
        <v>0.3127811965069448</v>
      </c>
      <c r="BC30">
        <f t="shared" si="20"/>
        <v>2.2522330090969334</v>
      </c>
      <c r="BD30">
        <f t="shared" si="21"/>
        <v>3.8786016339681</v>
      </c>
      <c r="BE30">
        <f t="shared" si="22"/>
        <v>0.19733049693144072</v>
      </c>
      <c r="BF30">
        <f t="shared" si="23"/>
        <v>26.226245421837863</v>
      </c>
      <c r="BG30">
        <f t="shared" si="24"/>
        <v>0.68554508158561844</v>
      </c>
      <c r="BH30">
        <f t="shared" si="25"/>
        <v>36.958934384991139</v>
      </c>
      <c r="BI30">
        <f t="shared" si="26"/>
        <v>387.27857034238485</v>
      </c>
      <c r="BJ30">
        <f t="shared" si="27"/>
        <v>1.8928715985598515E-2</v>
      </c>
    </row>
    <row r="31" spans="1:62">
      <c r="A31" s="1">
        <v>23</v>
      </c>
      <c r="B31" s="1" t="s">
        <v>102</v>
      </c>
      <c r="C31" s="2">
        <v>41793</v>
      </c>
      <c r="D31" s="1" t="s">
        <v>74</v>
      </c>
      <c r="E31" s="1">
        <v>0</v>
      </c>
      <c r="F31" s="1" t="s">
        <v>80</v>
      </c>
      <c r="G31" s="1" t="s">
        <v>96</v>
      </c>
      <c r="H31" s="1">
        <v>0</v>
      </c>
      <c r="I31" s="1">
        <v>3356</v>
      </c>
      <c r="J31" s="1">
        <v>0</v>
      </c>
      <c r="K31">
        <f t="shared" si="0"/>
        <v>7.0238778502131387</v>
      </c>
      <c r="L31">
        <f t="shared" si="1"/>
        <v>0.20848604602098905</v>
      </c>
      <c r="M31">
        <f t="shared" si="2"/>
        <v>310.28650012158664</v>
      </c>
      <c r="N31">
        <f t="shared" si="3"/>
        <v>9.6416348928308349</v>
      </c>
      <c r="O31">
        <f t="shared" si="4"/>
        <v>4.5024098576839693</v>
      </c>
      <c r="P31">
        <f t="shared" si="5"/>
        <v>38.728008270263672</v>
      </c>
      <c r="Q31" s="1">
        <v>3</v>
      </c>
      <c r="R31">
        <f t="shared" si="6"/>
        <v>2.0786957442760468</v>
      </c>
      <c r="S31" s="1">
        <v>1</v>
      </c>
      <c r="T31">
        <f t="shared" si="7"/>
        <v>4.1573914885520935</v>
      </c>
      <c r="U31" s="1">
        <v>36.274951934814453</v>
      </c>
      <c r="V31" s="1">
        <v>38.728008270263672</v>
      </c>
      <c r="W31" s="1">
        <v>36.351306915283203</v>
      </c>
      <c r="X31" s="1">
        <v>400.15524291992188</v>
      </c>
      <c r="Y31" s="1">
        <v>393.66729736328125</v>
      </c>
      <c r="Z31" s="1">
        <v>19.233808517456055</v>
      </c>
      <c r="AA31" s="1">
        <v>24.871658325195312</v>
      </c>
      <c r="AB31" s="1">
        <v>30.910028457641602</v>
      </c>
      <c r="AC31" s="1">
        <v>39.970436096191406</v>
      </c>
      <c r="AD31" s="1">
        <v>500.28814697265625</v>
      </c>
      <c r="AE31" s="1">
        <v>96.3343505859375</v>
      </c>
      <c r="AF31" s="1">
        <v>146.46946716308594</v>
      </c>
      <c r="AG31" s="1">
        <v>97.382003784179688</v>
      </c>
      <c r="AH31" s="1">
        <v>19.374149322509766</v>
      </c>
      <c r="AI31" s="1">
        <v>-0.82561028003692627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1.6676271565755207</v>
      </c>
      <c r="AR31">
        <f t="shared" si="9"/>
        <v>9.6416348928308349E-3</v>
      </c>
      <c r="AS31">
        <f t="shared" si="10"/>
        <v>311.87800827026365</v>
      </c>
      <c r="AT31">
        <f t="shared" si="11"/>
        <v>309.42495193481443</v>
      </c>
      <c r="AU31">
        <f t="shared" si="12"/>
        <v>18.303526381649135</v>
      </c>
      <c r="AV31">
        <f t="shared" si="13"/>
        <v>-3.6573829691230726</v>
      </c>
      <c r="AW31">
        <f t="shared" si="14"/>
        <v>6.9244617828269632</v>
      </c>
      <c r="AX31">
        <f t="shared" si="15"/>
        <v>71.106174793580138</v>
      </c>
      <c r="AY31">
        <f t="shared" si="16"/>
        <v>46.234516468384825</v>
      </c>
      <c r="AZ31">
        <f t="shared" si="17"/>
        <v>37.501480102539062</v>
      </c>
      <c r="BA31">
        <f t="shared" si="18"/>
        <v>6.4795208541698877</v>
      </c>
      <c r="BB31">
        <f t="shared" si="19"/>
        <v>0.19853010221788001</v>
      </c>
      <c r="BC31">
        <f t="shared" si="20"/>
        <v>2.4220519251429939</v>
      </c>
      <c r="BD31">
        <f t="shared" si="21"/>
        <v>4.0574689290268937</v>
      </c>
      <c r="BE31">
        <f t="shared" si="22"/>
        <v>0.12493896608353967</v>
      </c>
      <c r="BF31">
        <f t="shared" si="23"/>
        <v>30.216321129020219</v>
      </c>
      <c r="BG31">
        <f t="shared" si="24"/>
        <v>0.78819475785729354</v>
      </c>
      <c r="BH31">
        <f t="shared" si="25"/>
        <v>34.962120556751827</v>
      </c>
      <c r="BI31">
        <f t="shared" si="26"/>
        <v>391.38648375121267</v>
      </c>
      <c r="BJ31">
        <f t="shared" si="27"/>
        <v>6.2743521907401524E-3</v>
      </c>
    </row>
    <row r="32" spans="1:62">
      <c r="A32" s="1">
        <v>24</v>
      </c>
      <c r="B32" s="1" t="s">
        <v>103</v>
      </c>
      <c r="C32" s="2">
        <v>41793</v>
      </c>
      <c r="D32" s="1" t="s">
        <v>74</v>
      </c>
      <c r="E32" s="1">
        <v>0</v>
      </c>
      <c r="F32" s="1" t="s">
        <v>75</v>
      </c>
      <c r="G32" s="1" t="s">
        <v>76</v>
      </c>
      <c r="H32" s="1">
        <v>0</v>
      </c>
      <c r="I32" s="1">
        <v>5673.5</v>
      </c>
      <c r="J32" s="1">
        <v>0</v>
      </c>
      <c r="K32">
        <f t="shared" si="0"/>
        <v>14.07643157150537</v>
      </c>
      <c r="L32">
        <f t="shared" si="1"/>
        <v>0.31423981398732775</v>
      </c>
      <c r="M32">
        <f t="shared" si="2"/>
        <v>283.47445113632057</v>
      </c>
      <c r="N32">
        <f t="shared" si="3"/>
        <v>11.288369599333199</v>
      </c>
      <c r="O32">
        <f t="shared" si="4"/>
        <v>3.6275181424689573</v>
      </c>
      <c r="P32">
        <f t="shared" si="5"/>
        <v>39.015472412109375</v>
      </c>
      <c r="Q32" s="1">
        <v>5</v>
      </c>
      <c r="R32">
        <f t="shared" si="6"/>
        <v>1.6395652592182159</v>
      </c>
      <c r="S32" s="1">
        <v>1</v>
      </c>
      <c r="T32">
        <f t="shared" si="7"/>
        <v>3.2791305184364319</v>
      </c>
      <c r="U32" s="1">
        <v>36.824031829833984</v>
      </c>
      <c r="V32" s="1">
        <v>39.015472412109375</v>
      </c>
      <c r="W32" s="1">
        <v>36.763439178466797</v>
      </c>
      <c r="X32" s="1">
        <v>400.08978271484375</v>
      </c>
      <c r="Y32" s="1">
        <v>381.71267700195312</v>
      </c>
      <c r="Z32" s="1">
        <v>24.081121444702148</v>
      </c>
      <c r="AA32" s="1">
        <v>34.969856262207031</v>
      </c>
      <c r="AB32" s="1">
        <v>37.548652648925781</v>
      </c>
      <c r="AC32" s="1">
        <v>54.526985168457031</v>
      </c>
      <c r="AD32" s="1">
        <v>500.22418212890625</v>
      </c>
      <c r="AE32" s="1">
        <v>1376.82958984375</v>
      </c>
      <c r="AF32" s="1">
        <v>1416.530517578125</v>
      </c>
      <c r="AG32" s="1">
        <v>97.368942260742188</v>
      </c>
      <c r="AH32" s="1">
        <v>23.862644195556641</v>
      </c>
      <c r="AI32" s="1">
        <v>-0.90674507617950439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1.0004483642578124</v>
      </c>
      <c r="AR32">
        <f t="shared" si="9"/>
        <v>1.1288369599333199E-2</v>
      </c>
      <c r="AS32">
        <f t="shared" si="10"/>
        <v>312.16547241210935</v>
      </c>
      <c r="AT32">
        <f t="shared" si="11"/>
        <v>309.97403182983396</v>
      </c>
      <c r="AU32">
        <f t="shared" si="12"/>
        <v>261.59761878769496</v>
      </c>
      <c r="AV32">
        <f t="shared" si="13"/>
        <v>-2.717591617038349</v>
      </c>
      <c r="AW32">
        <f t="shared" si="14"/>
        <v>7.0324960577302473</v>
      </c>
      <c r="AX32">
        <f t="shared" si="15"/>
        <v>72.225248569488187</v>
      </c>
      <c r="AY32">
        <f t="shared" si="16"/>
        <v>37.255392307281156</v>
      </c>
      <c r="AZ32">
        <f t="shared" si="17"/>
        <v>37.91975212097168</v>
      </c>
      <c r="BA32">
        <f t="shared" si="18"/>
        <v>6.6283817847099673</v>
      </c>
      <c r="BB32">
        <f t="shared" si="19"/>
        <v>0.28675957912153122</v>
      </c>
      <c r="BC32">
        <f t="shared" si="20"/>
        <v>3.40497791526129</v>
      </c>
      <c r="BD32">
        <f t="shared" si="21"/>
        <v>3.2234038694486773</v>
      </c>
      <c r="BE32">
        <f t="shared" si="22"/>
        <v>0.18150644000295613</v>
      </c>
      <c r="BF32">
        <f t="shared" si="23"/>
        <v>27.60160746508798</v>
      </c>
      <c r="BG32">
        <f t="shared" si="24"/>
        <v>0.74263829371029799</v>
      </c>
      <c r="BH32">
        <f t="shared" si="25"/>
        <v>50.26284195699229</v>
      </c>
      <c r="BI32">
        <f t="shared" si="26"/>
        <v>375.91748754100007</v>
      </c>
      <c r="BJ32">
        <f t="shared" si="27"/>
        <v>1.8821190257072681E-2</v>
      </c>
    </row>
    <row r="33" spans="1:62">
      <c r="A33" s="1">
        <v>25</v>
      </c>
      <c r="B33" s="1" t="s">
        <v>104</v>
      </c>
      <c r="C33" s="2">
        <v>41793</v>
      </c>
      <c r="D33" s="1" t="s">
        <v>74</v>
      </c>
      <c r="E33" s="1">
        <v>0</v>
      </c>
      <c r="F33" s="1" t="s">
        <v>78</v>
      </c>
      <c r="G33" s="1" t="s">
        <v>76</v>
      </c>
      <c r="H33" s="1">
        <v>0</v>
      </c>
      <c r="I33" s="1">
        <v>5819</v>
      </c>
      <c r="J33" s="1">
        <v>0</v>
      </c>
      <c r="K33">
        <f t="shared" si="0"/>
        <v>-1.0563897767147894</v>
      </c>
      <c r="L33">
        <f t="shared" si="1"/>
        <v>0.22751476196887185</v>
      </c>
      <c r="M33">
        <f t="shared" si="2"/>
        <v>376.37758409446388</v>
      </c>
      <c r="N33">
        <f t="shared" si="3"/>
        <v>9.678637367868248</v>
      </c>
      <c r="O33">
        <f t="shared" si="4"/>
        <v>4.220690732700966</v>
      </c>
      <c r="P33">
        <f t="shared" si="5"/>
        <v>40.525905609130859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37.123844146728516</v>
      </c>
      <c r="V33" s="1">
        <v>40.525905609130859</v>
      </c>
      <c r="W33" s="1">
        <v>37.155899047851562</v>
      </c>
      <c r="X33" s="1">
        <v>399.88372802734375</v>
      </c>
      <c r="Y33" s="1">
        <v>396.54791259765625</v>
      </c>
      <c r="Z33" s="1">
        <v>23.756092071533203</v>
      </c>
      <c r="AA33" s="1">
        <v>34.957168579101562</v>
      </c>
      <c r="AB33" s="1">
        <v>36.441192626953125</v>
      </c>
      <c r="AC33" s="1">
        <v>53.623336791992188</v>
      </c>
      <c r="AD33" s="1">
        <v>500.32510375976562</v>
      </c>
      <c r="AE33" s="1">
        <v>127.36531829833984</v>
      </c>
      <c r="AF33" s="1">
        <v>363.4461669921875</v>
      </c>
      <c r="AG33" s="1">
        <v>97.370796203613281</v>
      </c>
      <c r="AH33" s="1">
        <v>23.862644195556641</v>
      </c>
      <c r="AI33" s="1">
        <v>-0.90674507617950439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0.83387517293294255</v>
      </c>
      <c r="AR33">
        <f t="shared" si="9"/>
        <v>9.6786373678682484E-3</v>
      </c>
      <c r="AS33">
        <f t="shared" si="10"/>
        <v>313.67590560913084</v>
      </c>
      <c r="AT33">
        <f t="shared" si="11"/>
        <v>310.27384414672849</v>
      </c>
      <c r="AU33">
        <f t="shared" si="12"/>
        <v>24.199410173021988</v>
      </c>
      <c r="AV33">
        <f t="shared" si="13"/>
        <v>-5.1820154580880233</v>
      </c>
      <c r="AW33">
        <f t="shared" si="14"/>
        <v>7.6244980702720184</v>
      </c>
      <c r="AX33">
        <f t="shared" si="15"/>
        <v>78.303745758926894</v>
      </c>
      <c r="AY33">
        <f t="shared" si="16"/>
        <v>43.346577179825331</v>
      </c>
      <c r="AZ33">
        <f t="shared" si="17"/>
        <v>38.824874877929688</v>
      </c>
      <c r="BA33">
        <f t="shared" si="18"/>
        <v>6.9607040793238886</v>
      </c>
      <c r="BB33">
        <f t="shared" si="19"/>
        <v>0.21064020051858584</v>
      </c>
      <c r="BC33">
        <f t="shared" si="20"/>
        <v>3.403807337571052</v>
      </c>
      <c r="BD33">
        <f t="shared" si="21"/>
        <v>3.5568967417528365</v>
      </c>
      <c r="BE33">
        <f t="shared" si="22"/>
        <v>0.13306887987925631</v>
      </c>
      <c r="BF33">
        <f t="shared" si="23"/>
        <v>36.648185036470366</v>
      </c>
      <c r="BG33">
        <f t="shared" si="24"/>
        <v>0.94913520444209853</v>
      </c>
      <c r="BH33">
        <f t="shared" si="25"/>
        <v>45.672202301517913</v>
      </c>
      <c r="BI33">
        <f t="shared" si="26"/>
        <v>397.05006970392515</v>
      </c>
      <c r="BJ33">
        <f t="shared" si="27"/>
        <v>-1.2151527294114522E-3</v>
      </c>
    </row>
    <row r="34" spans="1:62">
      <c r="A34" s="1">
        <v>26</v>
      </c>
      <c r="B34" s="1" t="s">
        <v>105</v>
      </c>
      <c r="C34" s="2">
        <v>41793</v>
      </c>
      <c r="D34" s="1" t="s">
        <v>74</v>
      </c>
      <c r="E34" s="1">
        <v>0</v>
      </c>
      <c r="F34" s="1" t="s">
        <v>80</v>
      </c>
      <c r="G34" s="1" t="s">
        <v>76</v>
      </c>
      <c r="H34" s="1">
        <v>0</v>
      </c>
      <c r="I34" s="1">
        <v>5963</v>
      </c>
      <c r="J34" s="1">
        <v>0</v>
      </c>
      <c r="K34">
        <f t="shared" si="0"/>
        <v>0.47391317559282653</v>
      </c>
      <c r="L34">
        <f t="shared" si="1"/>
        <v>0.15710480219608786</v>
      </c>
      <c r="M34">
        <f t="shared" si="2"/>
        <v>358.04903267579988</v>
      </c>
      <c r="N34">
        <f t="shared" si="3"/>
        <v>8.5606768620357983</v>
      </c>
      <c r="O34">
        <f t="shared" si="4"/>
        <v>5.2162374065078154</v>
      </c>
      <c r="P34">
        <f t="shared" si="5"/>
        <v>41.743583679199219</v>
      </c>
      <c r="Q34" s="1">
        <v>4</v>
      </c>
      <c r="R34">
        <f t="shared" si="6"/>
        <v>1.8591305017471313</v>
      </c>
      <c r="S34" s="1">
        <v>1</v>
      </c>
      <c r="T34">
        <f t="shared" si="7"/>
        <v>3.7182610034942627</v>
      </c>
      <c r="U34" s="1">
        <v>37.484443664550781</v>
      </c>
      <c r="V34" s="1">
        <v>41.743583679199219</v>
      </c>
      <c r="W34" s="1">
        <v>37.563209533691406</v>
      </c>
      <c r="X34" s="1">
        <v>400.25991821289062</v>
      </c>
      <c r="Y34" s="1">
        <v>397.1624755859375</v>
      </c>
      <c r="Z34" s="1">
        <v>23.31231689453125</v>
      </c>
      <c r="AA34" s="1">
        <v>29.952146530151367</v>
      </c>
      <c r="AB34" s="1">
        <v>35.065349578857422</v>
      </c>
      <c r="AC34" s="1">
        <v>45.052684783935547</v>
      </c>
      <c r="AD34" s="1">
        <v>500.26983642578125</v>
      </c>
      <c r="AE34" s="1">
        <v>80.932327270507812</v>
      </c>
      <c r="AF34" s="1">
        <v>125.20771789550781</v>
      </c>
      <c r="AG34" s="1">
        <v>97.371803283691406</v>
      </c>
      <c r="AH34" s="1">
        <v>23.862644195556641</v>
      </c>
      <c r="AI34" s="1">
        <v>-0.90674507617950439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1.250674591064453</v>
      </c>
      <c r="AR34">
        <f t="shared" si="9"/>
        <v>8.5606768620357983E-3</v>
      </c>
      <c r="AS34">
        <f t="shared" si="10"/>
        <v>314.8935836791992</v>
      </c>
      <c r="AT34">
        <f t="shared" si="11"/>
        <v>310.63444366455076</v>
      </c>
      <c r="AU34">
        <f t="shared" si="12"/>
        <v>15.37714198843878</v>
      </c>
      <c r="AV34">
        <f t="shared" si="13"/>
        <v>-3.8371409503869809</v>
      </c>
      <c r="AW34">
        <f t="shared" si="14"/>
        <v>8.1327319263660147</v>
      </c>
      <c r="AX34">
        <f t="shared" si="15"/>
        <v>83.522453647812313</v>
      </c>
      <c r="AY34">
        <f t="shared" si="16"/>
        <v>53.570307117660946</v>
      </c>
      <c r="AZ34">
        <f t="shared" si="17"/>
        <v>39.614013671875</v>
      </c>
      <c r="BA34">
        <f t="shared" si="18"/>
        <v>7.2621384293254785</v>
      </c>
      <c r="BB34">
        <f t="shared" si="19"/>
        <v>0.15073587598095986</v>
      </c>
      <c r="BC34">
        <f t="shared" si="20"/>
        <v>2.9164945198581989</v>
      </c>
      <c r="BD34">
        <f t="shared" si="21"/>
        <v>4.3456439094672792</v>
      </c>
      <c r="BE34">
        <f t="shared" si="22"/>
        <v>9.4762151889008633E-2</v>
      </c>
      <c r="BF34">
        <f t="shared" si="23"/>
        <v>34.863879975623981</v>
      </c>
      <c r="BG34">
        <f t="shared" si="24"/>
        <v>0.90151777845469117</v>
      </c>
      <c r="BH34">
        <f t="shared" si="25"/>
        <v>34.759782575456811</v>
      </c>
      <c r="BI34">
        <f t="shared" si="26"/>
        <v>396.9904105301361</v>
      </c>
      <c r="BJ34">
        <f t="shared" si="27"/>
        <v>4.1495004680976887E-4</v>
      </c>
    </row>
    <row r="35" spans="1:62">
      <c r="A35" s="1">
        <v>27</v>
      </c>
      <c r="B35" s="1" t="s">
        <v>106</v>
      </c>
      <c r="C35" s="2">
        <v>41793</v>
      </c>
      <c r="D35" s="1" t="s">
        <v>74</v>
      </c>
      <c r="E35" s="1">
        <v>0</v>
      </c>
      <c r="F35" s="1" t="s">
        <v>82</v>
      </c>
      <c r="G35" s="1" t="s">
        <v>76</v>
      </c>
      <c r="H35" s="1">
        <v>0</v>
      </c>
      <c r="I35" s="1">
        <v>6082.5</v>
      </c>
      <c r="J35" s="1">
        <v>0</v>
      </c>
      <c r="K35">
        <f t="shared" si="0"/>
        <v>17.769193769117983</v>
      </c>
      <c r="L35">
        <f t="shared" si="1"/>
        <v>0.244666773123285</v>
      </c>
      <c r="M35">
        <f t="shared" si="2"/>
        <v>229.8584053791337</v>
      </c>
      <c r="N35">
        <f t="shared" si="3"/>
        <v>11.545283131409906</v>
      </c>
      <c r="O35">
        <f t="shared" si="4"/>
        <v>4.6515682668916085</v>
      </c>
      <c r="P35">
        <f t="shared" si="5"/>
        <v>41.360019683837891</v>
      </c>
      <c r="Q35" s="1">
        <v>5</v>
      </c>
      <c r="R35">
        <f t="shared" si="6"/>
        <v>1.6395652592182159</v>
      </c>
      <c r="S35" s="1">
        <v>1</v>
      </c>
      <c r="T35">
        <f t="shared" si="7"/>
        <v>3.2791305184364319</v>
      </c>
      <c r="U35" s="1">
        <v>38.051704406738281</v>
      </c>
      <c r="V35" s="1">
        <v>41.360019683837891</v>
      </c>
      <c r="W35" s="1">
        <v>38.071662902832031</v>
      </c>
      <c r="X35" s="1">
        <v>400.01333618164062</v>
      </c>
      <c r="Y35" s="1">
        <v>377.89251708984375</v>
      </c>
      <c r="Z35" s="1">
        <v>22.928190231323242</v>
      </c>
      <c r="AA35" s="1">
        <v>34.074405670166016</v>
      </c>
      <c r="AB35" s="1">
        <v>33.44293212890625</v>
      </c>
      <c r="AC35" s="1">
        <v>49.700736999511719</v>
      </c>
      <c r="AD35" s="1">
        <v>500.25430297851562</v>
      </c>
      <c r="AE35" s="1">
        <v>1464.7872314453125</v>
      </c>
      <c r="AF35" s="1">
        <v>1517.2552490234375</v>
      </c>
      <c r="AG35" s="1">
        <v>97.375091552734375</v>
      </c>
      <c r="AH35" s="1">
        <v>23.862644195556641</v>
      </c>
      <c r="AI35" s="1">
        <v>-0.90674507617950439</v>
      </c>
      <c r="AJ35" s="1">
        <v>0.66666668653488159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1.0005086059570312</v>
      </c>
      <c r="AR35">
        <f t="shared" si="9"/>
        <v>1.1545283131409907E-2</v>
      </c>
      <c r="AS35">
        <f t="shared" si="10"/>
        <v>314.51001968383787</v>
      </c>
      <c r="AT35">
        <f t="shared" si="11"/>
        <v>311.20170440673826</v>
      </c>
      <c r="AU35">
        <f t="shared" si="12"/>
        <v>278.30957048228447</v>
      </c>
      <c r="AV35">
        <f t="shared" si="13"/>
        <v>-2.8101430705746688</v>
      </c>
      <c r="AW35">
        <f t="shared" si="14"/>
        <v>7.9695666386290354</v>
      </c>
      <c r="AX35">
        <f t="shared" si="15"/>
        <v>81.843996360332483</v>
      </c>
      <c r="AY35">
        <f t="shared" si="16"/>
        <v>47.769590690166467</v>
      </c>
      <c r="AZ35">
        <f t="shared" si="17"/>
        <v>39.705862045288086</v>
      </c>
      <c r="BA35">
        <f t="shared" si="18"/>
        <v>7.2979470168518246</v>
      </c>
      <c r="BB35">
        <f t="shared" si="19"/>
        <v>0.22767889756814352</v>
      </c>
      <c r="BC35">
        <f t="shared" si="20"/>
        <v>3.3179983717374273</v>
      </c>
      <c r="BD35">
        <f t="shared" si="21"/>
        <v>3.9799486451143973</v>
      </c>
      <c r="BE35">
        <f t="shared" si="22"/>
        <v>0.14373391213599945</v>
      </c>
      <c r="BF35">
        <f t="shared" si="23"/>
        <v>22.382483267958676</v>
      </c>
      <c r="BG35">
        <f t="shared" si="24"/>
        <v>0.60826397714693303</v>
      </c>
      <c r="BH35">
        <f t="shared" si="25"/>
        <v>42.344231365931051</v>
      </c>
      <c r="BI35">
        <f t="shared" si="26"/>
        <v>370.57703774145006</v>
      </c>
      <c r="BJ35">
        <f t="shared" si="27"/>
        <v>2.0304087288607296E-2</v>
      </c>
    </row>
    <row r="36" spans="1:62">
      <c r="A36" s="1">
        <v>28</v>
      </c>
      <c r="B36" s="1" t="s">
        <v>107</v>
      </c>
      <c r="C36" s="2">
        <v>41793</v>
      </c>
      <c r="D36" s="1" t="s">
        <v>74</v>
      </c>
      <c r="E36" s="1">
        <v>0</v>
      </c>
      <c r="F36" s="1" t="s">
        <v>75</v>
      </c>
      <c r="G36" s="1" t="s">
        <v>76</v>
      </c>
      <c r="H36" s="1">
        <v>0</v>
      </c>
      <c r="I36" s="1">
        <v>6255</v>
      </c>
      <c r="J36" s="1">
        <v>0</v>
      </c>
      <c r="K36">
        <f t="shared" si="0"/>
        <v>0.11141164455946052</v>
      </c>
      <c r="L36">
        <f t="shared" si="1"/>
        <v>0.20641603502774108</v>
      </c>
      <c r="M36">
        <f t="shared" si="2"/>
        <v>358.5746789588419</v>
      </c>
      <c r="N36">
        <f t="shared" si="3"/>
        <v>11.166384867474704</v>
      </c>
      <c r="O36">
        <f t="shared" si="4"/>
        <v>5.296417300292239</v>
      </c>
      <c r="P36">
        <f t="shared" si="5"/>
        <v>43.132068634033203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38.766384124755859</v>
      </c>
      <c r="V36" s="1">
        <v>43.132068634033203</v>
      </c>
      <c r="W36" s="1">
        <v>38.854061126708984</v>
      </c>
      <c r="X36" s="1">
        <v>399.50418090820312</v>
      </c>
      <c r="Y36" s="1">
        <v>394.09249877929688</v>
      </c>
      <c r="Z36" s="1">
        <v>22.527074813842773</v>
      </c>
      <c r="AA36" s="1">
        <v>35.445293426513672</v>
      </c>
      <c r="AB36" s="1">
        <v>31.612371444702148</v>
      </c>
      <c r="AC36" s="1">
        <v>49.740581512451172</v>
      </c>
      <c r="AD36" s="1">
        <v>500.25112915039062</v>
      </c>
      <c r="AE36" s="1">
        <v>902.16278076171875</v>
      </c>
      <c r="AF36" s="1">
        <v>787.958984375</v>
      </c>
      <c r="AG36" s="1">
        <v>97.372573852539062</v>
      </c>
      <c r="AH36" s="1">
        <v>23.862644195556641</v>
      </c>
      <c r="AI36" s="1">
        <v>-0.90674507617950439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0.83375188191731764</v>
      </c>
      <c r="AR36">
        <f t="shared" si="9"/>
        <v>1.1166384867474705E-2</v>
      </c>
      <c r="AS36">
        <f t="shared" si="10"/>
        <v>316.28206863403318</v>
      </c>
      <c r="AT36">
        <f t="shared" si="11"/>
        <v>311.91638412475584</v>
      </c>
      <c r="AU36">
        <f t="shared" si="12"/>
        <v>171.41092619380288</v>
      </c>
      <c r="AV36">
        <f t="shared" si="13"/>
        <v>-4.3791105725586847</v>
      </c>
      <c r="AW36">
        <f t="shared" si="14"/>
        <v>8.7478167521903583</v>
      </c>
      <c r="AX36">
        <f t="shared" si="15"/>
        <v>89.838610669140195</v>
      </c>
      <c r="AY36">
        <f t="shared" si="16"/>
        <v>54.393317242626523</v>
      </c>
      <c r="AZ36">
        <f t="shared" si="17"/>
        <v>40.949226379394531</v>
      </c>
      <c r="BA36">
        <f t="shared" si="18"/>
        <v>7.7979699255353951</v>
      </c>
      <c r="BB36">
        <f t="shared" si="19"/>
        <v>0.19242990228689627</v>
      </c>
      <c r="BC36">
        <f t="shared" si="20"/>
        <v>3.4513994518981197</v>
      </c>
      <c r="BD36">
        <f t="shared" si="21"/>
        <v>4.346570473637275</v>
      </c>
      <c r="BE36">
        <f t="shared" si="22"/>
        <v>0.12145163634016709</v>
      </c>
      <c r="BF36">
        <f t="shared" si="23"/>
        <v>34.915339408570318</v>
      </c>
      <c r="BG36">
        <f t="shared" si="24"/>
        <v>0.90987440783452722</v>
      </c>
      <c r="BH36">
        <f t="shared" si="25"/>
        <v>39.784799913203095</v>
      </c>
      <c r="BI36">
        <f t="shared" si="26"/>
        <v>394.03953901930129</v>
      </c>
      <c r="BJ36">
        <f t="shared" si="27"/>
        <v>1.1248845732158677E-4</v>
      </c>
    </row>
    <row r="37" spans="1:62">
      <c r="A37" s="1">
        <v>29</v>
      </c>
      <c r="B37" s="1" t="s">
        <v>108</v>
      </c>
      <c r="C37" s="2">
        <v>41793</v>
      </c>
      <c r="D37" s="1" t="s">
        <v>74</v>
      </c>
      <c r="E37" s="1">
        <v>0</v>
      </c>
      <c r="F37" s="1" t="s">
        <v>78</v>
      </c>
      <c r="G37" s="1" t="s">
        <v>76</v>
      </c>
      <c r="H37" s="1">
        <v>0</v>
      </c>
      <c r="I37" s="1">
        <v>6345.5</v>
      </c>
      <c r="J37" s="1">
        <v>0</v>
      </c>
      <c r="K37">
        <f t="shared" si="0"/>
        <v>10.152969948141932</v>
      </c>
      <c r="L37">
        <f t="shared" si="1"/>
        <v>0.230985202014059</v>
      </c>
      <c r="M37">
        <f t="shared" si="2"/>
        <v>277.68549729439258</v>
      </c>
      <c r="N37">
        <f t="shared" si="3"/>
        <v>14.682500939658405</v>
      </c>
      <c r="O37">
        <f t="shared" si="4"/>
        <v>6.1445330334332935</v>
      </c>
      <c r="P37">
        <f t="shared" si="5"/>
        <v>44.579353332519531</v>
      </c>
      <c r="Q37" s="1">
        <v>4</v>
      </c>
      <c r="R37">
        <f t="shared" si="6"/>
        <v>1.8591305017471313</v>
      </c>
      <c r="S37" s="1">
        <v>1</v>
      </c>
      <c r="T37">
        <f t="shared" si="7"/>
        <v>3.7182610034942627</v>
      </c>
      <c r="U37" s="1">
        <v>39.132282257080078</v>
      </c>
      <c r="V37" s="1">
        <v>44.579353332519531</v>
      </c>
      <c r="W37" s="1">
        <v>39.199848175048828</v>
      </c>
      <c r="X37" s="1">
        <v>400.03903198242188</v>
      </c>
      <c r="Y37" s="1">
        <v>387.37277221679688</v>
      </c>
      <c r="Z37" s="1">
        <v>22.412086486816406</v>
      </c>
      <c r="AA37" s="1">
        <v>33.756038665771484</v>
      </c>
      <c r="AB37" s="1">
        <v>30.837198257446289</v>
      </c>
      <c r="AC37" s="1">
        <v>46.445545196533203</v>
      </c>
      <c r="AD37" s="1">
        <v>500.24462890625</v>
      </c>
      <c r="AE37" s="1">
        <v>341.51251220703125</v>
      </c>
      <c r="AF37" s="1">
        <v>995.31976318359375</v>
      </c>
      <c r="AG37" s="1">
        <v>97.371131896972656</v>
      </c>
      <c r="AH37" s="1">
        <v>23.862644195556641</v>
      </c>
      <c r="AI37" s="1">
        <v>-0.90674507617950439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1.2506115722656248</v>
      </c>
      <c r="AR37">
        <f t="shared" si="9"/>
        <v>1.4682500939658406E-2</v>
      </c>
      <c r="AS37">
        <f t="shared" si="10"/>
        <v>317.72935333251951</v>
      </c>
      <c r="AT37">
        <f t="shared" si="11"/>
        <v>312.28228225708006</v>
      </c>
      <c r="AU37">
        <f t="shared" si="12"/>
        <v>64.887376505106658</v>
      </c>
      <c r="AV37">
        <f t="shared" si="13"/>
        <v>-5.9972431554842895</v>
      </c>
      <c r="AW37">
        <f t="shared" si="14"/>
        <v>9.4313967266774377</v>
      </c>
      <c r="AX37">
        <f t="shared" si="15"/>
        <v>96.860296711521201</v>
      </c>
      <c r="AY37">
        <f t="shared" si="16"/>
        <v>63.104258045749717</v>
      </c>
      <c r="AZ37">
        <f t="shared" si="17"/>
        <v>41.855817794799805</v>
      </c>
      <c r="BA37">
        <f t="shared" si="18"/>
        <v>8.1810191667692074</v>
      </c>
      <c r="BB37">
        <f t="shared" si="19"/>
        <v>0.21747524067635907</v>
      </c>
      <c r="BC37">
        <f t="shared" si="20"/>
        <v>3.2868636932441442</v>
      </c>
      <c r="BD37">
        <f t="shared" si="21"/>
        <v>4.8941554735250632</v>
      </c>
      <c r="BE37">
        <f t="shared" si="22"/>
        <v>0.13707450834466561</v>
      </c>
      <c r="BF37">
        <f t="shared" si="23"/>
        <v>27.038551182928742</v>
      </c>
      <c r="BG37">
        <f t="shared" si="24"/>
        <v>0.7168430958771238</v>
      </c>
      <c r="BH37">
        <f t="shared" si="25"/>
        <v>34.374883956944998</v>
      </c>
      <c r="BI37">
        <f t="shared" si="26"/>
        <v>383.68650344300426</v>
      </c>
      <c r="BJ37">
        <f t="shared" si="27"/>
        <v>9.0961542992500123E-3</v>
      </c>
    </row>
    <row r="38" spans="1:62">
      <c r="A38" s="1">
        <v>30</v>
      </c>
      <c r="B38" s="1" t="s">
        <v>109</v>
      </c>
      <c r="C38" s="2">
        <v>41793</v>
      </c>
      <c r="D38" s="1" t="s">
        <v>74</v>
      </c>
      <c r="E38" s="1">
        <v>0</v>
      </c>
      <c r="F38" s="1" t="s">
        <v>80</v>
      </c>
      <c r="G38" s="1" t="s">
        <v>76</v>
      </c>
      <c r="H38" s="1">
        <v>0</v>
      </c>
      <c r="I38" s="1">
        <v>6462</v>
      </c>
      <c r="J38" s="1">
        <v>0</v>
      </c>
      <c r="K38">
        <f t="shared" si="0"/>
        <v>1.2904565750359216</v>
      </c>
      <c r="L38">
        <f t="shared" si="1"/>
        <v>0.13813371615221237</v>
      </c>
      <c r="M38">
        <f t="shared" si="2"/>
        <v>337.28313877221444</v>
      </c>
      <c r="N38">
        <f t="shared" si="3"/>
        <v>9.5791929602724082</v>
      </c>
      <c r="O38">
        <f t="shared" si="4"/>
        <v>6.5670035123768216</v>
      </c>
      <c r="P38">
        <f t="shared" si="5"/>
        <v>44.824974060058594</v>
      </c>
      <c r="Q38" s="1">
        <v>4.5</v>
      </c>
      <c r="R38">
        <f t="shared" si="6"/>
        <v>1.7493478804826736</v>
      </c>
      <c r="S38" s="1">
        <v>1</v>
      </c>
      <c r="T38">
        <f t="shared" si="7"/>
        <v>3.4986957609653473</v>
      </c>
      <c r="U38" s="1">
        <v>39.360950469970703</v>
      </c>
      <c r="V38" s="1">
        <v>44.824974060058594</v>
      </c>
      <c r="W38" s="1">
        <v>39.425769805908203</v>
      </c>
      <c r="X38" s="1">
        <v>399.2806396484375</v>
      </c>
      <c r="Y38" s="1">
        <v>394.71847534179688</v>
      </c>
      <c r="Z38" s="1">
        <v>22.302362442016602</v>
      </c>
      <c r="AA38" s="1">
        <v>30.655279159545898</v>
      </c>
      <c r="AB38" s="1">
        <v>30.310970306396484</v>
      </c>
      <c r="AC38" s="1">
        <v>41.663360595703125</v>
      </c>
      <c r="AD38" s="1">
        <v>500.24359130859375</v>
      </c>
      <c r="AE38" s="1">
        <v>177.65150451660156</v>
      </c>
      <c r="AF38" s="1">
        <v>197.19868469238281</v>
      </c>
      <c r="AG38" s="1">
        <v>97.368980407714844</v>
      </c>
      <c r="AH38" s="1">
        <v>23.862644195556641</v>
      </c>
      <c r="AI38" s="1">
        <v>-0.90674507617950439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1.1116524251302082</v>
      </c>
      <c r="AR38">
        <f t="shared" si="9"/>
        <v>9.5791929602724087E-3</v>
      </c>
      <c r="AS38">
        <f t="shared" si="10"/>
        <v>317.97497406005857</v>
      </c>
      <c r="AT38">
        <f t="shared" si="11"/>
        <v>312.51095046997068</v>
      </c>
      <c r="AU38">
        <f t="shared" si="12"/>
        <v>33.753785434600104</v>
      </c>
      <c r="AV38">
        <f t="shared" si="13"/>
        <v>-4.4565495016740488</v>
      </c>
      <c r="AW38">
        <f t="shared" si="14"/>
        <v>9.5518767882556759</v>
      </c>
      <c r="AX38">
        <f t="shared" si="15"/>
        <v>98.099792647092897</v>
      </c>
      <c r="AY38">
        <f t="shared" si="16"/>
        <v>67.444513487546999</v>
      </c>
      <c r="AZ38">
        <f t="shared" si="17"/>
        <v>42.092962265014648</v>
      </c>
      <c r="BA38">
        <f t="shared" si="18"/>
        <v>8.2838644984022043</v>
      </c>
      <c r="BB38">
        <f t="shared" si="19"/>
        <v>0.13288713429895954</v>
      </c>
      <c r="BC38">
        <f t="shared" si="20"/>
        <v>2.9848732758788539</v>
      </c>
      <c r="BD38">
        <f t="shared" si="21"/>
        <v>5.29899122252335</v>
      </c>
      <c r="BE38">
        <f t="shared" si="22"/>
        <v>8.3510417382851948E-2</v>
      </c>
      <c r="BF38">
        <f t="shared" si="23"/>
        <v>32.840915330964314</v>
      </c>
      <c r="BG38">
        <f t="shared" si="24"/>
        <v>0.85449037692029062</v>
      </c>
      <c r="BH38">
        <f t="shared" si="25"/>
        <v>29.309486466856562</v>
      </c>
      <c r="BI38">
        <f t="shared" si="26"/>
        <v>394.22054225606388</v>
      </c>
      <c r="BJ38">
        <f t="shared" si="27"/>
        <v>9.5942792086958089E-4</v>
      </c>
    </row>
    <row r="39" spans="1:62">
      <c r="A39" s="1">
        <v>31</v>
      </c>
      <c r="B39" s="1" t="s">
        <v>110</v>
      </c>
      <c r="C39" s="2">
        <v>41793</v>
      </c>
      <c r="D39" s="1" t="s">
        <v>74</v>
      </c>
      <c r="E39" s="1">
        <v>0</v>
      </c>
      <c r="F39" s="1" t="s">
        <v>82</v>
      </c>
      <c r="G39" s="1" t="s">
        <v>76</v>
      </c>
      <c r="H39" s="1">
        <v>0</v>
      </c>
      <c r="I39" s="1">
        <v>6597</v>
      </c>
      <c r="J39" s="1">
        <v>0</v>
      </c>
      <c r="K39">
        <f t="shared" si="0"/>
        <v>20.039202127206266</v>
      </c>
      <c r="L39">
        <f t="shared" si="1"/>
        <v>0.24086029678239082</v>
      </c>
      <c r="M39">
        <f t="shared" si="2"/>
        <v>206.55383543100197</v>
      </c>
      <c r="N39">
        <f t="shared" si="3"/>
        <v>15.501199351198228</v>
      </c>
      <c r="O39">
        <f t="shared" si="4"/>
        <v>6.2309650831609442</v>
      </c>
      <c r="P39">
        <f t="shared" si="5"/>
        <v>44.828437805175781</v>
      </c>
      <c r="Q39" s="1">
        <v>4</v>
      </c>
      <c r="R39">
        <f t="shared" si="6"/>
        <v>1.8591305017471313</v>
      </c>
      <c r="S39" s="1">
        <v>1</v>
      </c>
      <c r="T39">
        <f t="shared" si="7"/>
        <v>3.7182610034942627</v>
      </c>
      <c r="U39" s="1">
        <v>39.745521545410156</v>
      </c>
      <c r="V39" s="1">
        <v>44.828437805175781</v>
      </c>
      <c r="W39" s="1">
        <v>39.736293792724609</v>
      </c>
      <c r="X39" s="1">
        <v>399.586669921875</v>
      </c>
      <c r="Y39" s="1">
        <v>378.86770629882812</v>
      </c>
      <c r="Z39" s="1">
        <v>22.153537750244141</v>
      </c>
      <c r="AA39" s="1">
        <v>34.125118255615234</v>
      </c>
      <c r="AB39" s="1">
        <v>29.493545532226562</v>
      </c>
      <c r="AC39" s="1">
        <v>45.431602478027344</v>
      </c>
      <c r="AD39" s="1">
        <v>500.25872802734375</v>
      </c>
      <c r="AE39" s="1">
        <v>1716.9329833984375</v>
      </c>
      <c r="AF39" s="1">
        <v>1903.7969970703125</v>
      </c>
      <c r="AG39" s="1">
        <v>97.365821838378906</v>
      </c>
      <c r="AH39" s="1">
        <v>23.862644195556641</v>
      </c>
      <c r="AI39" s="1">
        <v>-0.90674507617950439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8"/>
        <v>1.2506468200683594</v>
      </c>
      <c r="AR39">
        <f t="shared" si="9"/>
        <v>1.5501199351198227E-2</v>
      </c>
      <c r="AS39">
        <f t="shared" si="10"/>
        <v>317.97843780517576</v>
      </c>
      <c r="AT39">
        <f t="shared" si="11"/>
        <v>312.89552154541013</v>
      </c>
      <c r="AU39">
        <f t="shared" si="12"/>
        <v>326.2172627522159</v>
      </c>
      <c r="AV39">
        <f t="shared" si="13"/>
        <v>-3.8947208421552784</v>
      </c>
      <c r="AW39">
        <f t="shared" si="14"/>
        <v>9.5535852674507886</v>
      </c>
      <c r="AX39">
        <f t="shared" si="15"/>
        <v>98.120522038104227</v>
      </c>
      <c r="AY39">
        <f t="shared" si="16"/>
        <v>63.995403782488992</v>
      </c>
      <c r="AZ39">
        <f t="shared" si="17"/>
        <v>42.286979675292969</v>
      </c>
      <c r="BA39">
        <f t="shared" si="18"/>
        <v>8.3688370435716877</v>
      </c>
      <c r="BB39">
        <f t="shared" si="19"/>
        <v>0.22620712549358804</v>
      </c>
      <c r="BC39">
        <f t="shared" si="20"/>
        <v>3.3226201842898444</v>
      </c>
      <c r="BD39">
        <f t="shared" si="21"/>
        <v>5.0462168592818433</v>
      </c>
      <c r="BE39">
        <f t="shared" si="22"/>
        <v>0.14262676599887736</v>
      </c>
      <c r="BF39">
        <f t="shared" si="23"/>
        <v>20.111283940608775</v>
      </c>
      <c r="BG39">
        <f t="shared" si="24"/>
        <v>0.54518723025732019</v>
      </c>
      <c r="BH39">
        <f t="shared" si="25"/>
        <v>34.409606832513397</v>
      </c>
      <c r="BI39">
        <f t="shared" si="26"/>
        <v>371.5920140205547</v>
      </c>
      <c r="BJ39">
        <f t="shared" si="27"/>
        <v>1.8556401656045593E-2</v>
      </c>
    </row>
    <row r="40" spans="1:62">
      <c r="A40" s="1">
        <v>32</v>
      </c>
      <c r="B40" s="1" t="s">
        <v>111</v>
      </c>
      <c r="C40" s="2">
        <v>41793</v>
      </c>
      <c r="D40" s="1" t="s">
        <v>74</v>
      </c>
      <c r="E40" s="1">
        <v>0</v>
      </c>
      <c r="F40" s="1" t="s">
        <v>75</v>
      </c>
      <c r="G40" s="1" t="s">
        <v>76</v>
      </c>
      <c r="H40" s="1">
        <v>0</v>
      </c>
      <c r="I40" s="1">
        <v>6705</v>
      </c>
      <c r="J40" s="1">
        <v>0</v>
      </c>
      <c r="K40">
        <f t="shared" si="0"/>
        <v>14.633560758154982</v>
      </c>
      <c r="L40">
        <f t="shared" si="1"/>
        <v>0.24593015263651113</v>
      </c>
      <c r="M40">
        <f t="shared" si="2"/>
        <v>244.48400628650805</v>
      </c>
      <c r="N40">
        <f t="shared" si="3"/>
        <v>17.340429127118668</v>
      </c>
      <c r="O40">
        <f t="shared" si="4"/>
        <v>6.8041926387934488</v>
      </c>
      <c r="P40">
        <f t="shared" si="5"/>
        <v>46.203048706054688</v>
      </c>
      <c r="Q40" s="1">
        <v>4</v>
      </c>
      <c r="R40">
        <f t="shared" si="6"/>
        <v>1.8591305017471313</v>
      </c>
      <c r="S40" s="1">
        <v>1</v>
      </c>
      <c r="T40">
        <f t="shared" si="7"/>
        <v>3.7182610034942627</v>
      </c>
      <c r="U40" s="1">
        <v>40.149131774902344</v>
      </c>
      <c r="V40" s="1">
        <v>46.203048706054688</v>
      </c>
      <c r="W40" s="1">
        <v>40.169864654541016</v>
      </c>
      <c r="X40" s="1">
        <v>399.4505615234375</v>
      </c>
      <c r="Y40" s="1">
        <v>382.4468994140625</v>
      </c>
      <c r="Z40" s="1">
        <v>22.045604705810547</v>
      </c>
      <c r="AA40" s="1">
        <v>35.419811248779297</v>
      </c>
      <c r="AB40" s="1">
        <v>28.723100662231445</v>
      </c>
      <c r="AC40" s="1">
        <v>46.148284912109375</v>
      </c>
      <c r="AD40" s="1">
        <v>500.25350952148438</v>
      </c>
      <c r="AE40" s="1">
        <v>1215.5655517578125</v>
      </c>
      <c r="AF40" s="1">
        <v>1259.243896484375</v>
      </c>
      <c r="AG40" s="1">
        <v>97.36431884765625</v>
      </c>
      <c r="AH40" s="1">
        <v>23.862644195556641</v>
      </c>
      <c r="AI40" s="1">
        <v>-0.90674507617950439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8"/>
        <v>1.2506337738037108</v>
      </c>
      <c r="AR40">
        <f t="shared" si="9"/>
        <v>1.7340429127118667E-2</v>
      </c>
      <c r="AS40">
        <f t="shared" si="10"/>
        <v>319.35304870605466</v>
      </c>
      <c r="AT40">
        <f t="shared" si="11"/>
        <v>313.29913177490232</v>
      </c>
      <c r="AU40">
        <f t="shared" si="12"/>
        <v>230.95745193585026</v>
      </c>
      <c r="AV40">
        <f t="shared" si="13"/>
        <v>-5.6238004395690799</v>
      </c>
      <c r="AW40">
        <f t="shared" si="14"/>
        <v>10.252818434743398</v>
      </c>
      <c r="AX40">
        <f t="shared" si="15"/>
        <v>105.30365287909785</v>
      </c>
      <c r="AY40">
        <f t="shared" si="16"/>
        <v>69.883841630318557</v>
      </c>
      <c r="AZ40">
        <f t="shared" si="17"/>
        <v>43.176090240478516</v>
      </c>
      <c r="BA40">
        <f t="shared" si="18"/>
        <v>8.7679586154473359</v>
      </c>
      <c r="BB40">
        <f t="shared" si="19"/>
        <v>0.23067315881514089</v>
      </c>
      <c r="BC40">
        <f t="shared" si="20"/>
        <v>3.4486257959499489</v>
      </c>
      <c r="BD40">
        <f t="shared" si="21"/>
        <v>5.3193328194973866</v>
      </c>
      <c r="BE40">
        <f t="shared" si="22"/>
        <v>0.14546800064964144</v>
      </c>
      <c r="BF40">
        <f t="shared" si="23"/>
        <v>23.804018741231964</v>
      </c>
      <c r="BG40">
        <f t="shared" si="24"/>
        <v>0.63926261831662379</v>
      </c>
      <c r="BH40">
        <f t="shared" si="25"/>
        <v>33.041668243529365</v>
      </c>
      <c r="BI40">
        <f t="shared" si="26"/>
        <v>377.13384930678279</v>
      </c>
      <c r="BJ40">
        <f t="shared" si="27"/>
        <v>1.282083962182789E-2</v>
      </c>
    </row>
    <row r="41" spans="1:62">
      <c r="A41" s="1">
        <v>33</v>
      </c>
      <c r="B41" s="1" t="s">
        <v>112</v>
      </c>
      <c r="C41" s="2">
        <v>41793</v>
      </c>
      <c r="D41" s="1" t="s">
        <v>74</v>
      </c>
      <c r="E41" s="1">
        <v>0</v>
      </c>
      <c r="F41" s="1" t="s">
        <v>78</v>
      </c>
      <c r="G41" s="1" t="s">
        <v>76</v>
      </c>
      <c r="H41" s="1">
        <v>0</v>
      </c>
      <c r="I41" s="1">
        <v>6846</v>
      </c>
      <c r="J41" s="1">
        <v>0</v>
      </c>
      <c r="K41">
        <f t="shared" si="0"/>
        <v>5.6638747934748448</v>
      </c>
      <c r="L41">
        <f t="shared" si="1"/>
        <v>0.16786569084675221</v>
      </c>
      <c r="M41">
        <f t="shared" si="2"/>
        <v>289.63405222928463</v>
      </c>
      <c r="N41">
        <f t="shared" si="3"/>
        <v>12.863457586211258</v>
      </c>
      <c r="O41">
        <f t="shared" si="4"/>
        <v>7.2689899845261685</v>
      </c>
      <c r="P41">
        <f t="shared" si="5"/>
        <v>46.639427185058594</v>
      </c>
      <c r="Q41" s="1">
        <v>4.5</v>
      </c>
      <c r="R41">
        <f t="shared" si="6"/>
        <v>1.7493478804826736</v>
      </c>
      <c r="S41" s="1">
        <v>1</v>
      </c>
      <c r="T41">
        <f t="shared" si="7"/>
        <v>3.4986957609653473</v>
      </c>
      <c r="U41" s="1">
        <v>40.326248168945312</v>
      </c>
      <c r="V41" s="1">
        <v>46.639427185058594</v>
      </c>
      <c r="W41" s="1">
        <v>40.371692657470703</v>
      </c>
      <c r="X41" s="1">
        <v>398.7568359375</v>
      </c>
      <c r="Y41" s="1">
        <v>389.15866088867188</v>
      </c>
      <c r="Z41" s="1">
        <v>21.829002380371094</v>
      </c>
      <c r="AA41" s="1">
        <v>33.018440246582031</v>
      </c>
      <c r="AB41" s="1">
        <v>28.173805236816406</v>
      </c>
      <c r="AC41" s="1">
        <v>42.615558624267578</v>
      </c>
      <c r="AD41" s="1">
        <v>500.24200439453125</v>
      </c>
      <c r="AE41" s="1">
        <v>203.86721801757812</v>
      </c>
      <c r="AF41" s="1">
        <v>228.89128112792969</v>
      </c>
      <c r="AG41" s="1">
        <v>97.365379333496094</v>
      </c>
      <c r="AH41" s="1">
        <v>23.862644195556641</v>
      </c>
      <c r="AI41" s="1">
        <v>-0.90674507617950439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8"/>
        <v>1.1116488986545137</v>
      </c>
      <c r="AR41">
        <f t="shared" si="9"/>
        <v>1.2863457586211258E-2</v>
      </c>
      <c r="AS41">
        <f t="shared" si="10"/>
        <v>319.78942718505857</v>
      </c>
      <c r="AT41">
        <f t="shared" si="11"/>
        <v>313.47624816894529</v>
      </c>
      <c r="AU41">
        <f t="shared" si="12"/>
        <v>38.734770937282519</v>
      </c>
      <c r="AV41">
        <f t="shared" si="13"/>
        <v>-5.9121059241297118</v>
      </c>
      <c r="AW41">
        <f t="shared" si="14"/>
        <v>10.483842944135002</v>
      </c>
      <c r="AX41">
        <f t="shared" si="15"/>
        <v>107.67526420480243</v>
      </c>
      <c r="AY41">
        <f t="shared" si="16"/>
        <v>74.6568239582204</v>
      </c>
      <c r="AZ41">
        <f t="shared" si="17"/>
        <v>43.482837677001953</v>
      </c>
      <c r="BA41">
        <f t="shared" si="18"/>
        <v>8.9094266775684297</v>
      </c>
      <c r="BB41">
        <f t="shared" si="19"/>
        <v>0.16018031845253508</v>
      </c>
      <c r="BC41">
        <f t="shared" si="20"/>
        <v>3.2148529596088338</v>
      </c>
      <c r="BD41">
        <f t="shared" si="21"/>
        <v>5.6945737179595959</v>
      </c>
      <c r="BE41">
        <f t="shared" si="22"/>
        <v>0.10077593437530079</v>
      </c>
      <c r="BF41">
        <f t="shared" si="23"/>
        <v>28.20032936320192</v>
      </c>
      <c r="BG41">
        <f t="shared" si="24"/>
        <v>0.74425698651517713</v>
      </c>
      <c r="BH41">
        <f t="shared" si="25"/>
        <v>28.832807965915752</v>
      </c>
      <c r="BI41">
        <f t="shared" si="26"/>
        <v>386.97320908217318</v>
      </c>
      <c r="BJ41">
        <f t="shared" si="27"/>
        <v>4.2200702898937186E-3</v>
      </c>
    </row>
    <row r="42" spans="1:62">
      <c r="A42" s="1">
        <v>34</v>
      </c>
      <c r="B42" s="1" t="s">
        <v>113</v>
      </c>
      <c r="C42" s="2">
        <v>41793</v>
      </c>
      <c r="D42" s="1" t="s">
        <v>74</v>
      </c>
      <c r="E42" s="1">
        <v>0</v>
      </c>
      <c r="F42" s="1" t="s">
        <v>80</v>
      </c>
      <c r="G42" s="1" t="s">
        <v>76</v>
      </c>
      <c r="H42" s="1">
        <v>0</v>
      </c>
      <c r="I42" s="1">
        <v>6959</v>
      </c>
      <c r="J42" s="1">
        <v>0</v>
      </c>
      <c r="K42">
        <f t="shared" si="0"/>
        <v>-1.3208094010396725</v>
      </c>
      <c r="L42">
        <f t="shared" si="1"/>
        <v>0.12512061462425017</v>
      </c>
      <c r="M42">
        <f t="shared" si="2"/>
        <v>363.11892330422825</v>
      </c>
      <c r="N42">
        <f t="shared" si="3"/>
        <v>10.13522902333875</v>
      </c>
      <c r="O42">
        <f t="shared" si="4"/>
        <v>7.6006683442681044</v>
      </c>
      <c r="P42">
        <f t="shared" si="5"/>
        <v>46.809188842773438</v>
      </c>
      <c r="Q42" s="1">
        <v>4.5</v>
      </c>
      <c r="R42">
        <f t="shared" si="6"/>
        <v>1.7493478804826736</v>
      </c>
      <c r="S42" s="1">
        <v>1</v>
      </c>
      <c r="T42">
        <f t="shared" si="7"/>
        <v>3.4986957609653473</v>
      </c>
      <c r="U42" s="1">
        <v>40.224288940429688</v>
      </c>
      <c r="V42" s="1">
        <v>46.809188842773438</v>
      </c>
      <c r="W42" s="1">
        <v>40.314964294433594</v>
      </c>
      <c r="X42" s="1">
        <v>398.86697387695312</v>
      </c>
      <c r="Y42" s="1">
        <v>396.44058227539062</v>
      </c>
      <c r="Z42" s="1">
        <v>21.708087921142578</v>
      </c>
      <c r="AA42" s="1">
        <v>30.547164916992188</v>
      </c>
      <c r="AB42" s="1">
        <v>28.170660018920898</v>
      </c>
      <c r="AC42" s="1">
        <v>39.641159057617188</v>
      </c>
      <c r="AD42" s="1">
        <v>500.22552490234375</v>
      </c>
      <c r="AE42" s="1">
        <v>57.265052795410156</v>
      </c>
      <c r="AF42" s="1">
        <v>86.376144409179688</v>
      </c>
      <c r="AG42" s="1">
        <v>97.366012573242188</v>
      </c>
      <c r="AH42" s="1">
        <v>23.862644195556641</v>
      </c>
      <c r="AI42" s="1">
        <v>-0.90674507617950439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8"/>
        <v>1.1116122775607635</v>
      </c>
      <c r="AR42">
        <f t="shared" si="9"/>
        <v>1.013522902333875E-2</v>
      </c>
      <c r="AS42">
        <f t="shared" si="10"/>
        <v>319.95918884277341</v>
      </c>
      <c r="AT42">
        <f t="shared" si="11"/>
        <v>313.37428894042966</v>
      </c>
      <c r="AU42">
        <f t="shared" si="12"/>
        <v>10.880359894597404</v>
      </c>
      <c r="AV42">
        <f t="shared" si="13"/>
        <v>-5.0580741708994967</v>
      </c>
      <c r="AW42">
        <f t="shared" si="14"/>
        <v>10.574923987652868</v>
      </c>
      <c r="AX42">
        <f t="shared" si="15"/>
        <v>108.61001398920422</v>
      </c>
      <c r="AY42">
        <f t="shared" si="16"/>
        <v>78.062849072212032</v>
      </c>
      <c r="AZ42">
        <f t="shared" si="17"/>
        <v>43.516738891601562</v>
      </c>
      <c r="BA42">
        <f t="shared" si="18"/>
        <v>8.925181992679418</v>
      </c>
      <c r="BB42">
        <f t="shared" si="19"/>
        <v>0.12080053695436464</v>
      </c>
      <c r="BC42">
        <f t="shared" si="20"/>
        <v>2.974255643384764</v>
      </c>
      <c r="BD42">
        <f t="shared" si="21"/>
        <v>5.9509263492946545</v>
      </c>
      <c r="BE42">
        <f t="shared" si="22"/>
        <v>7.5876935602159842E-2</v>
      </c>
      <c r="BF42">
        <f t="shared" si="23"/>
        <v>35.355441652021653</v>
      </c>
      <c r="BG42">
        <f t="shared" si="24"/>
        <v>0.9159479113366471</v>
      </c>
      <c r="BH42">
        <f t="shared" si="25"/>
        <v>25.417862135026901</v>
      </c>
      <c r="BI42">
        <f t="shared" si="26"/>
        <v>396.95022724403793</v>
      </c>
      <c r="BJ42">
        <f t="shared" si="27"/>
        <v>-8.4575216130646739E-4</v>
      </c>
    </row>
    <row r="43" spans="1:62">
      <c r="A43" s="1">
        <v>35</v>
      </c>
      <c r="B43" s="1" t="s">
        <v>114</v>
      </c>
      <c r="C43" s="2">
        <v>41793</v>
      </c>
      <c r="D43" s="1" t="s">
        <v>74</v>
      </c>
      <c r="E43" s="1">
        <v>0</v>
      </c>
      <c r="F43" s="1" t="s">
        <v>78</v>
      </c>
      <c r="G43" s="1" t="s">
        <v>89</v>
      </c>
      <c r="H43" s="1">
        <v>0</v>
      </c>
      <c r="I43" s="1">
        <v>7185</v>
      </c>
      <c r="J43" s="1">
        <v>0</v>
      </c>
      <c r="K43">
        <f t="shared" si="0"/>
        <v>10.601987291784539</v>
      </c>
      <c r="L43">
        <f t="shared" si="1"/>
        <v>0.11068959555820024</v>
      </c>
      <c r="M43">
        <f t="shared" si="2"/>
        <v>195.68147147700699</v>
      </c>
      <c r="N43">
        <f t="shared" si="3"/>
        <v>9.508962543910382</v>
      </c>
      <c r="O43">
        <f t="shared" si="4"/>
        <v>8.0001610597774917</v>
      </c>
      <c r="P43">
        <f t="shared" si="5"/>
        <v>46.536087036132812</v>
      </c>
      <c r="Q43" s="1">
        <v>2</v>
      </c>
      <c r="R43">
        <f t="shared" si="6"/>
        <v>2.2982609868049622</v>
      </c>
      <c r="S43" s="1">
        <v>1</v>
      </c>
      <c r="T43">
        <f t="shared" si="7"/>
        <v>4.5965219736099243</v>
      </c>
      <c r="U43" s="1">
        <v>40.432247161865234</v>
      </c>
      <c r="V43" s="1">
        <v>46.536087036132812</v>
      </c>
      <c r="W43" s="1">
        <v>40.437126159667969</v>
      </c>
      <c r="X43" s="1">
        <v>399.14666748046875</v>
      </c>
      <c r="Y43" s="1">
        <v>393.41177368164062</v>
      </c>
      <c r="Z43" s="1">
        <v>21.235677719116211</v>
      </c>
      <c r="AA43" s="1">
        <v>24.94291877746582</v>
      </c>
      <c r="AB43" s="1">
        <v>27.253597259521484</v>
      </c>
      <c r="AC43" s="1">
        <v>32.011421203613281</v>
      </c>
      <c r="AD43" s="1">
        <v>500.19845581054688</v>
      </c>
      <c r="AE43" s="1">
        <v>984.2906494140625</v>
      </c>
      <c r="AF43" s="1">
        <v>587.5262451171875</v>
      </c>
      <c r="AG43" s="1">
        <v>97.365104675292969</v>
      </c>
      <c r="AH43" s="1">
        <v>23.862644195556641</v>
      </c>
      <c r="AI43" s="1">
        <v>-0.90674507617950439</v>
      </c>
      <c r="AJ43" s="1">
        <v>0.66666668653488159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8"/>
        <v>2.5009922790527339</v>
      </c>
      <c r="AR43">
        <f t="shared" si="9"/>
        <v>9.5089625439103813E-3</v>
      </c>
      <c r="AS43">
        <f t="shared" si="10"/>
        <v>319.68608703613279</v>
      </c>
      <c r="AT43">
        <f t="shared" si="11"/>
        <v>313.58224716186521</v>
      </c>
      <c r="AU43">
        <f t="shared" si="12"/>
        <v>187.01522104194009</v>
      </c>
      <c r="AV43">
        <f t="shared" si="13"/>
        <v>-2.3888997918166512</v>
      </c>
      <c r="AW43">
        <f t="shared" si="14"/>
        <v>10.428730957452782</v>
      </c>
      <c r="AX43">
        <f t="shared" si="15"/>
        <v>107.109533669501</v>
      </c>
      <c r="AY43">
        <f t="shared" si="16"/>
        <v>82.166614892035184</v>
      </c>
      <c r="AZ43">
        <f t="shared" si="17"/>
        <v>43.484167098999023</v>
      </c>
      <c r="BA43">
        <f t="shared" si="18"/>
        <v>8.9100440621107229</v>
      </c>
      <c r="BB43">
        <f t="shared" si="19"/>
        <v>0.10808674111140017</v>
      </c>
      <c r="BC43">
        <f t="shared" si="20"/>
        <v>2.4285698976752901</v>
      </c>
      <c r="BD43">
        <f t="shared" si="21"/>
        <v>6.4814741644354328</v>
      </c>
      <c r="BE43">
        <f t="shared" si="22"/>
        <v>6.7783338941422772E-2</v>
      </c>
      <c r="BF43">
        <f t="shared" si="23"/>
        <v>19.052546953374144</v>
      </c>
      <c r="BG43">
        <f t="shared" si="24"/>
        <v>0.49739607344684528</v>
      </c>
      <c r="BH43">
        <f t="shared" si="25"/>
        <v>19.795597536588851</v>
      </c>
      <c r="BI43">
        <f t="shared" si="26"/>
        <v>390.29796656267484</v>
      </c>
      <c r="BJ43">
        <f t="shared" si="27"/>
        <v>5.377242299377815E-3</v>
      </c>
    </row>
    <row r="44" spans="1:62">
      <c r="A44" s="1">
        <v>36</v>
      </c>
      <c r="B44" s="1" t="s">
        <v>115</v>
      </c>
      <c r="C44" s="2">
        <v>41793</v>
      </c>
      <c r="D44" s="1" t="s">
        <v>74</v>
      </c>
      <c r="E44" s="1">
        <v>0</v>
      </c>
      <c r="F44" s="1" t="s">
        <v>80</v>
      </c>
      <c r="G44" s="1" t="s">
        <v>89</v>
      </c>
      <c r="H44" s="1">
        <v>0</v>
      </c>
      <c r="I44" s="1">
        <v>7256</v>
      </c>
      <c r="J44" s="1">
        <v>0</v>
      </c>
      <c r="K44">
        <f t="shared" si="0"/>
        <v>5.7174170088355467</v>
      </c>
      <c r="L44">
        <f t="shared" si="1"/>
        <v>3.2484757470329591E-2</v>
      </c>
      <c r="M44">
        <f t="shared" si="2"/>
        <v>76.269628706875054</v>
      </c>
      <c r="N44">
        <f t="shared" si="3"/>
        <v>2.9416225144815691</v>
      </c>
      <c r="O44">
        <f t="shared" si="4"/>
        <v>8.3051725688032363</v>
      </c>
      <c r="P44">
        <f t="shared" si="5"/>
        <v>46.76605224609375</v>
      </c>
      <c r="Q44" s="1">
        <v>3.5</v>
      </c>
      <c r="R44">
        <f t="shared" si="6"/>
        <v>1.9689131230115891</v>
      </c>
      <c r="S44" s="1">
        <v>1</v>
      </c>
      <c r="T44">
        <f t="shared" si="7"/>
        <v>3.9378262460231781</v>
      </c>
      <c r="U44" s="1">
        <v>40.504928588867188</v>
      </c>
      <c r="V44" s="1">
        <v>46.76605224609375</v>
      </c>
      <c r="W44" s="1">
        <v>40.521278381347656</v>
      </c>
      <c r="X44" s="1">
        <v>398.99713134765625</v>
      </c>
      <c r="Y44" s="1">
        <v>394.1856689453125</v>
      </c>
      <c r="Z44" s="1">
        <v>21.063053131103516</v>
      </c>
      <c r="AA44" s="1">
        <v>23.07366943359375</v>
      </c>
      <c r="AB44" s="1">
        <v>26.927314758300781</v>
      </c>
      <c r="AC44" s="1">
        <v>29.497718811035156</v>
      </c>
      <c r="AD44" s="1">
        <v>500.25057983398438</v>
      </c>
      <c r="AE44" s="1">
        <v>1017.4024047851562</v>
      </c>
      <c r="AF44" s="1">
        <v>416.76092529296875</v>
      </c>
      <c r="AG44" s="1">
        <v>97.363929748535156</v>
      </c>
      <c r="AH44" s="1">
        <v>23.862644195556641</v>
      </c>
      <c r="AI44" s="1">
        <v>-0.90674507617950439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8"/>
        <v>1.4292873709542411</v>
      </c>
      <c r="AR44">
        <f t="shared" si="9"/>
        <v>2.941622514481569E-3</v>
      </c>
      <c r="AS44">
        <f t="shared" si="10"/>
        <v>319.91605224609373</v>
      </c>
      <c r="AT44">
        <f t="shared" si="11"/>
        <v>313.65492858886716</v>
      </c>
      <c r="AU44">
        <f t="shared" si="12"/>
        <v>193.30645448350333</v>
      </c>
      <c r="AV44">
        <f t="shared" si="13"/>
        <v>-0.19251628747504931</v>
      </c>
      <c r="AW44">
        <f t="shared" si="14"/>
        <v>10.551715698576581</v>
      </c>
      <c r="AX44">
        <f t="shared" si="15"/>
        <v>108.37397099550958</v>
      </c>
      <c r="AY44">
        <f t="shared" si="16"/>
        <v>85.30030156191583</v>
      </c>
      <c r="AZ44">
        <f t="shared" si="17"/>
        <v>43.635490417480469</v>
      </c>
      <c r="BA44">
        <f t="shared" si="18"/>
        <v>8.9805610453513882</v>
      </c>
      <c r="BB44">
        <f t="shared" si="19"/>
        <v>3.2218969861505596E-2</v>
      </c>
      <c r="BC44">
        <f t="shared" si="20"/>
        <v>2.2465431297733449</v>
      </c>
      <c r="BD44">
        <f t="shared" si="21"/>
        <v>6.7340179155780433</v>
      </c>
      <c r="BE44">
        <f t="shared" si="22"/>
        <v>2.0160568028728319E-2</v>
      </c>
      <c r="BF44">
        <f t="shared" si="23"/>
        <v>7.4259107713630428</v>
      </c>
      <c r="BG44">
        <f t="shared" si="24"/>
        <v>0.19348655903940626</v>
      </c>
      <c r="BH44">
        <f t="shared" si="25"/>
        <v>16.443098809664402</v>
      </c>
      <c r="BI44">
        <f t="shared" si="26"/>
        <v>392.22557409102001</v>
      </c>
      <c r="BJ44">
        <f t="shared" si="27"/>
        <v>2.3968873786522219E-3</v>
      </c>
    </row>
    <row r="45" spans="1:62">
      <c r="A45" s="1">
        <v>37</v>
      </c>
      <c r="B45" s="1" t="s">
        <v>116</v>
      </c>
      <c r="C45" s="2">
        <v>41793</v>
      </c>
      <c r="D45" s="1" t="s">
        <v>74</v>
      </c>
      <c r="E45" s="1">
        <v>0</v>
      </c>
      <c r="F45" s="1" t="s">
        <v>117</v>
      </c>
      <c r="G45" s="1" t="s">
        <v>89</v>
      </c>
      <c r="H45" s="1">
        <v>0</v>
      </c>
      <c r="I45" s="1">
        <v>7328</v>
      </c>
      <c r="J45" s="1">
        <v>0</v>
      </c>
      <c r="K45">
        <f t="shared" si="0"/>
        <v>1.6385489351674349</v>
      </c>
      <c r="L45">
        <f t="shared" si="1"/>
        <v>1.9610310760592175E-2</v>
      </c>
      <c r="M45">
        <f t="shared" si="2"/>
        <v>216.61104527042659</v>
      </c>
      <c r="N45">
        <f t="shared" si="3"/>
        <v>1.8296327312795535</v>
      </c>
      <c r="O45">
        <f t="shared" si="4"/>
        <v>8.5292002051210982</v>
      </c>
      <c r="P45">
        <f t="shared" si="5"/>
        <v>47.075950622558594</v>
      </c>
      <c r="Q45" s="1">
        <v>4.5</v>
      </c>
      <c r="R45">
        <f t="shared" si="6"/>
        <v>1.7493478804826736</v>
      </c>
      <c r="S45" s="1">
        <v>1</v>
      </c>
      <c r="T45">
        <f t="shared" si="7"/>
        <v>3.4986957609653473</v>
      </c>
      <c r="U45" s="1">
        <v>40.579219818115234</v>
      </c>
      <c r="V45" s="1">
        <v>47.075950622558594</v>
      </c>
      <c r="W45" s="1">
        <v>40.611858367919922</v>
      </c>
      <c r="X45" s="1">
        <v>399.0849609375</v>
      </c>
      <c r="Y45" s="1">
        <v>396.957763671875</v>
      </c>
      <c r="Z45" s="1">
        <v>20.886806488037109</v>
      </c>
      <c r="AA45" s="1">
        <v>22.495559692382812</v>
      </c>
      <c r="AB45" s="1">
        <v>26.59630012512207</v>
      </c>
      <c r="AC45" s="1">
        <v>28.644813537597656</v>
      </c>
      <c r="AD45" s="1">
        <v>500.271484375</v>
      </c>
      <c r="AE45" s="1">
        <v>227.50840759277344</v>
      </c>
      <c r="AF45" s="1">
        <v>447.166015625</v>
      </c>
      <c r="AG45" s="1">
        <v>97.362686157226562</v>
      </c>
      <c r="AH45" s="1">
        <v>23.862644195556641</v>
      </c>
      <c r="AI45" s="1">
        <v>-0.90674507617950439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8"/>
        <v>1.1117144097222222</v>
      </c>
      <c r="AR45">
        <f t="shared" si="9"/>
        <v>1.8296327312795535E-3</v>
      </c>
      <c r="AS45">
        <f t="shared" si="10"/>
        <v>320.22595062255857</v>
      </c>
      <c r="AT45">
        <f t="shared" si="11"/>
        <v>313.72921981811521</v>
      </c>
      <c r="AU45">
        <f t="shared" si="12"/>
        <v>43.22659690020464</v>
      </c>
      <c r="AV45">
        <f t="shared" si="13"/>
        <v>-1.2168245061069836</v>
      </c>
      <c r="AW45">
        <f t="shared" si="14"/>
        <v>10.719428323381722</v>
      </c>
      <c r="AX45">
        <f t="shared" si="15"/>
        <v>110.09791067258976</v>
      </c>
      <c r="AY45">
        <f t="shared" si="16"/>
        <v>87.60235098020695</v>
      </c>
      <c r="AZ45">
        <f t="shared" si="17"/>
        <v>43.827585220336914</v>
      </c>
      <c r="BA45">
        <f t="shared" si="18"/>
        <v>9.0707726439847125</v>
      </c>
      <c r="BB45">
        <f t="shared" si="19"/>
        <v>1.9501006942138896E-2</v>
      </c>
      <c r="BC45">
        <f t="shared" si="20"/>
        <v>2.1902281182606238</v>
      </c>
      <c r="BD45">
        <f t="shared" si="21"/>
        <v>6.8805445257240887</v>
      </c>
      <c r="BE45">
        <f t="shared" si="22"/>
        <v>1.2197902698385277E-2</v>
      </c>
      <c r="BF45">
        <f t="shared" si="23"/>
        <v>21.08983321885334</v>
      </c>
      <c r="BG45">
        <f t="shared" si="24"/>
        <v>0.54567781535941218</v>
      </c>
      <c r="BH45">
        <f t="shared" si="25"/>
        <v>15.257676469420378</v>
      </c>
      <c r="BI45">
        <f t="shared" si="26"/>
        <v>396.32551633926732</v>
      </c>
      <c r="BJ45">
        <f t="shared" si="27"/>
        <v>6.3080595372761231E-4</v>
      </c>
    </row>
    <row r="46" spans="1:62">
      <c r="A46" s="1">
        <v>38</v>
      </c>
      <c r="B46" s="1" t="s">
        <v>118</v>
      </c>
      <c r="C46" s="2">
        <v>41793</v>
      </c>
      <c r="D46" s="1" t="s">
        <v>74</v>
      </c>
      <c r="E46" s="1">
        <v>0</v>
      </c>
      <c r="F46" s="1" t="s">
        <v>78</v>
      </c>
      <c r="G46" s="1" t="s">
        <v>89</v>
      </c>
      <c r="H46" s="1">
        <v>0</v>
      </c>
      <c r="I46" s="1">
        <v>7425.5</v>
      </c>
      <c r="J46" s="1">
        <v>0</v>
      </c>
      <c r="K46">
        <f t="shared" si="0"/>
        <v>21.346988642888601</v>
      </c>
      <c r="L46">
        <f t="shared" si="1"/>
        <v>8.5554632465029007E-2</v>
      </c>
      <c r="M46">
        <f t="shared" si="2"/>
        <v>-36.630385634983384</v>
      </c>
      <c r="N46">
        <f t="shared" si="3"/>
        <v>7.5849140564627975</v>
      </c>
      <c r="O46">
        <f t="shared" si="4"/>
        <v>8.2139414231292687</v>
      </c>
      <c r="P46">
        <f t="shared" si="5"/>
        <v>46.4208984375</v>
      </c>
      <c r="Q46" s="1">
        <v>1</v>
      </c>
      <c r="R46">
        <f t="shared" si="6"/>
        <v>2.5178262293338776</v>
      </c>
      <c r="S46" s="1">
        <v>1</v>
      </c>
      <c r="T46">
        <f t="shared" si="7"/>
        <v>5.0356524586677551</v>
      </c>
      <c r="U46" s="1">
        <v>40.777442932128906</v>
      </c>
      <c r="V46" s="1">
        <v>46.4208984375</v>
      </c>
      <c r="W46" s="1">
        <v>40.754150390625</v>
      </c>
      <c r="X46" s="1">
        <v>398.98709106445312</v>
      </c>
      <c r="Y46" s="1">
        <v>394.12179565429688</v>
      </c>
      <c r="Z46" s="1">
        <v>20.637100219726562</v>
      </c>
      <c r="AA46" s="1">
        <v>22.119924545288086</v>
      </c>
      <c r="AB46" s="1">
        <v>26.002830505371094</v>
      </c>
      <c r="AC46" s="1">
        <v>27.871192932128906</v>
      </c>
      <c r="AD46" s="1">
        <v>500.20330810546875</v>
      </c>
      <c r="AE46" s="1">
        <v>1438.2200927734375</v>
      </c>
      <c r="AF46" s="1">
        <v>756.1575927734375</v>
      </c>
      <c r="AG46" s="1">
        <v>97.362617492675781</v>
      </c>
      <c r="AH46" s="1">
        <v>23.862644195556641</v>
      </c>
      <c r="AI46" s="1">
        <v>-0.90674507617950439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8"/>
        <v>5.0020330810546874</v>
      </c>
      <c r="AR46">
        <f t="shared" si="9"/>
        <v>7.5849140564627979E-3</v>
      </c>
      <c r="AS46">
        <f t="shared" si="10"/>
        <v>319.57089843749998</v>
      </c>
      <c r="AT46">
        <f t="shared" si="11"/>
        <v>313.92744293212888</v>
      </c>
      <c r="AU46">
        <f t="shared" si="12"/>
        <v>273.26181419796922</v>
      </c>
      <c r="AV46">
        <f t="shared" si="13"/>
        <v>-0.96545061692435563</v>
      </c>
      <c r="AW46">
        <f t="shared" si="14"/>
        <v>10.367595175599003</v>
      </c>
      <c r="AX46">
        <f t="shared" si="15"/>
        <v>106.48435141319939</v>
      </c>
      <c r="AY46">
        <f t="shared" si="16"/>
        <v>84.364426867911305</v>
      </c>
      <c r="AZ46">
        <f t="shared" si="17"/>
        <v>43.599170684814453</v>
      </c>
      <c r="BA46">
        <f t="shared" si="18"/>
        <v>8.9635920933967679</v>
      </c>
      <c r="BB46">
        <f t="shared" si="19"/>
        <v>8.4125361005005464E-2</v>
      </c>
      <c r="BC46">
        <f t="shared" si="20"/>
        <v>2.1536537524697343</v>
      </c>
      <c r="BD46">
        <f t="shared" si="21"/>
        <v>6.8099383409270331</v>
      </c>
      <c r="BE46">
        <f t="shared" si="22"/>
        <v>5.2704920461220377E-2</v>
      </c>
      <c r="BF46">
        <f t="shared" si="23"/>
        <v>-3.5664302251880926</v>
      </c>
      <c r="BG46">
        <f t="shared" si="24"/>
        <v>-9.2941791189629239E-2</v>
      </c>
      <c r="BH46">
        <f t="shared" si="25"/>
        <v>16.742887584350562</v>
      </c>
      <c r="BI46">
        <f t="shared" si="26"/>
        <v>388.39891566914321</v>
      </c>
      <c r="BJ46">
        <f t="shared" si="27"/>
        <v>9.2021428663500993E-3</v>
      </c>
    </row>
    <row r="47" spans="1:62">
      <c r="A47" s="1">
        <v>39</v>
      </c>
      <c r="B47" s="1" t="s">
        <v>119</v>
      </c>
      <c r="C47" s="2">
        <v>41793</v>
      </c>
      <c r="D47" s="1" t="s">
        <v>74</v>
      </c>
      <c r="E47" s="1">
        <v>0</v>
      </c>
      <c r="F47" s="1" t="s">
        <v>80</v>
      </c>
      <c r="G47" s="1" t="s">
        <v>89</v>
      </c>
      <c r="H47" s="1">
        <v>0</v>
      </c>
      <c r="I47" s="1">
        <v>7482</v>
      </c>
      <c r="J47" s="1">
        <v>0</v>
      </c>
      <c r="K47">
        <f t="shared" si="0"/>
        <v>9.4782671592826269</v>
      </c>
      <c r="L47">
        <f t="shared" si="1"/>
        <v>7.952699520893064E-2</v>
      </c>
      <c r="M47">
        <f t="shared" si="2"/>
        <v>158.92800889657488</v>
      </c>
      <c r="N47">
        <f t="shared" si="3"/>
        <v>7.1498376936957904</v>
      </c>
      <c r="O47">
        <f t="shared" si="4"/>
        <v>8.3179786989972087</v>
      </c>
      <c r="P47">
        <f t="shared" si="5"/>
        <v>46.955204010009766</v>
      </c>
      <c r="Q47" s="1">
        <v>2.5</v>
      </c>
      <c r="R47">
        <f t="shared" si="6"/>
        <v>2.1884783655405045</v>
      </c>
      <c r="S47" s="1">
        <v>1</v>
      </c>
      <c r="T47">
        <f t="shared" si="7"/>
        <v>4.3769567310810089</v>
      </c>
      <c r="U47" s="1">
        <v>40.848617553710938</v>
      </c>
      <c r="V47" s="1">
        <v>46.955204010009766</v>
      </c>
      <c r="W47" s="1">
        <v>40.858673095703125</v>
      </c>
      <c r="X47" s="1">
        <v>399.03451538085938</v>
      </c>
      <c r="Y47" s="1">
        <v>392.89407348632812</v>
      </c>
      <c r="Z47" s="1">
        <v>20.50343132019043</v>
      </c>
      <c r="AA47" s="1">
        <v>23.99073600769043</v>
      </c>
      <c r="AB47" s="1">
        <v>25.737262725830078</v>
      </c>
      <c r="AC47" s="1">
        <v>30.114757537841797</v>
      </c>
      <c r="AD47" s="1">
        <v>500.26513671875</v>
      </c>
      <c r="AE47" s="1">
        <v>891.86456298828125</v>
      </c>
      <c r="AF47" s="1">
        <v>815.14599609375</v>
      </c>
      <c r="AG47" s="1">
        <v>97.363899230957031</v>
      </c>
      <c r="AH47" s="1">
        <v>23.862644195556641</v>
      </c>
      <c r="AI47" s="1">
        <v>-0.90674507617950439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8"/>
        <v>2.0010605468749998</v>
      </c>
      <c r="AR47">
        <f t="shared" si="9"/>
        <v>7.1498376936957901E-3</v>
      </c>
      <c r="AS47">
        <f t="shared" si="10"/>
        <v>320.10520401000974</v>
      </c>
      <c r="AT47">
        <f t="shared" si="11"/>
        <v>313.99861755371091</v>
      </c>
      <c r="AU47">
        <f t="shared" si="12"/>
        <v>169.45426484140262</v>
      </c>
      <c r="AV47">
        <f t="shared" si="13"/>
        <v>-1.8142758133515151</v>
      </c>
      <c r="AW47">
        <f t="shared" si="14"/>
        <v>10.653810302126471</v>
      </c>
      <c r="AX47">
        <f t="shared" si="15"/>
        <v>109.42259283242707</v>
      </c>
      <c r="AY47">
        <f t="shared" si="16"/>
        <v>85.431856824736641</v>
      </c>
      <c r="AZ47">
        <f t="shared" si="17"/>
        <v>43.901910781860352</v>
      </c>
      <c r="BA47">
        <f t="shared" si="18"/>
        <v>9.1058871422611531</v>
      </c>
      <c r="BB47">
        <f t="shared" si="19"/>
        <v>7.8107817364826526E-2</v>
      </c>
      <c r="BC47">
        <f t="shared" si="20"/>
        <v>2.3358316031292632</v>
      </c>
      <c r="BD47">
        <f t="shared" si="21"/>
        <v>6.7700555391318904</v>
      </c>
      <c r="BE47">
        <f t="shared" si="22"/>
        <v>4.8942936839061674E-2</v>
      </c>
      <c r="BF47">
        <f t="shared" si="23"/>
        <v>15.473850643182759</v>
      </c>
      <c r="BG47">
        <f t="shared" si="24"/>
        <v>0.40450599696333989</v>
      </c>
      <c r="BH47">
        <f t="shared" si="25"/>
        <v>17.837317866426318</v>
      </c>
      <c r="BI47">
        <f t="shared" si="26"/>
        <v>389.97065855417475</v>
      </c>
      <c r="BJ47">
        <f t="shared" si="27"/>
        <v>4.3353739681301446E-3</v>
      </c>
    </row>
    <row r="48" spans="1:62">
      <c r="A48" s="1">
        <v>40</v>
      </c>
      <c r="B48" s="1" t="s">
        <v>120</v>
      </c>
      <c r="C48" s="2">
        <v>41793</v>
      </c>
      <c r="D48" s="1" t="s">
        <v>74</v>
      </c>
      <c r="E48" s="1">
        <v>0</v>
      </c>
      <c r="F48" s="1" t="s">
        <v>117</v>
      </c>
      <c r="G48" s="1" t="s">
        <v>89</v>
      </c>
      <c r="H48" s="1">
        <v>0</v>
      </c>
      <c r="I48" s="1">
        <v>7531.5</v>
      </c>
      <c r="J48" s="1">
        <v>0</v>
      </c>
      <c r="K48">
        <f t="shared" si="0"/>
        <v>5.4939462640846886</v>
      </c>
      <c r="L48">
        <f t="shared" si="1"/>
        <v>3.7685637895399964E-2</v>
      </c>
      <c r="M48">
        <f t="shared" si="2"/>
        <v>120.22314151013343</v>
      </c>
      <c r="N48">
        <f t="shared" si="3"/>
        <v>3.5852333231911846</v>
      </c>
      <c r="O48">
        <f t="shared" si="4"/>
        <v>8.7179686083612111</v>
      </c>
      <c r="P48">
        <f t="shared" si="5"/>
        <v>47.419532775878906</v>
      </c>
      <c r="Q48" s="1">
        <v>3</v>
      </c>
      <c r="R48">
        <f t="shared" si="6"/>
        <v>2.0786957442760468</v>
      </c>
      <c r="S48" s="1">
        <v>1</v>
      </c>
      <c r="T48">
        <f t="shared" si="7"/>
        <v>4.1573914885520935</v>
      </c>
      <c r="U48" s="1">
        <v>40.973114013671875</v>
      </c>
      <c r="V48" s="1">
        <v>47.419532775878906</v>
      </c>
      <c r="W48" s="1">
        <v>40.979042053222656</v>
      </c>
      <c r="X48" s="1">
        <v>398.93145751953125</v>
      </c>
      <c r="Y48" s="1">
        <v>394.7880859375</v>
      </c>
      <c r="Z48" s="1">
        <v>20.392314910888672</v>
      </c>
      <c r="AA48" s="1">
        <v>22.493930816650391</v>
      </c>
      <c r="AB48" s="1">
        <v>25.429075241088867</v>
      </c>
      <c r="AC48" s="1">
        <v>28.049777984619141</v>
      </c>
      <c r="AD48" s="1">
        <v>500.2703857421875</v>
      </c>
      <c r="AE48" s="1">
        <v>1005.2403564453125</v>
      </c>
      <c r="AF48" s="1">
        <v>914.601318359375</v>
      </c>
      <c r="AG48" s="1">
        <v>97.363471984863281</v>
      </c>
      <c r="AH48" s="1">
        <v>23.862644195556641</v>
      </c>
      <c r="AI48" s="1">
        <v>-0.90674507617950439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8"/>
        <v>1.6675679524739582</v>
      </c>
      <c r="AR48">
        <f t="shared" si="9"/>
        <v>3.5852333231911845E-3</v>
      </c>
      <c r="AS48">
        <f t="shared" si="10"/>
        <v>320.56953277587888</v>
      </c>
      <c r="AT48">
        <f t="shared" si="11"/>
        <v>314.12311401367185</v>
      </c>
      <c r="AU48">
        <f t="shared" si="12"/>
        <v>190.9956653279296</v>
      </c>
      <c r="AV48">
        <f t="shared" si="13"/>
        <v>-0.46184705637678641</v>
      </c>
      <c r="AW48">
        <f t="shared" si="14"/>
        <v>10.908055811257604</v>
      </c>
      <c r="AX48">
        <f t="shared" si="15"/>
        <v>112.03437581759036</v>
      </c>
      <c r="AY48">
        <f t="shared" si="16"/>
        <v>89.540445000939968</v>
      </c>
      <c r="AZ48">
        <f t="shared" si="17"/>
        <v>44.196323394775391</v>
      </c>
      <c r="BA48">
        <f t="shared" si="18"/>
        <v>9.2461377470415407</v>
      </c>
      <c r="BB48">
        <f t="shared" si="19"/>
        <v>3.7347096490611568E-2</v>
      </c>
      <c r="BC48">
        <f t="shared" si="20"/>
        <v>2.1900872028963931</v>
      </c>
      <c r="BD48">
        <f t="shared" si="21"/>
        <v>7.0560505441451475</v>
      </c>
      <c r="BE48">
        <f t="shared" si="22"/>
        <v>2.3372116876390642E-2</v>
      </c>
      <c r="BF48">
        <f t="shared" si="23"/>
        <v>11.705342470354131</v>
      </c>
      <c r="BG48">
        <f t="shared" si="24"/>
        <v>0.3045257589895109</v>
      </c>
      <c r="BH48">
        <f t="shared" si="25"/>
        <v>15.083858005314932</v>
      </c>
      <c r="BI48">
        <f t="shared" si="26"/>
        <v>393.00407606569996</v>
      </c>
      <c r="BJ48">
        <f t="shared" si="27"/>
        <v>2.1086271207637606E-3</v>
      </c>
    </row>
    <row r="49" spans="1:62">
      <c r="A49" s="1">
        <v>41</v>
      </c>
      <c r="B49" s="1" t="s">
        <v>121</v>
      </c>
      <c r="C49" s="2">
        <v>41793</v>
      </c>
      <c r="D49" s="1" t="s">
        <v>74</v>
      </c>
      <c r="E49" s="1">
        <v>0</v>
      </c>
      <c r="F49" s="1" t="s">
        <v>78</v>
      </c>
      <c r="G49" s="1" t="s">
        <v>89</v>
      </c>
      <c r="H49" s="1">
        <v>0</v>
      </c>
      <c r="I49" s="1">
        <v>7632.5</v>
      </c>
      <c r="J49" s="1">
        <v>0</v>
      </c>
      <c r="K49">
        <f t="shared" si="0"/>
        <v>12.054510931174409</v>
      </c>
      <c r="L49">
        <f t="shared" si="1"/>
        <v>4.5542580517449117E-2</v>
      </c>
      <c r="M49">
        <f t="shared" si="2"/>
        <v>-60.448164500617665</v>
      </c>
      <c r="N49">
        <f t="shared" si="3"/>
        <v>4.7934219517534373</v>
      </c>
      <c r="O49">
        <f t="shared" si="4"/>
        <v>9.6110736038561573</v>
      </c>
      <c r="P49">
        <f t="shared" si="5"/>
        <v>48.826828002929688</v>
      </c>
      <c r="Q49" s="1">
        <v>1.5</v>
      </c>
      <c r="R49">
        <f t="shared" si="6"/>
        <v>2.4080436080694199</v>
      </c>
      <c r="S49" s="1">
        <v>1</v>
      </c>
      <c r="T49">
        <f t="shared" si="7"/>
        <v>4.8160872161388397</v>
      </c>
      <c r="U49" s="1">
        <v>41.248172760009766</v>
      </c>
      <c r="V49" s="1">
        <v>48.826828002929688</v>
      </c>
      <c r="W49" s="1">
        <v>41.238235473632812</v>
      </c>
      <c r="X49" s="1">
        <v>399.0479736328125</v>
      </c>
      <c r="Y49" s="1">
        <v>394.86581420898438</v>
      </c>
      <c r="Z49" s="1">
        <v>20.159976959228516</v>
      </c>
      <c r="AA49" s="1">
        <v>21.566310882568359</v>
      </c>
      <c r="AB49" s="1">
        <v>24.775966644287109</v>
      </c>
      <c r="AC49" s="1">
        <v>26.504306793212891</v>
      </c>
      <c r="AD49" s="1">
        <v>500.24166870117188</v>
      </c>
      <c r="AE49" s="1">
        <v>110.25312042236328</v>
      </c>
      <c r="AF49" s="1">
        <v>490.46310424804688</v>
      </c>
      <c r="AG49" s="1">
        <v>97.36529541015625</v>
      </c>
      <c r="AH49" s="1">
        <v>23.862644195556641</v>
      </c>
      <c r="AI49" s="1">
        <v>-0.90674507617950439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8"/>
        <v>3.3349444580078118</v>
      </c>
      <c r="AR49">
        <f t="shared" si="9"/>
        <v>4.7934219517534373E-3</v>
      </c>
      <c r="AS49">
        <f t="shared" si="10"/>
        <v>321.97682800292966</v>
      </c>
      <c r="AT49">
        <f t="shared" si="11"/>
        <v>314.39817276000974</v>
      </c>
      <c r="AU49">
        <f t="shared" si="12"/>
        <v>20.9480926173851</v>
      </c>
      <c r="AV49">
        <f t="shared" si="13"/>
        <v>-2.1400426294595585</v>
      </c>
      <c r="AW49">
        <f t="shared" si="14"/>
        <v>11.710883833844694</v>
      </c>
      <c r="AX49">
        <f t="shared" si="15"/>
        <v>120.27780313829481</v>
      </c>
      <c r="AY49">
        <f t="shared" si="16"/>
        <v>98.711492255726455</v>
      </c>
      <c r="AZ49">
        <f t="shared" si="17"/>
        <v>45.037500381469727</v>
      </c>
      <c r="BA49">
        <f t="shared" si="18"/>
        <v>9.657194982596506</v>
      </c>
      <c r="BB49">
        <f t="shared" si="19"/>
        <v>4.5115948559249656E-2</v>
      </c>
      <c r="BC49">
        <f t="shared" si="20"/>
        <v>2.0998102299885359</v>
      </c>
      <c r="BD49">
        <f t="shared" si="21"/>
        <v>7.5573847526079696</v>
      </c>
      <c r="BE49">
        <f t="shared" si="22"/>
        <v>2.8235490197758405E-2</v>
      </c>
      <c r="BF49">
        <f t="shared" si="23"/>
        <v>-5.8855533936043596</v>
      </c>
      <c r="BG49">
        <f t="shared" si="24"/>
        <v>-0.15308533260016585</v>
      </c>
      <c r="BH49">
        <f t="shared" si="25"/>
        <v>12.493051731088379</v>
      </c>
      <c r="BI49">
        <f t="shared" si="26"/>
        <v>391.48680776106289</v>
      </c>
      <c r="BJ49">
        <f t="shared" si="27"/>
        <v>3.8468123489884451E-3</v>
      </c>
    </row>
    <row r="50" spans="1:62">
      <c r="A50" s="1">
        <v>42</v>
      </c>
      <c r="B50" s="1" t="s">
        <v>122</v>
      </c>
      <c r="C50" s="2">
        <v>41793</v>
      </c>
      <c r="D50" s="1" t="s">
        <v>74</v>
      </c>
      <c r="E50" s="1">
        <v>0</v>
      </c>
      <c r="F50" s="1" t="s">
        <v>80</v>
      </c>
      <c r="G50" s="1" t="s">
        <v>89</v>
      </c>
      <c r="H50" s="1">
        <v>0</v>
      </c>
      <c r="I50" s="1">
        <v>7722</v>
      </c>
      <c r="J50" s="1">
        <v>0</v>
      </c>
      <c r="K50">
        <f t="shared" si="0"/>
        <v>5.9791235969870247</v>
      </c>
      <c r="L50">
        <f t="shared" si="1"/>
        <v>6.0689054250810705E-2</v>
      </c>
      <c r="M50">
        <f t="shared" si="2"/>
        <v>186.66349720990962</v>
      </c>
      <c r="N50">
        <f t="shared" si="3"/>
        <v>6.3588890216465312</v>
      </c>
      <c r="O50">
        <f t="shared" si="4"/>
        <v>9.5950808134247705</v>
      </c>
      <c r="P50">
        <f t="shared" si="5"/>
        <v>48.949943542480469</v>
      </c>
      <c r="Q50" s="1">
        <v>2</v>
      </c>
      <c r="R50">
        <f t="shared" si="6"/>
        <v>2.2982609868049622</v>
      </c>
      <c r="S50" s="1">
        <v>1</v>
      </c>
      <c r="T50">
        <f t="shared" si="7"/>
        <v>4.5965219736099243</v>
      </c>
      <c r="U50" s="1">
        <v>41.320068359375</v>
      </c>
      <c r="V50" s="1">
        <v>48.949943542480469</v>
      </c>
      <c r="W50" s="1">
        <v>41.346817016601562</v>
      </c>
      <c r="X50" s="1">
        <v>398.81787109375</v>
      </c>
      <c r="Y50" s="1">
        <v>395.42208862304688</v>
      </c>
      <c r="Z50" s="1">
        <v>19.990432739257812</v>
      </c>
      <c r="AA50" s="1">
        <v>22.475616455078125</v>
      </c>
      <c r="AB50" s="1">
        <v>24.474899291992188</v>
      </c>
      <c r="AC50" s="1">
        <v>27.517585754394531</v>
      </c>
      <c r="AD50" s="1">
        <v>500.24221801757812</v>
      </c>
      <c r="AE50" s="1">
        <v>67.053123474121094</v>
      </c>
      <c r="AF50" s="1">
        <v>94.532325744628906</v>
      </c>
      <c r="AG50" s="1">
        <v>97.367782592773438</v>
      </c>
      <c r="AH50" s="1">
        <v>23.862644195556641</v>
      </c>
      <c r="AI50" s="1">
        <v>-0.90674507617950439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8"/>
        <v>2.5012110900878901</v>
      </c>
      <c r="AR50">
        <f t="shared" si="9"/>
        <v>6.3588890216465313E-3</v>
      </c>
      <c r="AS50">
        <f t="shared" si="10"/>
        <v>322.09994354248045</v>
      </c>
      <c r="AT50">
        <f t="shared" si="11"/>
        <v>314.47006835937498</v>
      </c>
      <c r="AU50">
        <f t="shared" si="12"/>
        <v>12.740093300215904</v>
      </c>
      <c r="AV50">
        <f t="shared" si="13"/>
        <v>-2.8198422459521844</v>
      </c>
      <c r="AW50">
        <f t="shared" si="14"/>
        <v>11.783481750061378</v>
      </c>
      <c r="AX50">
        <f t="shared" si="15"/>
        <v>121.02033584706426</v>
      </c>
      <c r="AY50">
        <f t="shared" si="16"/>
        <v>98.544719391986135</v>
      </c>
      <c r="AZ50">
        <f t="shared" si="17"/>
        <v>45.135005950927734</v>
      </c>
      <c r="BA50">
        <f t="shared" si="18"/>
        <v>9.7058491367103006</v>
      </c>
      <c r="BB50">
        <f t="shared" si="19"/>
        <v>5.9898202970114132E-2</v>
      </c>
      <c r="BC50">
        <f t="shared" si="20"/>
        <v>2.188400936636608</v>
      </c>
      <c r="BD50">
        <f t="shared" si="21"/>
        <v>7.5174482000736926</v>
      </c>
      <c r="BE50">
        <f t="shared" si="22"/>
        <v>3.7506635605705788E-2</v>
      </c>
      <c r="BF50">
        <f t="shared" si="23"/>
        <v>18.175010814341253</v>
      </c>
      <c r="BG50">
        <f t="shared" si="24"/>
        <v>0.47206138094084732</v>
      </c>
      <c r="BH50">
        <f t="shared" si="25"/>
        <v>13.421008638664322</v>
      </c>
      <c r="BI50">
        <f t="shared" si="26"/>
        <v>393.66601807616917</v>
      </c>
      <c r="BJ50">
        <f t="shared" si="27"/>
        <v>2.038425105599997E-3</v>
      </c>
    </row>
    <row r="51" spans="1:62">
      <c r="A51" s="1">
        <v>43</v>
      </c>
      <c r="B51" s="1" t="s">
        <v>123</v>
      </c>
      <c r="C51" s="2">
        <v>41793</v>
      </c>
      <c r="D51" s="1" t="s">
        <v>74</v>
      </c>
      <c r="E51" s="1">
        <v>0</v>
      </c>
      <c r="F51" s="1" t="s">
        <v>117</v>
      </c>
      <c r="G51" s="1" t="s">
        <v>89</v>
      </c>
      <c r="H51" s="1">
        <v>0</v>
      </c>
      <c r="I51" s="1">
        <v>7827</v>
      </c>
      <c r="J51" s="1">
        <v>0</v>
      </c>
      <c r="K51">
        <f t="shared" si="0"/>
        <v>2.4921028075726221</v>
      </c>
      <c r="L51">
        <f t="shared" si="1"/>
        <v>5.4504248215811284E-2</v>
      </c>
      <c r="M51">
        <f t="shared" si="2"/>
        <v>266.91429181663187</v>
      </c>
      <c r="N51">
        <f t="shared" si="3"/>
        <v>5.4759050095468327</v>
      </c>
      <c r="O51">
        <f t="shared" si="4"/>
        <v>9.2156633808789152</v>
      </c>
      <c r="P51">
        <f t="shared" si="5"/>
        <v>48.586505889892578</v>
      </c>
      <c r="Q51" s="1">
        <v>4</v>
      </c>
      <c r="R51">
        <f t="shared" si="6"/>
        <v>1.8591305017471313</v>
      </c>
      <c r="S51" s="1">
        <v>1</v>
      </c>
      <c r="T51">
        <f t="shared" si="7"/>
        <v>3.7182610034942627</v>
      </c>
      <c r="U51" s="1">
        <v>41.072528839111328</v>
      </c>
      <c r="V51" s="1">
        <v>48.586505889892578</v>
      </c>
      <c r="W51" s="1">
        <v>41.176868438720703</v>
      </c>
      <c r="X51" s="1">
        <v>398.56668090820312</v>
      </c>
      <c r="Y51" s="1">
        <v>394.84530639648438</v>
      </c>
      <c r="Z51" s="1">
        <v>19.910940170288086</v>
      </c>
      <c r="AA51" s="1">
        <v>24.183408737182617</v>
      </c>
      <c r="AB51" s="1">
        <v>24.698648452758789</v>
      </c>
      <c r="AC51" s="1">
        <v>29.998458862304688</v>
      </c>
      <c r="AD51" s="1">
        <v>500.2708740234375</v>
      </c>
      <c r="AE51" s="1">
        <v>36.728515625</v>
      </c>
      <c r="AF51" s="1">
        <v>50.306930541992188</v>
      </c>
      <c r="AG51" s="1">
        <v>97.365097045898438</v>
      </c>
      <c r="AH51" s="1">
        <v>23.862644195556641</v>
      </c>
      <c r="AI51" s="1">
        <v>-0.90674507617950439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8"/>
        <v>1.2506771850585936</v>
      </c>
      <c r="AR51">
        <f t="shared" si="9"/>
        <v>5.4759050095468326E-3</v>
      </c>
      <c r="AS51">
        <f t="shared" si="10"/>
        <v>321.73650588989256</v>
      </c>
      <c r="AT51">
        <f t="shared" si="11"/>
        <v>314.22252883911131</v>
      </c>
      <c r="AU51">
        <f t="shared" si="12"/>
        <v>6.9784178811823949</v>
      </c>
      <c r="AV51">
        <f t="shared" si="13"/>
        <v>-3.0809222827724621</v>
      </c>
      <c r="AW51">
        <f t="shared" si="14"/>
        <v>11.57028331947533</v>
      </c>
      <c r="AX51">
        <f t="shared" si="15"/>
        <v>118.83399360266682</v>
      </c>
      <c r="AY51">
        <f t="shared" si="16"/>
        <v>94.650584865484205</v>
      </c>
      <c r="AZ51">
        <f t="shared" si="17"/>
        <v>44.829517364501953</v>
      </c>
      <c r="BA51">
        <f t="shared" si="18"/>
        <v>9.5541178100054509</v>
      </c>
      <c r="BB51">
        <f t="shared" si="19"/>
        <v>5.3716838219330786E-2</v>
      </c>
      <c r="BC51">
        <f t="shared" si="20"/>
        <v>2.3546199385964135</v>
      </c>
      <c r="BD51">
        <f t="shared" si="21"/>
        <v>7.1994978714090374</v>
      </c>
      <c r="BE51">
        <f t="shared" si="22"/>
        <v>3.3642890828256555E-2</v>
      </c>
      <c r="BF51">
        <f t="shared" si="23"/>
        <v>25.988135925663617</v>
      </c>
      <c r="BG51">
        <f t="shared" si="24"/>
        <v>0.67599712467801143</v>
      </c>
      <c r="BH51">
        <f t="shared" si="25"/>
        <v>15.455597427549794</v>
      </c>
      <c r="BI51">
        <f t="shared" si="26"/>
        <v>393.94049127267749</v>
      </c>
      <c r="BJ51">
        <f t="shared" si="27"/>
        <v>9.7773492685341678E-4</v>
      </c>
    </row>
    <row r="52" spans="1:62">
      <c r="A52" s="1">
        <v>44</v>
      </c>
      <c r="B52" s="1" t="s">
        <v>124</v>
      </c>
      <c r="C52" s="2">
        <v>41793</v>
      </c>
      <c r="D52" s="1" t="s">
        <v>74</v>
      </c>
      <c r="E52" s="1">
        <v>0</v>
      </c>
      <c r="F52" s="1" t="s">
        <v>75</v>
      </c>
      <c r="G52" s="1" t="s">
        <v>96</v>
      </c>
      <c r="H52" s="1">
        <v>0</v>
      </c>
      <c r="I52" s="1">
        <v>7914.5</v>
      </c>
      <c r="J52" s="1">
        <v>0</v>
      </c>
      <c r="K52">
        <f t="shared" si="0"/>
        <v>28.107700057839754</v>
      </c>
      <c r="L52">
        <f t="shared" si="1"/>
        <v>0.18036673619156662</v>
      </c>
      <c r="M52">
        <f t="shared" si="2"/>
        <v>100.12051042707267</v>
      </c>
      <c r="N52">
        <f t="shared" si="3"/>
        <v>15.963664598168236</v>
      </c>
      <c r="O52">
        <f t="shared" si="4"/>
        <v>8.3386937786861761</v>
      </c>
      <c r="P52">
        <f t="shared" si="5"/>
        <v>46.809764862060547</v>
      </c>
      <c r="Q52" s="1">
        <v>1</v>
      </c>
      <c r="R52">
        <f t="shared" si="6"/>
        <v>2.5178262293338776</v>
      </c>
      <c r="S52" s="1">
        <v>1</v>
      </c>
      <c r="T52">
        <f t="shared" si="7"/>
        <v>5.0356524586677551</v>
      </c>
      <c r="U52" s="1">
        <v>40.985477447509766</v>
      </c>
      <c r="V52" s="1">
        <v>46.809764862060547</v>
      </c>
      <c r="W52" s="1">
        <v>41.007259368896484</v>
      </c>
      <c r="X52" s="1">
        <v>399.97268676757812</v>
      </c>
      <c r="Y52" s="1">
        <v>393.099365234375</v>
      </c>
      <c r="Z52" s="1">
        <v>19.853160858154297</v>
      </c>
      <c r="AA52" s="1">
        <v>22.971065521240234</v>
      </c>
      <c r="AB52" s="1">
        <v>24.740495681762695</v>
      </c>
      <c r="AC52" s="1">
        <v>28.625949859619141</v>
      </c>
      <c r="AD52" s="1">
        <v>500.23858642578125</v>
      </c>
      <c r="AE52" s="1">
        <v>1445.5853271484375</v>
      </c>
      <c r="AF52" s="1">
        <v>1380.38330078125</v>
      </c>
      <c r="AG52" s="1">
        <v>97.363372802734375</v>
      </c>
      <c r="AH52" s="1">
        <v>23.862644195556641</v>
      </c>
      <c r="AI52" s="1">
        <v>-0.90674507617950439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8"/>
        <v>5.0023858642578123</v>
      </c>
      <c r="AR52">
        <f t="shared" si="9"/>
        <v>1.5963664598168236E-2</v>
      </c>
      <c r="AS52">
        <f t="shared" si="10"/>
        <v>319.95976486206052</v>
      </c>
      <c r="AT52">
        <f t="shared" si="11"/>
        <v>314.13547744750974</v>
      </c>
      <c r="AU52">
        <f t="shared" si="12"/>
        <v>274.66120871165913</v>
      </c>
      <c r="AV52">
        <f t="shared" si="13"/>
        <v>-3.5485559923879277</v>
      </c>
      <c r="AW52">
        <f t="shared" si="14"/>
        <v>10.575234194706727</v>
      </c>
      <c r="AX52">
        <f t="shared" si="15"/>
        <v>108.61614476044249</v>
      </c>
      <c r="AY52">
        <f t="shared" si="16"/>
        <v>85.645079239202261</v>
      </c>
      <c r="AZ52">
        <f t="shared" si="17"/>
        <v>43.897621154785156</v>
      </c>
      <c r="BA52">
        <f t="shared" si="18"/>
        <v>9.1038573512165009</v>
      </c>
      <c r="BB52">
        <f t="shared" si="19"/>
        <v>0.1741297653697452</v>
      </c>
      <c r="BC52">
        <f t="shared" si="20"/>
        <v>2.2365404160205506</v>
      </c>
      <c r="BD52">
        <f t="shared" si="21"/>
        <v>6.8673169351959498</v>
      </c>
      <c r="BE52">
        <f t="shared" si="22"/>
        <v>0.10937478205729494</v>
      </c>
      <c r="BF52">
        <f t="shared" si="23"/>
        <v>9.7480705819111311</v>
      </c>
      <c r="BG52">
        <f t="shared" si="24"/>
        <v>0.25469517196340036</v>
      </c>
      <c r="BH52">
        <f t="shared" si="25"/>
        <v>18.514231812287786</v>
      </c>
      <c r="BI52">
        <f t="shared" si="26"/>
        <v>385.56401695735696</v>
      </c>
      <c r="BJ52">
        <f t="shared" si="27"/>
        <v>1.3496914953001307E-2</v>
      </c>
    </row>
    <row r="53" spans="1:62">
      <c r="A53" s="1">
        <v>45</v>
      </c>
      <c r="B53" s="1" t="s">
        <v>125</v>
      </c>
      <c r="C53" s="2">
        <v>41793</v>
      </c>
      <c r="D53" s="1" t="s">
        <v>74</v>
      </c>
      <c r="E53" s="1">
        <v>0</v>
      </c>
      <c r="F53" s="1" t="s">
        <v>78</v>
      </c>
      <c r="G53" s="1" t="s">
        <v>96</v>
      </c>
      <c r="H53" s="1">
        <v>0</v>
      </c>
      <c r="I53" s="1">
        <v>8014.5</v>
      </c>
      <c r="J53" s="1">
        <v>0</v>
      </c>
      <c r="K53">
        <f t="shared" si="0"/>
        <v>20.114661154958547</v>
      </c>
      <c r="L53">
        <f t="shared" si="1"/>
        <v>0.16741841823245379</v>
      </c>
      <c r="M53">
        <f t="shared" si="2"/>
        <v>150.53456260757321</v>
      </c>
      <c r="N53">
        <f t="shared" si="3"/>
        <v>14.482793993773075</v>
      </c>
      <c r="O53">
        <f t="shared" si="4"/>
        <v>8.1438137289042452</v>
      </c>
      <c r="P53">
        <f t="shared" si="5"/>
        <v>47.151985168457031</v>
      </c>
      <c r="Q53" s="1">
        <v>2.5</v>
      </c>
      <c r="R53">
        <f t="shared" si="6"/>
        <v>2.1884783655405045</v>
      </c>
      <c r="S53" s="1">
        <v>1</v>
      </c>
      <c r="T53">
        <f t="shared" si="7"/>
        <v>4.3769567310810089</v>
      </c>
      <c r="U53" s="1">
        <v>41.179111480712891</v>
      </c>
      <c r="V53" s="1">
        <v>47.151985168457031</v>
      </c>
      <c r="W53" s="1">
        <v>41.142467498779297</v>
      </c>
      <c r="X53" s="1">
        <v>400.376708984375</v>
      </c>
      <c r="Y53" s="1">
        <v>387.51992797851562</v>
      </c>
      <c r="Z53" s="1">
        <v>19.837240219116211</v>
      </c>
      <c r="AA53" s="1">
        <v>26.88029670715332</v>
      </c>
      <c r="AB53" s="1">
        <v>24.467784881591797</v>
      </c>
      <c r="AC53" s="1">
        <v>33.154880523681641</v>
      </c>
      <c r="AD53" s="1">
        <v>500.26193237304688</v>
      </c>
      <c r="AE53" s="1">
        <v>1503.588134765625</v>
      </c>
      <c r="AF53" s="1">
        <v>1503.26318359375</v>
      </c>
      <c r="AG53" s="1">
        <v>97.361770629882812</v>
      </c>
      <c r="AH53" s="1">
        <v>23.862644195556641</v>
      </c>
      <c r="AI53" s="1">
        <v>-0.90674507617950439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8"/>
        <v>2.0010477294921873</v>
      </c>
      <c r="AR53">
        <f t="shared" si="9"/>
        <v>1.4482793993773075E-2</v>
      </c>
      <c r="AS53">
        <f t="shared" si="10"/>
        <v>320.30198516845701</v>
      </c>
      <c r="AT53">
        <f t="shared" si="11"/>
        <v>314.32911148071287</v>
      </c>
      <c r="AU53">
        <f t="shared" si="12"/>
        <v>285.68174202063528</v>
      </c>
      <c r="AV53">
        <f t="shared" si="13"/>
        <v>-3.436695453856728</v>
      </c>
      <c r="AW53">
        <f t="shared" si="14"/>
        <v>10.760927011369301</v>
      </c>
      <c r="AX53">
        <f t="shared" si="15"/>
        <v>110.52517781621462</v>
      </c>
      <c r="AY53">
        <f t="shared" si="16"/>
        <v>83.644881109061302</v>
      </c>
      <c r="AZ53">
        <f t="shared" si="17"/>
        <v>44.165548324584961</v>
      </c>
      <c r="BA53">
        <f t="shared" si="18"/>
        <v>9.2313904002627094</v>
      </c>
      <c r="BB53">
        <f t="shared" si="19"/>
        <v>0.16125058968782069</v>
      </c>
      <c r="BC53">
        <f t="shared" si="20"/>
        <v>2.617113282465056</v>
      </c>
      <c r="BD53">
        <f t="shared" si="21"/>
        <v>6.6142771177976538</v>
      </c>
      <c r="BE53">
        <f t="shared" si="22"/>
        <v>0.10131818599712585</v>
      </c>
      <c r="BF53">
        <f t="shared" si="23"/>
        <v>14.656311556468276</v>
      </c>
      <c r="BG53">
        <f t="shared" si="24"/>
        <v>0.38845631344130244</v>
      </c>
      <c r="BH53">
        <f t="shared" si="25"/>
        <v>21.731340359253615</v>
      </c>
      <c r="BI53">
        <f t="shared" si="26"/>
        <v>381.31589302281998</v>
      </c>
      <c r="BJ53">
        <f t="shared" si="27"/>
        <v>1.1463423260548495E-2</v>
      </c>
    </row>
    <row r="54" spans="1:62">
      <c r="A54" s="1">
        <v>46</v>
      </c>
      <c r="B54" s="1" t="s">
        <v>126</v>
      </c>
      <c r="C54" s="2">
        <v>41793</v>
      </c>
      <c r="D54" s="1" t="s">
        <v>74</v>
      </c>
      <c r="E54" s="1">
        <v>0</v>
      </c>
      <c r="F54" s="1" t="s">
        <v>80</v>
      </c>
      <c r="G54" s="1" t="s">
        <v>96</v>
      </c>
      <c r="H54" s="1">
        <v>0</v>
      </c>
      <c r="I54" s="1">
        <v>8157</v>
      </c>
      <c r="J54" s="1">
        <v>0</v>
      </c>
      <c r="K54">
        <f t="shared" si="0"/>
        <v>20.443193980338968</v>
      </c>
      <c r="L54">
        <f t="shared" si="1"/>
        <v>0.20329641566812615</v>
      </c>
      <c r="M54">
        <f t="shared" si="2"/>
        <v>175.26331159374331</v>
      </c>
      <c r="N54">
        <f t="shared" si="3"/>
        <v>17.877369076299118</v>
      </c>
      <c r="O54">
        <f t="shared" si="4"/>
        <v>8.3247928375882854</v>
      </c>
      <c r="P54">
        <f t="shared" si="5"/>
        <v>48.061080932617188</v>
      </c>
      <c r="Q54" s="1">
        <v>3</v>
      </c>
      <c r="R54">
        <f t="shared" si="6"/>
        <v>2.0786957442760468</v>
      </c>
      <c r="S54" s="1">
        <v>1</v>
      </c>
      <c r="T54">
        <f t="shared" si="7"/>
        <v>4.1573914885520935</v>
      </c>
      <c r="U54" s="1">
        <v>41.493690490722656</v>
      </c>
      <c r="V54" s="1">
        <v>48.061080932617188</v>
      </c>
      <c r="W54" s="1">
        <v>41.427921295166016</v>
      </c>
      <c r="X54" s="1">
        <v>400.25213623046875</v>
      </c>
      <c r="Y54" s="1">
        <v>383.87615966796875</v>
      </c>
      <c r="Z54" s="1">
        <v>19.832439422607422</v>
      </c>
      <c r="AA54" s="1">
        <v>30.229804992675781</v>
      </c>
      <c r="AB54" s="1">
        <v>24.057416915893555</v>
      </c>
      <c r="AC54" s="1">
        <v>36.669773101806641</v>
      </c>
      <c r="AD54" s="1">
        <v>500.23074340820312</v>
      </c>
      <c r="AE54" s="1">
        <v>1117.2818603515625</v>
      </c>
      <c r="AF54" s="1">
        <v>1212.0604248046875</v>
      </c>
      <c r="AG54" s="1">
        <v>97.359344482421875</v>
      </c>
      <c r="AH54" s="1">
        <v>23.862644195556641</v>
      </c>
      <c r="AI54" s="1">
        <v>-0.90674507617950439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8"/>
        <v>1.6674358113606769</v>
      </c>
      <c r="AR54">
        <f t="shared" si="9"/>
        <v>1.7877369076299117E-2</v>
      </c>
      <c r="AS54">
        <f t="shared" si="10"/>
        <v>321.21108093261716</v>
      </c>
      <c r="AT54">
        <f t="shared" si="11"/>
        <v>314.64369049072263</v>
      </c>
      <c r="AU54">
        <f t="shared" si="12"/>
        <v>212.28355080298934</v>
      </c>
      <c r="AV54">
        <f t="shared" si="13"/>
        <v>-5.5071615296481085</v>
      </c>
      <c r="AW54">
        <f t="shared" si="14"/>
        <v>11.267946835506644</v>
      </c>
      <c r="AX54">
        <f t="shared" si="15"/>
        <v>115.73564813330331</v>
      </c>
      <c r="AY54">
        <f t="shared" si="16"/>
        <v>85.505843140627533</v>
      </c>
      <c r="AZ54">
        <f t="shared" si="17"/>
        <v>44.777385711669922</v>
      </c>
      <c r="BA54">
        <f t="shared" si="18"/>
        <v>9.5284307433372888</v>
      </c>
      <c r="BB54">
        <f t="shared" si="19"/>
        <v>0.19381868336274621</v>
      </c>
      <c r="BC54">
        <f t="shared" si="20"/>
        <v>2.9431539979183579</v>
      </c>
      <c r="BD54">
        <f t="shared" si="21"/>
        <v>6.5852767454189305</v>
      </c>
      <c r="BE54">
        <f t="shared" si="22"/>
        <v>0.12195397149135831</v>
      </c>
      <c r="BF54">
        <f t="shared" si="23"/>
        <v>17.0635211285853</v>
      </c>
      <c r="BG54">
        <f t="shared" si="24"/>
        <v>0.45656211561910021</v>
      </c>
      <c r="BH54">
        <f t="shared" si="25"/>
        <v>24.018697087667363</v>
      </c>
      <c r="BI54">
        <f t="shared" si="26"/>
        <v>377.23778751815968</v>
      </c>
      <c r="BJ54">
        <f t="shared" si="27"/>
        <v>1.3016163808736941E-2</v>
      </c>
    </row>
    <row r="55" spans="1:62">
      <c r="A55" s="1">
        <v>47</v>
      </c>
      <c r="B55" s="1" t="s">
        <v>127</v>
      </c>
      <c r="C55" s="2">
        <v>41793</v>
      </c>
      <c r="D55" s="1" t="s">
        <v>74</v>
      </c>
      <c r="E55" s="1">
        <v>0</v>
      </c>
      <c r="F55" s="1" t="s">
        <v>75</v>
      </c>
      <c r="G55" s="1" t="s">
        <v>96</v>
      </c>
      <c r="H55" s="1">
        <v>0</v>
      </c>
      <c r="I55" s="1">
        <v>8323.5</v>
      </c>
      <c r="J55" s="1">
        <v>0</v>
      </c>
      <c r="K55">
        <f t="shared" si="0"/>
        <v>20.003262365425957</v>
      </c>
      <c r="L55">
        <f t="shared" si="1"/>
        <v>8.7134851111529091E-2</v>
      </c>
      <c r="M55">
        <f t="shared" si="2"/>
        <v>-12.577408654453366</v>
      </c>
      <c r="N55">
        <f t="shared" si="3"/>
        <v>9.2819337505375383</v>
      </c>
      <c r="O55">
        <f t="shared" si="4"/>
        <v>9.7897872637425696</v>
      </c>
      <c r="P55">
        <f t="shared" si="5"/>
        <v>49.286888122558594</v>
      </c>
      <c r="Q55" s="1">
        <v>1.5</v>
      </c>
      <c r="R55">
        <f t="shared" si="6"/>
        <v>2.4080436080694199</v>
      </c>
      <c r="S55" s="1">
        <v>1</v>
      </c>
      <c r="T55">
        <f t="shared" si="7"/>
        <v>4.8160872161388397</v>
      </c>
      <c r="U55" s="1">
        <v>41.965301513671875</v>
      </c>
      <c r="V55" s="1">
        <v>49.286888122558594</v>
      </c>
      <c r="W55" s="1">
        <v>41.909034729003906</v>
      </c>
      <c r="X55" s="1">
        <v>400.46636962890625</v>
      </c>
      <c r="Y55" s="1">
        <v>393.37332153320312</v>
      </c>
      <c r="Z55" s="1">
        <v>19.818534851074219</v>
      </c>
      <c r="AA55" s="1">
        <v>22.539083480834961</v>
      </c>
      <c r="AB55" s="1">
        <v>23.449399948120117</v>
      </c>
      <c r="AC55" s="1">
        <v>26.668367385864258</v>
      </c>
      <c r="AD55" s="1">
        <v>500.23333740234375</v>
      </c>
      <c r="AE55" s="1">
        <v>1242.505615234375</v>
      </c>
      <c r="AF55" s="1">
        <v>1156.30810546875</v>
      </c>
      <c r="AG55" s="1">
        <v>97.358436584472656</v>
      </c>
      <c r="AH55" s="1">
        <v>23.862644195556641</v>
      </c>
      <c r="AI55" s="1">
        <v>-0.90674507617950439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8"/>
        <v>3.3348889160156241</v>
      </c>
      <c r="AR55">
        <f t="shared" si="9"/>
        <v>9.2819337505375375E-3</v>
      </c>
      <c r="AS55">
        <f t="shared" si="10"/>
        <v>322.43688812255857</v>
      </c>
      <c r="AT55">
        <f t="shared" si="11"/>
        <v>315.11530151367185</v>
      </c>
      <c r="AU55">
        <f t="shared" si="12"/>
        <v>236.07606393216702</v>
      </c>
      <c r="AV55">
        <f t="shared" si="13"/>
        <v>-1.9930172810168927</v>
      </c>
      <c r="AW55">
        <f t="shared" si="14"/>
        <v>11.984157193483576</v>
      </c>
      <c r="AX55">
        <f t="shared" si="15"/>
        <v>123.09315570290171</v>
      </c>
      <c r="AY55">
        <f t="shared" si="16"/>
        <v>100.55407222206675</v>
      </c>
      <c r="AZ55">
        <f t="shared" si="17"/>
        <v>45.626094818115234</v>
      </c>
      <c r="BA55">
        <f t="shared" si="18"/>
        <v>9.9541310083837793</v>
      </c>
      <c r="BB55">
        <f t="shared" si="19"/>
        <v>8.5586383150238879E-2</v>
      </c>
      <c r="BC55">
        <f t="shared" si="20"/>
        <v>2.194369929741006</v>
      </c>
      <c r="BD55">
        <f t="shared" si="21"/>
        <v>7.7597610786427733</v>
      </c>
      <c r="BE55">
        <f t="shared" si="22"/>
        <v>5.3628487312414076E-2</v>
      </c>
      <c r="BF55">
        <f t="shared" si="23"/>
        <v>-1.2245168428815958</v>
      </c>
      <c r="BG55">
        <f t="shared" si="24"/>
        <v>-3.1973212126922938E-2</v>
      </c>
      <c r="BH55">
        <f t="shared" si="25"/>
        <v>13.460842030276277</v>
      </c>
      <c r="BI55">
        <f t="shared" si="26"/>
        <v>387.76619629202548</v>
      </c>
      <c r="BJ55">
        <f t="shared" si="27"/>
        <v>6.9438944747104766E-3</v>
      </c>
    </row>
    <row r="56" spans="1:62">
      <c r="A56" s="1">
        <v>48</v>
      </c>
      <c r="B56" s="1" t="s">
        <v>128</v>
      </c>
      <c r="C56" s="2">
        <v>41793</v>
      </c>
      <c r="D56" s="1" t="s">
        <v>74</v>
      </c>
      <c r="E56" s="1">
        <v>0</v>
      </c>
      <c r="F56" s="1" t="s">
        <v>78</v>
      </c>
      <c r="G56" s="1" t="s">
        <v>96</v>
      </c>
      <c r="H56" s="1">
        <v>0</v>
      </c>
      <c r="I56" s="1">
        <v>8446</v>
      </c>
      <c r="J56" s="1">
        <v>0</v>
      </c>
      <c r="K56">
        <f t="shared" si="0"/>
        <v>22.586763732025695</v>
      </c>
      <c r="L56">
        <f t="shared" si="1"/>
        <v>0.15779049500818124</v>
      </c>
      <c r="M56">
        <f t="shared" si="2"/>
        <v>105.43152105344311</v>
      </c>
      <c r="N56">
        <f t="shared" si="3"/>
        <v>17.313265591436647</v>
      </c>
      <c r="O56">
        <f t="shared" si="4"/>
        <v>10.177177879419146</v>
      </c>
      <c r="P56">
        <f t="shared" si="5"/>
        <v>50.800609588623047</v>
      </c>
      <c r="Q56" s="1">
        <v>2.5</v>
      </c>
      <c r="R56">
        <f t="shared" si="6"/>
        <v>2.1884783655405045</v>
      </c>
      <c r="S56" s="1">
        <v>1</v>
      </c>
      <c r="T56">
        <f t="shared" si="7"/>
        <v>4.3769567310810089</v>
      </c>
      <c r="U56" s="1">
        <v>42.200160980224609</v>
      </c>
      <c r="V56" s="1">
        <v>50.800609588623047</v>
      </c>
      <c r="W56" s="1">
        <v>42.180137634277344</v>
      </c>
      <c r="X56" s="1">
        <v>400.62796020507812</v>
      </c>
      <c r="Y56" s="1">
        <v>386.0003662109375</v>
      </c>
      <c r="Z56" s="1">
        <v>19.789138793945312</v>
      </c>
      <c r="AA56" s="1">
        <v>28.197507858276367</v>
      </c>
      <c r="AB56" s="1">
        <v>23.127231597900391</v>
      </c>
      <c r="AC56" s="1">
        <v>32.953948974609375</v>
      </c>
      <c r="AD56" s="1">
        <v>500.24786376953125</v>
      </c>
      <c r="AE56" s="1">
        <v>268.63262939453125</v>
      </c>
      <c r="AF56" s="1">
        <v>982.3123779296875</v>
      </c>
      <c r="AG56" s="1">
        <v>97.359725952148438</v>
      </c>
      <c r="AH56" s="1">
        <v>23.862644195556641</v>
      </c>
      <c r="AI56" s="1">
        <v>-0.90674507617950439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8"/>
        <v>2.0009914550781249</v>
      </c>
      <c r="AR56">
        <f t="shared" si="9"/>
        <v>1.7313265591436647E-2</v>
      </c>
      <c r="AS56">
        <f t="shared" si="10"/>
        <v>323.95060958862302</v>
      </c>
      <c r="AT56">
        <f t="shared" si="11"/>
        <v>315.35016098022459</v>
      </c>
      <c r="AU56">
        <f t="shared" si="12"/>
        <v>51.040198944490839</v>
      </c>
      <c r="AV56">
        <f t="shared" si="13"/>
        <v>-6.5562079990249149</v>
      </c>
      <c r="AW56">
        <f t="shared" si="14"/>
        <v>12.922479517034485</v>
      </c>
      <c r="AX56">
        <f t="shared" si="15"/>
        <v>132.72921005740901</v>
      </c>
      <c r="AY56">
        <f t="shared" si="16"/>
        <v>104.53170219913264</v>
      </c>
      <c r="AZ56">
        <f t="shared" si="17"/>
        <v>46.500385284423828</v>
      </c>
      <c r="BA56">
        <f t="shared" si="18"/>
        <v>10.409749220402853</v>
      </c>
      <c r="BB56">
        <f t="shared" si="19"/>
        <v>0.15230003675911163</v>
      </c>
      <c r="BC56">
        <f t="shared" si="20"/>
        <v>2.7453016376153392</v>
      </c>
      <c r="BD56">
        <f t="shared" si="21"/>
        <v>7.6644475827875134</v>
      </c>
      <c r="BE56">
        <f t="shared" si="22"/>
        <v>9.5666035582508885E-2</v>
      </c>
      <c r="BF56">
        <f t="shared" si="23"/>
        <v>10.264783996481389</v>
      </c>
      <c r="BG56">
        <f t="shared" si="24"/>
        <v>0.27313839644345822</v>
      </c>
      <c r="BH56">
        <f t="shared" si="25"/>
        <v>17.333101698088626</v>
      </c>
      <c r="BI56">
        <f t="shared" si="26"/>
        <v>379.03385205243364</v>
      </c>
      <c r="BJ56">
        <f t="shared" si="27"/>
        <v>1.0328857717535563E-2</v>
      </c>
    </row>
    <row r="57" spans="1:62">
      <c r="A57" s="1">
        <v>49</v>
      </c>
      <c r="B57" s="1" t="s">
        <v>129</v>
      </c>
      <c r="C57" s="2">
        <v>41793</v>
      </c>
      <c r="D57" s="1" t="s">
        <v>74</v>
      </c>
      <c r="E57" s="1">
        <v>0</v>
      </c>
      <c r="F57" s="1" t="s">
        <v>80</v>
      </c>
      <c r="G57" s="1" t="s">
        <v>96</v>
      </c>
      <c r="H57" s="1">
        <v>0</v>
      </c>
      <c r="I57" s="1">
        <v>8539</v>
      </c>
      <c r="J57" s="1">
        <v>0</v>
      </c>
      <c r="K57">
        <f t="shared" si="0"/>
        <v>10.013597107930966</v>
      </c>
      <c r="L57">
        <f t="shared" si="1"/>
        <v>7.6190088226129923E-2</v>
      </c>
      <c r="M57">
        <f t="shared" si="2"/>
        <v>126.9496802237929</v>
      </c>
      <c r="N57">
        <f t="shared" si="3"/>
        <v>8.7965021261789627</v>
      </c>
      <c r="O57">
        <f t="shared" si="4"/>
        <v>10.544497330967893</v>
      </c>
      <c r="P57">
        <f t="shared" si="5"/>
        <v>51.134162902832031</v>
      </c>
      <c r="Q57" s="1">
        <v>4</v>
      </c>
      <c r="R57">
        <f t="shared" si="6"/>
        <v>1.8591305017471313</v>
      </c>
      <c r="S57" s="1">
        <v>1</v>
      </c>
      <c r="T57">
        <f t="shared" si="7"/>
        <v>3.7182610034942627</v>
      </c>
      <c r="U57" s="1">
        <v>42.215614318847656</v>
      </c>
      <c r="V57" s="1">
        <v>51.134162902832031</v>
      </c>
      <c r="W57" s="1">
        <v>42.260875701904297</v>
      </c>
      <c r="X57" s="1">
        <v>400.20559692382812</v>
      </c>
      <c r="Y57" s="1">
        <v>389.46023559570312</v>
      </c>
      <c r="Z57" s="1">
        <v>19.787349700927734</v>
      </c>
      <c r="AA57" s="1">
        <v>26.633161544799805</v>
      </c>
      <c r="AB57" s="1">
        <v>23.106807708740234</v>
      </c>
      <c r="AC57" s="1">
        <v>31.101049423217773</v>
      </c>
      <c r="AD57" s="1">
        <v>500.28973388671875</v>
      </c>
      <c r="AE57" s="1">
        <v>154.94664001464844</v>
      </c>
      <c r="AF57" s="1">
        <v>795.5821533203125</v>
      </c>
      <c r="AG57" s="1">
        <v>97.36163330078125</v>
      </c>
      <c r="AH57" s="1">
        <v>23.862644195556641</v>
      </c>
      <c r="AI57" s="1">
        <v>-0.90674507617950439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8"/>
        <v>1.2507243347167969</v>
      </c>
      <c r="AR57">
        <f t="shared" si="9"/>
        <v>8.7965021261789626E-3</v>
      </c>
      <c r="AS57">
        <f t="shared" si="10"/>
        <v>324.28416290283201</v>
      </c>
      <c r="AT57">
        <f t="shared" si="11"/>
        <v>315.36561431884763</v>
      </c>
      <c r="AU57">
        <f t="shared" si="12"/>
        <v>29.439861233361626</v>
      </c>
      <c r="AV57">
        <f t="shared" si="13"/>
        <v>-4.3919954126935226</v>
      </c>
      <c r="AW57">
        <f t="shared" si="14"/>
        <v>13.137545438933161</v>
      </c>
      <c r="AX57">
        <f t="shared" si="15"/>
        <v>134.9355489790016</v>
      </c>
      <c r="AY57">
        <f t="shared" si="16"/>
        <v>108.30238743420179</v>
      </c>
      <c r="AZ57">
        <f t="shared" si="17"/>
        <v>46.674888610839844</v>
      </c>
      <c r="BA57">
        <f t="shared" si="18"/>
        <v>10.502812632363385</v>
      </c>
      <c r="BB57">
        <f t="shared" si="19"/>
        <v>7.4660241246003609E-2</v>
      </c>
      <c r="BC57">
        <f t="shared" si="20"/>
        <v>2.5930481079652674</v>
      </c>
      <c r="BD57">
        <f t="shared" si="21"/>
        <v>7.9097645243981178</v>
      </c>
      <c r="BE57">
        <f t="shared" si="22"/>
        <v>4.6797728006668003E-2</v>
      </c>
      <c r="BF57">
        <f t="shared" si="23"/>
        <v>12.360028213600366</v>
      </c>
      <c r="BG57">
        <f t="shared" si="24"/>
        <v>0.32596313723688797</v>
      </c>
      <c r="BH57">
        <f t="shared" si="25"/>
        <v>14.437167093019077</v>
      </c>
      <c r="BI57">
        <f t="shared" si="26"/>
        <v>385.82456933047786</v>
      </c>
      <c r="BJ57">
        <f t="shared" si="27"/>
        <v>3.7469872616002933E-3</v>
      </c>
    </row>
    <row r="58" spans="1:62">
      <c r="A58" s="1">
        <v>50</v>
      </c>
      <c r="B58" s="1" t="s">
        <v>130</v>
      </c>
      <c r="C58" s="2">
        <v>41793</v>
      </c>
      <c r="D58" s="1" t="s">
        <v>74</v>
      </c>
      <c r="E58" s="1">
        <v>0</v>
      </c>
      <c r="F58" s="1" t="s">
        <v>117</v>
      </c>
      <c r="G58" s="1" t="s">
        <v>96</v>
      </c>
      <c r="H58" s="1">
        <v>0</v>
      </c>
      <c r="I58" s="1">
        <v>8642.5</v>
      </c>
      <c r="J58" s="1">
        <v>0</v>
      </c>
      <c r="K58">
        <f t="shared" si="0"/>
        <v>17.636292399347845</v>
      </c>
      <c r="L58">
        <f t="shared" si="1"/>
        <v>0.11669257855847739</v>
      </c>
      <c r="M58">
        <f t="shared" si="2"/>
        <v>100.4303654060555</v>
      </c>
      <c r="N58">
        <f t="shared" si="3"/>
        <v>13.298334030529324</v>
      </c>
      <c r="O58">
        <f t="shared" si="4"/>
        <v>10.482574394438993</v>
      </c>
      <c r="P58">
        <f t="shared" si="5"/>
        <v>50.597564697265625</v>
      </c>
      <c r="Q58" s="1">
        <v>1.5</v>
      </c>
      <c r="R58">
        <f t="shared" si="6"/>
        <v>2.4080436080694199</v>
      </c>
      <c r="S58" s="1">
        <v>1</v>
      </c>
      <c r="T58">
        <f t="shared" si="7"/>
        <v>4.8160872161388397</v>
      </c>
      <c r="U58" s="1">
        <v>42.129669189453125</v>
      </c>
      <c r="V58" s="1">
        <v>50.597564697265625</v>
      </c>
      <c r="W58" s="1">
        <v>42.175949096679688</v>
      </c>
      <c r="X58" s="1">
        <v>400.0562744140625</v>
      </c>
      <c r="Y58" s="1">
        <v>393.19979858398438</v>
      </c>
      <c r="Z58" s="1">
        <v>19.83819580078125</v>
      </c>
      <c r="AA58" s="1">
        <v>23.731269836425781</v>
      </c>
      <c r="AB58" s="1">
        <v>23.270790100097656</v>
      </c>
      <c r="AC58" s="1">
        <v>27.837482452392578</v>
      </c>
      <c r="AD58" s="1">
        <v>500.22479248046875</v>
      </c>
      <c r="AE58" s="1">
        <v>189.40328979492188</v>
      </c>
      <c r="AF58" s="1">
        <v>631.77880859375</v>
      </c>
      <c r="AG58" s="1">
        <v>97.360084533691406</v>
      </c>
      <c r="AH58" s="1">
        <v>23.862644195556641</v>
      </c>
      <c r="AI58" s="1">
        <v>-0.90674507617950439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8"/>
        <v>3.3348319498697911</v>
      </c>
      <c r="AR58">
        <f t="shared" si="9"/>
        <v>1.3298334030529324E-2</v>
      </c>
      <c r="AS58">
        <f t="shared" si="10"/>
        <v>323.7475646972656</v>
      </c>
      <c r="AT58">
        <f t="shared" si="11"/>
        <v>315.2796691894531</v>
      </c>
      <c r="AU58">
        <f t="shared" si="12"/>
        <v>35.986624609462524</v>
      </c>
      <c r="AV58">
        <f t="shared" si="13"/>
        <v>-4.8376943210399475</v>
      </c>
      <c r="AW58">
        <f t="shared" si="14"/>
        <v>12.793052831805248</v>
      </c>
      <c r="AX58">
        <f t="shared" si="15"/>
        <v>131.39936035468639</v>
      </c>
      <c r="AY58">
        <f t="shared" si="16"/>
        <v>107.66809051826061</v>
      </c>
      <c r="AZ58">
        <f t="shared" si="17"/>
        <v>46.363616943359375</v>
      </c>
      <c r="BA58">
        <f t="shared" si="18"/>
        <v>10.337308719483113</v>
      </c>
      <c r="BB58">
        <f t="shared" si="19"/>
        <v>0.11393203410740244</v>
      </c>
      <c r="BC58">
        <f t="shared" si="20"/>
        <v>2.310478437366255</v>
      </c>
      <c r="BD58">
        <f t="shared" si="21"/>
        <v>8.0268302821168582</v>
      </c>
      <c r="BE58">
        <f t="shared" si="22"/>
        <v>7.1450498012806535E-2</v>
      </c>
      <c r="BF58">
        <f t="shared" si="23"/>
        <v>9.7779088656830808</v>
      </c>
      <c r="BG58">
        <f t="shared" si="24"/>
        <v>0.25541815069013662</v>
      </c>
      <c r="BH58">
        <f t="shared" si="25"/>
        <v>13.27171675173342</v>
      </c>
      <c r="BI58">
        <f t="shared" si="26"/>
        <v>388.25615996811069</v>
      </c>
      <c r="BJ58">
        <f t="shared" si="27"/>
        <v>6.0285940419881126E-3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 may 2014 m1e_.xls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2016-02-26T22:10:34Z</dcterms:created>
  <dcterms:modified xsi:type="dcterms:W3CDTF">2016-02-26T22:10:37Z</dcterms:modified>
</cp:coreProperties>
</file>