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checkCompatibility="1" autoCompressPictures="0"/>
  <bookViews>
    <workbookView minimized="1" xWindow="5540" yWindow="900" windowWidth="25600" windowHeight="19020" tabRatio="500"/>
  </bookViews>
  <sheets>
    <sheet name="boardwalk may 13 2015_.xl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10" i="1" l="1"/>
  <c r="K10" i="1"/>
  <c r="AU10" i="1"/>
  <c r="AT10" i="1"/>
  <c r="AS10" i="1"/>
  <c r="AR10" i="1"/>
  <c r="R10" i="1"/>
  <c r="AV10" i="1"/>
  <c r="P10" i="1"/>
  <c r="AW10" i="1"/>
  <c r="AX10" i="1"/>
  <c r="AY10" i="1"/>
  <c r="BB10" i="1"/>
  <c r="T10" i="1"/>
  <c r="L10" i="1"/>
  <c r="BE10" i="1"/>
  <c r="M10" i="1"/>
  <c r="N10" i="1"/>
  <c r="BC10" i="1"/>
  <c r="O10" i="1"/>
  <c r="AZ10" i="1"/>
  <c r="BA10" i="1"/>
  <c r="BD10" i="1"/>
  <c r="BF10" i="1"/>
  <c r="BG10" i="1"/>
  <c r="BH10" i="1"/>
  <c r="BI10" i="1"/>
  <c r="BJ10" i="1"/>
  <c r="AQ11" i="1"/>
  <c r="K11" i="1"/>
  <c r="AU11" i="1"/>
  <c r="AT11" i="1"/>
  <c r="AS11" i="1"/>
  <c r="AR11" i="1"/>
  <c r="R11" i="1"/>
  <c r="AV11" i="1"/>
  <c r="P11" i="1"/>
  <c r="AW11" i="1"/>
  <c r="AX11" i="1"/>
  <c r="AY11" i="1"/>
  <c r="BB11" i="1"/>
  <c r="T11" i="1"/>
  <c r="L11" i="1"/>
  <c r="BE11" i="1"/>
  <c r="M11" i="1"/>
  <c r="N11" i="1"/>
  <c r="BC11" i="1"/>
  <c r="O11" i="1"/>
  <c r="AZ11" i="1"/>
  <c r="BA11" i="1"/>
  <c r="BD11" i="1"/>
  <c r="BF11" i="1"/>
  <c r="BG11" i="1"/>
  <c r="BH11" i="1"/>
  <c r="BI11" i="1"/>
  <c r="BJ11" i="1"/>
  <c r="AQ12" i="1"/>
  <c r="K12" i="1"/>
  <c r="AU12" i="1"/>
  <c r="AT12" i="1"/>
  <c r="AS12" i="1"/>
  <c r="AR12" i="1"/>
  <c r="R12" i="1"/>
  <c r="AV12" i="1"/>
  <c r="P12" i="1"/>
  <c r="AW12" i="1"/>
  <c r="AX12" i="1"/>
  <c r="AY12" i="1"/>
  <c r="BB12" i="1"/>
  <c r="T12" i="1"/>
  <c r="L12" i="1"/>
  <c r="BE12" i="1"/>
  <c r="M12" i="1"/>
  <c r="N12" i="1"/>
  <c r="BC12" i="1"/>
  <c r="O12" i="1"/>
  <c r="AZ12" i="1"/>
  <c r="BA12" i="1"/>
  <c r="BD12" i="1"/>
  <c r="BF12" i="1"/>
  <c r="BG12" i="1"/>
  <c r="BH12" i="1"/>
  <c r="BI12" i="1"/>
  <c r="BJ12" i="1"/>
  <c r="AQ13" i="1"/>
  <c r="K13" i="1"/>
  <c r="AU13" i="1"/>
  <c r="AT13" i="1"/>
  <c r="AS13" i="1"/>
  <c r="AR13" i="1"/>
  <c r="R13" i="1"/>
  <c r="AV13" i="1"/>
  <c r="P13" i="1"/>
  <c r="AW13" i="1"/>
  <c r="AX13" i="1"/>
  <c r="AY13" i="1"/>
  <c r="BB13" i="1"/>
  <c r="T13" i="1"/>
  <c r="L13" i="1"/>
  <c r="BE13" i="1"/>
  <c r="M13" i="1"/>
  <c r="N13" i="1"/>
  <c r="BC13" i="1"/>
  <c r="O13" i="1"/>
  <c r="AZ13" i="1"/>
  <c r="BA13" i="1"/>
  <c r="BD13" i="1"/>
  <c r="BF13" i="1"/>
  <c r="BG13" i="1"/>
  <c r="BH13" i="1"/>
  <c r="BI13" i="1"/>
  <c r="BJ13" i="1"/>
  <c r="AQ14" i="1"/>
  <c r="K14" i="1"/>
  <c r="AU14" i="1"/>
  <c r="AT14" i="1"/>
  <c r="AS14" i="1"/>
  <c r="AR14" i="1"/>
  <c r="R14" i="1"/>
  <c r="AV14" i="1"/>
  <c r="P14" i="1"/>
  <c r="AW14" i="1"/>
  <c r="AX14" i="1"/>
  <c r="AY14" i="1"/>
  <c r="BB14" i="1"/>
  <c r="T14" i="1"/>
  <c r="L14" i="1"/>
  <c r="BE14" i="1"/>
  <c r="M14" i="1"/>
  <c r="N14" i="1"/>
  <c r="BC14" i="1"/>
  <c r="O14" i="1"/>
  <c r="AZ14" i="1"/>
  <c r="BA14" i="1"/>
  <c r="BD14" i="1"/>
  <c r="BF14" i="1"/>
  <c r="BG14" i="1"/>
  <c r="BH14" i="1"/>
  <c r="BI14" i="1"/>
  <c r="BJ14" i="1"/>
  <c r="AQ15" i="1"/>
  <c r="K15" i="1"/>
  <c r="AU15" i="1"/>
  <c r="AT15" i="1"/>
  <c r="AS15" i="1"/>
  <c r="AR15" i="1"/>
  <c r="R15" i="1"/>
  <c r="AV15" i="1"/>
  <c r="P15" i="1"/>
  <c r="AW15" i="1"/>
  <c r="AX15" i="1"/>
  <c r="AY15" i="1"/>
  <c r="BB15" i="1"/>
  <c r="T15" i="1"/>
  <c r="L15" i="1"/>
  <c r="BE15" i="1"/>
  <c r="M15" i="1"/>
  <c r="N15" i="1"/>
  <c r="BC15" i="1"/>
  <c r="O15" i="1"/>
  <c r="AZ15" i="1"/>
  <c r="BA15" i="1"/>
  <c r="BD15" i="1"/>
  <c r="BF15" i="1"/>
  <c r="BG15" i="1"/>
  <c r="BH15" i="1"/>
  <c r="BI15" i="1"/>
  <c r="BJ15" i="1"/>
  <c r="AQ16" i="1"/>
  <c r="K16" i="1"/>
  <c r="AU16" i="1"/>
  <c r="AT16" i="1"/>
  <c r="AS16" i="1"/>
  <c r="AR16" i="1"/>
  <c r="R16" i="1"/>
  <c r="AV16" i="1"/>
  <c r="P16" i="1"/>
  <c r="AW16" i="1"/>
  <c r="AX16" i="1"/>
  <c r="AY16" i="1"/>
  <c r="BB16" i="1"/>
  <c r="T16" i="1"/>
  <c r="L16" i="1"/>
  <c r="BE16" i="1"/>
  <c r="M16" i="1"/>
  <c r="N16" i="1"/>
  <c r="BC16" i="1"/>
  <c r="O16" i="1"/>
  <c r="AZ16" i="1"/>
  <c r="BA16" i="1"/>
  <c r="BD16" i="1"/>
  <c r="BF16" i="1"/>
  <c r="BG16" i="1"/>
  <c r="BH16" i="1"/>
  <c r="BI16" i="1"/>
  <c r="BJ16" i="1"/>
  <c r="AQ17" i="1"/>
  <c r="K17" i="1"/>
  <c r="AU17" i="1"/>
  <c r="AT17" i="1"/>
  <c r="AS17" i="1"/>
  <c r="AR17" i="1"/>
  <c r="R17" i="1"/>
  <c r="AV17" i="1"/>
  <c r="P17" i="1"/>
  <c r="AW17" i="1"/>
  <c r="AX17" i="1"/>
  <c r="AY17" i="1"/>
  <c r="BB17" i="1"/>
  <c r="T17" i="1"/>
  <c r="L17" i="1"/>
  <c r="BE17" i="1"/>
  <c r="M17" i="1"/>
  <c r="N17" i="1"/>
  <c r="BC17" i="1"/>
  <c r="O17" i="1"/>
  <c r="AZ17" i="1"/>
  <c r="BA17" i="1"/>
  <c r="BD17" i="1"/>
  <c r="BF17" i="1"/>
  <c r="BG17" i="1"/>
  <c r="BH17" i="1"/>
  <c r="BI17" i="1"/>
  <c r="BJ17" i="1"/>
  <c r="AQ18" i="1"/>
  <c r="K18" i="1"/>
  <c r="AU18" i="1"/>
  <c r="AT18" i="1"/>
  <c r="AS18" i="1"/>
  <c r="AR18" i="1"/>
  <c r="R18" i="1"/>
  <c r="AV18" i="1"/>
  <c r="P18" i="1"/>
  <c r="AW18" i="1"/>
  <c r="AX18" i="1"/>
  <c r="AY18" i="1"/>
  <c r="BB18" i="1"/>
  <c r="T18" i="1"/>
  <c r="L18" i="1"/>
  <c r="BE18" i="1"/>
  <c r="M18" i="1"/>
  <c r="N18" i="1"/>
  <c r="BC18" i="1"/>
  <c r="O18" i="1"/>
  <c r="AZ18" i="1"/>
  <c r="BA18" i="1"/>
  <c r="BD18" i="1"/>
  <c r="BF18" i="1"/>
  <c r="BG18" i="1"/>
  <c r="BH18" i="1"/>
  <c r="BI18" i="1"/>
  <c r="BJ18" i="1"/>
  <c r="AQ19" i="1"/>
  <c r="K19" i="1"/>
  <c r="AU19" i="1"/>
  <c r="AT19" i="1"/>
  <c r="AS19" i="1"/>
  <c r="AR19" i="1"/>
  <c r="R19" i="1"/>
  <c r="AV19" i="1"/>
  <c r="P19" i="1"/>
  <c r="AW19" i="1"/>
  <c r="AX19" i="1"/>
  <c r="AY19" i="1"/>
  <c r="BB19" i="1"/>
  <c r="T19" i="1"/>
  <c r="L19" i="1"/>
  <c r="BE19" i="1"/>
  <c r="M19" i="1"/>
  <c r="N19" i="1"/>
  <c r="BC19" i="1"/>
  <c r="O19" i="1"/>
  <c r="AZ19" i="1"/>
  <c r="BA19" i="1"/>
  <c r="BD19" i="1"/>
  <c r="BF19" i="1"/>
  <c r="BG19" i="1"/>
  <c r="BH19" i="1"/>
  <c r="BI19" i="1"/>
  <c r="BJ19" i="1"/>
  <c r="AQ20" i="1"/>
  <c r="K20" i="1"/>
  <c r="AU20" i="1"/>
  <c r="AT20" i="1"/>
  <c r="AS20" i="1"/>
  <c r="AR20" i="1"/>
  <c r="R20" i="1"/>
  <c r="AV20" i="1"/>
  <c r="P20" i="1"/>
  <c r="AW20" i="1"/>
  <c r="AX20" i="1"/>
  <c r="AY20" i="1"/>
  <c r="BB20" i="1"/>
  <c r="T20" i="1"/>
  <c r="L20" i="1"/>
  <c r="BE20" i="1"/>
  <c r="M20" i="1"/>
  <c r="N20" i="1"/>
  <c r="BC20" i="1"/>
  <c r="O20" i="1"/>
  <c r="AZ20" i="1"/>
  <c r="BA20" i="1"/>
  <c r="BD20" i="1"/>
  <c r="BF20" i="1"/>
  <c r="BG20" i="1"/>
  <c r="BH20" i="1"/>
  <c r="BI20" i="1"/>
  <c r="BJ20" i="1"/>
  <c r="AQ21" i="1"/>
  <c r="K21" i="1"/>
  <c r="AU21" i="1"/>
  <c r="AT21" i="1"/>
  <c r="AS21" i="1"/>
  <c r="AR21" i="1"/>
  <c r="R21" i="1"/>
  <c r="AV21" i="1"/>
  <c r="P21" i="1"/>
  <c r="AW21" i="1"/>
  <c r="AX21" i="1"/>
  <c r="AY21" i="1"/>
  <c r="BB21" i="1"/>
  <c r="T21" i="1"/>
  <c r="L21" i="1"/>
  <c r="BE21" i="1"/>
  <c r="M21" i="1"/>
  <c r="N21" i="1"/>
  <c r="BC21" i="1"/>
  <c r="O21" i="1"/>
  <c r="AZ21" i="1"/>
  <c r="BA21" i="1"/>
  <c r="BD21" i="1"/>
  <c r="BF21" i="1"/>
  <c r="BG21" i="1"/>
  <c r="BH21" i="1"/>
  <c r="BI21" i="1"/>
  <c r="BJ21" i="1"/>
  <c r="AQ22" i="1"/>
  <c r="K22" i="1"/>
  <c r="AU22" i="1"/>
  <c r="AT22" i="1"/>
  <c r="AS22" i="1"/>
  <c r="AR22" i="1"/>
  <c r="R22" i="1"/>
  <c r="AV22" i="1"/>
  <c r="P22" i="1"/>
  <c r="AW22" i="1"/>
  <c r="AX22" i="1"/>
  <c r="AY22" i="1"/>
  <c r="BB22" i="1"/>
  <c r="T22" i="1"/>
  <c r="L22" i="1"/>
  <c r="BE22" i="1"/>
  <c r="M22" i="1"/>
  <c r="N22" i="1"/>
  <c r="BC22" i="1"/>
  <c r="O22" i="1"/>
  <c r="AZ22" i="1"/>
  <c r="BA22" i="1"/>
  <c r="BD22" i="1"/>
  <c r="BF22" i="1"/>
  <c r="BG22" i="1"/>
  <c r="BH22" i="1"/>
  <c r="BI22" i="1"/>
  <c r="BJ22" i="1"/>
  <c r="AQ23" i="1"/>
  <c r="K23" i="1"/>
  <c r="AU23" i="1"/>
  <c r="AT23" i="1"/>
  <c r="AS23" i="1"/>
  <c r="AR23" i="1"/>
  <c r="R23" i="1"/>
  <c r="AV23" i="1"/>
  <c r="P23" i="1"/>
  <c r="AW23" i="1"/>
  <c r="AX23" i="1"/>
  <c r="AY23" i="1"/>
  <c r="BB23" i="1"/>
  <c r="T23" i="1"/>
  <c r="L23" i="1"/>
  <c r="BE23" i="1"/>
  <c r="M23" i="1"/>
  <c r="N23" i="1"/>
  <c r="BC23" i="1"/>
  <c r="O23" i="1"/>
  <c r="AZ23" i="1"/>
  <c r="BA23" i="1"/>
  <c r="BD23" i="1"/>
  <c r="BF23" i="1"/>
  <c r="BG23" i="1"/>
  <c r="BH23" i="1"/>
  <c r="BI23" i="1"/>
  <c r="BJ23" i="1"/>
  <c r="AQ24" i="1"/>
  <c r="K24" i="1"/>
  <c r="AU24" i="1"/>
  <c r="AT24" i="1"/>
  <c r="AS24" i="1"/>
  <c r="AR24" i="1"/>
  <c r="R24" i="1"/>
  <c r="AV24" i="1"/>
  <c r="P24" i="1"/>
  <c r="AW24" i="1"/>
  <c r="AX24" i="1"/>
  <c r="AY24" i="1"/>
  <c r="BB24" i="1"/>
  <c r="T24" i="1"/>
  <c r="L24" i="1"/>
  <c r="BE24" i="1"/>
  <c r="M24" i="1"/>
  <c r="N24" i="1"/>
  <c r="BC24" i="1"/>
  <c r="O24" i="1"/>
  <c r="AZ24" i="1"/>
  <c r="BA24" i="1"/>
  <c r="BD24" i="1"/>
  <c r="BF24" i="1"/>
  <c r="BG24" i="1"/>
  <c r="BH24" i="1"/>
  <c r="BI24" i="1"/>
  <c r="BJ24" i="1"/>
  <c r="AQ25" i="1"/>
  <c r="K25" i="1"/>
  <c r="AU25" i="1"/>
  <c r="AT25" i="1"/>
  <c r="AS25" i="1"/>
  <c r="AR25" i="1"/>
  <c r="R25" i="1"/>
  <c r="AV25" i="1"/>
  <c r="P25" i="1"/>
  <c r="AW25" i="1"/>
  <c r="AX25" i="1"/>
  <c r="AY25" i="1"/>
  <c r="BB25" i="1"/>
  <c r="T25" i="1"/>
  <c r="L25" i="1"/>
  <c r="BE25" i="1"/>
  <c r="M25" i="1"/>
  <c r="N25" i="1"/>
  <c r="BC25" i="1"/>
  <c r="O25" i="1"/>
  <c r="AZ25" i="1"/>
  <c r="BA25" i="1"/>
  <c r="BD25" i="1"/>
  <c r="BF25" i="1"/>
  <c r="BG25" i="1"/>
  <c r="BH25" i="1"/>
  <c r="BI25" i="1"/>
  <c r="BJ25" i="1"/>
  <c r="AQ26" i="1"/>
  <c r="K26" i="1"/>
  <c r="AU26" i="1"/>
  <c r="AT26" i="1"/>
  <c r="AS26" i="1"/>
  <c r="AR26" i="1"/>
  <c r="R26" i="1"/>
  <c r="AV26" i="1"/>
  <c r="P26" i="1"/>
  <c r="AW26" i="1"/>
  <c r="AX26" i="1"/>
  <c r="AY26" i="1"/>
  <c r="BB26" i="1"/>
  <c r="T26" i="1"/>
  <c r="L26" i="1"/>
  <c r="BE26" i="1"/>
  <c r="M26" i="1"/>
  <c r="N26" i="1"/>
  <c r="BC26" i="1"/>
  <c r="O26" i="1"/>
  <c r="AZ26" i="1"/>
  <c r="BA26" i="1"/>
  <c r="BD26" i="1"/>
  <c r="BF26" i="1"/>
  <c r="BG26" i="1"/>
  <c r="BH26" i="1"/>
  <c r="BI26" i="1"/>
  <c r="BJ26" i="1"/>
  <c r="AQ27" i="1"/>
  <c r="K27" i="1"/>
  <c r="AU27" i="1"/>
  <c r="AT27" i="1"/>
  <c r="AS27" i="1"/>
  <c r="AR27" i="1"/>
  <c r="R27" i="1"/>
  <c r="AV27" i="1"/>
  <c r="P27" i="1"/>
  <c r="AW27" i="1"/>
  <c r="AX27" i="1"/>
  <c r="AY27" i="1"/>
  <c r="BB27" i="1"/>
  <c r="T27" i="1"/>
  <c r="L27" i="1"/>
  <c r="BE27" i="1"/>
  <c r="M27" i="1"/>
  <c r="N27" i="1"/>
  <c r="BC27" i="1"/>
  <c r="O27" i="1"/>
  <c r="AZ27" i="1"/>
  <c r="BA27" i="1"/>
  <c r="BD27" i="1"/>
  <c r="BF27" i="1"/>
  <c r="BG27" i="1"/>
  <c r="BH27" i="1"/>
  <c r="BI27" i="1"/>
  <c r="BJ27" i="1"/>
  <c r="AQ28" i="1"/>
  <c r="K28" i="1"/>
  <c r="AU28" i="1"/>
  <c r="AT28" i="1"/>
  <c r="AS28" i="1"/>
  <c r="AR28" i="1"/>
  <c r="R28" i="1"/>
  <c r="AV28" i="1"/>
  <c r="P28" i="1"/>
  <c r="AW28" i="1"/>
  <c r="AX28" i="1"/>
  <c r="AY28" i="1"/>
  <c r="BB28" i="1"/>
  <c r="T28" i="1"/>
  <c r="L28" i="1"/>
  <c r="BE28" i="1"/>
  <c r="M28" i="1"/>
  <c r="N28" i="1"/>
  <c r="BC28" i="1"/>
  <c r="O28" i="1"/>
  <c r="AZ28" i="1"/>
  <c r="BA28" i="1"/>
  <c r="BD28" i="1"/>
  <c r="BF28" i="1"/>
  <c r="BG28" i="1"/>
  <c r="BH28" i="1"/>
  <c r="BI28" i="1"/>
  <c r="BJ28" i="1"/>
  <c r="AQ29" i="1"/>
  <c r="K29" i="1"/>
  <c r="AU29" i="1"/>
  <c r="AT29" i="1"/>
  <c r="AS29" i="1"/>
  <c r="AR29" i="1"/>
  <c r="R29" i="1"/>
  <c r="AV29" i="1"/>
  <c r="P29" i="1"/>
  <c r="AW29" i="1"/>
  <c r="AX29" i="1"/>
  <c r="AY29" i="1"/>
  <c r="BB29" i="1"/>
  <c r="T29" i="1"/>
  <c r="L29" i="1"/>
  <c r="BE29" i="1"/>
  <c r="M29" i="1"/>
  <c r="N29" i="1"/>
  <c r="BC29" i="1"/>
  <c r="O29" i="1"/>
  <c r="AZ29" i="1"/>
  <c r="BA29" i="1"/>
  <c r="BD29" i="1"/>
  <c r="BF29" i="1"/>
  <c r="BG29" i="1"/>
  <c r="BH29" i="1"/>
  <c r="BI29" i="1"/>
  <c r="BJ29" i="1"/>
  <c r="AQ30" i="1"/>
  <c r="K30" i="1"/>
  <c r="AU30" i="1"/>
  <c r="AT30" i="1"/>
  <c r="AS30" i="1"/>
  <c r="AR30" i="1"/>
  <c r="R30" i="1"/>
  <c r="AV30" i="1"/>
  <c r="P30" i="1"/>
  <c r="AW30" i="1"/>
  <c r="AX30" i="1"/>
  <c r="AY30" i="1"/>
  <c r="BB30" i="1"/>
  <c r="T30" i="1"/>
  <c r="L30" i="1"/>
  <c r="BE30" i="1"/>
  <c r="M30" i="1"/>
  <c r="N30" i="1"/>
  <c r="BC30" i="1"/>
  <c r="O30" i="1"/>
  <c r="AZ30" i="1"/>
  <c r="BA30" i="1"/>
  <c r="BD30" i="1"/>
  <c r="BF30" i="1"/>
  <c r="BG30" i="1"/>
  <c r="BH30" i="1"/>
  <c r="BI30" i="1"/>
  <c r="BJ30" i="1"/>
  <c r="AQ31" i="1"/>
  <c r="K31" i="1"/>
  <c r="AU31" i="1"/>
  <c r="AT31" i="1"/>
  <c r="AS31" i="1"/>
  <c r="AR31" i="1"/>
  <c r="R31" i="1"/>
  <c r="AV31" i="1"/>
  <c r="P31" i="1"/>
  <c r="AW31" i="1"/>
  <c r="AX31" i="1"/>
  <c r="AY31" i="1"/>
  <c r="BB31" i="1"/>
  <c r="T31" i="1"/>
  <c r="L31" i="1"/>
  <c r="BE31" i="1"/>
  <c r="M31" i="1"/>
  <c r="N31" i="1"/>
  <c r="BC31" i="1"/>
  <c r="O31" i="1"/>
  <c r="AZ31" i="1"/>
  <c r="BA31" i="1"/>
  <c r="BD31" i="1"/>
  <c r="BF31" i="1"/>
  <c r="BG31" i="1"/>
  <c r="BH31" i="1"/>
  <c r="BI31" i="1"/>
  <c r="BJ31" i="1"/>
  <c r="AQ32" i="1"/>
  <c r="K32" i="1"/>
  <c r="AU32" i="1"/>
  <c r="AT32" i="1"/>
  <c r="AS32" i="1"/>
  <c r="AR32" i="1"/>
  <c r="R32" i="1"/>
  <c r="AV32" i="1"/>
  <c r="P32" i="1"/>
  <c r="AW32" i="1"/>
  <c r="AX32" i="1"/>
  <c r="AY32" i="1"/>
  <c r="BB32" i="1"/>
  <c r="T32" i="1"/>
  <c r="L32" i="1"/>
  <c r="BE32" i="1"/>
  <c r="M32" i="1"/>
  <c r="N32" i="1"/>
  <c r="BC32" i="1"/>
  <c r="O32" i="1"/>
  <c r="AZ32" i="1"/>
  <c r="BA32" i="1"/>
  <c r="BD32" i="1"/>
  <c r="BF32" i="1"/>
  <c r="BG32" i="1"/>
  <c r="BH32" i="1"/>
  <c r="BI32" i="1"/>
  <c r="BJ32" i="1"/>
  <c r="AQ33" i="1"/>
  <c r="K33" i="1"/>
  <c r="AU33" i="1"/>
  <c r="AT33" i="1"/>
  <c r="AS33" i="1"/>
  <c r="AR33" i="1"/>
  <c r="R33" i="1"/>
  <c r="AV33" i="1"/>
  <c r="P33" i="1"/>
  <c r="AW33" i="1"/>
  <c r="AX33" i="1"/>
  <c r="AY33" i="1"/>
  <c r="BB33" i="1"/>
  <c r="T33" i="1"/>
  <c r="L33" i="1"/>
  <c r="BE33" i="1"/>
  <c r="M33" i="1"/>
  <c r="N33" i="1"/>
  <c r="BC33" i="1"/>
  <c r="O33" i="1"/>
  <c r="AZ33" i="1"/>
  <c r="BA33" i="1"/>
  <c r="BD33" i="1"/>
  <c r="BF33" i="1"/>
  <c r="BG33" i="1"/>
  <c r="BH33" i="1"/>
  <c r="BI33" i="1"/>
  <c r="BJ33" i="1"/>
  <c r="AQ34" i="1"/>
  <c r="K34" i="1"/>
  <c r="AU34" i="1"/>
  <c r="AT34" i="1"/>
  <c r="AS34" i="1"/>
  <c r="AR34" i="1"/>
  <c r="R34" i="1"/>
  <c r="AV34" i="1"/>
  <c r="P34" i="1"/>
  <c r="AW34" i="1"/>
  <c r="AX34" i="1"/>
  <c r="AY34" i="1"/>
  <c r="BB34" i="1"/>
  <c r="T34" i="1"/>
  <c r="L34" i="1"/>
  <c r="BE34" i="1"/>
  <c r="M34" i="1"/>
  <c r="N34" i="1"/>
  <c r="BC34" i="1"/>
  <c r="O34" i="1"/>
  <c r="AZ34" i="1"/>
  <c r="BA34" i="1"/>
  <c r="BD34" i="1"/>
  <c r="BF34" i="1"/>
  <c r="BG34" i="1"/>
  <c r="BH34" i="1"/>
  <c r="BI34" i="1"/>
  <c r="BJ34" i="1"/>
  <c r="AQ35" i="1"/>
  <c r="K35" i="1"/>
  <c r="AU35" i="1"/>
  <c r="AT35" i="1"/>
  <c r="AS35" i="1"/>
  <c r="AR35" i="1"/>
  <c r="R35" i="1"/>
  <c r="AV35" i="1"/>
  <c r="P35" i="1"/>
  <c r="AW35" i="1"/>
  <c r="AX35" i="1"/>
  <c r="AY35" i="1"/>
  <c r="BB35" i="1"/>
  <c r="T35" i="1"/>
  <c r="L35" i="1"/>
  <c r="BE35" i="1"/>
  <c r="M35" i="1"/>
  <c r="N35" i="1"/>
  <c r="BC35" i="1"/>
  <c r="O35" i="1"/>
  <c r="AZ35" i="1"/>
  <c r="BA35" i="1"/>
  <c r="BD35" i="1"/>
  <c r="BF35" i="1"/>
  <c r="BG35" i="1"/>
  <c r="BH35" i="1"/>
  <c r="BI35" i="1"/>
  <c r="BJ35" i="1"/>
  <c r="AQ36" i="1"/>
  <c r="K36" i="1"/>
  <c r="AU36" i="1"/>
  <c r="AT36" i="1"/>
  <c r="AS36" i="1"/>
  <c r="AR36" i="1"/>
  <c r="R36" i="1"/>
  <c r="AV36" i="1"/>
  <c r="P36" i="1"/>
  <c r="AW36" i="1"/>
  <c r="AX36" i="1"/>
  <c r="AY36" i="1"/>
  <c r="BB36" i="1"/>
  <c r="T36" i="1"/>
  <c r="L36" i="1"/>
  <c r="BE36" i="1"/>
  <c r="M36" i="1"/>
  <c r="N36" i="1"/>
  <c r="BC36" i="1"/>
  <c r="O36" i="1"/>
  <c r="AZ36" i="1"/>
  <c r="BA36" i="1"/>
  <c r="BD36" i="1"/>
  <c r="BF36" i="1"/>
  <c r="BG36" i="1"/>
  <c r="BH36" i="1"/>
  <c r="BI36" i="1"/>
  <c r="BJ36" i="1"/>
  <c r="AQ37" i="1"/>
  <c r="K37" i="1"/>
  <c r="AU37" i="1"/>
  <c r="AT37" i="1"/>
  <c r="AS37" i="1"/>
  <c r="AR37" i="1"/>
  <c r="R37" i="1"/>
  <c r="AV37" i="1"/>
  <c r="P37" i="1"/>
  <c r="AW37" i="1"/>
  <c r="AX37" i="1"/>
  <c r="AY37" i="1"/>
  <c r="BB37" i="1"/>
  <c r="T37" i="1"/>
  <c r="L37" i="1"/>
  <c r="BE37" i="1"/>
  <c r="M37" i="1"/>
  <c r="N37" i="1"/>
  <c r="BC37" i="1"/>
  <c r="O37" i="1"/>
  <c r="AZ37" i="1"/>
  <c r="BA37" i="1"/>
  <c r="BD37" i="1"/>
  <c r="BF37" i="1"/>
  <c r="BG37" i="1"/>
  <c r="BH37" i="1"/>
  <c r="BI37" i="1"/>
  <c r="BJ37" i="1"/>
  <c r="AQ38" i="1"/>
  <c r="K38" i="1"/>
  <c r="AU38" i="1"/>
  <c r="AT38" i="1"/>
  <c r="AS38" i="1"/>
  <c r="AR38" i="1"/>
  <c r="R38" i="1"/>
  <c r="AV38" i="1"/>
  <c r="P38" i="1"/>
  <c r="AW38" i="1"/>
  <c r="AX38" i="1"/>
  <c r="AY38" i="1"/>
  <c r="BB38" i="1"/>
  <c r="T38" i="1"/>
  <c r="L38" i="1"/>
  <c r="BE38" i="1"/>
  <c r="M38" i="1"/>
  <c r="N38" i="1"/>
  <c r="BC38" i="1"/>
  <c r="O38" i="1"/>
  <c r="AZ38" i="1"/>
  <c r="BA38" i="1"/>
  <c r="BD38" i="1"/>
  <c r="BF38" i="1"/>
  <c r="BG38" i="1"/>
  <c r="BH38" i="1"/>
  <c r="BI38" i="1"/>
  <c r="BJ38" i="1"/>
  <c r="AQ39" i="1"/>
  <c r="K39" i="1"/>
  <c r="AU39" i="1"/>
  <c r="AT39" i="1"/>
  <c r="AS39" i="1"/>
  <c r="AR39" i="1"/>
  <c r="R39" i="1"/>
  <c r="AV39" i="1"/>
  <c r="P39" i="1"/>
  <c r="AW39" i="1"/>
  <c r="AX39" i="1"/>
  <c r="AY39" i="1"/>
  <c r="BB39" i="1"/>
  <c r="T39" i="1"/>
  <c r="L39" i="1"/>
  <c r="BE39" i="1"/>
  <c r="M39" i="1"/>
  <c r="N39" i="1"/>
  <c r="BC39" i="1"/>
  <c r="O39" i="1"/>
  <c r="AZ39" i="1"/>
  <c r="BA39" i="1"/>
  <c r="BD39" i="1"/>
  <c r="BF39" i="1"/>
  <c r="BG39" i="1"/>
  <c r="BH39" i="1"/>
  <c r="BI39" i="1"/>
  <c r="BJ39" i="1"/>
  <c r="AQ40" i="1"/>
  <c r="K40" i="1"/>
  <c r="AU40" i="1"/>
  <c r="AT40" i="1"/>
  <c r="AS40" i="1"/>
  <c r="AR40" i="1"/>
  <c r="R40" i="1"/>
  <c r="AV40" i="1"/>
  <c r="P40" i="1"/>
  <c r="AW40" i="1"/>
  <c r="AX40" i="1"/>
  <c r="AY40" i="1"/>
  <c r="BB40" i="1"/>
  <c r="T40" i="1"/>
  <c r="L40" i="1"/>
  <c r="BE40" i="1"/>
  <c r="M40" i="1"/>
  <c r="N40" i="1"/>
  <c r="BC40" i="1"/>
  <c r="O40" i="1"/>
  <c r="AZ40" i="1"/>
  <c r="BA40" i="1"/>
  <c r="BD40" i="1"/>
  <c r="BF40" i="1"/>
  <c r="BG40" i="1"/>
  <c r="BH40" i="1"/>
  <c r="BI40" i="1"/>
  <c r="BJ40" i="1"/>
  <c r="AQ41" i="1"/>
  <c r="K41" i="1"/>
  <c r="AU41" i="1"/>
  <c r="AT41" i="1"/>
  <c r="AS41" i="1"/>
  <c r="AR41" i="1"/>
  <c r="R41" i="1"/>
  <c r="AV41" i="1"/>
  <c r="P41" i="1"/>
  <c r="AW41" i="1"/>
  <c r="AX41" i="1"/>
  <c r="AY41" i="1"/>
  <c r="BB41" i="1"/>
  <c r="T41" i="1"/>
  <c r="L41" i="1"/>
  <c r="BE41" i="1"/>
  <c r="M41" i="1"/>
  <c r="N41" i="1"/>
  <c r="BC41" i="1"/>
  <c r="O41" i="1"/>
  <c r="AZ41" i="1"/>
  <c r="BA41" i="1"/>
  <c r="BD41" i="1"/>
  <c r="BF41" i="1"/>
  <c r="BG41" i="1"/>
  <c r="BH41" i="1"/>
  <c r="BI41" i="1"/>
  <c r="BJ41" i="1"/>
  <c r="AQ42" i="1"/>
  <c r="K42" i="1"/>
  <c r="AU42" i="1"/>
  <c r="AT42" i="1"/>
  <c r="AS42" i="1"/>
  <c r="AR42" i="1"/>
  <c r="R42" i="1"/>
  <c r="AV42" i="1"/>
  <c r="P42" i="1"/>
  <c r="AW42" i="1"/>
  <c r="AX42" i="1"/>
  <c r="AY42" i="1"/>
  <c r="BB42" i="1"/>
  <c r="T42" i="1"/>
  <c r="L42" i="1"/>
  <c r="BE42" i="1"/>
  <c r="M42" i="1"/>
  <c r="N42" i="1"/>
  <c r="BC42" i="1"/>
  <c r="O42" i="1"/>
  <c r="AZ42" i="1"/>
  <c r="BA42" i="1"/>
  <c r="BD42" i="1"/>
  <c r="BF42" i="1"/>
  <c r="BG42" i="1"/>
  <c r="BH42" i="1"/>
  <c r="BI42" i="1"/>
  <c r="BJ42" i="1"/>
  <c r="AQ43" i="1"/>
  <c r="K43" i="1"/>
  <c r="AU43" i="1"/>
  <c r="AT43" i="1"/>
  <c r="AS43" i="1"/>
  <c r="AR43" i="1"/>
  <c r="R43" i="1"/>
  <c r="AV43" i="1"/>
  <c r="P43" i="1"/>
  <c r="AW43" i="1"/>
  <c r="AX43" i="1"/>
  <c r="AY43" i="1"/>
  <c r="BB43" i="1"/>
  <c r="T43" i="1"/>
  <c r="L43" i="1"/>
  <c r="BE43" i="1"/>
  <c r="M43" i="1"/>
  <c r="N43" i="1"/>
  <c r="BC43" i="1"/>
  <c r="O43" i="1"/>
  <c r="AZ43" i="1"/>
  <c r="BA43" i="1"/>
  <c r="BD43" i="1"/>
  <c r="BF43" i="1"/>
  <c r="BG43" i="1"/>
  <c r="BH43" i="1"/>
  <c r="BI43" i="1"/>
  <c r="BJ43" i="1"/>
  <c r="AQ44" i="1"/>
  <c r="K44" i="1"/>
  <c r="AU44" i="1"/>
  <c r="AT44" i="1"/>
  <c r="AS44" i="1"/>
  <c r="AR44" i="1"/>
  <c r="R44" i="1"/>
  <c r="AV44" i="1"/>
  <c r="P44" i="1"/>
  <c r="AW44" i="1"/>
  <c r="AX44" i="1"/>
  <c r="AY44" i="1"/>
  <c r="BB44" i="1"/>
  <c r="T44" i="1"/>
  <c r="L44" i="1"/>
  <c r="BE44" i="1"/>
  <c r="M44" i="1"/>
  <c r="N44" i="1"/>
  <c r="BC44" i="1"/>
  <c r="O44" i="1"/>
  <c r="AZ44" i="1"/>
  <c r="BA44" i="1"/>
  <c r="BD44" i="1"/>
  <c r="BF44" i="1"/>
  <c r="BG44" i="1"/>
  <c r="BH44" i="1"/>
  <c r="BI44" i="1"/>
  <c r="BJ44" i="1"/>
  <c r="AQ45" i="1"/>
  <c r="K45" i="1"/>
  <c r="AU45" i="1"/>
  <c r="AT45" i="1"/>
  <c r="AS45" i="1"/>
  <c r="AR45" i="1"/>
  <c r="R45" i="1"/>
  <c r="AV45" i="1"/>
  <c r="P45" i="1"/>
  <c r="AW45" i="1"/>
  <c r="AX45" i="1"/>
  <c r="AY45" i="1"/>
  <c r="BB45" i="1"/>
  <c r="T45" i="1"/>
  <c r="L45" i="1"/>
  <c r="BE45" i="1"/>
  <c r="M45" i="1"/>
  <c r="N45" i="1"/>
  <c r="BC45" i="1"/>
  <c r="O45" i="1"/>
  <c r="AZ45" i="1"/>
  <c r="BA45" i="1"/>
  <c r="BD45" i="1"/>
  <c r="BF45" i="1"/>
  <c r="BG45" i="1"/>
  <c r="BH45" i="1"/>
  <c r="BI45" i="1"/>
  <c r="BJ45" i="1"/>
  <c r="AQ46" i="1"/>
  <c r="K46" i="1"/>
  <c r="AU46" i="1"/>
  <c r="AT46" i="1"/>
  <c r="AS46" i="1"/>
  <c r="AR46" i="1"/>
  <c r="R46" i="1"/>
  <c r="AV46" i="1"/>
  <c r="P46" i="1"/>
  <c r="AW46" i="1"/>
  <c r="AX46" i="1"/>
  <c r="AY46" i="1"/>
  <c r="BB46" i="1"/>
  <c r="T46" i="1"/>
  <c r="L46" i="1"/>
  <c r="BE46" i="1"/>
  <c r="M46" i="1"/>
  <c r="N46" i="1"/>
  <c r="BC46" i="1"/>
  <c r="O46" i="1"/>
  <c r="AZ46" i="1"/>
  <c r="BA46" i="1"/>
  <c r="BD46" i="1"/>
  <c r="BF46" i="1"/>
  <c r="BG46" i="1"/>
  <c r="BH46" i="1"/>
  <c r="BI46" i="1"/>
  <c r="BJ46" i="1"/>
  <c r="AQ47" i="1"/>
  <c r="K47" i="1"/>
  <c r="AU47" i="1"/>
  <c r="AT47" i="1"/>
  <c r="AS47" i="1"/>
  <c r="AR47" i="1"/>
  <c r="R47" i="1"/>
  <c r="AV47" i="1"/>
  <c r="P47" i="1"/>
  <c r="AW47" i="1"/>
  <c r="AX47" i="1"/>
  <c r="AY47" i="1"/>
  <c r="BB47" i="1"/>
  <c r="T47" i="1"/>
  <c r="L47" i="1"/>
  <c r="BE47" i="1"/>
  <c r="M47" i="1"/>
  <c r="N47" i="1"/>
  <c r="BC47" i="1"/>
  <c r="O47" i="1"/>
  <c r="AZ47" i="1"/>
  <c r="BA47" i="1"/>
  <c r="BD47" i="1"/>
  <c r="BF47" i="1"/>
  <c r="BG47" i="1"/>
  <c r="BH47" i="1"/>
  <c r="BI47" i="1"/>
  <c r="BJ47" i="1"/>
  <c r="AQ48" i="1"/>
  <c r="K48" i="1"/>
  <c r="AU48" i="1"/>
  <c r="AT48" i="1"/>
  <c r="AS48" i="1"/>
  <c r="AR48" i="1"/>
  <c r="R48" i="1"/>
  <c r="AV48" i="1"/>
  <c r="P48" i="1"/>
  <c r="AW48" i="1"/>
  <c r="AX48" i="1"/>
  <c r="AY48" i="1"/>
  <c r="BB48" i="1"/>
  <c r="T48" i="1"/>
  <c r="L48" i="1"/>
  <c r="BE48" i="1"/>
  <c r="M48" i="1"/>
  <c r="N48" i="1"/>
  <c r="BC48" i="1"/>
  <c r="O48" i="1"/>
  <c r="AZ48" i="1"/>
  <c r="BA48" i="1"/>
  <c r="BD48" i="1"/>
  <c r="BF48" i="1"/>
  <c r="BG48" i="1"/>
  <c r="BH48" i="1"/>
  <c r="BI48" i="1"/>
  <c r="BJ48" i="1"/>
  <c r="AQ49" i="1"/>
  <c r="K49" i="1"/>
  <c r="AU49" i="1"/>
  <c r="AT49" i="1"/>
  <c r="AS49" i="1"/>
  <c r="AR49" i="1"/>
  <c r="R49" i="1"/>
  <c r="AV49" i="1"/>
  <c r="P49" i="1"/>
  <c r="AW49" i="1"/>
  <c r="AX49" i="1"/>
  <c r="AY49" i="1"/>
  <c r="BB49" i="1"/>
  <c r="T49" i="1"/>
  <c r="L49" i="1"/>
  <c r="BE49" i="1"/>
  <c r="M49" i="1"/>
  <c r="N49" i="1"/>
  <c r="BC49" i="1"/>
  <c r="O49" i="1"/>
  <c r="AZ49" i="1"/>
  <c r="BA49" i="1"/>
  <c r="BD49" i="1"/>
  <c r="BF49" i="1"/>
  <c r="BG49" i="1"/>
  <c r="BH49" i="1"/>
  <c r="BI49" i="1"/>
  <c r="BJ49" i="1"/>
  <c r="AQ50" i="1"/>
  <c r="K50" i="1"/>
  <c r="AU50" i="1"/>
  <c r="AT50" i="1"/>
  <c r="AS50" i="1"/>
  <c r="AR50" i="1"/>
  <c r="R50" i="1"/>
  <c r="AV50" i="1"/>
  <c r="P50" i="1"/>
  <c r="AW50" i="1"/>
  <c r="AX50" i="1"/>
  <c r="AY50" i="1"/>
  <c r="BB50" i="1"/>
  <c r="T50" i="1"/>
  <c r="L50" i="1"/>
  <c r="BE50" i="1"/>
  <c r="M50" i="1"/>
  <c r="N50" i="1"/>
  <c r="BC50" i="1"/>
  <c r="O50" i="1"/>
  <c r="AZ50" i="1"/>
  <c r="BA50" i="1"/>
  <c r="BD50" i="1"/>
  <c r="BF50" i="1"/>
  <c r="BG50" i="1"/>
  <c r="BH50" i="1"/>
  <c r="BI50" i="1"/>
  <c r="BJ50" i="1"/>
  <c r="AQ51" i="1"/>
  <c r="K51" i="1"/>
  <c r="AU51" i="1"/>
  <c r="AT51" i="1"/>
  <c r="AS51" i="1"/>
  <c r="AR51" i="1"/>
  <c r="R51" i="1"/>
  <c r="AV51" i="1"/>
  <c r="P51" i="1"/>
  <c r="AW51" i="1"/>
  <c r="AX51" i="1"/>
  <c r="AY51" i="1"/>
  <c r="BB51" i="1"/>
  <c r="T51" i="1"/>
  <c r="L51" i="1"/>
  <c r="BE51" i="1"/>
  <c r="M51" i="1"/>
  <c r="N51" i="1"/>
  <c r="BC51" i="1"/>
  <c r="O51" i="1"/>
  <c r="AZ51" i="1"/>
  <c r="BA51" i="1"/>
  <c r="BD51" i="1"/>
  <c r="BF51" i="1"/>
  <c r="BG51" i="1"/>
  <c r="BH51" i="1"/>
  <c r="BI51" i="1"/>
  <c r="BJ51" i="1"/>
  <c r="AQ52" i="1"/>
  <c r="K52" i="1"/>
  <c r="AU52" i="1"/>
  <c r="AT52" i="1"/>
  <c r="AS52" i="1"/>
  <c r="AR52" i="1"/>
  <c r="R52" i="1"/>
  <c r="AV52" i="1"/>
  <c r="P52" i="1"/>
  <c r="AW52" i="1"/>
  <c r="AX52" i="1"/>
  <c r="AY52" i="1"/>
  <c r="BB52" i="1"/>
  <c r="T52" i="1"/>
  <c r="L52" i="1"/>
  <c r="BE52" i="1"/>
  <c r="M52" i="1"/>
  <c r="N52" i="1"/>
  <c r="BC52" i="1"/>
  <c r="O52" i="1"/>
  <c r="AZ52" i="1"/>
  <c r="BA52" i="1"/>
  <c r="BD52" i="1"/>
  <c r="BF52" i="1"/>
  <c r="BG52" i="1"/>
  <c r="BH52" i="1"/>
  <c r="BI52" i="1"/>
  <c r="BJ52" i="1"/>
  <c r="AQ53" i="1"/>
  <c r="K53" i="1"/>
  <c r="AU53" i="1"/>
  <c r="AT53" i="1"/>
  <c r="AS53" i="1"/>
  <c r="AR53" i="1"/>
  <c r="R53" i="1"/>
  <c r="AV53" i="1"/>
  <c r="P53" i="1"/>
  <c r="AW53" i="1"/>
  <c r="AX53" i="1"/>
  <c r="AY53" i="1"/>
  <c r="BB53" i="1"/>
  <c r="T53" i="1"/>
  <c r="L53" i="1"/>
  <c r="BE53" i="1"/>
  <c r="M53" i="1"/>
  <c r="N53" i="1"/>
  <c r="BC53" i="1"/>
  <c r="O53" i="1"/>
  <c r="AZ53" i="1"/>
  <c r="BA53" i="1"/>
  <c r="BD53" i="1"/>
  <c r="BF53" i="1"/>
  <c r="BG53" i="1"/>
  <c r="BH53" i="1"/>
  <c r="BI53" i="1"/>
  <c r="BJ53" i="1"/>
  <c r="AQ54" i="1"/>
  <c r="K54" i="1"/>
  <c r="AU54" i="1"/>
  <c r="AT54" i="1"/>
  <c r="AS54" i="1"/>
  <c r="AR54" i="1"/>
  <c r="R54" i="1"/>
  <c r="AV54" i="1"/>
  <c r="P54" i="1"/>
  <c r="AW54" i="1"/>
  <c r="AX54" i="1"/>
  <c r="AY54" i="1"/>
  <c r="BB54" i="1"/>
  <c r="T54" i="1"/>
  <c r="L54" i="1"/>
  <c r="BE54" i="1"/>
  <c r="M54" i="1"/>
  <c r="N54" i="1"/>
  <c r="BC54" i="1"/>
  <c r="O54" i="1"/>
  <c r="AZ54" i="1"/>
  <c r="BA54" i="1"/>
  <c r="BD54" i="1"/>
  <c r="BF54" i="1"/>
  <c r="BG54" i="1"/>
  <c r="BH54" i="1"/>
  <c r="BI54" i="1"/>
  <c r="BJ54" i="1"/>
  <c r="AQ55" i="1"/>
  <c r="K55" i="1"/>
  <c r="AU55" i="1"/>
  <c r="AT55" i="1"/>
  <c r="AS55" i="1"/>
  <c r="AR55" i="1"/>
  <c r="R55" i="1"/>
  <c r="AV55" i="1"/>
  <c r="P55" i="1"/>
  <c r="AW55" i="1"/>
  <c r="AX55" i="1"/>
  <c r="AY55" i="1"/>
  <c r="BB55" i="1"/>
  <c r="T55" i="1"/>
  <c r="L55" i="1"/>
  <c r="BE55" i="1"/>
  <c r="M55" i="1"/>
  <c r="N55" i="1"/>
  <c r="BC55" i="1"/>
  <c r="O55" i="1"/>
  <c r="AZ55" i="1"/>
  <c r="BA55" i="1"/>
  <c r="BD55" i="1"/>
  <c r="BF55" i="1"/>
  <c r="BG55" i="1"/>
  <c r="BH55" i="1"/>
  <c r="BI55" i="1"/>
  <c r="BJ55" i="1"/>
  <c r="AQ56" i="1"/>
  <c r="K56" i="1"/>
  <c r="AU56" i="1"/>
  <c r="AT56" i="1"/>
  <c r="AS56" i="1"/>
  <c r="AR56" i="1"/>
  <c r="R56" i="1"/>
  <c r="AV56" i="1"/>
  <c r="P56" i="1"/>
  <c r="AW56" i="1"/>
  <c r="AX56" i="1"/>
  <c r="AY56" i="1"/>
  <c r="BB56" i="1"/>
  <c r="T56" i="1"/>
  <c r="L56" i="1"/>
  <c r="BE56" i="1"/>
  <c r="M56" i="1"/>
  <c r="N56" i="1"/>
  <c r="BC56" i="1"/>
  <c r="O56" i="1"/>
  <c r="AZ56" i="1"/>
  <c r="BA56" i="1"/>
  <c r="BD56" i="1"/>
  <c r="BF56" i="1"/>
  <c r="BG56" i="1"/>
  <c r="BH56" i="1"/>
  <c r="BI56" i="1"/>
  <c r="BJ56" i="1"/>
  <c r="AQ57" i="1"/>
  <c r="K57" i="1"/>
  <c r="AU57" i="1"/>
  <c r="AT57" i="1"/>
  <c r="AS57" i="1"/>
  <c r="AR57" i="1"/>
  <c r="R57" i="1"/>
  <c r="AV57" i="1"/>
  <c r="P57" i="1"/>
  <c r="AW57" i="1"/>
  <c r="AX57" i="1"/>
  <c r="AY57" i="1"/>
  <c r="BB57" i="1"/>
  <c r="T57" i="1"/>
  <c r="L57" i="1"/>
  <c r="BE57" i="1"/>
  <c r="M57" i="1"/>
  <c r="N57" i="1"/>
  <c r="BC57" i="1"/>
  <c r="O57" i="1"/>
  <c r="AZ57" i="1"/>
  <c r="BA57" i="1"/>
  <c r="BD57" i="1"/>
  <c r="BF57" i="1"/>
  <c r="BG57" i="1"/>
  <c r="BH57" i="1"/>
  <c r="BI57" i="1"/>
  <c r="BJ57" i="1"/>
  <c r="AQ58" i="1"/>
  <c r="K58" i="1"/>
  <c r="AU58" i="1"/>
  <c r="AT58" i="1"/>
  <c r="AS58" i="1"/>
  <c r="AR58" i="1"/>
  <c r="R58" i="1"/>
  <c r="AV58" i="1"/>
  <c r="P58" i="1"/>
  <c r="AW58" i="1"/>
  <c r="AX58" i="1"/>
  <c r="AY58" i="1"/>
  <c r="BB58" i="1"/>
  <c r="T58" i="1"/>
  <c r="L58" i="1"/>
  <c r="BE58" i="1"/>
  <c r="M58" i="1"/>
  <c r="N58" i="1"/>
  <c r="BC58" i="1"/>
  <c r="O58" i="1"/>
  <c r="AZ58" i="1"/>
  <c r="BA58" i="1"/>
  <c r="BD58" i="1"/>
  <c r="BF58" i="1"/>
  <c r="BG58" i="1"/>
  <c r="BH58" i="1"/>
  <c r="BI58" i="1"/>
  <c r="BJ58" i="1"/>
  <c r="AQ59" i="1"/>
  <c r="K59" i="1"/>
  <c r="AU59" i="1"/>
  <c r="AT59" i="1"/>
  <c r="AS59" i="1"/>
  <c r="AR59" i="1"/>
  <c r="R59" i="1"/>
  <c r="AV59" i="1"/>
  <c r="P59" i="1"/>
  <c r="AW59" i="1"/>
  <c r="AX59" i="1"/>
  <c r="AY59" i="1"/>
  <c r="BB59" i="1"/>
  <c r="T59" i="1"/>
  <c r="L59" i="1"/>
  <c r="BE59" i="1"/>
  <c r="M59" i="1"/>
  <c r="N59" i="1"/>
  <c r="BC59" i="1"/>
  <c r="O59" i="1"/>
  <c r="AZ59" i="1"/>
  <c r="BA59" i="1"/>
  <c r="BD59" i="1"/>
  <c r="BF59" i="1"/>
  <c r="BG59" i="1"/>
  <c r="BH59" i="1"/>
  <c r="BI59" i="1"/>
  <c r="BJ59" i="1"/>
  <c r="AQ60" i="1"/>
  <c r="K60" i="1"/>
  <c r="AU60" i="1"/>
  <c r="AT60" i="1"/>
  <c r="AS60" i="1"/>
  <c r="AR60" i="1"/>
  <c r="R60" i="1"/>
  <c r="AV60" i="1"/>
  <c r="P60" i="1"/>
  <c r="AW60" i="1"/>
  <c r="AX60" i="1"/>
  <c r="AY60" i="1"/>
  <c r="BB60" i="1"/>
  <c r="T60" i="1"/>
  <c r="L60" i="1"/>
  <c r="BE60" i="1"/>
  <c r="M60" i="1"/>
  <c r="N60" i="1"/>
  <c r="BC60" i="1"/>
  <c r="O60" i="1"/>
  <c r="AZ60" i="1"/>
  <c r="BA60" i="1"/>
  <c r="BD60" i="1"/>
  <c r="BF60" i="1"/>
  <c r="BG60" i="1"/>
  <c r="BH60" i="1"/>
  <c r="BI60" i="1"/>
  <c r="BJ60" i="1"/>
  <c r="AQ61" i="1"/>
  <c r="K61" i="1"/>
  <c r="AU61" i="1"/>
  <c r="AT61" i="1"/>
  <c r="AS61" i="1"/>
  <c r="AR61" i="1"/>
  <c r="R61" i="1"/>
  <c r="AV61" i="1"/>
  <c r="P61" i="1"/>
  <c r="AW61" i="1"/>
  <c r="AX61" i="1"/>
  <c r="AY61" i="1"/>
  <c r="BB61" i="1"/>
  <c r="T61" i="1"/>
  <c r="L61" i="1"/>
  <c r="BE61" i="1"/>
  <c r="M61" i="1"/>
  <c r="N61" i="1"/>
  <c r="BC61" i="1"/>
  <c r="O61" i="1"/>
  <c r="AZ61" i="1"/>
  <c r="BA61" i="1"/>
  <c r="BD61" i="1"/>
  <c r="BF61" i="1"/>
  <c r="BG61" i="1"/>
  <c r="BH61" i="1"/>
  <c r="BI61" i="1"/>
  <c r="BJ61" i="1"/>
  <c r="AQ62" i="1"/>
  <c r="K62" i="1"/>
  <c r="AU62" i="1"/>
  <c r="AT62" i="1"/>
  <c r="AS62" i="1"/>
  <c r="AR62" i="1"/>
  <c r="R62" i="1"/>
  <c r="AV62" i="1"/>
  <c r="P62" i="1"/>
  <c r="AW62" i="1"/>
  <c r="AX62" i="1"/>
  <c r="AY62" i="1"/>
  <c r="BB62" i="1"/>
  <c r="T62" i="1"/>
  <c r="L62" i="1"/>
  <c r="BE62" i="1"/>
  <c r="M62" i="1"/>
  <c r="N62" i="1"/>
  <c r="BC62" i="1"/>
  <c r="O62" i="1"/>
  <c r="AZ62" i="1"/>
  <c r="BA62" i="1"/>
  <c r="BD62" i="1"/>
  <c r="BF62" i="1"/>
  <c r="BG62" i="1"/>
  <c r="BH62" i="1"/>
  <c r="BI62" i="1"/>
  <c r="BJ62" i="1"/>
  <c r="AQ63" i="1"/>
  <c r="K63" i="1"/>
  <c r="AU63" i="1"/>
  <c r="AT63" i="1"/>
  <c r="AS63" i="1"/>
  <c r="AR63" i="1"/>
  <c r="R63" i="1"/>
  <c r="AV63" i="1"/>
  <c r="P63" i="1"/>
  <c r="AW63" i="1"/>
  <c r="AX63" i="1"/>
  <c r="AY63" i="1"/>
  <c r="BB63" i="1"/>
  <c r="T63" i="1"/>
  <c r="L63" i="1"/>
  <c r="BE63" i="1"/>
  <c r="M63" i="1"/>
  <c r="N63" i="1"/>
  <c r="BC63" i="1"/>
  <c r="O63" i="1"/>
  <c r="AZ63" i="1"/>
  <c r="BA63" i="1"/>
  <c r="BD63" i="1"/>
  <c r="BF63" i="1"/>
  <c r="BG63" i="1"/>
  <c r="BH63" i="1"/>
  <c r="BI63" i="1"/>
  <c r="BJ63" i="1"/>
  <c r="AQ64" i="1"/>
  <c r="K64" i="1"/>
  <c r="AU64" i="1"/>
  <c r="AT64" i="1"/>
  <c r="AS64" i="1"/>
  <c r="AR64" i="1"/>
  <c r="R64" i="1"/>
  <c r="AV64" i="1"/>
  <c r="P64" i="1"/>
  <c r="AW64" i="1"/>
  <c r="AX64" i="1"/>
  <c r="AY64" i="1"/>
  <c r="BB64" i="1"/>
  <c r="T64" i="1"/>
  <c r="L64" i="1"/>
  <c r="BE64" i="1"/>
  <c r="M64" i="1"/>
  <c r="N64" i="1"/>
  <c r="BC64" i="1"/>
  <c r="O64" i="1"/>
  <c r="AZ64" i="1"/>
  <c r="BA64" i="1"/>
  <c r="BD64" i="1"/>
  <c r="BF64" i="1"/>
  <c r="BG64" i="1"/>
  <c r="BH64" i="1"/>
  <c r="BI64" i="1"/>
  <c r="BJ64" i="1"/>
  <c r="AQ65" i="1"/>
  <c r="K65" i="1"/>
  <c r="AU65" i="1"/>
  <c r="AT65" i="1"/>
  <c r="AS65" i="1"/>
  <c r="AR65" i="1"/>
  <c r="R65" i="1"/>
  <c r="AV65" i="1"/>
  <c r="P65" i="1"/>
  <c r="AW65" i="1"/>
  <c r="AX65" i="1"/>
  <c r="AY65" i="1"/>
  <c r="BB65" i="1"/>
  <c r="T65" i="1"/>
  <c r="L65" i="1"/>
  <c r="BE65" i="1"/>
  <c r="M65" i="1"/>
  <c r="N65" i="1"/>
  <c r="BC65" i="1"/>
  <c r="O65" i="1"/>
  <c r="AZ65" i="1"/>
  <c r="BA65" i="1"/>
  <c r="BD65" i="1"/>
  <c r="BF65" i="1"/>
  <c r="BG65" i="1"/>
  <c r="BH65" i="1"/>
  <c r="BI65" i="1"/>
  <c r="BJ65" i="1"/>
</calcChain>
</file>

<file path=xl/sharedStrings.xml><?xml version="1.0" encoding="utf-8"?>
<sst xmlns="http://schemas.openxmlformats.org/spreadsheetml/2006/main" count="357" uniqueCount="140">
  <si>
    <t>OPEN 6.1.4</t>
  </si>
  <si>
    <t>Wed May 13 2015 07:30:11</t>
  </si>
  <si>
    <t>Unit=</t>
  </si>
  <si>
    <t>PSC-3149</t>
  </si>
  <si>
    <t>LightSource=</t>
  </si>
  <si>
    <t>Sun+Sky</t>
  </si>
  <si>
    <t>Config=</t>
  </si>
  <si>
    <t>/User/Configs/UserPrefs/Tres Rios official.xml</t>
  </si>
  <si>
    <t>Remark=</t>
  </si>
  <si>
    <t>lovely am!</t>
  </si>
  <si>
    <t>Obs</t>
  </si>
  <si>
    <t>HHMMSS</t>
  </si>
  <si>
    <t>transect</t>
  </si>
  <si>
    <t>quad</t>
  </si>
  <si>
    <t>section</t>
  </si>
  <si>
    <t>plant sp</t>
  </si>
  <si>
    <t>aux2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</si>
  <si>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</si>
  <si>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</si>
  <si>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</si>
  <si>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</si>
  <si>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</si>
  <si>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</si>
  <si>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</si>
  <si>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</si>
  <si>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</si>
  <si>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</si>
  <si>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</si>
  <si>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</si>
  <si>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</si>
  <si>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</si>
  <si>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</si>
  <si>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</si>
  <si>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</si>
  <si>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</si>
  <si>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</si>
  <si>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</si>
  <si>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</si>
  <si>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</si>
  <si>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</si>
  <si>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</si>
  <si>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</si>
  <si>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</si>
  <si>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</si>
  <si>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</si>
  <si>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</si>
  <si>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</si>
  <si>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</si>
  <si>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</si>
  <si>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</si>
  <si>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</si>
  <si>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</si>
  <si>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</si>
  <si>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</si>
  <si>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</si>
  <si>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</si>
  <si>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</si>
  <si>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</si>
  <si>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</si>
  <si>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</si>
  <si>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</si>
  <si>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</si>
  <si>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</si>
  <si>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</si>
  <si>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</si>
  <si>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</si>
  <si>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</si>
  <si>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</si>
  <si>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</si>
  <si>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</si>
  <si>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</si>
  <si>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</si>
  <si>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</si>
  <si>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07:42:47</t>
  </si>
  <si>
    <t>boardwalk</t>
  </si>
  <si>
    <t>200</t>
  </si>
  <si>
    <t>typ</t>
  </si>
  <si>
    <t>07:44:49</t>
  </si>
  <si>
    <t>150</t>
  </si>
  <si>
    <t>07:50:36</t>
  </si>
  <si>
    <t>100</t>
  </si>
  <si>
    <t>07:53:56</t>
  </si>
  <si>
    <t>300</t>
  </si>
  <si>
    <t>07:55:45</t>
  </si>
  <si>
    <t>250</t>
  </si>
  <si>
    <t>07:57:49</t>
  </si>
  <si>
    <t>08:00:33</t>
  </si>
  <si>
    <t>scal</t>
  </si>
  <si>
    <t>08:05:34</t>
  </si>
  <si>
    <t>08:07:27</t>
  </si>
  <si>
    <t>08:10:19</t>
  </si>
  <si>
    <t>sac/stab</t>
  </si>
  <si>
    <t>08:12:55</t>
  </si>
  <si>
    <t>08:14:41</t>
  </si>
  <si>
    <t>08:17:32</t>
  </si>
  <si>
    <t>08:20:03</t>
  </si>
  <si>
    <t>08:22:28</t>
  </si>
  <si>
    <t>08:24:13</t>
  </si>
  <si>
    <t>08:25:49</t>
  </si>
  <si>
    <t>08:28:15</t>
  </si>
  <si>
    <t>08:30:16</t>
  </si>
  <si>
    <t>08:32:14</t>
  </si>
  <si>
    <t>08:34:39</t>
  </si>
  <si>
    <t>08:36:47</t>
  </si>
  <si>
    <t>08:38:53</t>
  </si>
  <si>
    <t>08:41:23</t>
  </si>
  <si>
    <t>08:42:57</t>
  </si>
  <si>
    <t>08:45:08</t>
  </si>
  <si>
    <t>08:47:36</t>
  </si>
  <si>
    <t>08:49:29</t>
  </si>
  <si>
    <t>08:51:31</t>
  </si>
  <si>
    <t>50</t>
  </si>
  <si>
    <t>09:18:41</t>
  </si>
  <si>
    <t>09:20:39</t>
  </si>
  <si>
    <t>09:23:18</t>
  </si>
  <si>
    <t>09:25:00</t>
  </si>
  <si>
    <t>09:28:00</t>
  </si>
  <si>
    <t>09:30:08</t>
  </si>
  <si>
    <t>09:33:19</t>
  </si>
  <si>
    <t>09:35:10</t>
  </si>
  <si>
    <t>09:37:28</t>
  </si>
  <si>
    <t>09:39:36</t>
  </si>
  <si>
    <t>09:42:43</t>
  </si>
  <si>
    <t>09:45:02</t>
  </si>
  <si>
    <t>09:48:19</t>
  </si>
  <si>
    <t>09:51:31</t>
  </si>
  <si>
    <t>09:53:40</t>
  </si>
  <si>
    <t>09:55:21</t>
  </si>
  <si>
    <t>09:57:24</t>
  </si>
  <si>
    <t>10:15:27</t>
  </si>
  <si>
    <t>10:17:42</t>
  </si>
  <si>
    <t>10:19:59</t>
  </si>
  <si>
    <t>10:21:55</t>
  </si>
  <si>
    <t>10:24:42</t>
  </si>
  <si>
    <t>10:27:06</t>
  </si>
  <si>
    <t>10:28:52</t>
  </si>
  <si>
    <t>10:31:27</t>
  </si>
  <si>
    <t>10:33:24</t>
  </si>
  <si>
    <t>10:35:03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</si>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</sst>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5"/>
  <sheetViews>
    <sheetView tabSelected="1" workbookViewId="0">
      <selection activeCell="A10" sqref="A10:XFD65"/>
    </sheetView>
  </sheetViews>
  <sheetFormatPr baseColWidth="10" defaultRowHeight="15" x14ac:dyDescent="0"/>
  <sheetData>
    <row r="1" spans="1:62">
      <c r="A1" s="1" t="s">
        <v>0</v>
      </c>
    </row>
    <row r="2" spans="1:62">
      <c r="A2" s="1" t="s">
        <v>1</v>
      </c>
    </row>
    <row r="3" spans="1:62">
      <c r="A3" s="1" t="s">
        <v>2</v>
      </c>
      <c r="B3" s="1" t="s">
        <v>3</v>
      </c>
      <c r="C3" s="1"/>
    </row>
    <row r="4" spans="1:62">
      <c r="A4" s="1" t="s">
        <v>4</v>
      </c>
      <c r="B4" s="1" t="s">
        <v>5</v>
      </c>
      <c r="C4" s="1"/>
      <c r="D4" s="1">
        <v>1</v>
      </c>
      <c r="E4" s="1">
        <v>0.18999999761581421</v>
      </c>
    </row>
    <row r="5" spans="1:62">
      <c r="A5" s="1" t="s">
        <v>6</v>
      </c>
      <c r="B5" s="1" t="s">
        <v>7</v>
      </c>
      <c r="C5" s="1"/>
    </row>
    <row r="6" spans="1:62">
      <c r="A6" s="1" t="s">
        <v>8</v>
      </c>
      <c r="B6" s="1" t="s">
        <v>9</v>
      </c>
      <c r="C6" s="1"/>
    </row>
    <row r="8" spans="1:62">
      <c r="A8" s="1" t="s">
        <v>10</v>
      </c>
      <c r="B8" s="1" t="s">
        <v>11</v>
      </c>
      <c r="C8" s="1" t="s">
        <v>139</v>
      </c>
      <c r="D8" s="1" t="s">
        <v>12</v>
      </c>
      <c r="E8" s="1" t="s">
        <v>13</v>
      </c>
      <c r="F8" s="1" t="s">
        <v>14</v>
      </c>
      <c r="G8" s="1" t="s">
        <v>15</v>
      </c>
      <c r="H8" s="1" t="s">
        <v>16</v>
      </c>
      <c r="I8" s="1" t="s">
        <v>17</v>
      </c>
      <c r="J8" s="1" t="s">
        <v>18</v>
      </c>
      <c r="K8" s="1" t="s">
        <v>19</v>
      </c>
      <c r="L8" s="1" t="s">
        <v>20</v>
      </c>
      <c r="M8" s="1" t="s">
        <v>21</v>
      </c>
      <c r="N8" s="1" t="s">
        <v>22</v>
      </c>
      <c r="O8" s="1" t="s">
        <v>23</v>
      </c>
      <c r="P8" s="1" t="s">
        <v>24</v>
      </c>
      <c r="Q8" s="1" t="s">
        <v>25</v>
      </c>
      <c r="R8" s="1" t="s">
        <v>26</v>
      </c>
      <c r="S8" s="1" t="s">
        <v>27</v>
      </c>
      <c r="T8" s="1" t="s">
        <v>28</v>
      </c>
      <c r="U8" s="1" t="s">
        <v>29</v>
      </c>
      <c r="V8" s="1" t="s">
        <v>30</v>
      </c>
      <c r="W8" s="1" t="s">
        <v>31</v>
      </c>
      <c r="X8" s="1" t="s">
        <v>32</v>
      </c>
      <c r="Y8" s="1" t="s">
        <v>33</v>
      </c>
      <c r="Z8" s="1" t="s">
        <v>34</v>
      </c>
      <c r="AA8" s="1" t="s">
        <v>35</v>
      </c>
      <c r="AB8" s="1" t="s">
        <v>36</v>
      </c>
      <c r="AC8" s="1" t="s">
        <v>37</v>
      </c>
      <c r="AD8" s="1" t="s">
        <v>38</v>
      </c>
      <c r="AE8" s="1" t="s">
        <v>39</v>
      </c>
      <c r="AF8" s="1" t="s">
        <v>40</v>
      </c>
      <c r="AG8" s="1" t="s">
        <v>41</v>
      </c>
      <c r="AH8" s="1" t="s">
        <v>42</v>
      </c>
      <c r="AI8" s="1" t="s">
        <v>43</v>
      </c>
      <c r="AJ8" s="1" t="s">
        <v>44</v>
      </c>
      <c r="AK8" s="1" t="s">
        <v>45</v>
      </c>
      <c r="AL8" s="1" t="s">
        <v>46</v>
      </c>
      <c r="AM8" s="1" t="s">
        <v>47</v>
      </c>
      <c r="AN8" s="1" t="s">
        <v>48</v>
      </c>
      <c r="AO8" s="1" t="s">
        <v>49</v>
      </c>
      <c r="AP8" s="1" t="s">
        <v>50</v>
      </c>
      <c r="AQ8" s="1" t="s">
        <v>51</v>
      </c>
      <c r="AR8" s="1" t="s">
        <v>52</v>
      </c>
      <c r="AS8" s="1" t="s">
        <v>53</v>
      </c>
      <c r="AT8" s="1" t="s">
        <v>54</v>
      </c>
      <c r="AU8" s="1" t="s">
        <v>55</v>
      </c>
      <c r="AV8" s="1" t="s">
        <v>56</v>
      </c>
      <c r="AW8" s="1" t="s">
        <v>57</v>
      </c>
      <c r="AX8" s="1" t="s">
        <v>58</v>
      </c>
      <c r="AY8" s="1" t="s">
        <v>59</v>
      </c>
      <c r="AZ8" s="1" t="s">
        <v>60</v>
      </c>
      <c r="BA8" s="1" t="s">
        <v>61</v>
      </c>
      <c r="BB8" s="1" t="s">
        <v>62</v>
      </c>
      <c r="BC8" s="1" t="s">
        <v>63</v>
      </c>
      <c r="BD8" s="1" t="s">
        <v>64</v>
      </c>
      <c r="BE8" s="1" t="s">
        <v>65</v>
      </c>
      <c r="BF8" s="1" t="s">
        <v>66</v>
      </c>
      <c r="BG8" s="1" t="s">
        <v>67</v>
      </c>
      <c r="BH8" s="1" t="s">
        <v>68</v>
      </c>
      <c r="BI8" s="1" t="s">
        <v>69</v>
      </c>
      <c r="BJ8" s="1" t="s">
        <v>70</v>
      </c>
    </row>
    <row r="9" spans="1:62">
      <c r="A9" s="1" t="s">
        <v>71</v>
      </c>
      <c r="B9" s="1" t="s">
        <v>71</v>
      </c>
      <c r="C9" s="1"/>
      <c r="D9" s="1" t="s">
        <v>71</v>
      </c>
      <c r="E9" s="1" t="s">
        <v>71</v>
      </c>
      <c r="F9" s="1" t="s">
        <v>71</v>
      </c>
      <c r="G9" s="1" t="s">
        <v>71</v>
      </c>
      <c r="H9" s="1" t="s">
        <v>71</v>
      </c>
      <c r="I9" s="1" t="s">
        <v>71</v>
      </c>
      <c r="J9" s="1" t="s">
        <v>71</v>
      </c>
      <c r="K9" s="1" t="s">
        <v>72</v>
      </c>
      <c r="L9" s="1" t="s">
        <v>72</v>
      </c>
      <c r="M9" s="1" t="s">
        <v>72</v>
      </c>
      <c r="N9" s="1" t="s">
        <v>72</v>
      </c>
      <c r="O9" s="1" t="s">
        <v>72</v>
      </c>
      <c r="P9" s="1" t="s">
        <v>72</v>
      </c>
      <c r="Q9" s="1" t="s">
        <v>71</v>
      </c>
      <c r="R9" s="1" t="s">
        <v>72</v>
      </c>
      <c r="S9" s="1" t="s">
        <v>71</v>
      </c>
      <c r="T9" s="1" t="s">
        <v>72</v>
      </c>
      <c r="U9" s="1" t="s">
        <v>71</v>
      </c>
      <c r="V9" s="1" t="s">
        <v>71</v>
      </c>
      <c r="W9" s="1" t="s">
        <v>71</v>
      </c>
      <c r="X9" s="1" t="s">
        <v>71</v>
      </c>
      <c r="Y9" s="1" t="s">
        <v>71</v>
      </c>
      <c r="Z9" s="1" t="s">
        <v>71</v>
      </c>
      <c r="AA9" s="1" t="s">
        <v>71</v>
      </c>
      <c r="AB9" s="1" t="s">
        <v>71</v>
      </c>
      <c r="AC9" s="1" t="s">
        <v>71</v>
      </c>
      <c r="AD9" s="1" t="s">
        <v>71</v>
      </c>
      <c r="AE9" s="1" t="s">
        <v>71</v>
      </c>
      <c r="AF9" s="1" t="s">
        <v>71</v>
      </c>
      <c r="AG9" s="1" t="s">
        <v>71</v>
      </c>
      <c r="AH9" s="1" t="s">
        <v>71</v>
      </c>
      <c r="AI9" s="1" t="s">
        <v>71</v>
      </c>
      <c r="AJ9" s="1" t="s">
        <v>71</v>
      </c>
      <c r="AK9" s="1" t="s">
        <v>71</v>
      </c>
      <c r="AL9" s="1" t="s">
        <v>71</v>
      </c>
      <c r="AM9" s="1" t="s">
        <v>71</v>
      </c>
      <c r="AN9" s="1" t="s">
        <v>71</v>
      </c>
      <c r="AO9" s="1" t="s">
        <v>71</v>
      </c>
      <c r="AP9" s="1" t="s">
        <v>71</v>
      </c>
      <c r="AQ9" s="1" t="s">
        <v>72</v>
      </c>
      <c r="AR9" s="1" t="s">
        <v>72</v>
      </c>
      <c r="AS9" s="1" t="s">
        <v>72</v>
      </c>
      <c r="AT9" s="1" t="s">
        <v>72</v>
      </c>
      <c r="AU9" s="1" t="s">
        <v>72</v>
      </c>
      <c r="AV9" s="1" t="s">
        <v>72</v>
      </c>
      <c r="AW9" s="1" t="s">
        <v>72</v>
      </c>
      <c r="AX9" s="1" t="s">
        <v>72</v>
      </c>
      <c r="AY9" s="1" t="s">
        <v>72</v>
      </c>
      <c r="AZ9" s="1" t="s">
        <v>72</v>
      </c>
      <c r="BA9" s="1" t="s">
        <v>72</v>
      </c>
      <c r="BB9" s="1" t="s">
        <v>72</v>
      </c>
      <c r="BC9" s="1" t="s">
        <v>72</v>
      </c>
      <c r="BD9" s="1" t="s">
        <v>72</v>
      </c>
      <c r="BE9" s="1" t="s">
        <v>72</v>
      </c>
      <c r="BF9" s="1" t="s">
        <v>72</v>
      </c>
      <c r="BG9" s="1" t="s">
        <v>72</v>
      </c>
      <c r="BH9" s="1" t="s">
        <v>72</v>
      </c>
      <c r="BI9" s="1" t="s">
        <v>72</v>
      </c>
      <c r="BJ9" s="1" t="s">
        <v>72</v>
      </c>
    </row>
    <row r="10" spans="1:62">
      <c r="A10" s="1">
        <v>1</v>
      </c>
      <c r="B10" s="1" t="s">
        <v>73</v>
      </c>
      <c r="C10" s="2">
        <v>42503</v>
      </c>
      <c r="D10" s="1" t="s">
        <v>74</v>
      </c>
      <c r="E10" s="1">
        <v>0</v>
      </c>
      <c r="F10" s="1" t="s">
        <v>75</v>
      </c>
      <c r="G10" s="1" t="s">
        <v>76</v>
      </c>
      <c r="H10" s="1">
        <v>0</v>
      </c>
      <c r="I10" s="1">
        <v>785.5</v>
      </c>
      <c r="J10" s="1">
        <v>0</v>
      </c>
      <c r="K10">
        <f t="shared" ref="K10:K45" si="0">(X10-Y10*(1000-Z10)/(1000-AA10))*AQ10</f>
        <v>5.8718682808205411</v>
      </c>
      <c r="L10">
        <f t="shared" ref="L10:L45" si="1">IF(BB10&lt;&gt;0,1/(1/BB10-1/T10),0)</f>
        <v>2.6645738474881298</v>
      </c>
      <c r="M10">
        <f t="shared" ref="M10:M45" si="2">((BE10-AR10/2)*Y10-K10)/(BE10+AR10/2)</f>
        <v>387.31322308748099</v>
      </c>
      <c r="N10">
        <f t="shared" ref="N10:N45" si="3">AR10*1000</f>
        <v>3.6722315214798398</v>
      </c>
      <c r="O10">
        <f t="shared" ref="O10:O45" si="4">(AW10-BC10)</f>
        <v>0.22624441417896701</v>
      </c>
      <c r="P10">
        <f t="shared" ref="P10:P45" si="5">(V10+AV10*J10)</f>
        <v>20.009124755859375</v>
      </c>
      <c r="Q10" s="1">
        <v>4</v>
      </c>
      <c r="R10">
        <f t="shared" ref="R10:R45" si="6">(Q10*AK10+AL10)</f>
        <v>1.8591305017471313</v>
      </c>
      <c r="S10" s="1">
        <v>1</v>
      </c>
      <c r="T10">
        <f t="shared" ref="T10:T45" si="7">R10*(S10+1)*(S10+1)/(S10*S10+1)</f>
        <v>3.7182610034942627</v>
      </c>
      <c r="U10" s="1">
        <v>24.936695098876953</v>
      </c>
      <c r="V10" s="1">
        <v>20.009124755859375</v>
      </c>
      <c r="W10" s="1">
        <v>24.965202331542969</v>
      </c>
      <c r="X10" s="1">
        <v>400.24520874023438</v>
      </c>
      <c r="Y10" s="1">
        <v>394.393310546875</v>
      </c>
      <c r="Z10" s="1">
        <v>18.807464599609375</v>
      </c>
      <c r="AA10" s="1">
        <v>21.679479598999023</v>
      </c>
      <c r="AB10" s="1">
        <v>58.105968475341797</v>
      </c>
      <c r="AC10" s="1">
        <v>66.979103088378906</v>
      </c>
      <c r="AD10" s="1">
        <v>500.36221313476562</v>
      </c>
      <c r="AE10" s="1">
        <v>-4.2890835553407669E-2</v>
      </c>
      <c r="AF10" s="1">
        <v>836.183837890625</v>
      </c>
      <c r="AG10" s="1">
        <v>97.866508483886719</v>
      </c>
      <c r="AH10" s="1">
        <v>17.426483154296875</v>
      </c>
      <c r="AI10" s="1">
        <v>-0.56647706031799316</v>
      </c>
      <c r="AJ10" s="1">
        <v>1</v>
      </c>
      <c r="AK10" s="1">
        <v>-0.21956524252891541</v>
      </c>
      <c r="AL10" s="1">
        <v>2.737391471862793</v>
      </c>
      <c r="AM10" s="1">
        <v>1</v>
      </c>
      <c r="AN10" s="1">
        <v>0</v>
      </c>
      <c r="AO10" s="1">
        <v>0.18999999761581421</v>
      </c>
      <c r="AP10" s="1">
        <v>111115</v>
      </c>
      <c r="AQ10">
        <f t="shared" ref="AQ10:AQ45" si="8">AD10*0.000001/(Q10*0.0001)</f>
        <v>1.2509055328369139</v>
      </c>
      <c r="AR10">
        <f t="shared" ref="AR10:AR45" si="9">(AA10-Z10)/(1000-AA10)*AQ10</f>
        <v>3.67223152147984E-3</v>
      </c>
      <c r="AS10">
        <f t="shared" ref="AS10:AS45" si="10">(V10+273.15)</f>
        <v>293.15912475585935</v>
      </c>
      <c r="AT10">
        <f t="shared" ref="AT10:AT45" si="11">(U10+273.15)</f>
        <v>298.08669509887693</v>
      </c>
      <c r="AU10">
        <f t="shared" ref="AU10:AU45" si="12">(AE10*AM10+AF10*AN10)*AO10</f>
        <v>-8.1492586528877364E-3</v>
      </c>
      <c r="AV10">
        <f t="shared" ref="AV10:AV45" si="13">((AU10+0.00000010773*(AT10^4-AS10^4))-AR10*44100)/(R10*51.4+0.00000043092*AS10^3)</f>
        <v>-1.0063433698937363</v>
      </c>
      <c r="AW10">
        <f t="shared" ref="AW10:AW45" si="14">0.61365*EXP(17.502*P10/(240.97+P10))</f>
        <v>2.3479393882806541</v>
      </c>
      <c r="AX10">
        <f t="shared" ref="AX10:AX45" si="15">AW10*1000/AG10</f>
        <v>23.991245060788408</v>
      </c>
      <c r="AY10">
        <f t="shared" ref="AY10:AY45" si="16">(AX10-AA10)</f>
        <v>2.3117654617893848</v>
      </c>
      <c r="AZ10">
        <f t="shared" ref="AZ10:AZ45" si="17">IF(J10,V10,(U10+V10)/2)</f>
        <v>22.472909927368164</v>
      </c>
      <c r="BA10">
        <f t="shared" ref="BA10:BA45" si="18">0.61365*EXP(17.502*AZ10/(240.97+AZ10))</f>
        <v>2.7310106732766708</v>
      </c>
      <c r="BB10">
        <f t="shared" ref="BB10:BB45" si="19">IF(AY10&lt;&gt;0,(1000-(AX10+AA10)/2)/AY10*AR10,0)</f>
        <v>1.5522226815128846</v>
      </c>
      <c r="BC10">
        <f t="shared" ref="BC10:BC45" si="20">AA10*AG10/1000</f>
        <v>2.1216949741016871</v>
      </c>
      <c r="BD10">
        <f t="shared" ref="BD10:BD45" si="21">(BA10-BC10)</f>
        <v>0.60931569917498374</v>
      </c>
      <c r="BE10">
        <f t="shared" ref="BE10:BE45" si="22">1/(1.6/L10+1.37/T10)</f>
        <v>1.0320736868588483</v>
      </c>
      <c r="BF10">
        <f t="shared" ref="BF10:BF45" si="23">M10*AG10*0.001</f>
        <v>37.904992833212468</v>
      </c>
      <c r="BG10">
        <f t="shared" ref="BG10:BG45" si="24">M10/Y10</f>
        <v>0.9820481553057363</v>
      </c>
      <c r="BH10">
        <f t="shared" ref="BH10:BH45" si="25">(1-AR10*AG10/AW10/L10)*100</f>
        <v>94.255536077646724</v>
      </c>
      <c r="BI10">
        <f t="shared" ref="BI10:BI45" si="26">(Y10-K10/(T10/1.35))</f>
        <v>392.26139399457855</v>
      </c>
      <c r="BJ10">
        <f t="shared" ref="BJ10:BJ45" si="27">K10*BH10/100/BI10</f>
        <v>1.4109369442400934E-2</v>
      </c>
    </row>
    <row r="11" spans="1:62">
      <c r="A11" s="1">
        <v>2</v>
      </c>
      <c r="B11" s="1" t="s">
        <v>77</v>
      </c>
      <c r="C11" s="2">
        <v>42503</v>
      </c>
      <c r="D11" s="1" t="s">
        <v>74</v>
      </c>
      <c r="E11" s="1">
        <v>0</v>
      </c>
      <c r="F11" s="1" t="s">
        <v>78</v>
      </c>
      <c r="G11" s="1" t="s">
        <v>76</v>
      </c>
      <c r="H11" s="1">
        <v>0</v>
      </c>
      <c r="I11" s="1">
        <v>916.5</v>
      </c>
      <c r="J11" s="1">
        <v>0</v>
      </c>
      <c r="K11">
        <f t="shared" si="0"/>
        <v>7.1769308316156462</v>
      </c>
      <c r="L11">
        <f t="shared" si="1"/>
        <v>0.74999643388595538</v>
      </c>
      <c r="M11">
        <f t="shared" si="2"/>
        <v>371.68398022984604</v>
      </c>
      <c r="N11">
        <f t="shared" si="3"/>
        <v>2.5321230514886039</v>
      </c>
      <c r="O11">
        <f t="shared" si="4"/>
        <v>0.39650393467191547</v>
      </c>
      <c r="P11">
        <f t="shared" si="5"/>
        <v>20.943918228149414</v>
      </c>
      <c r="Q11" s="1">
        <v>5</v>
      </c>
      <c r="R11">
        <f t="shared" si="6"/>
        <v>1.6395652592182159</v>
      </c>
      <c r="S11" s="1">
        <v>1</v>
      </c>
      <c r="T11">
        <f t="shared" si="7"/>
        <v>3.2791305184364319</v>
      </c>
      <c r="U11" s="1">
        <v>25.302274703979492</v>
      </c>
      <c r="V11" s="1">
        <v>20.943918228149414</v>
      </c>
      <c r="W11" s="1">
        <v>25.284753799438477</v>
      </c>
      <c r="X11" s="1">
        <v>400.6265869140625</v>
      </c>
      <c r="Y11" s="1">
        <v>392.46142578125</v>
      </c>
      <c r="Z11" s="1">
        <v>18.887151718139648</v>
      </c>
      <c r="AA11" s="1">
        <v>21.363502502441406</v>
      </c>
      <c r="AB11" s="1">
        <v>57.097064971923828</v>
      </c>
      <c r="AC11" s="1">
        <v>64.583236694335938</v>
      </c>
      <c r="AD11" s="1">
        <v>500.33865356445312</v>
      </c>
      <c r="AE11" s="1">
        <v>5.5694151669740677E-2</v>
      </c>
      <c r="AF11" s="1">
        <v>1068.9840087890625</v>
      </c>
      <c r="AG11" s="1">
        <v>97.869667053222656</v>
      </c>
      <c r="AH11" s="1">
        <v>17.426483154296875</v>
      </c>
      <c r="AI11" s="1">
        <v>-0.56647706031799316</v>
      </c>
      <c r="AJ11" s="1">
        <v>1</v>
      </c>
      <c r="AK11" s="1">
        <v>-0.21956524252891541</v>
      </c>
      <c r="AL11" s="1">
        <v>2.737391471862793</v>
      </c>
      <c r="AM11" s="1">
        <v>1</v>
      </c>
      <c r="AN11" s="1">
        <v>0</v>
      </c>
      <c r="AO11" s="1">
        <v>0.18999999761581421</v>
      </c>
      <c r="AP11" s="1">
        <v>111115</v>
      </c>
      <c r="AQ11">
        <f t="shared" si="8"/>
        <v>1.0006773071289061</v>
      </c>
      <c r="AR11">
        <f t="shared" si="9"/>
        <v>2.532123051488604E-3</v>
      </c>
      <c r="AS11">
        <f t="shared" si="10"/>
        <v>294.09391822814939</v>
      </c>
      <c r="AT11">
        <f t="shared" si="11"/>
        <v>298.45227470397947</v>
      </c>
      <c r="AU11">
        <f t="shared" si="12"/>
        <v>1.0581888684465524E-2</v>
      </c>
      <c r="AV11">
        <f t="shared" si="13"/>
        <v>-0.65953966589999269</v>
      </c>
      <c r="AW11">
        <f t="shared" si="14"/>
        <v>2.487342811676545</v>
      </c>
      <c r="AX11">
        <f t="shared" si="15"/>
        <v>25.414849018786374</v>
      </c>
      <c r="AY11">
        <f t="shared" si="16"/>
        <v>4.0513465163449673</v>
      </c>
      <c r="AZ11">
        <f t="shared" si="17"/>
        <v>23.123096466064453</v>
      </c>
      <c r="BA11">
        <f t="shared" si="18"/>
        <v>2.8407987326889823</v>
      </c>
      <c r="BB11">
        <f t="shared" si="19"/>
        <v>0.6103893533700564</v>
      </c>
      <c r="BC11">
        <f t="shared" si="20"/>
        <v>2.0908388770046296</v>
      </c>
      <c r="BD11">
        <f t="shared" si="21"/>
        <v>0.74995985568435275</v>
      </c>
      <c r="BE11">
        <f t="shared" si="22"/>
        <v>0.3919820610330142</v>
      </c>
      <c r="BF11">
        <f t="shared" si="23"/>
        <v>36.376587394111624</v>
      </c>
      <c r="BG11">
        <f t="shared" si="24"/>
        <v>0.94705863000409907</v>
      </c>
      <c r="BH11">
        <f t="shared" si="25"/>
        <v>86.71571836102467</v>
      </c>
      <c r="BI11">
        <f t="shared" si="26"/>
        <v>389.50672282929156</v>
      </c>
      <c r="BJ11">
        <f t="shared" si="27"/>
        <v>1.5977971013447549E-2</v>
      </c>
    </row>
    <row r="12" spans="1:62">
      <c r="A12" s="1">
        <v>3</v>
      </c>
      <c r="B12" s="1" t="s">
        <v>79</v>
      </c>
      <c r="C12" s="2">
        <v>42503</v>
      </c>
      <c r="D12" s="1" t="s">
        <v>74</v>
      </c>
      <c r="E12" s="1">
        <v>0</v>
      </c>
      <c r="F12" s="1" t="s">
        <v>80</v>
      </c>
      <c r="G12" s="1" t="s">
        <v>76</v>
      </c>
      <c r="H12" s="1">
        <v>0</v>
      </c>
      <c r="I12" s="1">
        <v>1267</v>
      </c>
      <c r="J12" s="1">
        <v>0</v>
      </c>
      <c r="K12">
        <f t="shared" si="0"/>
        <v>1.463956207670027</v>
      </c>
      <c r="L12">
        <f t="shared" si="1"/>
        <v>0.48575278728087484</v>
      </c>
      <c r="M12">
        <f t="shared" si="2"/>
        <v>388.60123546559748</v>
      </c>
      <c r="N12">
        <f t="shared" si="3"/>
        <v>2.7799613892105661</v>
      </c>
      <c r="O12">
        <f t="shared" si="4"/>
        <v>0.62211822757786495</v>
      </c>
      <c r="P12">
        <f t="shared" si="5"/>
        <v>22.499500274658203</v>
      </c>
      <c r="Q12" s="1">
        <v>4.5</v>
      </c>
      <c r="R12">
        <f t="shared" si="6"/>
        <v>1.7493478804826736</v>
      </c>
      <c r="S12" s="1">
        <v>1</v>
      </c>
      <c r="T12">
        <f t="shared" si="7"/>
        <v>3.4986957609653473</v>
      </c>
      <c r="U12" s="1">
        <v>26.206584930419922</v>
      </c>
      <c r="V12" s="1">
        <v>22.499500274658203</v>
      </c>
      <c r="W12" s="1">
        <v>26.190881729125977</v>
      </c>
      <c r="X12" s="1">
        <v>400.33816528320312</v>
      </c>
      <c r="Y12" s="1">
        <v>398.02618408203125</v>
      </c>
      <c r="Z12" s="1">
        <v>19.145061492919922</v>
      </c>
      <c r="AA12" s="1">
        <v>21.591495513916016</v>
      </c>
      <c r="AB12" s="1">
        <v>54.859737396240234</v>
      </c>
      <c r="AC12" s="1">
        <v>61.869937896728516</v>
      </c>
      <c r="AD12" s="1">
        <v>500.30862426757812</v>
      </c>
      <c r="AE12" s="1">
        <v>3.5208903253078461E-2</v>
      </c>
      <c r="AF12" s="1">
        <v>194.80728149414062</v>
      </c>
      <c r="AG12" s="1">
        <v>97.87689208984375</v>
      </c>
      <c r="AH12" s="1">
        <v>17.426483154296875</v>
      </c>
      <c r="AI12" s="1">
        <v>-0.56647706031799316</v>
      </c>
      <c r="AJ12" s="1">
        <v>1</v>
      </c>
      <c r="AK12" s="1">
        <v>-0.21956524252891541</v>
      </c>
      <c r="AL12" s="1">
        <v>2.737391471862793</v>
      </c>
      <c r="AM12" s="1">
        <v>1</v>
      </c>
      <c r="AN12" s="1">
        <v>0</v>
      </c>
      <c r="AO12" s="1">
        <v>0.18999999761581421</v>
      </c>
      <c r="AP12" s="1">
        <v>111115</v>
      </c>
      <c r="AQ12">
        <f t="shared" si="8"/>
        <v>1.1117969428168402</v>
      </c>
      <c r="AR12">
        <f t="shared" si="9"/>
        <v>2.7799613892105662E-3</v>
      </c>
      <c r="AS12">
        <f t="shared" si="10"/>
        <v>295.64950027465818</v>
      </c>
      <c r="AT12">
        <f t="shared" si="11"/>
        <v>299.3565849304199</v>
      </c>
      <c r="AU12">
        <f t="shared" si="12"/>
        <v>6.6896915341403407E-3</v>
      </c>
      <c r="AV12">
        <f t="shared" si="13"/>
        <v>-0.79686012864479505</v>
      </c>
      <c r="AW12">
        <f t="shared" si="14"/>
        <v>2.7354267040517684</v>
      </c>
      <c r="AX12">
        <f t="shared" si="15"/>
        <v>27.94762528361494</v>
      </c>
      <c r="AY12">
        <f t="shared" si="16"/>
        <v>6.3561297696989243</v>
      </c>
      <c r="AZ12">
        <f t="shared" si="17"/>
        <v>24.353042602539062</v>
      </c>
      <c r="BA12">
        <f t="shared" si="18"/>
        <v>3.0590816061983825</v>
      </c>
      <c r="BB12">
        <f t="shared" si="19"/>
        <v>0.42653360864321965</v>
      </c>
      <c r="BC12">
        <f t="shared" si="20"/>
        <v>2.1133084764739034</v>
      </c>
      <c r="BD12">
        <f t="shared" si="21"/>
        <v>0.94577312972447913</v>
      </c>
      <c r="BE12">
        <f t="shared" si="22"/>
        <v>0.27133868191379623</v>
      </c>
      <c r="BF12">
        <f t="shared" si="23"/>
        <v>38.035081189646249</v>
      </c>
      <c r="BG12">
        <f t="shared" si="24"/>
        <v>0.9763207824174418</v>
      </c>
      <c r="BH12">
        <f t="shared" si="25"/>
        <v>79.522423780872643</v>
      </c>
      <c r="BI12">
        <f t="shared" si="26"/>
        <v>397.46130476259901</v>
      </c>
      <c r="BJ12">
        <f t="shared" si="27"/>
        <v>2.9290233929189758E-3</v>
      </c>
    </row>
    <row r="13" spans="1:62">
      <c r="A13" s="1">
        <v>4</v>
      </c>
      <c r="B13" s="1" t="s">
        <v>81</v>
      </c>
      <c r="C13" s="2">
        <v>42503</v>
      </c>
      <c r="D13" s="1" t="s">
        <v>74</v>
      </c>
      <c r="E13" s="1">
        <v>0</v>
      </c>
      <c r="F13" s="1" t="s">
        <v>82</v>
      </c>
      <c r="G13" s="1" t="s">
        <v>76</v>
      </c>
      <c r="H13" s="1">
        <v>0</v>
      </c>
      <c r="I13" s="1">
        <v>1450.5</v>
      </c>
      <c r="J13" s="1">
        <v>0</v>
      </c>
      <c r="K13">
        <f t="shared" si="0"/>
        <v>16.57280212431473</v>
      </c>
      <c r="L13">
        <f t="shared" si="1"/>
        <v>0.84350564940835504</v>
      </c>
      <c r="M13">
        <f t="shared" si="2"/>
        <v>340.97653604180937</v>
      </c>
      <c r="N13">
        <f t="shared" si="3"/>
        <v>3.5492708961673922</v>
      </c>
      <c r="O13">
        <f t="shared" si="4"/>
        <v>0.50464602720431451</v>
      </c>
      <c r="P13">
        <f t="shared" si="5"/>
        <v>22.493257522583008</v>
      </c>
      <c r="Q13" s="1">
        <v>5</v>
      </c>
      <c r="R13">
        <f t="shared" si="6"/>
        <v>1.6395652592182159</v>
      </c>
      <c r="S13" s="1">
        <v>1</v>
      </c>
      <c r="T13">
        <f t="shared" si="7"/>
        <v>3.2791305184364319</v>
      </c>
      <c r="U13" s="1">
        <v>26.547626495361328</v>
      </c>
      <c r="V13" s="1">
        <v>22.493257522583008</v>
      </c>
      <c r="W13" s="1">
        <v>26.542226791381836</v>
      </c>
      <c r="X13" s="1">
        <v>400.22674560546875</v>
      </c>
      <c r="Y13" s="1">
        <v>382.30758666992188</v>
      </c>
      <c r="Z13" s="1">
        <v>19.315006256103516</v>
      </c>
      <c r="AA13" s="1">
        <v>22.781377792358398</v>
      </c>
      <c r="AB13" s="1">
        <v>54.243404388427734</v>
      </c>
      <c r="AC13" s="1">
        <v>63.978206634521484</v>
      </c>
      <c r="AD13" s="1">
        <v>500.2945556640625</v>
      </c>
      <c r="AE13" s="1">
        <v>-5.6976024061441422E-2</v>
      </c>
      <c r="AF13" s="1">
        <v>738.2921142578125</v>
      </c>
      <c r="AG13" s="1">
        <v>97.875701904296875</v>
      </c>
      <c r="AH13" s="1">
        <v>17.426483154296875</v>
      </c>
      <c r="AI13" s="1">
        <v>-0.56647706031799316</v>
      </c>
      <c r="AJ13" s="1">
        <v>1</v>
      </c>
      <c r="AK13" s="1">
        <v>-0.21956524252891541</v>
      </c>
      <c r="AL13" s="1">
        <v>2.737391471862793</v>
      </c>
      <c r="AM13" s="1">
        <v>1</v>
      </c>
      <c r="AN13" s="1">
        <v>0</v>
      </c>
      <c r="AO13" s="1">
        <v>0.18999999761581421</v>
      </c>
      <c r="AP13" s="1">
        <v>111115</v>
      </c>
      <c r="AQ13">
        <f t="shared" si="8"/>
        <v>1.0005891113281249</v>
      </c>
      <c r="AR13">
        <f t="shared" si="9"/>
        <v>3.5492708961673922E-3</v>
      </c>
      <c r="AS13">
        <f t="shared" si="10"/>
        <v>295.64325752258299</v>
      </c>
      <c r="AT13">
        <f t="shared" si="11"/>
        <v>299.69762649536131</v>
      </c>
      <c r="AU13">
        <f t="shared" si="12"/>
        <v>-1.0825444435832443E-2</v>
      </c>
      <c r="AV13">
        <f t="shared" si="13"/>
        <v>-1.1576484342163713</v>
      </c>
      <c r="AW13">
        <f t="shared" si="14"/>
        <v>2.7343893689783538</v>
      </c>
      <c r="AX13">
        <f t="shared" si="15"/>
        <v>27.937366637248203</v>
      </c>
      <c r="AY13">
        <f t="shared" si="16"/>
        <v>5.155988844889805</v>
      </c>
      <c r="AZ13">
        <f t="shared" si="17"/>
        <v>24.520442008972168</v>
      </c>
      <c r="BA13">
        <f t="shared" si="18"/>
        <v>3.089895740660169</v>
      </c>
      <c r="BB13">
        <f t="shared" si="19"/>
        <v>0.67092146986486489</v>
      </c>
      <c r="BC13">
        <f t="shared" si="20"/>
        <v>2.2297433417740393</v>
      </c>
      <c r="BD13">
        <f t="shared" si="21"/>
        <v>0.86015239888612971</v>
      </c>
      <c r="BE13">
        <f t="shared" si="22"/>
        <v>0.43203275736159436</v>
      </c>
      <c r="BF13">
        <f t="shared" si="23"/>
        <v>33.373317797987873</v>
      </c>
      <c r="BG13">
        <f t="shared" si="24"/>
        <v>0.89189058216676964</v>
      </c>
      <c r="BH13">
        <f t="shared" si="25"/>
        <v>84.938588129060804</v>
      </c>
      <c r="BI13">
        <f t="shared" si="26"/>
        <v>375.48465518182331</v>
      </c>
      <c r="BJ13">
        <f t="shared" si="27"/>
        <v>3.7489425848839214E-2</v>
      </c>
    </row>
    <row r="14" spans="1:62">
      <c r="A14" s="1">
        <v>5</v>
      </c>
      <c r="B14" s="1" t="s">
        <v>83</v>
      </c>
      <c r="C14" s="2">
        <v>42503</v>
      </c>
      <c r="D14" s="1" t="s">
        <v>74</v>
      </c>
      <c r="E14" s="1">
        <v>0</v>
      </c>
      <c r="F14" s="1" t="s">
        <v>84</v>
      </c>
      <c r="G14" s="1" t="s">
        <v>76</v>
      </c>
      <c r="H14" s="1">
        <v>0</v>
      </c>
      <c r="I14" s="1">
        <v>1574.5</v>
      </c>
      <c r="J14" s="1">
        <v>0</v>
      </c>
      <c r="K14">
        <f t="shared" si="0"/>
        <v>12.229207588539341</v>
      </c>
      <c r="L14">
        <f t="shared" si="1"/>
        <v>0.8719987503687856</v>
      </c>
      <c r="M14">
        <f t="shared" si="2"/>
        <v>354.03454104516192</v>
      </c>
      <c r="N14">
        <f t="shared" si="3"/>
        <v>3.8027638076005101</v>
      </c>
      <c r="O14">
        <f t="shared" si="4"/>
        <v>0.53413816734181596</v>
      </c>
      <c r="P14">
        <f t="shared" si="5"/>
        <v>23.040225982666016</v>
      </c>
      <c r="Q14" s="1">
        <v>5.5</v>
      </c>
      <c r="R14">
        <f t="shared" si="6"/>
        <v>1.5297826379537582</v>
      </c>
      <c r="S14" s="1">
        <v>1</v>
      </c>
      <c r="T14">
        <f t="shared" si="7"/>
        <v>3.0595652759075165</v>
      </c>
      <c r="U14" s="1">
        <v>27.001560211181641</v>
      </c>
      <c r="V14" s="1">
        <v>23.040225982666016</v>
      </c>
      <c r="W14" s="1">
        <v>27.020315170288086</v>
      </c>
      <c r="X14" s="1">
        <v>400.21176147460938</v>
      </c>
      <c r="Y14" s="1">
        <v>385.15765380859375</v>
      </c>
      <c r="Z14" s="1">
        <v>19.339645385742188</v>
      </c>
      <c r="AA14" s="1">
        <v>23.42222785949707</v>
      </c>
      <c r="AB14" s="1">
        <v>52.881095886230469</v>
      </c>
      <c r="AC14" s="1">
        <v>64.04425048828125</v>
      </c>
      <c r="AD14" s="1">
        <v>500.30392456054688</v>
      </c>
      <c r="AE14" s="1">
        <v>-8.8983573019504547E-2</v>
      </c>
      <c r="AF14" s="1">
        <v>569.8533935546875</v>
      </c>
      <c r="AG14" s="1">
        <v>97.875236511230469</v>
      </c>
      <c r="AH14" s="1">
        <v>17.426483154296875</v>
      </c>
      <c r="AI14" s="1">
        <v>-0.56647706031799316</v>
      </c>
      <c r="AJ14" s="1">
        <v>1</v>
      </c>
      <c r="AK14" s="1">
        <v>-0.21956524252891541</v>
      </c>
      <c r="AL14" s="1">
        <v>2.737391471862793</v>
      </c>
      <c r="AM14" s="1">
        <v>1</v>
      </c>
      <c r="AN14" s="1">
        <v>0</v>
      </c>
      <c r="AO14" s="1">
        <v>0.18999999761581421</v>
      </c>
      <c r="AP14" s="1">
        <v>111115</v>
      </c>
      <c r="AQ14">
        <f t="shared" si="8"/>
        <v>0.90964349920099419</v>
      </c>
      <c r="AR14">
        <f t="shared" si="9"/>
        <v>3.8027638076005101E-3</v>
      </c>
      <c r="AS14">
        <f t="shared" si="10"/>
        <v>296.19022598266599</v>
      </c>
      <c r="AT14">
        <f t="shared" si="11"/>
        <v>300.15156021118162</v>
      </c>
      <c r="AU14">
        <f t="shared" si="12"/>
        <v>-1.6906878661552494E-2</v>
      </c>
      <c r="AV14">
        <f t="shared" si="13"/>
        <v>-1.3633297483938569</v>
      </c>
      <c r="AW14">
        <f t="shared" si="14"/>
        <v>2.8265942587100232</v>
      </c>
      <c r="AX14">
        <f t="shared" si="15"/>
        <v>28.879565040802653</v>
      </c>
      <c r="AY14">
        <f t="shared" si="16"/>
        <v>5.4573371813055829</v>
      </c>
      <c r="AZ14">
        <f t="shared" si="17"/>
        <v>25.020893096923828</v>
      </c>
      <c r="BA14">
        <f t="shared" si="18"/>
        <v>3.1836404399662128</v>
      </c>
      <c r="BB14">
        <f t="shared" si="19"/>
        <v>0.67859434042842315</v>
      </c>
      <c r="BC14">
        <f t="shared" si="20"/>
        <v>2.2924560913682073</v>
      </c>
      <c r="BD14">
        <f t="shared" si="21"/>
        <v>0.89118434859800555</v>
      </c>
      <c r="BE14">
        <f t="shared" si="22"/>
        <v>0.43808902904097596</v>
      </c>
      <c r="BF14">
        <f t="shared" si="23"/>
        <v>34.651214437940155</v>
      </c>
      <c r="BG14">
        <f t="shared" si="24"/>
        <v>0.91919383541862931</v>
      </c>
      <c r="BH14">
        <f t="shared" si="25"/>
        <v>84.899447368210105</v>
      </c>
      <c r="BI14">
        <f t="shared" si="26"/>
        <v>379.76164857395099</v>
      </c>
      <c r="BJ14">
        <f t="shared" si="27"/>
        <v>2.7339594977978207E-2</v>
      </c>
    </row>
    <row r="15" spans="1:62">
      <c r="A15" s="1">
        <v>6</v>
      </c>
      <c r="B15" s="1" t="s">
        <v>85</v>
      </c>
      <c r="C15" s="2">
        <v>42503</v>
      </c>
      <c r="D15" s="1" t="s">
        <v>74</v>
      </c>
      <c r="E15" s="1">
        <v>0</v>
      </c>
      <c r="F15" s="1" t="s">
        <v>75</v>
      </c>
      <c r="G15" s="1" t="s">
        <v>76</v>
      </c>
      <c r="H15" s="1">
        <v>0</v>
      </c>
      <c r="I15" s="1">
        <v>1699</v>
      </c>
      <c r="J15" s="1">
        <v>0</v>
      </c>
      <c r="K15">
        <f t="shared" si="0"/>
        <v>9.8036504506042554</v>
      </c>
      <c r="L15">
        <f t="shared" si="1"/>
        <v>0.65162466964965515</v>
      </c>
      <c r="M15">
        <f t="shared" si="2"/>
        <v>355.54730814244442</v>
      </c>
      <c r="N15">
        <f t="shared" si="3"/>
        <v>3.56411667707154</v>
      </c>
      <c r="O15">
        <f t="shared" si="4"/>
        <v>0.63220407670825685</v>
      </c>
      <c r="P15">
        <f t="shared" si="5"/>
        <v>23.456108093261719</v>
      </c>
      <c r="Q15" s="1">
        <v>5.5</v>
      </c>
      <c r="R15">
        <f t="shared" si="6"/>
        <v>1.5297826379537582</v>
      </c>
      <c r="S15" s="1">
        <v>1</v>
      </c>
      <c r="T15">
        <f t="shared" si="7"/>
        <v>3.0595652759075165</v>
      </c>
      <c r="U15" s="1">
        <v>27.460577011108398</v>
      </c>
      <c r="V15" s="1">
        <v>23.456108093261719</v>
      </c>
      <c r="W15" s="1">
        <v>27.483619689941406</v>
      </c>
      <c r="X15" s="1">
        <v>400.1524658203125</v>
      </c>
      <c r="Y15" s="1">
        <v>387.85513305664062</v>
      </c>
      <c r="Z15" s="1">
        <v>19.328132629394531</v>
      </c>
      <c r="AA15" s="1">
        <v>23.155612945556641</v>
      </c>
      <c r="AB15" s="1">
        <v>51.445011138916016</v>
      </c>
      <c r="AC15" s="1">
        <v>61.632476806640625</v>
      </c>
      <c r="AD15" s="1">
        <v>500.29598999023438</v>
      </c>
      <c r="AE15" s="1">
        <v>3.3288534730672836E-2</v>
      </c>
      <c r="AF15" s="1">
        <v>348.88900756835938</v>
      </c>
      <c r="AG15" s="1">
        <v>97.872871398925781</v>
      </c>
      <c r="AH15" s="1">
        <v>17.426483154296875</v>
      </c>
      <c r="AI15" s="1">
        <v>-0.56647706031799316</v>
      </c>
      <c r="AJ15" s="1">
        <v>1</v>
      </c>
      <c r="AK15" s="1">
        <v>-0.21956524252891541</v>
      </c>
      <c r="AL15" s="1">
        <v>2.737391471862793</v>
      </c>
      <c r="AM15" s="1">
        <v>1</v>
      </c>
      <c r="AN15" s="1">
        <v>0</v>
      </c>
      <c r="AO15" s="1">
        <v>0.18999999761581421</v>
      </c>
      <c r="AP15" s="1">
        <v>111115</v>
      </c>
      <c r="AQ15">
        <f t="shared" si="8"/>
        <v>0.90962907270951687</v>
      </c>
      <c r="AR15">
        <f t="shared" si="9"/>
        <v>3.5641166770715399E-3</v>
      </c>
      <c r="AS15">
        <f t="shared" si="10"/>
        <v>296.6061080932617</v>
      </c>
      <c r="AT15">
        <f t="shared" si="11"/>
        <v>300.61057701110838</v>
      </c>
      <c r="AU15">
        <f t="shared" si="12"/>
        <v>6.3248215194617874E-3</v>
      </c>
      <c r="AV15">
        <f t="shared" si="13"/>
        <v>-1.2375286415760807</v>
      </c>
      <c r="AW15">
        <f t="shared" si="14"/>
        <v>2.8985104046920229</v>
      </c>
      <c r="AX15">
        <f t="shared" si="15"/>
        <v>29.615054337966789</v>
      </c>
      <c r="AY15">
        <f t="shared" si="16"/>
        <v>6.4594413924101488</v>
      </c>
      <c r="AZ15">
        <f t="shared" si="17"/>
        <v>25.458342552185059</v>
      </c>
      <c r="BA15">
        <f t="shared" si="18"/>
        <v>3.2676097742563592</v>
      </c>
      <c r="BB15">
        <f t="shared" si="19"/>
        <v>0.53720996268906229</v>
      </c>
      <c r="BC15">
        <f t="shared" si="20"/>
        <v>2.2663063279837661</v>
      </c>
      <c r="BD15">
        <f t="shared" si="21"/>
        <v>1.0013034462725932</v>
      </c>
      <c r="BE15">
        <f t="shared" si="22"/>
        <v>0.34445020670336246</v>
      </c>
      <c r="BF15">
        <f t="shared" si="23"/>
        <v>34.798435966059706</v>
      </c>
      <c r="BG15">
        <f t="shared" si="24"/>
        <v>0.91670130891505275</v>
      </c>
      <c r="BH15">
        <f t="shared" si="25"/>
        <v>81.531064638436817</v>
      </c>
      <c r="BI15">
        <f t="shared" si="26"/>
        <v>383.52937860631596</v>
      </c>
      <c r="BJ15">
        <f t="shared" si="27"/>
        <v>2.0840699648235317E-2</v>
      </c>
    </row>
    <row r="16" spans="1:62">
      <c r="A16" s="1">
        <v>7</v>
      </c>
      <c r="B16" s="1" t="s">
        <v>86</v>
      </c>
      <c r="C16" s="2">
        <v>42503</v>
      </c>
      <c r="D16" s="1" t="s">
        <v>74</v>
      </c>
      <c r="E16" s="1">
        <v>0</v>
      </c>
      <c r="F16" s="1" t="s">
        <v>82</v>
      </c>
      <c r="G16" s="1" t="s">
        <v>87</v>
      </c>
      <c r="H16" s="1">
        <v>0</v>
      </c>
      <c r="I16" s="1">
        <v>1854.5</v>
      </c>
      <c r="J16" s="1">
        <v>0</v>
      </c>
      <c r="K16">
        <f t="shared" si="0"/>
        <v>18.075715157465456</v>
      </c>
      <c r="L16">
        <f t="shared" si="1"/>
        <v>0.25862707782260791</v>
      </c>
      <c r="M16">
        <f t="shared" si="2"/>
        <v>267.92639463585863</v>
      </c>
      <c r="N16">
        <f t="shared" si="3"/>
        <v>2.4354539600685023</v>
      </c>
      <c r="O16">
        <f t="shared" si="4"/>
        <v>0.95130287858013851</v>
      </c>
      <c r="P16">
        <f t="shared" si="5"/>
        <v>23.833074569702148</v>
      </c>
      <c r="Q16" s="1">
        <v>2.5</v>
      </c>
      <c r="R16">
        <f t="shared" si="6"/>
        <v>2.1884783655405045</v>
      </c>
      <c r="S16" s="1">
        <v>1</v>
      </c>
      <c r="T16">
        <f t="shared" si="7"/>
        <v>4.3769567310810089</v>
      </c>
      <c r="U16" s="1">
        <v>27.995826721191406</v>
      </c>
      <c r="V16" s="1">
        <v>23.833074569702148</v>
      </c>
      <c r="W16" s="1">
        <v>27.959423065185547</v>
      </c>
      <c r="X16" s="1">
        <v>400.129638671875</v>
      </c>
      <c r="Y16" s="1">
        <v>390.62197875976562</v>
      </c>
      <c r="Z16" s="1">
        <v>19.383090972900391</v>
      </c>
      <c r="AA16" s="1">
        <v>20.575027465820312</v>
      </c>
      <c r="AB16" s="1">
        <v>50.004039764404297</v>
      </c>
      <c r="AC16" s="1">
        <v>53.078968048095703</v>
      </c>
      <c r="AD16" s="1">
        <v>500.30862426757812</v>
      </c>
      <c r="AE16" s="1">
        <v>7.6820072717964649E-3</v>
      </c>
      <c r="AF16" s="1">
        <v>1340.11865234375</v>
      </c>
      <c r="AG16" s="1">
        <v>97.874557495117188</v>
      </c>
      <c r="AH16" s="1">
        <v>17.426483154296875</v>
      </c>
      <c r="AI16" s="1">
        <v>-0.56647706031799316</v>
      </c>
      <c r="AJ16" s="1">
        <v>1</v>
      </c>
      <c r="AK16" s="1">
        <v>-0.21956524252891541</v>
      </c>
      <c r="AL16" s="1">
        <v>2.737391471862793</v>
      </c>
      <c r="AM16" s="1">
        <v>1</v>
      </c>
      <c r="AN16" s="1">
        <v>0</v>
      </c>
      <c r="AO16" s="1">
        <v>0.18999999761581421</v>
      </c>
      <c r="AP16" s="1">
        <v>111115</v>
      </c>
      <c r="AQ16">
        <f t="shared" si="8"/>
        <v>2.0012344970703126</v>
      </c>
      <c r="AR16">
        <f t="shared" si="9"/>
        <v>2.4354539600685023E-3</v>
      </c>
      <c r="AS16">
        <f t="shared" si="10"/>
        <v>296.98307456970213</v>
      </c>
      <c r="AT16">
        <f t="shared" si="11"/>
        <v>301.14582672119138</v>
      </c>
      <c r="AU16">
        <f t="shared" si="12"/>
        <v>1.4595813633259958E-3</v>
      </c>
      <c r="AV16">
        <f t="shared" si="13"/>
        <v>-0.48005186999863969</v>
      </c>
      <c r="AW16">
        <f t="shared" si="14"/>
        <v>2.9650745872471838</v>
      </c>
      <c r="AX16">
        <f t="shared" si="15"/>
        <v>30.294641050051307</v>
      </c>
      <c r="AY16">
        <f t="shared" si="16"/>
        <v>9.719613584230995</v>
      </c>
      <c r="AZ16">
        <f t="shared" si="17"/>
        <v>25.914450645446777</v>
      </c>
      <c r="BA16">
        <f t="shared" si="18"/>
        <v>3.3572148571679521</v>
      </c>
      <c r="BB16">
        <f t="shared" si="19"/>
        <v>0.24419783478862611</v>
      </c>
      <c r="BC16">
        <f t="shared" si="20"/>
        <v>2.0137717086670452</v>
      </c>
      <c r="BD16">
        <f t="shared" si="21"/>
        <v>1.3434431485009068</v>
      </c>
      <c r="BE16">
        <f t="shared" si="22"/>
        <v>0.15385759328015386</v>
      </c>
      <c r="BF16">
        <f t="shared" si="23"/>
        <v>26.223177316246801</v>
      </c>
      <c r="BG16">
        <f t="shared" si="24"/>
        <v>0.68589687525144261</v>
      </c>
      <c r="BH16">
        <f t="shared" si="25"/>
        <v>68.915769541259309</v>
      </c>
      <c r="BI16">
        <f t="shared" si="26"/>
        <v>385.04682301529664</v>
      </c>
      <c r="BJ16">
        <f t="shared" si="27"/>
        <v>3.2351956843333043E-2</v>
      </c>
    </row>
    <row r="17" spans="1:62">
      <c r="A17" s="1">
        <v>8</v>
      </c>
      <c r="B17" s="1" t="s">
        <v>88</v>
      </c>
      <c r="C17" s="2">
        <v>42503</v>
      </c>
      <c r="D17" s="1" t="s">
        <v>74</v>
      </c>
      <c r="E17" s="1">
        <v>0</v>
      </c>
      <c r="F17" s="1" t="s">
        <v>84</v>
      </c>
      <c r="G17" s="1" t="s">
        <v>87</v>
      </c>
      <c r="H17" s="1">
        <v>0</v>
      </c>
      <c r="I17" s="1">
        <v>2165</v>
      </c>
      <c r="J17" s="1">
        <v>0</v>
      </c>
      <c r="K17">
        <f t="shared" si="0"/>
        <v>15.952161594187551</v>
      </c>
      <c r="L17">
        <f t="shared" si="1"/>
        <v>0.64559566296754856</v>
      </c>
      <c r="M17">
        <f t="shared" si="2"/>
        <v>337.1107617838162</v>
      </c>
      <c r="N17">
        <f t="shared" si="3"/>
        <v>4.8006396486825293</v>
      </c>
      <c r="O17">
        <f t="shared" si="4"/>
        <v>0.82415654318249576</v>
      </c>
      <c r="P17">
        <f t="shared" si="5"/>
        <v>24.372562408447266</v>
      </c>
      <c r="Q17" s="1">
        <v>3.5</v>
      </c>
      <c r="R17">
        <f t="shared" si="6"/>
        <v>1.9689131230115891</v>
      </c>
      <c r="S17" s="1">
        <v>1</v>
      </c>
      <c r="T17">
        <f t="shared" si="7"/>
        <v>3.9378262460231781</v>
      </c>
      <c r="U17" s="1">
        <v>28.607387542724609</v>
      </c>
      <c r="V17" s="1">
        <v>24.372562408447266</v>
      </c>
      <c r="W17" s="1">
        <v>28.564476013183594</v>
      </c>
      <c r="X17" s="1">
        <v>399.567626953125</v>
      </c>
      <c r="Y17" s="1">
        <v>387.1083984375</v>
      </c>
      <c r="Z17" s="1">
        <v>19.590141296386719</v>
      </c>
      <c r="AA17" s="1">
        <v>22.871585845947266</v>
      </c>
      <c r="AB17" s="1">
        <v>48.771114349365234</v>
      </c>
      <c r="AC17" s="1">
        <v>56.940517425537109</v>
      </c>
      <c r="AD17" s="1">
        <v>500.32675170898438</v>
      </c>
      <c r="AE17" s="1">
        <v>-0.31623727083206177</v>
      </c>
      <c r="AF17" s="1">
        <v>888.28564453125</v>
      </c>
      <c r="AG17" s="1">
        <v>97.872718811035156</v>
      </c>
      <c r="AH17" s="1">
        <v>17.426483154296875</v>
      </c>
      <c r="AI17" s="1">
        <v>-0.56647706031799316</v>
      </c>
      <c r="AJ17" s="1">
        <v>1</v>
      </c>
      <c r="AK17" s="1">
        <v>-0.21956524252891541</v>
      </c>
      <c r="AL17" s="1">
        <v>2.737391471862793</v>
      </c>
      <c r="AM17" s="1">
        <v>1</v>
      </c>
      <c r="AN17" s="1">
        <v>0</v>
      </c>
      <c r="AO17" s="1">
        <v>0.18999999761581421</v>
      </c>
      <c r="AP17" s="1">
        <v>111115</v>
      </c>
      <c r="AQ17">
        <f t="shared" si="8"/>
        <v>1.4295050048828126</v>
      </c>
      <c r="AR17">
        <f t="shared" si="9"/>
        <v>4.8006396486825293E-3</v>
      </c>
      <c r="AS17">
        <f t="shared" si="10"/>
        <v>297.52256240844724</v>
      </c>
      <c r="AT17">
        <f t="shared" si="11"/>
        <v>301.75738754272459</v>
      </c>
      <c r="AU17">
        <f t="shared" si="12"/>
        <v>-6.0085080704123328E-2</v>
      </c>
      <c r="AV17">
        <f t="shared" si="13"/>
        <v>-1.4453124190787761</v>
      </c>
      <c r="AW17">
        <f t="shared" si="14"/>
        <v>3.062660833445344</v>
      </c>
      <c r="AX17">
        <f t="shared" si="15"/>
        <v>31.292283188316098</v>
      </c>
      <c r="AY17">
        <f t="shared" si="16"/>
        <v>8.4206973423688325</v>
      </c>
      <c r="AZ17">
        <f t="shared" si="17"/>
        <v>26.489974975585938</v>
      </c>
      <c r="BA17">
        <f t="shared" si="18"/>
        <v>3.4733373224363913</v>
      </c>
      <c r="BB17">
        <f t="shared" si="19"/>
        <v>0.5546605999691071</v>
      </c>
      <c r="BC17">
        <f t="shared" si="20"/>
        <v>2.2385042902628483</v>
      </c>
      <c r="BD17">
        <f t="shared" si="21"/>
        <v>1.234833032173543</v>
      </c>
      <c r="BE17">
        <f t="shared" si="22"/>
        <v>0.3538271083525526</v>
      </c>
      <c r="BF17">
        <f t="shared" si="23"/>
        <v>32.993946796241296</v>
      </c>
      <c r="BG17">
        <f t="shared" si="24"/>
        <v>0.87084331712902352</v>
      </c>
      <c r="BH17">
        <f t="shared" si="25"/>
        <v>76.237000897013147</v>
      </c>
      <c r="BI17">
        <f t="shared" si="26"/>
        <v>381.639539019464</v>
      </c>
      <c r="BJ17">
        <f t="shared" si="27"/>
        <v>3.1866324985350913E-2</v>
      </c>
    </row>
    <row r="18" spans="1:62">
      <c r="A18" s="1">
        <v>9</v>
      </c>
      <c r="B18" s="1" t="s">
        <v>89</v>
      </c>
      <c r="C18" s="2">
        <v>42503</v>
      </c>
      <c r="D18" s="1" t="s">
        <v>74</v>
      </c>
      <c r="E18" s="1">
        <v>0</v>
      </c>
      <c r="F18" s="1" t="s">
        <v>75</v>
      </c>
      <c r="G18" s="1" t="s">
        <v>87</v>
      </c>
      <c r="H18" s="1">
        <v>0</v>
      </c>
      <c r="I18" s="1">
        <v>2277.5</v>
      </c>
      <c r="J18" s="1">
        <v>0</v>
      </c>
      <c r="K18">
        <f t="shared" si="0"/>
        <v>7.7875868745133801</v>
      </c>
      <c r="L18">
        <f t="shared" si="1"/>
        <v>0.3175941629141279</v>
      </c>
      <c r="M18">
        <f t="shared" si="2"/>
        <v>342.47944654023223</v>
      </c>
      <c r="N18">
        <f t="shared" si="3"/>
        <v>3.0999476748695471</v>
      </c>
      <c r="O18">
        <f t="shared" si="4"/>
        <v>1.0133605325382478</v>
      </c>
      <c r="P18">
        <f t="shared" si="5"/>
        <v>25.113838195800781</v>
      </c>
      <c r="Q18" s="1">
        <v>4.5</v>
      </c>
      <c r="R18">
        <f t="shared" si="6"/>
        <v>1.7493478804826736</v>
      </c>
      <c r="S18" s="1">
        <v>1</v>
      </c>
      <c r="T18">
        <f t="shared" si="7"/>
        <v>3.4986957609653473</v>
      </c>
      <c r="U18" s="1">
        <v>28.846742630004883</v>
      </c>
      <c r="V18" s="1">
        <v>25.113838195800781</v>
      </c>
      <c r="W18" s="1">
        <v>28.841314315795898</v>
      </c>
      <c r="X18" s="1">
        <v>399.02835083007812</v>
      </c>
      <c r="Y18" s="1">
        <v>390.93380737304688</v>
      </c>
      <c r="Z18" s="1">
        <v>19.628759384155273</v>
      </c>
      <c r="AA18" s="1">
        <v>22.354669570922852</v>
      </c>
      <c r="AB18" s="1">
        <v>48.19482421875</v>
      </c>
      <c r="AC18" s="1">
        <v>54.887794494628906</v>
      </c>
      <c r="AD18" s="1">
        <v>500.30709838867188</v>
      </c>
      <c r="AE18" s="1">
        <v>-5.1212180405855179E-3</v>
      </c>
      <c r="AF18" s="1">
        <v>495.21435546875</v>
      </c>
      <c r="AG18" s="1">
        <v>97.874916076660156</v>
      </c>
      <c r="AH18" s="1">
        <v>17.426483154296875</v>
      </c>
      <c r="AI18" s="1">
        <v>-0.56647706031799316</v>
      </c>
      <c r="AJ18" s="1">
        <v>1</v>
      </c>
      <c r="AK18" s="1">
        <v>-0.21956524252891541</v>
      </c>
      <c r="AL18" s="1">
        <v>2.737391471862793</v>
      </c>
      <c r="AM18" s="1">
        <v>1</v>
      </c>
      <c r="AN18" s="1">
        <v>0</v>
      </c>
      <c r="AO18" s="1">
        <v>0.18999999761581421</v>
      </c>
      <c r="AP18" s="1">
        <v>111115</v>
      </c>
      <c r="AQ18">
        <f t="shared" si="8"/>
        <v>1.1117935519748263</v>
      </c>
      <c r="AR18">
        <f t="shared" si="9"/>
        <v>3.099947674869547E-3</v>
      </c>
      <c r="AS18">
        <f t="shared" si="10"/>
        <v>298.26383819580076</v>
      </c>
      <c r="AT18">
        <f t="shared" si="11"/>
        <v>301.99674263000486</v>
      </c>
      <c r="AU18">
        <f t="shared" si="12"/>
        <v>-9.7303141550131311E-4</v>
      </c>
      <c r="AV18">
        <f t="shared" si="13"/>
        <v>-0.91976494165666922</v>
      </c>
      <c r="AW18">
        <f t="shared" si="14"/>
        <v>3.2013219407137905</v>
      </c>
      <c r="AX18">
        <f t="shared" si="15"/>
        <v>32.708298193649199</v>
      </c>
      <c r="AY18">
        <f t="shared" si="16"/>
        <v>10.353628622726347</v>
      </c>
      <c r="AZ18">
        <f t="shared" si="17"/>
        <v>26.980290412902832</v>
      </c>
      <c r="BA18">
        <f t="shared" si="18"/>
        <v>3.5750185758941417</v>
      </c>
      <c r="BB18">
        <f t="shared" si="19"/>
        <v>0.29116376733910054</v>
      </c>
      <c r="BC18">
        <f t="shared" si="20"/>
        <v>2.1879614081755427</v>
      </c>
      <c r="BD18">
        <f t="shared" si="21"/>
        <v>1.387057167718599</v>
      </c>
      <c r="BE18">
        <f t="shared" si="22"/>
        <v>0.18418070276273343</v>
      </c>
      <c r="BF18">
        <f t="shared" si="23"/>
        <v>33.520147088106249</v>
      </c>
      <c r="BG18">
        <f t="shared" si="24"/>
        <v>0.87605482074212815</v>
      </c>
      <c r="BH18">
        <f t="shared" si="25"/>
        <v>70.158276441385397</v>
      </c>
      <c r="BI18">
        <f t="shared" si="26"/>
        <v>387.92890411798584</v>
      </c>
      <c r="BJ18">
        <f t="shared" si="27"/>
        <v>1.4084118686532355E-2</v>
      </c>
    </row>
    <row r="19" spans="1:62">
      <c r="A19" s="1">
        <v>10</v>
      </c>
      <c r="B19" s="1" t="s">
        <v>90</v>
      </c>
      <c r="C19" s="2">
        <v>42503</v>
      </c>
      <c r="D19" s="1" t="s">
        <v>74</v>
      </c>
      <c r="E19" s="1">
        <v>0</v>
      </c>
      <c r="F19" s="1" t="s">
        <v>84</v>
      </c>
      <c r="G19" s="1" t="s">
        <v>91</v>
      </c>
      <c r="H19" s="1">
        <v>0</v>
      </c>
      <c r="I19" s="1">
        <v>2437</v>
      </c>
      <c r="J19" s="1">
        <v>0</v>
      </c>
      <c r="K19">
        <f t="shared" si="0"/>
        <v>17.891997904927901</v>
      </c>
      <c r="L19">
        <f t="shared" si="1"/>
        <v>1.8627610081808859</v>
      </c>
      <c r="M19">
        <f t="shared" si="2"/>
        <v>366.33782171669941</v>
      </c>
      <c r="N19">
        <f t="shared" si="3"/>
        <v>13.141094747038476</v>
      </c>
      <c r="O19">
        <f t="shared" si="4"/>
        <v>0.93035486406430623</v>
      </c>
      <c r="P19">
        <f t="shared" si="5"/>
        <v>25.327648162841797</v>
      </c>
      <c r="Q19" s="1">
        <v>1.5</v>
      </c>
      <c r="R19">
        <f t="shared" si="6"/>
        <v>2.4080436080694199</v>
      </c>
      <c r="S19" s="1">
        <v>1</v>
      </c>
      <c r="T19">
        <f t="shared" si="7"/>
        <v>4.8160872161388397</v>
      </c>
      <c r="U19" s="1">
        <v>29.128444671630859</v>
      </c>
      <c r="V19" s="1">
        <v>25.327648162841797</v>
      </c>
      <c r="W19" s="1">
        <v>29.129306793212891</v>
      </c>
      <c r="X19" s="1">
        <v>399.4071044921875</v>
      </c>
      <c r="Y19" s="1">
        <v>392.49655151367188</v>
      </c>
      <c r="Z19" s="1">
        <v>19.775075912475586</v>
      </c>
      <c r="AA19" s="1">
        <v>23.621831893920898</v>
      </c>
      <c r="AB19" s="1">
        <v>47.768592834472656</v>
      </c>
      <c r="AC19" s="1">
        <v>57.060798645019531</v>
      </c>
      <c r="AD19" s="1">
        <v>500.318115234375</v>
      </c>
      <c r="AE19" s="1">
        <v>-2.2405659779906273E-2</v>
      </c>
      <c r="AF19" s="1">
        <v>629.49969482421875</v>
      </c>
      <c r="AG19" s="1">
        <v>97.874183654785156</v>
      </c>
      <c r="AH19" s="1">
        <v>17.426483154296875</v>
      </c>
      <c r="AI19" s="1">
        <v>-0.56647706031799316</v>
      </c>
      <c r="AJ19" s="1">
        <v>1</v>
      </c>
      <c r="AK19" s="1">
        <v>-0.21956524252891541</v>
      </c>
      <c r="AL19" s="1">
        <v>2.737391471862793</v>
      </c>
      <c r="AM19" s="1">
        <v>1</v>
      </c>
      <c r="AN19" s="1">
        <v>0</v>
      </c>
      <c r="AO19" s="1">
        <v>0.18999999761581421</v>
      </c>
      <c r="AP19" s="1">
        <v>111115</v>
      </c>
      <c r="AQ19">
        <f t="shared" si="8"/>
        <v>3.3354541015624997</v>
      </c>
      <c r="AR19">
        <f t="shared" si="9"/>
        <v>1.3141094747038477E-2</v>
      </c>
      <c r="AS19">
        <f t="shared" si="10"/>
        <v>298.47764816284177</v>
      </c>
      <c r="AT19">
        <f t="shared" si="11"/>
        <v>302.27844467163084</v>
      </c>
      <c r="AU19">
        <f t="shared" si="12"/>
        <v>-4.2570753047629362E-3</v>
      </c>
      <c r="AV19">
        <f t="shared" si="13"/>
        <v>-3.9571661325909631</v>
      </c>
      <c r="AW19">
        <f t="shared" si="14"/>
        <v>3.2423223771123819</v>
      </c>
      <c r="AX19">
        <f t="shared" si="15"/>
        <v>33.127452572666868</v>
      </c>
      <c r="AY19">
        <f t="shared" si="16"/>
        <v>9.5056206787459701</v>
      </c>
      <c r="AZ19">
        <f t="shared" si="17"/>
        <v>27.228046417236328</v>
      </c>
      <c r="BA19">
        <f t="shared" si="18"/>
        <v>3.6273791569005271</v>
      </c>
      <c r="BB19">
        <f t="shared" si="19"/>
        <v>1.3432285293675206</v>
      </c>
      <c r="BC19">
        <f t="shared" si="20"/>
        <v>2.3119675130480757</v>
      </c>
      <c r="BD19">
        <f t="shared" si="21"/>
        <v>1.3154116438524515</v>
      </c>
      <c r="BE19">
        <f t="shared" si="22"/>
        <v>0.87458203362537434</v>
      </c>
      <c r="BF19">
        <f t="shared" si="23"/>
        <v>35.855015242394181</v>
      </c>
      <c r="BG19">
        <f t="shared" si="24"/>
        <v>0.93335296909975196</v>
      </c>
      <c r="BH19">
        <f t="shared" si="25"/>
        <v>78.704572291758311</v>
      </c>
      <c r="BI19">
        <f t="shared" si="26"/>
        <v>387.48123594988573</v>
      </c>
      <c r="BJ19">
        <f t="shared" si="27"/>
        <v>3.6341941542028924E-2</v>
      </c>
    </row>
    <row r="20" spans="1:62">
      <c r="A20" s="1">
        <v>11</v>
      </c>
      <c r="B20" s="1" t="s">
        <v>92</v>
      </c>
      <c r="C20" s="2">
        <v>42503</v>
      </c>
      <c r="D20" s="1" t="s">
        <v>74</v>
      </c>
      <c r="E20" s="1">
        <v>0</v>
      </c>
      <c r="F20" s="1" t="s">
        <v>75</v>
      </c>
      <c r="G20" s="1" t="s">
        <v>91</v>
      </c>
      <c r="H20" s="1">
        <v>0</v>
      </c>
      <c r="I20" s="1">
        <v>2606.5</v>
      </c>
      <c r="J20" s="1">
        <v>0</v>
      </c>
      <c r="K20">
        <f t="shared" si="0"/>
        <v>14.913631423770926</v>
      </c>
      <c r="L20">
        <f t="shared" si="1"/>
        <v>1.3477547557848477</v>
      </c>
      <c r="M20">
        <f t="shared" si="2"/>
        <v>360.24618389297365</v>
      </c>
      <c r="N20">
        <f t="shared" si="3"/>
        <v>9.3697957415786792</v>
      </c>
      <c r="O20">
        <f t="shared" si="4"/>
        <v>0.87399648833415888</v>
      </c>
      <c r="P20">
        <f t="shared" si="5"/>
        <v>26.005369186401367</v>
      </c>
      <c r="Q20" s="1">
        <v>3</v>
      </c>
      <c r="R20">
        <f t="shared" si="6"/>
        <v>2.0786957442760468</v>
      </c>
      <c r="S20" s="1">
        <v>1</v>
      </c>
      <c r="T20">
        <f t="shared" si="7"/>
        <v>4.1573914885520935</v>
      </c>
      <c r="U20" s="1">
        <v>29.479009628295898</v>
      </c>
      <c r="V20" s="1">
        <v>26.005369186401367</v>
      </c>
      <c r="W20" s="1">
        <v>29.482831954956055</v>
      </c>
      <c r="X20" s="1">
        <v>399.30740356445312</v>
      </c>
      <c r="Y20" s="1">
        <v>388.18359375</v>
      </c>
      <c r="Z20" s="1">
        <v>20.081016540527344</v>
      </c>
      <c r="AA20" s="1">
        <v>25.555929183959961</v>
      </c>
      <c r="AB20" s="1">
        <v>47.536991119384766</v>
      </c>
      <c r="AC20" s="1">
        <v>60.497539520263672</v>
      </c>
      <c r="AD20" s="1">
        <v>500.30068969726562</v>
      </c>
      <c r="AE20" s="1">
        <v>2.3685909807682037E-2</v>
      </c>
      <c r="AF20" s="1">
        <v>727.2872314453125</v>
      </c>
      <c r="AG20" s="1">
        <v>97.876861572265625</v>
      </c>
      <c r="AH20" s="1">
        <v>17.426483154296875</v>
      </c>
      <c r="AI20" s="1">
        <v>-0.56647706031799316</v>
      </c>
      <c r="AJ20" s="1">
        <v>1</v>
      </c>
      <c r="AK20" s="1">
        <v>-0.21956524252891541</v>
      </c>
      <c r="AL20" s="1">
        <v>2.737391471862793</v>
      </c>
      <c r="AM20" s="1">
        <v>1</v>
      </c>
      <c r="AN20" s="1">
        <v>0</v>
      </c>
      <c r="AO20" s="1">
        <v>0.18999999761581421</v>
      </c>
      <c r="AP20" s="1">
        <v>111115</v>
      </c>
      <c r="AQ20">
        <f t="shared" si="8"/>
        <v>1.6676689656575518</v>
      </c>
      <c r="AR20">
        <f t="shared" si="9"/>
        <v>9.3697957415786789E-3</v>
      </c>
      <c r="AS20">
        <f t="shared" si="10"/>
        <v>299.15536918640134</v>
      </c>
      <c r="AT20">
        <f t="shared" si="11"/>
        <v>302.62900962829588</v>
      </c>
      <c r="AU20">
        <f t="shared" si="12"/>
        <v>4.5003228069879775E-3</v>
      </c>
      <c r="AV20">
        <f t="shared" si="13"/>
        <v>-3.1459667692864497</v>
      </c>
      <c r="AW20">
        <f t="shared" si="14"/>
        <v>3.375330631423231</v>
      </c>
      <c r="AX20">
        <f t="shared" si="15"/>
        <v>34.48548080928316</v>
      </c>
      <c r="AY20">
        <f t="shared" si="16"/>
        <v>8.9295516253231995</v>
      </c>
      <c r="AZ20">
        <f t="shared" si="17"/>
        <v>27.742189407348633</v>
      </c>
      <c r="BA20">
        <f t="shared" si="18"/>
        <v>3.7381777978791111</v>
      </c>
      <c r="BB20">
        <f t="shared" si="19"/>
        <v>1.0178011449049875</v>
      </c>
      <c r="BC20">
        <f t="shared" si="20"/>
        <v>2.5013341430890721</v>
      </c>
      <c r="BD20">
        <f t="shared" si="21"/>
        <v>1.236843654790039</v>
      </c>
      <c r="BE20">
        <f t="shared" si="22"/>
        <v>0.65932914288591937</v>
      </c>
      <c r="BF20">
        <f t="shared" si="23"/>
        <v>35.259765872829526</v>
      </c>
      <c r="BG20">
        <f t="shared" si="24"/>
        <v>0.92803042089661636</v>
      </c>
      <c r="BH20">
        <f t="shared" si="25"/>
        <v>79.840351058560245</v>
      </c>
      <c r="BI20">
        <f t="shared" si="26"/>
        <v>383.3407968958835</v>
      </c>
      <c r="BJ20">
        <f t="shared" si="27"/>
        <v>3.1061383971485997E-2</v>
      </c>
    </row>
    <row r="21" spans="1:62">
      <c r="A21" s="1">
        <v>12</v>
      </c>
      <c r="B21" s="1" t="s">
        <v>93</v>
      </c>
      <c r="C21" s="2">
        <v>42503</v>
      </c>
      <c r="D21" s="1" t="s">
        <v>74</v>
      </c>
      <c r="E21" s="1">
        <v>0</v>
      </c>
      <c r="F21" s="1" t="s">
        <v>78</v>
      </c>
      <c r="G21" s="1" t="s">
        <v>91</v>
      </c>
      <c r="H21" s="1">
        <v>0</v>
      </c>
      <c r="I21" s="1">
        <v>2713</v>
      </c>
      <c r="J21" s="1">
        <v>0</v>
      </c>
      <c r="K21">
        <f t="shared" si="0"/>
        <v>0.93716160596984022</v>
      </c>
      <c r="L21">
        <f t="shared" si="1"/>
        <v>0.79228278302660649</v>
      </c>
      <c r="M21">
        <f t="shared" si="2"/>
        <v>387.78879831161379</v>
      </c>
      <c r="N21">
        <f t="shared" si="3"/>
        <v>6.9565750084231652</v>
      </c>
      <c r="O21">
        <f t="shared" si="4"/>
        <v>1.0011268152181141</v>
      </c>
      <c r="P21">
        <f t="shared" si="5"/>
        <v>26.406829833984375</v>
      </c>
      <c r="Q21" s="1">
        <v>3.5</v>
      </c>
      <c r="R21">
        <f t="shared" si="6"/>
        <v>1.9689131230115891</v>
      </c>
      <c r="S21" s="1">
        <v>1</v>
      </c>
      <c r="T21">
        <f t="shared" si="7"/>
        <v>3.9378262460231781</v>
      </c>
      <c r="U21" s="1">
        <v>29.608076095581055</v>
      </c>
      <c r="V21" s="1">
        <v>26.406829833984375</v>
      </c>
      <c r="W21" s="1">
        <v>29.650897979736328</v>
      </c>
      <c r="X21" s="1">
        <v>399.05029296875</v>
      </c>
      <c r="Y21" s="1">
        <v>396.46533203125</v>
      </c>
      <c r="Z21" s="1">
        <v>20.340620040893555</v>
      </c>
      <c r="AA21" s="1">
        <v>25.084983825683594</v>
      </c>
      <c r="AB21" s="1">
        <v>47.794334411621094</v>
      </c>
      <c r="AC21" s="1">
        <v>58.942153930664062</v>
      </c>
      <c r="AD21" s="1">
        <v>500.32510375976562</v>
      </c>
      <c r="AE21" s="1">
        <v>112.58598327636719</v>
      </c>
      <c r="AF21" s="1">
        <v>157.87863159179688</v>
      </c>
      <c r="AG21" s="1">
        <v>97.876113891601562</v>
      </c>
      <c r="AH21" s="1">
        <v>17.426483154296875</v>
      </c>
      <c r="AI21" s="1">
        <v>-0.56647706031799316</v>
      </c>
      <c r="AJ21" s="1">
        <v>1</v>
      </c>
      <c r="AK21" s="1">
        <v>-0.21956524252891541</v>
      </c>
      <c r="AL21" s="1">
        <v>2.737391471862793</v>
      </c>
      <c r="AM21" s="1">
        <v>1</v>
      </c>
      <c r="AN21" s="1">
        <v>0</v>
      </c>
      <c r="AO21" s="1">
        <v>0.18999999761581421</v>
      </c>
      <c r="AP21" s="1">
        <v>111115</v>
      </c>
      <c r="AQ21">
        <f t="shared" si="8"/>
        <v>1.4295002964564731</v>
      </c>
      <c r="AR21">
        <f t="shared" si="9"/>
        <v>6.9565750084231654E-3</v>
      </c>
      <c r="AS21">
        <f t="shared" si="10"/>
        <v>299.55682983398435</v>
      </c>
      <c r="AT21">
        <f t="shared" si="11"/>
        <v>302.75807609558103</v>
      </c>
      <c r="AU21">
        <f t="shared" si="12"/>
        <v>21.391336554083864</v>
      </c>
      <c r="AV21">
        <f t="shared" si="13"/>
        <v>-2.1963268675511101</v>
      </c>
      <c r="AW21">
        <f t="shared" si="14"/>
        <v>3.4563475491097044</v>
      </c>
      <c r="AX21">
        <f t="shared" si="15"/>
        <v>35.313493882047993</v>
      </c>
      <c r="AY21">
        <f t="shared" si="16"/>
        <v>10.228510056364399</v>
      </c>
      <c r="AZ21">
        <f t="shared" si="17"/>
        <v>28.007452964782715</v>
      </c>
      <c r="BA21">
        <f t="shared" si="18"/>
        <v>3.7964887825514708</v>
      </c>
      <c r="BB21">
        <f t="shared" si="19"/>
        <v>0.65957717213575484</v>
      </c>
      <c r="BC21">
        <f t="shared" si="20"/>
        <v>2.4552207338915903</v>
      </c>
      <c r="BD21">
        <f t="shared" si="21"/>
        <v>1.3412680486598805</v>
      </c>
      <c r="BE21">
        <f t="shared" si="22"/>
        <v>0.42240635098014778</v>
      </c>
      <c r="BF21">
        <f t="shared" si="23"/>
        <v>37.955260589434815</v>
      </c>
      <c r="BG21">
        <f t="shared" si="24"/>
        <v>0.97811527763302064</v>
      </c>
      <c r="BH21">
        <f t="shared" si="25"/>
        <v>75.135795708711029</v>
      </c>
      <c r="BI21">
        <f t="shared" si="26"/>
        <v>396.1440461011415</v>
      </c>
      <c r="BJ21">
        <f t="shared" si="27"/>
        <v>1.7774944156101139E-3</v>
      </c>
    </row>
    <row r="22" spans="1:62">
      <c r="A22" s="1">
        <v>13</v>
      </c>
      <c r="B22" s="1" t="s">
        <v>94</v>
      </c>
      <c r="C22" s="2">
        <v>42503</v>
      </c>
      <c r="D22" s="1" t="s">
        <v>74</v>
      </c>
      <c r="E22" s="1">
        <v>0</v>
      </c>
      <c r="F22" s="1" t="s">
        <v>75</v>
      </c>
      <c r="G22" s="1" t="s">
        <v>91</v>
      </c>
      <c r="H22" s="1">
        <v>0</v>
      </c>
      <c r="I22" s="1">
        <v>2881</v>
      </c>
      <c r="J22" s="1">
        <v>0</v>
      </c>
      <c r="K22">
        <f t="shared" si="0"/>
        <v>21.889169408361727</v>
      </c>
      <c r="L22">
        <f t="shared" si="1"/>
        <v>0.8183002887059726</v>
      </c>
      <c r="M22">
        <f t="shared" si="2"/>
        <v>334.90428484758598</v>
      </c>
      <c r="N22">
        <f t="shared" si="3"/>
        <v>8.9354562584163553</v>
      </c>
      <c r="O22">
        <f t="shared" si="4"/>
        <v>1.2135771458908531</v>
      </c>
      <c r="P22">
        <f t="shared" si="5"/>
        <v>26.550363540649414</v>
      </c>
      <c r="Q22" s="1">
        <v>1.5</v>
      </c>
      <c r="R22">
        <f t="shared" si="6"/>
        <v>2.4080436080694199</v>
      </c>
      <c r="S22" s="1">
        <v>1</v>
      </c>
      <c r="T22">
        <f t="shared" si="7"/>
        <v>4.8160872161388397</v>
      </c>
      <c r="U22" s="1">
        <v>29.487209320068359</v>
      </c>
      <c r="V22" s="1">
        <v>26.550363540649414</v>
      </c>
      <c r="W22" s="1">
        <v>29.450031280517578</v>
      </c>
      <c r="X22" s="1">
        <v>398.80624389648438</v>
      </c>
      <c r="Y22" s="1">
        <v>391.19598388671875</v>
      </c>
      <c r="Z22" s="1">
        <v>20.59785270690918</v>
      </c>
      <c r="AA22" s="1">
        <v>23.21449089050293</v>
      </c>
      <c r="AB22" s="1">
        <v>48.737087249755859</v>
      </c>
      <c r="AC22" s="1">
        <v>54.928375244140625</v>
      </c>
      <c r="AD22" s="1">
        <v>500.33804321289062</v>
      </c>
      <c r="AE22" s="1">
        <v>-5.2494611591100693E-2</v>
      </c>
      <c r="AF22" s="1">
        <v>1234.7451171875</v>
      </c>
      <c r="AG22" s="1">
        <v>97.876174926757812</v>
      </c>
      <c r="AH22" s="1">
        <v>17.426483154296875</v>
      </c>
      <c r="AI22" s="1">
        <v>-0.56647706031799316</v>
      </c>
      <c r="AJ22" s="1">
        <v>1</v>
      </c>
      <c r="AK22" s="1">
        <v>-0.21956524252891541</v>
      </c>
      <c r="AL22" s="1">
        <v>2.737391471862793</v>
      </c>
      <c r="AM22" s="1">
        <v>1</v>
      </c>
      <c r="AN22" s="1">
        <v>0</v>
      </c>
      <c r="AO22" s="1">
        <v>0.18999999761581421</v>
      </c>
      <c r="AP22" s="1">
        <v>111115</v>
      </c>
      <c r="AQ22">
        <f t="shared" si="8"/>
        <v>3.3355869547526038</v>
      </c>
      <c r="AR22">
        <f t="shared" si="9"/>
        <v>8.9354562584163556E-3</v>
      </c>
      <c r="AS22">
        <f t="shared" si="10"/>
        <v>299.70036354064939</v>
      </c>
      <c r="AT22">
        <f t="shared" si="11"/>
        <v>302.63720932006834</v>
      </c>
      <c r="AU22">
        <f t="shared" si="12"/>
        <v>-9.9739760771522246E-3</v>
      </c>
      <c r="AV22">
        <f t="shared" si="13"/>
        <v>-2.6555584017398455</v>
      </c>
      <c r="AW22">
        <f t="shared" si="14"/>
        <v>3.4857227171253435</v>
      </c>
      <c r="AX22">
        <f t="shared" si="15"/>
        <v>35.613597688444216</v>
      </c>
      <c r="AY22">
        <f t="shared" si="16"/>
        <v>12.399106797941286</v>
      </c>
      <c r="AZ22">
        <f t="shared" si="17"/>
        <v>28.018786430358887</v>
      </c>
      <c r="BA22">
        <f t="shared" si="18"/>
        <v>3.7989977147160552</v>
      </c>
      <c r="BB22">
        <f t="shared" si="19"/>
        <v>0.69945589578473688</v>
      </c>
      <c r="BC22">
        <f t="shared" si="20"/>
        <v>2.2721455712344905</v>
      </c>
      <c r="BD22">
        <f t="shared" si="21"/>
        <v>1.5268521434815647</v>
      </c>
      <c r="BE22">
        <f t="shared" si="22"/>
        <v>0.44648124737076417</v>
      </c>
      <c r="BF22">
        <f t="shared" si="23"/>
        <v>32.779150367463053</v>
      </c>
      <c r="BG22">
        <f t="shared" si="24"/>
        <v>0.8561035865454244</v>
      </c>
      <c r="BH22">
        <f t="shared" si="25"/>
        <v>69.338868312562468</v>
      </c>
      <c r="BI22">
        <f t="shared" si="26"/>
        <v>385.06021902717379</v>
      </c>
      <c r="BJ22">
        <f t="shared" si="27"/>
        <v>3.9416438262885198E-2</v>
      </c>
    </row>
    <row r="23" spans="1:62">
      <c r="A23" s="1">
        <v>14</v>
      </c>
      <c r="B23" s="1" t="s">
        <v>95</v>
      </c>
      <c r="C23" s="2">
        <v>42503</v>
      </c>
      <c r="D23" s="1" t="s">
        <v>74</v>
      </c>
      <c r="E23" s="1">
        <v>0</v>
      </c>
      <c r="F23" s="1" t="s">
        <v>78</v>
      </c>
      <c r="G23" s="1" t="s">
        <v>91</v>
      </c>
      <c r="H23" s="1">
        <v>0</v>
      </c>
      <c r="I23" s="1">
        <v>3033.5</v>
      </c>
      <c r="J23" s="1">
        <v>0</v>
      </c>
      <c r="K23">
        <f t="shared" si="0"/>
        <v>24.442933046441311</v>
      </c>
      <c r="L23">
        <f t="shared" si="1"/>
        <v>0.92555091410091328</v>
      </c>
      <c r="M23">
        <f t="shared" si="2"/>
        <v>326.68387760730752</v>
      </c>
      <c r="N23">
        <f t="shared" si="3"/>
        <v>7.7480785877385108</v>
      </c>
      <c r="O23">
        <f t="shared" si="4"/>
        <v>0.97151259623527864</v>
      </c>
      <c r="P23">
        <f t="shared" si="5"/>
        <v>26.334367752075195</v>
      </c>
      <c r="Q23" s="1">
        <v>3</v>
      </c>
      <c r="R23">
        <f t="shared" si="6"/>
        <v>2.0786957442760468</v>
      </c>
      <c r="S23" s="1">
        <v>1</v>
      </c>
      <c r="T23">
        <f t="shared" si="7"/>
        <v>4.1573914885520935</v>
      </c>
      <c r="U23" s="1">
        <v>29.406499862670898</v>
      </c>
      <c r="V23" s="1">
        <v>26.334367752075195</v>
      </c>
      <c r="W23" s="1">
        <v>29.368457794189453</v>
      </c>
      <c r="X23" s="1">
        <v>399.08349609375</v>
      </c>
      <c r="Y23" s="1">
        <v>382.64913940429688</v>
      </c>
      <c r="Z23" s="1">
        <v>20.708099365234375</v>
      </c>
      <c r="AA23" s="1">
        <v>25.236791610717773</v>
      </c>
      <c r="AB23" s="1">
        <v>49.226692199707031</v>
      </c>
      <c r="AC23" s="1">
        <v>59.992164611816406</v>
      </c>
      <c r="AD23" s="1">
        <v>500.31277465820312</v>
      </c>
      <c r="AE23" s="1">
        <v>6.5298855304718018E-2</v>
      </c>
      <c r="AF23" s="1">
        <v>926.70458984375</v>
      </c>
      <c r="AG23" s="1">
        <v>97.876441955566406</v>
      </c>
      <c r="AH23" s="1">
        <v>17.426483154296875</v>
      </c>
      <c r="AI23" s="1">
        <v>-0.56647706031799316</v>
      </c>
      <c r="AJ23" s="1">
        <v>1</v>
      </c>
      <c r="AK23" s="1">
        <v>-0.21956524252891541</v>
      </c>
      <c r="AL23" s="1">
        <v>2.737391471862793</v>
      </c>
      <c r="AM23" s="1">
        <v>1</v>
      </c>
      <c r="AN23" s="1">
        <v>0</v>
      </c>
      <c r="AO23" s="1">
        <v>0.18999999761581421</v>
      </c>
      <c r="AP23" s="1">
        <v>111115</v>
      </c>
      <c r="AQ23">
        <f t="shared" si="8"/>
        <v>1.6677092488606768</v>
      </c>
      <c r="AR23">
        <f t="shared" si="9"/>
        <v>7.7480785877385109E-3</v>
      </c>
      <c r="AS23">
        <f t="shared" si="10"/>
        <v>299.48436775207517</v>
      </c>
      <c r="AT23">
        <f t="shared" si="11"/>
        <v>302.55649986267088</v>
      </c>
      <c r="AU23">
        <f t="shared" si="12"/>
        <v>1.240678235221182E-2</v>
      </c>
      <c r="AV23">
        <f t="shared" si="13"/>
        <v>-2.5803698564062176</v>
      </c>
      <c r="AW23">
        <f t="shared" si="14"/>
        <v>3.441599965466422</v>
      </c>
      <c r="AX23">
        <f t="shared" si="15"/>
        <v>35.162699999135924</v>
      </c>
      <c r="AY23">
        <f t="shared" si="16"/>
        <v>9.9259083884181507</v>
      </c>
      <c r="AZ23">
        <f t="shared" si="17"/>
        <v>27.870433807373047</v>
      </c>
      <c r="BA23">
        <f t="shared" si="18"/>
        <v>3.7662705223079675</v>
      </c>
      <c r="BB23">
        <f t="shared" si="19"/>
        <v>0.75701772471322393</v>
      </c>
      <c r="BC23">
        <f t="shared" si="20"/>
        <v>2.4700873692311434</v>
      </c>
      <c r="BD23">
        <f t="shared" si="21"/>
        <v>1.2961831530768242</v>
      </c>
      <c r="BE23">
        <f t="shared" si="22"/>
        <v>0.48585347684813007</v>
      </c>
      <c r="BF23">
        <f t="shared" si="23"/>
        <v>31.974655584450993</v>
      </c>
      <c r="BG23">
        <f t="shared" si="24"/>
        <v>0.85374261684185326</v>
      </c>
      <c r="BH23">
        <f t="shared" si="25"/>
        <v>76.192626377962824</v>
      </c>
      <c r="BI23">
        <f t="shared" si="26"/>
        <v>374.71196059793238</v>
      </c>
      <c r="BJ23">
        <f t="shared" si="27"/>
        <v>4.9701409643216496E-2</v>
      </c>
    </row>
    <row r="24" spans="1:62">
      <c r="A24" s="1">
        <v>15</v>
      </c>
      <c r="B24" s="1" t="s">
        <v>96</v>
      </c>
      <c r="C24" s="2">
        <v>42503</v>
      </c>
      <c r="D24" s="1" t="s">
        <v>74</v>
      </c>
      <c r="E24" s="1">
        <v>0</v>
      </c>
      <c r="F24" s="1" t="s">
        <v>75</v>
      </c>
      <c r="G24" s="1" t="s">
        <v>91</v>
      </c>
      <c r="H24" s="1">
        <v>0</v>
      </c>
      <c r="I24" s="1">
        <v>3176.5</v>
      </c>
      <c r="J24" s="1">
        <v>0</v>
      </c>
      <c r="K24">
        <f t="shared" si="0"/>
        <v>26.743382916186011</v>
      </c>
      <c r="L24">
        <f t="shared" si="1"/>
        <v>1.1644909117388877</v>
      </c>
      <c r="M24">
        <f t="shared" si="2"/>
        <v>340.44824248638304</v>
      </c>
      <c r="N24">
        <f t="shared" si="3"/>
        <v>13.012070040261264</v>
      </c>
      <c r="O24">
        <f t="shared" si="4"/>
        <v>1.3060791501694822</v>
      </c>
      <c r="P24">
        <f t="shared" si="5"/>
        <v>27.074710845947266</v>
      </c>
      <c r="Q24" s="1">
        <v>1</v>
      </c>
      <c r="R24">
        <f t="shared" si="6"/>
        <v>2.5178262293338776</v>
      </c>
      <c r="S24" s="1">
        <v>1</v>
      </c>
      <c r="T24">
        <f t="shared" si="7"/>
        <v>5.0356524586677551</v>
      </c>
      <c r="U24" s="1">
        <v>29.563879013061523</v>
      </c>
      <c r="V24" s="1">
        <v>27.074710845947266</v>
      </c>
      <c r="W24" s="1">
        <v>29.514238357543945</v>
      </c>
      <c r="X24" s="1">
        <v>398.68276977539062</v>
      </c>
      <c r="Y24" s="1">
        <v>392.31658935546875</v>
      </c>
      <c r="Z24" s="1">
        <v>20.845161437988281</v>
      </c>
      <c r="AA24" s="1">
        <v>23.385334014892578</v>
      </c>
      <c r="AB24" s="1">
        <v>49.103664398193359</v>
      </c>
      <c r="AC24" s="1">
        <v>55.087390899658203</v>
      </c>
      <c r="AD24" s="1">
        <v>500.27224731445312</v>
      </c>
      <c r="AE24" s="1">
        <v>-2.3686837404966354E-2</v>
      </c>
      <c r="AF24" s="1">
        <v>1123.5003662109375</v>
      </c>
      <c r="AG24" s="1">
        <v>97.873985290527344</v>
      </c>
      <c r="AH24" s="1">
        <v>17.426483154296875</v>
      </c>
      <c r="AI24" s="1">
        <v>-0.56647706031799316</v>
      </c>
      <c r="AJ24" s="1">
        <v>1</v>
      </c>
      <c r="AK24" s="1">
        <v>-0.21956524252891541</v>
      </c>
      <c r="AL24" s="1">
        <v>2.737391471862793</v>
      </c>
      <c r="AM24" s="1">
        <v>1</v>
      </c>
      <c r="AN24" s="1">
        <v>0</v>
      </c>
      <c r="AO24" s="1">
        <v>0.18999999761581421</v>
      </c>
      <c r="AP24" s="1">
        <v>111115</v>
      </c>
      <c r="AQ24">
        <f t="shared" si="8"/>
        <v>5.0027224731445301</v>
      </c>
      <c r="AR24">
        <f t="shared" si="9"/>
        <v>1.3012070040261264E-2</v>
      </c>
      <c r="AS24">
        <f t="shared" si="10"/>
        <v>300.22471084594724</v>
      </c>
      <c r="AT24">
        <f t="shared" si="11"/>
        <v>302.7138790130615</v>
      </c>
      <c r="AU24">
        <f t="shared" si="12"/>
        <v>-4.5004990504697862E-3</v>
      </c>
      <c r="AV24">
        <f t="shared" si="13"/>
        <v>-3.8592155507294637</v>
      </c>
      <c r="AW24">
        <f t="shared" si="14"/>
        <v>3.5948949875571472</v>
      </c>
      <c r="AX24">
        <f t="shared" si="15"/>
        <v>36.729831495939671</v>
      </c>
      <c r="AY24">
        <f t="shared" si="16"/>
        <v>13.344497481047092</v>
      </c>
      <c r="AZ24">
        <f t="shared" si="17"/>
        <v>28.319294929504395</v>
      </c>
      <c r="BA24">
        <f t="shared" si="18"/>
        <v>3.8660522360174929</v>
      </c>
      <c r="BB24">
        <f t="shared" si="19"/>
        <v>0.94577998805366181</v>
      </c>
      <c r="BC24">
        <f t="shared" si="20"/>
        <v>2.288815837387665</v>
      </c>
      <c r="BD24">
        <f t="shared" si="21"/>
        <v>1.5772363986298279</v>
      </c>
      <c r="BE24">
        <f t="shared" si="22"/>
        <v>0.60751457248486351</v>
      </c>
      <c r="BF24">
        <f t="shared" si="23"/>
        <v>33.321026277298138</v>
      </c>
      <c r="BG24">
        <f t="shared" si="24"/>
        <v>0.86778956517158889</v>
      </c>
      <c r="BH24">
        <f t="shared" si="25"/>
        <v>69.577748458326965</v>
      </c>
      <c r="BI24">
        <f t="shared" si="26"/>
        <v>385.14699867517731</v>
      </c>
      <c r="BJ24">
        <f t="shared" si="27"/>
        <v>4.8312576129832731E-2</v>
      </c>
    </row>
    <row r="25" spans="1:62">
      <c r="A25" s="1">
        <v>16</v>
      </c>
      <c r="B25" s="1" t="s">
        <v>97</v>
      </c>
      <c r="C25" s="2">
        <v>42503</v>
      </c>
      <c r="D25" s="1" t="s">
        <v>74</v>
      </c>
      <c r="E25" s="1">
        <v>0</v>
      </c>
      <c r="F25" s="1" t="s">
        <v>78</v>
      </c>
      <c r="G25" s="1" t="s">
        <v>91</v>
      </c>
      <c r="H25" s="1">
        <v>0</v>
      </c>
      <c r="I25" s="1">
        <v>3285.5</v>
      </c>
      <c r="J25" s="1">
        <v>0</v>
      </c>
      <c r="K25">
        <f t="shared" si="0"/>
        <v>25.205253372003749</v>
      </c>
      <c r="L25">
        <f t="shared" si="1"/>
        <v>0.8497683180041844</v>
      </c>
      <c r="M25">
        <f t="shared" si="2"/>
        <v>326.41201589340466</v>
      </c>
      <c r="N25">
        <f t="shared" si="3"/>
        <v>9.0668233264789198</v>
      </c>
      <c r="O25">
        <f t="shared" si="4"/>
        <v>1.199407041939033</v>
      </c>
      <c r="P25">
        <f t="shared" si="5"/>
        <v>27.091068267822266</v>
      </c>
      <c r="Q25" s="1">
        <v>2</v>
      </c>
      <c r="R25">
        <f t="shared" si="6"/>
        <v>2.2982609868049622</v>
      </c>
      <c r="S25" s="1">
        <v>1</v>
      </c>
      <c r="T25">
        <f t="shared" si="7"/>
        <v>4.5965219736099243</v>
      </c>
      <c r="U25" s="1">
        <v>29.538780212402344</v>
      </c>
      <c r="V25" s="1">
        <v>27.091068267822266</v>
      </c>
      <c r="W25" s="1">
        <v>29.472295761108398</v>
      </c>
      <c r="X25" s="1">
        <v>399.93423461914062</v>
      </c>
      <c r="Y25" s="1">
        <v>388.450439453125</v>
      </c>
      <c r="Z25" s="1">
        <v>20.975564956665039</v>
      </c>
      <c r="AA25" s="1">
        <v>24.511209487915039</v>
      </c>
      <c r="AB25" s="1">
        <v>49.480953216552734</v>
      </c>
      <c r="AC25" s="1">
        <v>57.821464538574219</v>
      </c>
      <c r="AD25" s="1">
        <v>500.30960083007812</v>
      </c>
      <c r="AE25" s="1">
        <v>5.1213828846812248E-3</v>
      </c>
      <c r="AF25" s="1">
        <v>671.73077392578125</v>
      </c>
      <c r="AG25" s="1">
        <v>97.871185302734375</v>
      </c>
      <c r="AH25" s="1">
        <v>17.426483154296875</v>
      </c>
      <c r="AI25" s="1">
        <v>-0.56647706031799316</v>
      </c>
      <c r="AJ25" s="1">
        <v>1</v>
      </c>
      <c r="AK25" s="1">
        <v>-0.21956524252891541</v>
      </c>
      <c r="AL25" s="1">
        <v>2.737391471862793</v>
      </c>
      <c r="AM25" s="1">
        <v>1</v>
      </c>
      <c r="AN25" s="1">
        <v>0</v>
      </c>
      <c r="AO25" s="1">
        <v>0.18999999761581421</v>
      </c>
      <c r="AP25" s="1">
        <v>111115</v>
      </c>
      <c r="AQ25">
        <f t="shared" si="8"/>
        <v>2.5015480041503904</v>
      </c>
      <c r="AR25">
        <f t="shared" si="9"/>
        <v>9.0668233264789202E-3</v>
      </c>
      <c r="AS25">
        <f t="shared" si="10"/>
        <v>300.24106826782224</v>
      </c>
      <c r="AT25">
        <f t="shared" si="11"/>
        <v>302.68878021240232</v>
      </c>
      <c r="AU25">
        <f t="shared" si="12"/>
        <v>9.7306273587910441E-4</v>
      </c>
      <c r="AV25">
        <f t="shared" si="13"/>
        <v>-2.857981471804842</v>
      </c>
      <c r="AW25">
        <f t="shared" si="14"/>
        <v>3.598348167724907</v>
      </c>
      <c r="AX25">
        <f t="shared" si="15"/>
        <v>36.76616520577047</v>
      </c>
      <c r="AY25">
        <f t="shared" si="16"/>
        <v>12.254955717855431</v>
      </c>
      <c r="AZ25">
        <f t="shared" si="17"/>
        <v>28.314924240112305</v>
      </c>
      <c r="BA25">
        <f t="shared" si="18"/>
        <v>3.865069624178711</v>
      </c>
      <c r="BB25">
        <f t="shared" si="19"/>
        <v>0.71718151935418972</v>
      </c>
      <c r="BC25">
        <f t="shared" si="20"/>
        <v>2.3989411257858739</v>
      </c>
      <c r="BD25">
        <f t="shared" si="21"/>
        <v>1.4661284983928371</v>
      </c>
      <c r="BE25">
        <f t="shared" si="22"/>
        <v>0.45852259829427411</v>
      </c>
      <c r="BF25">
        <f t="shared" si="23"/>
        <v>31.946330892542488</v>
      </c>
      <c r="BG25">
        <f t="shared" si="24"/>
        <v>0.84029256435631694</v>
      </c>
      <c r="BH25">
        <f t="shared" si="25"/>
        <v>70.979406915454661</v>
      </c>
      <c r="BI25">
        <f t="shared" si="26"/>
        <v>381.0476483324548</v>
      </c>
      <c r="BJ25">
        <f t="shared" si="27"/>
        <v>4.6950924466477327E-2</v>
      </c>
    </row>
    <row r="26" spans="1:62">
      <c r="A26" s="1">
        <v>17</v>
      </c>
      <c r="B26" s="1" t="s">
        <v>98</v>
      </c>
      <c r="C26" s="2">
        <v>42503</v>
      </c>
      <c r="D26" s="1" t="s">
        <v>74</v>
      </c>
      <c r="E26" s="1">
        <v>0</v>
      </c>
      <c r="F26" s="1" t="s">
        <v>80</v>
      </c>
      <c r="G26" s="1" t="s">
        <v>91</v>
      </c>
      <c r="H26" s="1">
        <v>0</v>
      </c>
      <c r="I26" s="1">
        <v>3382.5</v>
      </c>
      <c r="J26" s="1">
        <v>0</v>
      </c>
      <c r="K26">
        <f t="shared" si="0"/>
        <v>6.7368180446301853</v>
      </c>
      <c r="L26">
        <f t="shared" si="1"/>
        <v>0.31536720683956754</v>
      </c>
      <c r="M26">
        <f t="shared" si="2"/>
        <v>349.67648899074965</v>
      </c>
      <c r="N26">
        <f t="shared" si="3"/>
        <v>3.9635994486999451</v>
      </c>
      <c r="O26">
        <f t="shared" si="4"/>
        <v>1.2882347551798397</v>
      </c>
      <c r="P26">
        <f t="shared" si="5"/>
        <v>27.172958374023438</v>
      </c>
      <c r="Q26" s="1">
        <v>3.5</v>
      </c>
      <c r="R26">
        <f t="shared" si="6"/>
        <v>1.9689131230115891</v>
      </c>
      <c r="S26" s="1">
        <v>1</v>
      </c>
      <c r="T26">
        <f t="shared" si="7"/>
        <v>3.9378262460231781</v>
      </c>
      <c r="U26" s="1">
        <v>29.469436645507812</v>
      </c>
      <c r="V26" s="1">
        <v>27.172958374023438</v>
      </c>
      <c r="W26" s="1">
        <v>29.442285537719727</v>
      </c>
      <c r="X26" s="1">
        <v>399.99761962890625</v>
      </c>
      <c r="Y26" s="1">
        <v>394.19134521484375</v>
      </c>
      <c r="Z26" s="1">
        <v>21.073709487915039</v>
      </c>
      <c r="AA26" s="1">
        <v>23.78076171875</v>
      </c>
      <c r="AB26" s="1">
        <v>49.911460876464844</v>
      </c>
      <c r="AC26" s="1">
        <v>56.322906494140625</v>
      </c>
      <c r="AD26" s="1">
        <v>500.27468872070312</v>
      </c>
      <c r="AE26" s="1">
        <v>7.0418762043118477E-3</v>
      </c>
      <c r="AF26" s="1">
        <v>1135.035400390625</v>
      </c>
      <c r="AG26" s="1">
        <v>97.870903015136719</v>
      </c>
      <c r="AH26" s="1">
        <v>17.426483154296875</v>
      </c>
      <c r="AI26" s="1">
        <v>-0.56647706031799316</v>
      </c>
      <c r="AJ26" s="1">
        <v>1</v>
      </c>
      <c r="AK26" s="1">
        <v>-0.21956524252891541</v>
      </c>
      <c r="AL26" s="1">
        <v>2.737391471862793</v>
      </c>
      <c r="AM26" s="1">
        <v>1</v>
      </c>
      <c r="AN26" s="1">
        <v>0</v>
      </c>
      <c r="AO26" s="1">
        <v>0.18999999761581421</v>
      </c>
      <c r="AP26" s="1">
        <v>111115</v>
      </c>
      <c r="AQ26">
        <f t="shared" si="8"/>
        <v>1.4293562534877231</v>
      </c>
      <c r="AR26">
        <f t="shared" si="9"/>
        <v>3.9635994486999452E-3</v>
      </c>
      <c r="AS26">
        <f t="shared" si="10"/>
        <v>300.32295837402341</v>
      </c>
      <c r="AT26">
        <f t="shared" si="11"/>
        <v>302.61943664550779</v>
      </c>
      <c r="AU26">
        <f t="shared" si="12"/>
        <v>1.3379564620301099E-3</v>
      </c>
      <c r="AV26">
        <f t="shared" si="13"/>
        <v>-1.3083442766408586</v>
      </c>
      <c r="AW26">
        <f t="shared" si="14"/>
        <v>3.6156793789816968</v>
      </c>
      <c r="AX26">
        <f t="shared" si="15"/>
        <v>36.943353617800945</v>
      </c>
      <c r="AY26">
        <f t="shared" si="16"/>
        <v>13.162591899050945</v>
      </c>
      <c r="AZ26">
        <f t="shared" si="17"/>
        <v>28.321197509765625</v>
      </c>
      <c r="BA26">
        <f t="shared" si="18"/>
        <v>3.8664800393293879</v>
      </c>
      <c r="BB26">
        <f t="shared" si="19"/>
        <v>0.29198325399283109</v>
      </c>
      <c r="BC26">
        <f t="shared" si="20"/>
        <v>2.3274446238018571</v>
      </c>
      <c r="BD26">
        <f t="shared" si="21"/>
        <v>1.5390354155275308</v>
      </c>
      <c r="BE26">
        <f t="shared" si="22"/>
        <v>0.18445561347151693</v>
      </c>
      <c r="BF26">
        <f t="shared" si="23"/>
        <v>34.223153740687181</v>
      </c>
      <c r="BG26">
        <f t="shared" si="24"/>
        <v>0.88707297416732367</v>
      </c>
      <c r="BH26">
        <f t="shared" si="25"/>
        <v>65.97979621810461</v>
      </c>
      <c r="BI26">
        <f t="shared" si="26"/>
        <v>391.88177039055194</v>
      </c>
      <c r="BJ26">
        <f t="shared" si="27"/>
        <v>1.1342550619289181E-2</v>
      </c>
    </row>
    <row r="27" spans="1:62">
      <c r="A27" s="1">
        <v>18</v>
      </c>
      <c r="B27" s="1" t="s">
        <v>99</v>
      </c>
      <c r="C27" s="2">
        <v>42503</v>
      </c>
      <c r="D27" s="1" t="s">
        <v>74</v>
      </c>
      <c r="E27" s="1">
        <v>0</v>
      </c>
      <c r="F27" s="1" t="s">
        <v>82</v>
      </c>
      <c r="G27" s="1" t="s">
        <v>87</v>
      </c>
      <c r="H27" s="1">
        <v>0</v>
      </c>
      <c r="I27" s="1">
        <v>3521</v>
      </c>
      <c r="J27" s="1">
        <v>0</v>
      </c>
      <c r="K27">
        <f t="shared" si="0"/>
        <v>18.945429517513002</v>
      </c>
      <c r="L27">
        <f t="shared" si="1"/>
        <v>0.68515568788881287</v>
      </c>
      <c r="M27">
        <f t="shared" si="2"/>
        <v>337.16981574132785</v>
      </c>
      <c r="N27">
        <f t="shared" si="3"/>
        <v>8.7216897422783468</v>
      </c>
      <c r="O27">
        <f t="shared" si="4"/>
        <v>1.3731800922377597</v>
      </c>
      <c r="P27">
        <f t="shared" si="5"/>
        <v>27.117637634277344</v>
      </c>
      <c r="Q27" s="1">
        <v>1</v>
      </c>
      <c r="R27">
        <f t="shared" si="6"/>
        <v>2.5178262293338776</v>
      </c>
      <c r="S27" s="1">
        <v>1</v>
      </c>
      <c r="T27">
        <f t="shared" si="7"/>
        <v>5.0356524586677551</v>
      </c>
      <c r="U27" s="1">
        <v>29.556604385375977</v>
      </c>
      <c r="V27" s="1">
        <v>27.117637634277344</v>
      </c>
      <c r="W27" s="1">
        <v>29.522266387939453</v>
      </c>
      <c r="X27" s="1">
        <v>399.36517333984375</v>
      </c>
      <c r="Y27" s="1">
        <v>394.88967895507812</v>
      </c>
      <c r="Z27" s="1">
        <v>21.089286804199219</v>
      </c>
      <c r="AA27" s="1">
        <v>22.792947769165039</v>
      </c>
      <c r="AB27" s="1">
        <v>49.698379516601562</v>
      </c>
      <c r="AC27" s="1">
        <v>53.713169097900391</v>
      </c>
      <c r="AD27" s="1">
        <v>500.26953125</v>
      </c>
      <c r="AE27" s="1">
        <v>-4.9933496862649918E-2</v>
      </c>
      <c r="AF27" s="1">
        <v>567.1953125</v>
      </c>
      <c r="AG27" s="1">
        <v>97.87164306640625</v>
      </c>
      <c r="AH27" s="1">
        <v>17.426483154296875</v>
      </c>
      <c r="AI27" s="1">
        <v>-0.56647706031799316</v>
      </c>
      <c r="AJ27" s="1">
        <v>1</v>
      </c>
      <c r="AK27" s="1">
        <v>-0.21956524252891541</v>
      </c>
      <c r="AL27" s="1">
        <v>2.737391471862793</v>
      </c>
      <c r="AM27" s="1">
        <v>1</v>
      </c>
      <c r="AN27" s="1">
        <v>0</v>
      </c>
      <c r="AO27" s="1">
        <v>0.18999999761581421</v>
      </c>
      <c r="AP27" s="1">
        <v>111115</v>
      </c>
      <c r="AQ27">
        <f t="shared" si="8"/>
        <v>5.0026953124999993</v>
      </c>
      <c r="AR27">
        <f t="shared" si="9"/>
        <v>8.7216897422783476E-3</v>
      </c>
      <c r="AS27">
        <f t="shared" si="10"/>
        <v>300.26763763427732</v>
      </c>
      <c r="AT27">
        <f t="shared" si="11"/>
        <v>302.70660438537595</v>
      </c>
      <c r="AU27">
        <f t="shared" si="12"/>
        <v>-9.4873642848527506E-3</v>
      </c>
      <c r="AV27">
        <f t="shared" si="13"/>
        <v>-2.5221768638500532</v>
      </c>
      <c r="AW27">
        <f t="shared" si="14"/>
        <v>3.603963340732721</v>
      </c>
      <c r="AX27">
        <f t="shared" si="15"/>
        <v>36.823366072309824</v>
      </c>
      <c r="AY27">
        <f t="shared" si="16"/>
        <v>14.030418303144785</v>
      </c>
      <c r="AZ27">
        <f t="shared" si="17"/>
        <v>28.33712100982666</v>
      </c>
      <c r="BA27">
        <f t="shared" si="18"/>
        <v>3.8700621258086305</v>
      </c>
      <c r="BB27">
        <f t="shared" si="19"/>
        <v>0.60309764562970414</v>
      </c>
      <c r="BC27">
        <f t="shared" si="20"/>
        <v>2.2307832484949612</v>
      </c>
      <c r="BD27">
        <f t="shared" si="21"/>
        <v>1.6392788773136693</v>
      </c>
      <c r="BE27">
        <f t="shared" si="22"/>
        <v>0.38353915234252967</v>
      </c>
      <c r="BF27">
        <f t="shared" si="23"/>
        <v>32.999363859001207</v>
      </c>
      <c r="BG27">
        <f t="shared" si="24"/>
        <v>0.8538329404645788</v>
      </c>
      <c r="BH27">
        <f t="shared" si="25"/>
        <v>65.430915310076855</v>
      </c>
      <c r="BI27">
        <f t="shared" si="26"/>
        <v>389.81062910829638</v>
      </c>
      <c r="BJ27">
        <f t="shared" si="27"/>
        <v>3.1800487254775078E-2</v>
      </c>
    </row>
    <row r="28" spans="1:62">
      <c r="A28" s="1">
        <v>19</v>
      </c>
      <c r="B28" s="1" t="s">
        <v>100</v>
      </c>
      <c r="C28" s="2">
        <v>42503</v>
      </c>
      <c r="D28" s="1" t="s">
        <v>74</v>
      </c>
      <c r="E28" s="1">
        <v>0</v>
      </c>
      <c r="F28" s="1" t="s">
        <v>84</v>
      </c>
      <c r="G28" s="1" t="s">
        <v>87</v>
      </c>
      <c r="H28" s="1">
        <v>0</v>
      </c>
      <c r="I28" s="1">
        <v>3649</v>
      </c>
      <c r="J28" s="1">
        <v>0</v>
      </c>
      <c r="K28">
        <f t="shared" si="0"/>
        <v>13.106458542315291</v>
      </c>
      <c r="L28">
        <f t="shared" si="1"/>
        <v>0.36999827099803101</v>
      </c>
      <c r="M28">
        <f t="shared" si="2"/>
        <v>320.12088997767682</v>
      </c>
      <c r="N28">
        <f t="shared" si="3"/>
        <v>4.4750833480664873</v>
      </c>
      <c r="O28">
        <f t="shared" si="4"/>
        <v>1.255515147791717</v>
      </c>
      <c r="P28">
        <f t="shared" si="5"/>
        <v>27.153432846069336</v>
      </c>
      <c r="Q28" s="1">
        <v>3.5</v>
      </c>
      <c r="R28">
        <f t="shared" si="6"/>
        <v>1.9689131230115891</v>
      </c>
      <c r="S28" s="1">
        <v>1</v>
      </c>
      <c r="T28">
        <f t="shared" si="7"/>
        <v>3.9378262460231781</v>
      </c>
      <c r="U28" s="1">
        <v>29.450883865356445</v>
      </c>
      <c r="V28" s="1">
        <v>27.153432846069336</v>
      </c>
      <c r="W28" s="1">
        <v>29.420402526855469</v>
      </c>
      <c r="X28" s="1">
        <v>399.15478515625</v>
      </c>
      <c r="Y28" s="1">
        <v>388.7685546875</v>
      </c>
      <c r="Z28" s="1">
        <v>21.016803741455078</v>
      </c>
      <c r="AA28" s="1">
        <v>24.072151184082031</v>
      </c>
      <c r="AB28" s="1">
        <v>49.831283569335938</v>
      </c>
      <c r="AC28" s="1">
        <v>57.075576782226562</v>
      </c>
      <c r="AD28" s="1">
        <v>500.29513549804688</v>
      </c>
      <c r="AE28" s="1">
        <v>-2.5607103016227484E-3</v>
      </c>
      <c r="AF28" s="1">
        <v>1207.9879150390625</v>
      </c>
      <c r="AG28" s="1">
        <v>97.873481750488281</v>
      </c>
      <c r="AH28" s="1">
        <v>17.426483154296875</v>
      </c>
      <c r="AI28" s="1">
        <v>-0.56647706031799316</v>
      </c>
      <c r="AJ28" s="1">
        <v>1</v>
      </c>
      <c r="AK28" s="1">
        <v>-0.21956524252891541</v>
      </c>
      <c r="AL28" s="1">
        <v>2.737391471862793</v>
      </c>
      <c r="AM28" s="1">
        <v>1</v>
      </c>
      <c r="AN28" s="1">
        <v>0</v>
      </c>
      <c r="AO28" s="1">
        <v>0.18999999761581421</v>
      </c>
      <c r="AP28" s="1">
        <v>111115</v>
      </c>
      <c r="AQ28">
        <f t="shared" si="8"/>
        <v>1.4294146728515622</v>
      </c>
      <c r="AR28">
        <f t="shared" si="9"/>
        <v>4.4750833480664875E-3</v>
      </c>
      <c r="AS28">
        <f t="shared" si="10"/>
        <v>300.30343284606931</v>
      </c>
      <c r="AT28">
        <f t="shared" si="11"/>
        <v>302.60088386535642</v>
      </c>
      <c r="AU28">
        <f t="shared" si="12"/>
        <v>-4.8653495120311308E-4</v>
      </c>
      <c r="AV28">
        <f t="shared" si="13"/>
        <v>-1.5081709257427272</v>
      </c>
      <c r="AW28">
        <f t="shared" si="14"/>
        <v>3.6115403974019644</v>
      </c>
      <c r="AX28">
        <f t="shared" si="15"/>
        <v>36.900091146332869</v>
      </c>
      <c r="AY28">
        <f t="shared" si="16"/>
        <v>12.827939962250838</v>
      </c>
      <c r="AZ28">
        <f t="shared" si="17"/>
        <v>28.302158355712891</v>
      </c>
      <c r="BA28">
        <f t="shared" si="18"/>
        <v>3.8622008644753514</v>
      </c>
      <c r="BB28">
        <f t="shared" si="19"/>
        <v>0.33821918621855268</v>
      </c>
      <c r="BC28">
        <f t="shared" si="20"/>
        <v>2.3560252496102474</v>
      </c>
      <c r="BD28">
        <f t="shared" si="21"/>
        <v>1.506175614865104</v>
      </c>
      <c r="BE28">
        <f t="shared" si="22"/>
        <v>0.21402954170607733</v>
      </c>
      <c r="BF28">
        <f t="shared" si="23"/>
        <v>31.331346083180218</v>
      </c>
      <c r="BG28">
        <f t="shared" si="24"/>
        <v>0.82342279517693107</v>
      </c>
      <c r="BH28">
        <f t="shared" si="25"/>
        <v>67.222638202247538</v>
      </c>
      <c r="BI28">
        <f t="shared" si="26"/>
        <v>384.27528405373482</v>
      </c>
      <c r="BJ28">
        <f t="shared" si="27"/>
        <v>2.292759272489709E-2</v>
      </c>
    </row>
    <row r="29" spans="1:62">
      <c r="A29" s="1">
        <v>20</v>
      </c>
      <c r="B29" s="1" t="s">
        <v>101</v>
      </c>
      <c r="C29" s="2">
        <v>42503</v>
      </c>
      <c r="D29" s="1" t="s">
        <v>74</v>
      </c>
      <c r="E29" s="1">
        <v>0</v>
      </c>
      <c r="F29" s="1" t="s">
        <v>75</v>
      </c>
      <c r="G29" s="1" t="s">
        <v>87</v>
      </c>
      <c r="H29" s="1">
        <v>0</v>
      </c>
      <c r="I29" s="1">
        <v>3768</v>
      </c>
      <c r="J29" s="1">
        <v>0</v>
      </c>
      <c r="K29">
        <f t="shared" si="0"/>
        <v>4.2950302741326905</v>
      </c>
      <c r="L29">
        <f t="shared" si="1"/>
        <v>0.30495053197590605</v>
      </c>
      <c r="M29">
        <f t="shared" si="2"/>
        <v>363.21880538915912</v>
      </c>
      <c r="N29">
        <f t="shared" si="3"/>
        <v>3.7284785152659139</v>
      </c>
      <c r="O29">
        <f t="shared" si="4"/>
        <v>1.2508321275379122</v>
      </c>
      <c r="P29">
        <f t="shared" si="5"/>
        <v>26.849098205566406</v>
      </c>
      <c r="Q29" s="1">
        <v>3.5</v>
      </c>
      <c r="R29">
        <f t="shared" si="6"/>
        <v>1.9689131230115891</v>
      </c>
      <c r="S29" s="1">
        <v>1</v>
      </c>
      <c r="T29">
        <f t="shared" si="7"/>
        <v>3.9378262460231781</v>
      </c>
      <c r="U29" s="1">
        <v>29.276645660400391</v>
      </c>
      <c r="V29" s="1">
        <v>26.849098205566406</v>
      </c>
      <c r="W29" s="1">
        <v>29.29901123046875</v>
      </c>
      <c r="X29" s="1">
        <v>399.19332885742188</v>
      </c>
      <c r="Y29" s="1">
        <v>395.15774536132812</v>
      </c>
      <c r="Z29" s="1">
        <v>20.918937683105469</v>
      </c>
      <c r="AA29" s="1">
        <v>23.466192245483398</v>
      </c>
      <c r="AB29" s="1">
        <v>50.100719451904297</v>
      </c>
      <c r="AC29" s="1">
        <v>56.201377868652344</v>
      </c>
      <c r="AD29" s="1">
        <v>500.28170776367188</v>
      </c>
      <c r="AE29" s="1">
        <v>1.6644036397337914E-2</v>
      </c>
      <c r="AF29" s="1">
        <v>448.51058959960938</v>
      </c>
      <c r="AG29" s="1">
        <v>97.873931884765625</v>
      </c>
      <c r="AH29" s="1">
        <v>17.426483154296875</v>
      </c>
      <c r="AI29" s="1">
        <v>-0.56647706031799316</v>
      </c>
      <c r="AJ29" s="1">
        <v>1</v>
      </c>
      <c r="AK29" s="1">
        <v>-0.21956524252891541</v>
      </c>
      <c r="AL29" s="1">
        <v>2.737391471862793</v>
      </c>
      <c r="AM29" s="1">
        <v>1</v>
      </c>
      <c r="AN29" s="1">
        <v>0</v>
      </c>
      <c r="AO29" s="1">
        <v>0.18999999761581421</v>
      </c>
      <c r="AP29" s="1">
        <v>111115</v>
      </c>
      <c r="AQ29">
        <f t="shared" si="8"/>
        <v>1.4293763078962054</v>
      </c>
      <c r="AR29">
        <f t="shared" si="9"/>
        <v>3.7284785152659141E-3</v>
      </c>
      <c r="AS29">
        <f t="shared" si="10"/>
        <v>299.99909820556638</v>
      </c>
      <c r="AT29">
        <f t="shared" si="11"/>
        <v>302.42664566040037</v>
      </c>
      <c r="AU29">
        <f t="shared" si="12"/>
        <v>3.1623668758117285E-3</v>
      </c>
      <c r="AV29">
        <f t="shared" si="13"/>
        <v>-1.2038104060667603</v>
      </c>
      <c r="AW29">
        <f t="shared" si="14"/>
        <v>3.5475606289671697</v>
      </c>
      <c r="AX29">
        <f t="shared" si="15"/>
        <v>36.24622573806456</v>
      </c>
      <c r="AY29">
        <f t="shared" si="16"/>
        <v>12.780033492581161</v>
      </c>
      <c r="AZ29">
        <f t="shared" si="17"/>
        <v>28.062871932983398</v>
      </c>
      <c r="BA29">
        <f t="shared" si="18"/>
        <v>3.8087708517544763</v>
      </c>
      <c r="BB29">
        <f t="shared" si="19"/>
        <v>0.28303214413268679</v>
      </c>
      <c r="BC29">
        <f t="shared" si="20"/>
        <v>2.2967285014292576</v>
      </c>
      <c r="BD29">
        <f t="shared" si="21"/>
        <v>1.5120423503252187</v>
      </c>
      <c r="BE29">
        <f t="shared" si="22"/>
        <v>0.17874186234998962</v>
      </c>
      <c r="BF29">
        <f t="shared" si="23"/>
        <v>35.549652617924501</v>
      </c>
      <c r="BG29">
        <f t="shared" si="24"/>
        <v>0.91917420233541325</v>
      </c>
      <c r="BH29">
        <f t="shared" si="25"/>
        <v>66.268204502204696</v>
      </c>
      <c r="BI29">
        <f t="shared" si="26"/>
        <v>393.68528555537938</v>
      </c>
      <c r="BJ29">
        <f t="shared" si="27"/>
        <v>7.2297328600397391E-3</v>
      </c>
    </row>
    <row r="30" spans="1:62">
      <c r="A30" s="1">
        <v>21</v>
      </c>
      <c r="B30" s="1" t="s">
        <v>102</v>
      </c>
      <c r="C30" s="2">
        <v>42503</v>
      </c>
      <c r="D30" s="1" t="s">
        <v>74</v>
      </c>
      <c r="E30" s="1">
        <v>0</v>
      </c>
      <c r="F30" s="1" t="s">
        <v>82</v>
      </c>
      <c r="G30" s="1" t="s">
        <v>87</v>
      </c>
      <c r="H30" s="1">
        <v>0</v>
      </c>
      <c r="I30" s="1">
        <v>3908.5</v>
      </c>
      <c r="J30" s="1">
        <v>0</v>
      </c>
      <c r="K30">
        <f t="shared" si="0"/>
        <v>21.865070313054257</v>
      </c>
      <c r="L30">
        <f t="shared" si="1"/>
        <v>0.79006581050784552</v>
      </c>
      <c r="M30">
        <f t="shared" si="2"/>
        <v>334.11759281371025</v>
      </c>
      <c r="N30">
        <f t="shared" si="3"/>
        <v>8.5841436358495553</v>
      </c>
      <c r="O30">
        <f t="shared" si="4"/>
        <v>1.2014071292321624</v>
      </c>
      <c r="P30">
        <f t="shared" si="5"/>
        <v>26.529888153076172</v>
      </c>
      <c r="Q30" s="1">
        <v>1.5</v>
      </c>
      <c r="R30">
        <f t="shared" si="6"/>
        <v>2.4080436080694199</v>
      </c>
      <c r="S30" s="1">
        <v>1</v>
      </c>
      <c r="T30">
        <f t="shared" si="7"/>
        <v>4.8160872161388397</v>
      </c>
      <c r="U30" s="1">
        <v>29.115262985229492</v>
      </c>
      <c r="V30" s="1">
        <v>26.529888153076172</v>
      </c>
      <c r="W30" s="1">
        <v>29.100488662719727</v>
      </c>
      <c r="X30" s="1">
        <v>399.37753295898438</v>
      </c>
      <c r="Y30" s="1">
        <v>391.81356811523438</v>
      </c>
      <c r="Z30" s="1">
        <v>20.783012390136719</v>
      </c>
      <c r="AA30" s="1">
        <v>23.296741485595703</v>
      </c>
      <c r="AB30" s="1">
        <v>50.240798950195312</v>
      </c>
      <c r="AC30" s="1">
        <v>56.317481994628906</v>
      </c>
      <c r="AD30" s="1">
        <v>500.30218505859375</v>
      </c>
      <c r="AE30" s="1">
        <v>-5.1212716847658157E-2</v>
      </c>
      <c r="AF30" s="1">
        <v>970.28826904296875</v>
      </c>
      <c r="AG30" s="1">
        <v>97.872566223144531</v>
      </c>
      <c r="AH30" s="1">
        <v>17.426483154296875</v>
      </c>
      <c r="AI30" s="1">
        <v>-0.56647706031799316</v>
      </c>
      <c r="AJ30" s="1">
        <v>0.66666668653488159</v>
      </c>
      <c r="AK30" s="1">
        <v>-0.21956524252891541</v>
      </c>
      <c r="AL30" s="1">
        <v>2.737391471862793</v>
      </c>
      <c r="AM30" s="1">
        <v>1</v>
      </c>
      <c r="AN30" s="1">
        <v>0</v>
      </c>
      <c r="AO30" s="1">
        <v>0.18999999761581421</v>
      </c>
      <c r="AP30" s="1">
        <v>111115</v>
      </c>
      <c r="AQ30">
        <f t="shared" si="8"/>
        <v>3.3353479003906248</v>
      </c>
      <c r="AR30">
        <f t="shared" si="9"/>
        <v>8.584143635849556E-3</v>
      </c>
      <c r="AS30">
        <f t="shared" si="10"/>
        <v>299.67988815307615</v>
      </c>
      <c r="AT30">
        <f t="shared" si="11"/>
        <v>302.26526298522947</v>
      </c>
      <c r="AU30">
        <f t="shared" si="12"/>
        <v>-9.7304160789544181E-3</v>
      </c>
      <c r="AV30">
        <f t="shared" si="13"/>
        <v>-2.5721593279799047</v>
      </c>
      <c r="AW30">
        <f t="shared" si="14"/>
        <v>3.4815190030646064</v>
      </c>
      <c r="AX30">
        <f t="shared" si="15"/>
        <v>35.571959921096969</v>
      </c>
      <c r="AY30">
        <f t="shared" si="16"/>
        <v>12.275218435501266</v>
      </c>
      <c r="AZ30">
        <f t="shared" si="17"/>
        <v>27.822575569152832</v>
      </c>
      <c r="BA30">
        <f t="shared" si="18"/>
        <v>3.7557654115942949</v>
      </c>
      <c r="BB30">
        <f t="shared" si="19"/>
        <v>0.67872315147472495</v>
      </c>
      <c r="BC30">
        <f t="shared" si="20"/>
        <v>2.280111873832444</v>
      </c>
      <c r="BD30">
        <f t="shared" si="21"/>
        <v>1.4756535377618509</v>
      </c>
      <c r="BE30">
        <f t="shared" si="22"/>
        <v>0.4329733375695427</v>
      </c>
      <c r="BF30">
        <f t="shared" si="23"/>
        <v>32.7009462289775</v>
      </c>
      <c r="BG30">
        <f t="shared" si="24"/>
        <v>0.85274635694965151</v>
      </c>
      <c r="BH30">
        <f t="shared" si="25"/>
        <v>69.455999850980078</v>
      </c>
      <c r="BI30">
        <f t="shared" si="26"/>
        <v>385.68455848606732</v>
      </c>
      <c r="BJ30">
        <f t="shared" si="27"/>
        <v>3.9375709682710217E-2</v>
      </c>
    </row>
    <row r="31" spans="1:62">
      <c r="A31" s="1">
        <v>22</v>
      </c>
      <c r="B31" s="1" t="s">
        <v>103</v>
      </c>
      <c r="C31" s="2">
        <v>42503</v>
      </c>
      <c r="D31" s="1" t="s">
        <v>74</v>
      </c>
      <c r="E31" s="1">
        <v>0</v>
      </c>
      <c r="F31" s="1" t="s">
        <v>84</v>
      </c>
      <c r="G31" s="1" t="s">
        <v>87</v>
      </c>
      <c r="H31" s="1">
        <v>0</v>
      </c>
      <c r="I31" s="1">
        <v>4040</v>
      </c>
      <c r="J31" s="1">
        <v>0</v>
      </c>
      <c r="K31">
        <f t="shared" si="0"/>
        <v>13.775268037048816</v>
      </c>
      <c r="L31">
        <f t="shared" si="1"/>
        <v>0.76133127715769056</v>
      </c>
      <c r="M31">
        <f t="shared" si="2"/>
        <v>352.92711844492931</v>
      </c>
      <c r="N31">
        <f t="shared" si="3"/>
        <v>7.2828768506164439</v>
      </c>
      <c r="O31">
        <f t="shared" si="4"/>
        <v>1.0597596232029143</v>
      </c>
      <c r="P31">
        <f t="shared" si="5"/>
        <v>25.927183151245117</v>
      </c>
      <c r="Q31" s="1">
        <v>2</v>
      </c>
      <c r="R31">
        <f t="shared" si="6"/>
        <v>2.2982609868049622</v>
      </c>
      <c r="S31" s="1">
        <v>1</v>
      </c>
      <c r="T31">
        <f t="shared" si="7"/>
        <v>4.5965219736099243</v>
      </c>
      <c r="U31" s="1">
        <v>28.801868438720703</v>
      </c>
      <c r="V31" s="1">
        <v>25.927183151245117</v>
      </c>
      <c r="W31" s="1">
        <v>28.784868240356445</v>
      </c>
      <c r="X31" s="1">
        <v>399.14593505859375</v>
      </c>
      <c r="Y31" s="1">
        <v>392.49630737304688</v>
      </c>
      <c r="Z31" s="1">
        <v>20.656894683837891</v>
      </c>
      <c r="AA31" s="1">
        <v>23.499927520751953</v>
      </c>
      <c r="AB31" s="1">
        <v>50.849796295166016</v>
      </c>
      <c r="AC31" s="1">
        <v>57.848312377929688</v>
      </c>
      <c r="AD31" s="1">
        <v>500.29177856445312</v>
      </c>
      <c r="AE31" s="1">
        <v>8.1301309168338776E-2</v>
      </c>
      <c r="AF31" s="1">
        <v>746.62738037109375</v>
      </c>
      <c r="AG31" s="1">
        <v>97.872093200683594</v>
      </c>
      <c r="AH31" s="1">
        <v>17.426483154296875</v>
      </c>
      <c r="AI31" s="1">
        <v>-0.56647706031799316</v>
      </c>
      <c r="AJ31" s="1">
        <v>1</v>
      </c>
      <c r="AK31" s="1">
        <v>-0.21956524252891541</v>
      </c>
      <c r="AL31" s="1">
        <v>2.737391471862793</v>
      </c>
      <c r="AM31" s="1">
        <v>1</v>
      </c>
      <c r="AN31" s="1">
        <v>0</v>
      </c>
      <c r="AO31" s="1">
        <v>0.18999999761581421</v>
      </c>
      <c r="AP31" s="1">
        <v>111115</v>
      </c>
      <c r="AQ31">
        <f t="shared" si="8"/>
        <v>2.5014588928222654</v>
      </c>
      <c r="AR31">
        <f t="shared" si="9"/>
        <v>7.2828768506164442E-3</v>
      </c>
      <c r="AS31">
        <f t="shared" si="10"/>
        <v>299.07718315124509</v>
      </c>
      <c r="AT31">
        <f t="shared" si="11"/>
        <v>301.95186843872068</v>
      </c>
      <c r="AU31">
        <f t="shared" si="12"/>
        <v>1.5447248548146941E-2</v>
      </c>
      <c r="AV31">
        <f t="shared" si="13"/>
        <v>-2.21767141084716</v>
      </c>
      <c r="AW31">
        <f t="shared" si="14"/>
        <v>3.3597467197232587</v>
      </c>
      <c r="AX31">
        <f t="shared" si="15"/>
        <v>34.327933631032145</v>
      </c>
      <c r="AY31">
        <f t="shared" si="16"/>
        <v>10.828006110280192</v>
      </c>
      <c r="AZ31">
        <f t="shared" si="17"/>
        <v>27.36452579498291</v>
      </c>
      <c r="BA31">
        <f t="shared" si="18"/>
        <v>3.6565075412225205</v>
      </c>
      <c r="BB31">
        <f t="shared" si="19"/>
        <v>0.65314889767659556</v>
      </c>
      <c r="BC31">
        <f t="shared" si="20"/>
        <v>2.2999870965203444</v>
      </c>
      <c r="BD31">
        <f t="shared" si="21"/>
        <v>1.3565204447021761</v>
      </c>
      <c r="BE31">
        <f t="shared" si="22"/>
        <v>0.41673033968178835</v>
      </c>
      <c r="BF31">
        <f t="shared" si="23"/>
        <v>34.541715829490826</v>
      </c>
      <c r="BG31">
        <f t="shared" si="24"/>
        <v>0.89918583134462671</v>
      </c>
      <c r="BH31">
        <f t="shared" si="25"/>
        <v>72.133550864530122</v>
      </c>
      <c r="BI31">
        <f t="shared" si="26"/>
        <v>388.45050666616788</v>
      </c>
      <c r="BJ31">
        <f t="shared" si="27"/>
        <v>2.5580066973035036E-2</v>
      </c>
    </row>
    <row r="32" spans="1:62">
      <c r="A32" s="1">
        <v>23</v>
      </c>
      <c r="B32" s="1" t="s">
        <v>104</v>
      </c>
      <c r="C32" s="2">
        <v>42503</v>
      </c>
      <c r="D32" s="1" t="s">
        <v>74</v>
      </c>
      <c r="E32" s="1">
        <v>0</v>
      </c>
      <c r="F32" s="1" t="s">
        <v>75</v>
      </c>
      <c r="G32" s="1" t="s">
        <v>87</v>
      </c>
      <c r="H32" s="1">
        <v>0</v>
      </c>
      <c r="I32" s="1">
        <v>4152.5</v>
      </c>
      <c r="J32" s="1">
        <v>0</v>
      </c>
      <c r="K32">
        <f t="shared" si="0"/>
        <v>4.5513180611658735</v>
      </c>
      <c r="L32">
        <f t="shared" si="1"/>
        <v>0.25023283333279794</v>
      </c>
      <c r="M32">
        <f t="shared" si="2"/>
        <v>358.19992968811846</v>
      </c>
      <c r="N32">
        <f t="shared" si="3"/>
        <v>2.7555568900020853</v>
      </c>
      <c r="O32">
        <f t="shared" si="4"/>
        <v>1.1140781721984423</v>
      </c>
      <c r="P32">
        <f t="shared" si="5"/>
        <v>25.672304153442383</v>
      </c>
      <c r="Q32" s="1">
        <v>3.5</v>
      </c>
      <c r="R32">
        <f t="shared" si="6"/>
        <v>1.9689131230115891</v>
      </c>
      <c r="S32" s="1">
        <v>1</v>
      </c>
      <c r="T32">
        <f t="shared" si="7"/>
        <v>3.9378262460231781</v>
      </c>
      <c r="U32" s="1">
        <v>28.537425994873047</v>
      </c>
      <c r="V32" s="1">
        <v>25.672304153442383</v>
      </c>
      <c r="W32" s="1">
        <v>28.531719207763672</v>
      </c>
      <c r="X32" s="1">
        <v>399.83660888671875</v>
      </c>
      <c r="Y32" s="1">
        <v>395.88937377929688</v>
      </c>
      <c r="Z32" s="1">
        <v>20.544609069824219</v>
      </c>
      <c r="AA32" s="1">
        <v>22.429130554199219</v>
      </c>
      <c r="AB32" s="1">
        <v>51.357860565185547</v>
      </c>
      <c r="AC32" s="1">
        <v>56.068828582763672</v>
      </c>
      <c r="AD32" s="1">
        <v>500.29318237304688</v>
      </c>
      <c r="AE32" s="1">
        <v>9.6025224775075912E-3</v>
      </c>
      <c r="AF32" s="1">
        <v>135.83827209472656</v>
      </c>
      <c r="AG32" s="1">
        <v>97.877265930175781</v>
      </c>
      <c r="AH32" s="1">
        <v>17.426483154296875</v>
      </c>
      <c r="AI32" s="1">
        <v>-0.56647706031799316</v>
      </c>
      <c r="AJ32" s="1">
        <v>1</v>
      </c>
      <c r="AK32" s="1">
        <v>-0.21956524252891541</v>
      </c>
      <c r="AL32" s="1">
        <v>2.737391471862793</v>
      </c>
      <c r="AM32" s="1">
        <v>1</v>
      </c>
      <c r="AN32" s="1">
        <v>0</v>
      </c>
      <c r="AO32" s="1">
        <v>0.18999999761581421</v>
      </c>
      <c r="AP32" s="1">
        <v>111115</v>
      </c>
      <c r="AQ32">
        <f t="shared" si="8"/>
        <v>1.4294090924944196</v>
      </c>
      <c r="AR32">
        <f t="shared" si="9"/>
        <v>2.7555568900020852E-3</v>
      </c>
      <c r="AS32">
        <f t="shared" si="10"/>
        <v>298.82230415344236</v>
      </c>
      <c r="AT32">
        <f t="shared" si="11"/>
        <v>301.68742599487302</v>
      </c>
      <c r="AU32">
        <f t="shared" si="12"/>
        <v>1.8244792478322447E-3</v>
      </c>
      <c r="AV32">
        <f t="shared" si="13"/>
        <v>-0.78169321483237142</v>
      </c>
      <c r="AW32">
        <f t="shared" si="14"/>
        <v>3.30938014803443</v>
      </c>
      <c r="AX32">
        <f t="shared" si="15"/>
        <v>33.811530354712744</v>
      </c>
      <c r="AY32">
        <f t="shared" si="16"/>
        <v>11.382399800513525</v>
      </c>
      <c r="AZ32">
        <f t="shared" si="17"/>
        <v>27.104865074157715</v>
      </c>
      <c r="BA32">
        <f t="shared" si="18"/>
        <v>3.6012630324852113</v>
      </c>
      <c r="BB32">
        <f t="shared" si="19"/>
        <v>0.235281642413259</v>
      </c>
      <c r="BC32">
        <f t="shared" si="20"/>
        <v>2.1953019758359877</v>
      </c>
      <c r="BD32">
        <f t="shared" si="21"/>
        <v>1.4059610566492236</v>
      </c>
      <c r="BE32">
        <f t="shared" si="22"/>
        <v>0.14832498021369286</v>
      </c>
      <c r="BF32">
        <f t="shared" si="23"/>
        <v>35.05962977425424</v>
      </c>
      <c r="BG32">
        <f t="shared" si="24"/>
        <v>0.90479804059557867</v>
      </c>
      <c r="BH32">
        <f t="shared" si="25"/>
        <v>67.431312253080463</v>
      </c>
      <c r="BI32">
        <f t="shared" si="26"/>
        <v>394.32905115491013</v>
      </c>
      <c r="BJ32">
        <f t="shared" si="27"/>
        <v>7.7828744406913146E-3</v>
      </c>
    </row>
    <row r="33" spans="1:62">
      <c r="A33" s="1">
        <v>24</v>
      </c>
      <c r="B33" s="1" t="s">
        <v>105</v>
      </c>
      <c r="C33" s="2">
        <v>42503</v>
      </c>
      <c r="D33" s="1" t="s">
        <v>74</v>
      </c>
      <c r="E33" s="1">
        <v>0</v>
      </c>
      <c r="F33" s="1" t="s">
        <v>84</v>
      </c>
      <c r="G33" s="1" t="s">
        <v>76</v>
      </c>
      <c r="H33" s="1">
        <v>0</v>
      </c>
      <c r="I33" s="1">
        <v>4309.5</v>
      </c>
      <c r="J33" s="1">
        <v>0</v>
      </c>
      <c r="K33">
        <f t="shared" si="0"/>
        <v>7.3803404114578885</v>
      </c>
      <c r="L33">
        <f t="shared" si="1"/>
        <v>0.22038965146383141</v>
      </c>
      <c r="M33">
        <f t="shared" si="2"/>
        <v>327.86603623594664</v>
      </c>
      <c r="N33">
        <f t="shared" si="3"/>
        <v>2.5088381257850561</v>
      </c>
      <c r="O33">
        <f t="shared" si="4"/>
        <v>1.1547797848446066</v>
      </c>
      <c r="P33">
        <f t="shared" si="5"/>
        <v>26.132013320922852</v>
      </c>
      <c r="Q33" s="1">
        <v>5</v>
      </c>
      <c r="R33">
        <f t="shared" si="6"/>
        <v>1.6395652592182159</v>
      </c>
      <c r="S33" s="1">
        <v>1</v>
      </c>
      <c r="T33">
        <f t="shared" si="7"/>
        <v>3.2791305184364319</v>
      </c>
      <c r="U33" s="1">
        <v>28.508003234863281</v>
      </c>
      <c r="V33" s="1">
        <v>26.132013320922852</v>
      </c>
      <c r="W33" s="1">
        <v>28.463638305664062</v>
      </c>
      <c r="X33" s="1">
        <v>399.81484985351562</v>
      </c>
      <c r="Y33" s="1">
        <v>391.45761108398438</v>
      </c>
      <c r="Z33" s="1">
        <v>20.496734619140625</v>
      </c>
      <c r="AA33" s="1">
        <v>22.946477890014648</v>
      </c>
      <c r="AB33" s="1">
        <v>51.325546264648438</v>
      </c>
      <c r="AC33" s="1">
        <v>57.459911346435547</v>
      </c>
      <c r="AD33" s="1">
        <v>500.31143188476562</v>
      </c>
      <c r="AE33" s="1">
        <v>-4.6091362833976746E-2</v>
      </c>
      <c r="AF33" s="1">
        <v>1072.2667236328125</v>
      </c>
      <c r="AG33" s="1">
        <v>97.876777648925781</v>
      </c>
      <c r="AH33" s="1">
        <v>17.426483154296875</v>
      </c>
      <c r="AI33" s="1">
        <v>-0.56647706031799316</v>
      </c>
      <c r="AJ33" s="1">
        <v>1</v>
      </c>
      <c r="AK33" s="1">
        <v>-0.21956524252891541</v>
      </c>
      <c r="AL33" s="1">
        <v>2.737391471862793</v>
      </c>
      <c r="AM33" s="1">
        <v>1</v>
      </c>
      <c r="AN33" s="1">
        <v>0</v>
      </c>
      <c r="AO33" s="1">
        <v>0.18999999761581421</v>
      </c>
      <c r="AP33" s="1">
        <v>111115</v>
      </c>
      <c r="AQ33">
        <f t="shared" si="8"/>
        <v>1.0006228637695311</v>
      </c>
      <c r="AR33">
        <f t="shared" si="9"/>
        <v>2.5088381257850562E-3</v>
      </c>
      <c r="AS33">
        <f t="shared" si="10"/>
        <v>299.28201332092283</v>
      </c>
      <c r="AT33">
        <f t="shared" si="11"/>
        <v>301.65800323486326</v>
      </c>
      <c r="AU33">
        <f t="shared" si="12"/>
        <v>-8.7573588285652093E-3</v>
      </c>
      <c r="AV33">
        <f t="shared" si="13"/>
        <v>-0.86484270117571471</v>
      </c>
      <c r="AW33">
        <f t="shared" si="14"/>
        <v>3.4007070991115622</v>
      </c>
      <c r="AX33">
        <f t="shared" si="15"/>
        <v>34.744779924299905</v>
      </c>
      <c r="AY33">
        <f t="shared" si="16"/>
        <v>11.798302034285257</v>
      </c>
      <c r="AZ33">
        <f t="shared" si="17"/>
        <v>27.320008277893066</v>
      </c>
      <c r="BA33">
        <f t="shared" si="18"/>
        <v>3.6469839483246824</v>
      </c>
      <c r="BB33">
        <f t="shared" si="19"/>
        <v>0.20651014909944487</v>
      </c>
      <c r="BC33">
        <f t="shared" si="20"/>
        <v>2.2459273142669556</v>
      </c>
      <c r="BD33">
        <f t="shared" si="21"/>
        <v>1.4010566340577268</v>
      </c>
      <c r="BE33">
        <f t="shared" si="22"/>
        <v>0.13024797273598226</v>
      </c>
      <c r="BF33">
        <f t="shared" si="23"/>
        <v>32.09047112730039</v>
      </c>
      <c r="BG33">
        <f t="shared" si="24"/>
        <v>0.8375518241376213</v>
      </c>
      <c r="BH33">
        <f t="shared" si="25"/>
        <v>67.236380200100996</v>
      </c>
      <c r="BI33">
        <f t="shared" si="26"/>
        <v>388.41916552670932</v>
      </c>
      <c r="BJ33">
        <f t="shared" si="27"/>
        <v>1.2775563565151362E-2</v>
      </c>
    </row>
    <row r="34" spans="1:62">
      <c r="A34" s="1">
        <v>25</v>
      </c>
      <c r="B34" s="1" t="s">
        <v>106</v>
      </c>
      <c r="C34" s="2">
        <v>42503</v>
      </c>
      <c r="D34" s="1" t="s">
        <v>74</v>
      </c>
      <c r="E34" s="1">
        <v>0</v>
      </c>
      <c r="F34" s="1" t="s">
        <v>75</v>
      </c>
      <c r="G34" s="1" t="s">
        <v>76</v>
      </c>
      <c r="H34" s="1">
        <v>0</v>
      </c>
      <c r="I34" s="1">
        <v>4409</v>
      </c>
      <c r="J34" s="1">
        <v>0</v>
      </c>
      <c r="K34">
        <f t="shared" si="0"/>
        <v>7.5231754776347444</v>
      </c>
      <c r="L34">
        <f t="shared" si="1"/>
        <v>0.2537372552704848</v>
      </c>
      <c r="M34">
        <f t="shared" si="2"/>
        <v>332.41095918371872</v>
      </c>
      <c r="N34">
        <f t="shared" si="3"/>
        <v>2.9473333561320687</v>
      </c>
      <c r="O34">
        <f t="shared" si="4"/>
        <v>1.194499008985054</v>
      </c>
      <c r="P34">
        <f t="shared" si="5"/>
        <v>26.686428070068359</v>
      </c>
      <c r="Q34" s="1">
        <v>5.5</v>
      </c>
      <c r="R34">
        <f t="shared" si="6"/>
        <v>1.5297826379537582</v>
      </c>
      <c r="S34" s="1">
        <v>1</v>
      </c>
      <c r="T34">
        <f t="shared" si="7"/>
        <v>3.0595652759075165</v>
      </c>
      <c r="U34" s="1">
        <v>28.667377471923828</v>
      </c>
      <c r="V34" s="1">
        <v>26.686428070068359</v>
      </c>
      <c r="W34" s="1">
        <v>28.635971069335938</v>
      </c>
      <c r="X34" s="1">
        <v>399.94927978515625</v>
      </c>
      <c r="Y34" s="1">
        <v>390.41265869140625</v>
      </c>
      <c r="Z34" s="1">
        <v>20.532247543334961</v>
      </c>
      <c r="AA34" s="1">
        <v>23.695959091186523</v>
      </c>
      <c r="AB34" s="1">
        <v>50.940773010253906</v>
      </c>
      <c r="AC34" s="1">
        <v>58.789989471435547</v>
      </c>
      <c r="AD34" s="1">
        <v>500.24200439453125</v>
      </c>
      <c r="AE34" s="1">
        <v>-6.5297886729240417E-2</v>
      </c>
      <c r="AF34" s="1">
        <v>777.43585205078125</v>
      </c>
      <c r="AG34" s="1">
        <v>97.876235961914062</v>
      </c>
      <c r="AH34" s="1">
        <v>17.426483154296875</v>
      </c>
      <c r="AI34" s="1">
        <v>-0.56647706031799316</v>
      </c>
      <c r="AJ34" s="1">
        <v>1</v>
      </c>
      <c r="AK34" s="1">
        <v>-0.21956524252891541</v>
      </c>
      <c r="AL34" s="1">
        <v>2.737391471862793</v>
      </c>
      <c r="AM34" s="1">
        <v>1</v>
      </c>
      <c r="AN34" s="1">
        <v>0</v>
      </c>
      <c r="AO34" s="1">
        <v>0.18999999761581421</v>
      </c>
      <c r="AP34" s="1">
        <v>111115</v>
      </c>
      <c r="AQ34">
        <f t="shared" si="8"/>
        <v>0.90953091708096578</v>
      </c>
      <c r="AR34">
        <f t="shared" si="9"/>
        <v>2.9473333561320686E-3</v>
      </c>
      <c r="AS34">
        <f t="shared" si="10"/>
        <v>299.83642807006834</v>
      </c>
      <c r="AT34">
        <f t="shared" si="11"/>
        <v>301.81737747192381</v>
      </c>
      <c r="AU34">
        <f t="shared" si="12"/>
        <v>-1.2406598322873386E-2</v>
      </c>
      <c r="AV34">
        <f t="shared" si="13"/>
        <v>-1.1828740427299611</v>
      </c>
      <c r="AW34">
        <f t="shared" si="14"/>
        <v>3.5137702923378891</v>
      </c>
      <c r="AX34">
        <f t="shared" si="15"/>
        <v>35.900137125268891</v>
      </c>
      <c r="AY34">
        <f t="shared" si="16"/>
        <v>12.204178034082368</v>
      </c>
      <c r="AZ34">
        <f t="shared" si="17"/>
        <v>27.676902770996094</v>
      </c>
      <c r="BA34">
        <f t="shared" si="18"/>
        <v>3.7239467226261977</v>
      </c>
      <c r="BB34">
        <f t="shared" si="19"/>
        <v>0.23430570801322037</v>
      </c>
      <c r="BC34">
        <f t="shared" si="20"/>
        <v>2.3192712833528351</v>
      </c>
      <c r="BD34">
        <f t="shared" si="21"/>
        <v>1.4046754392733627</v>
      </c>
      <c r="BE34">
        <f t="shared" si="22"/>
        <v>0.1480711191277792</v>
      </c>
      <c r="BF34">
        <f t="shared" si="23"/>
        <v>32.535133477391838</v>
      </c>
      <c r="BG34">
        <f t="shared" si="24"/>
        <v>0.85143489019516194</v>
      </c>
      <c r="BH34">
        <f t="shared" si="25"/>
        <v>67.644440504724756</v>
      </c>
      <c r="BI34">
        <f t="shared" si="26"/>
        <v>387.09313909338283</v>
      </c>
      <c r="BJ34">
        <f t="shared" si="27"/>
        <v>1.3146732520120946E-2</v>
      </c>
    </row>
    <row r="35" spans="1:62">
      <c r="A35" s="1">
        <v>26</v>
      </c>
      <c r="B35" s="1" t="s">
        <v>107</v>
      </c>
      <c r="C35" s="2">
        <v>42503</v>
      </c>
      <c r="D35" s="1" t="s">
        <v>74</v>
      </c>
      <c r="E35" s="1">
        <v>0</v>
      </c>
      <c r="F35" s="1" t="s">
        <v>78</v>
      </c>
      <c r="G35" s="1" t="s">
        <v>76</v>
      </c>
      <c r="H35" s="1">
        <v>0</v>
      </c>
      <c r="I35" s="1">
        <v>4540.5</v>
      </c>
      <c r="J35" s="1">
        <v>0</v>
      </c>
      <c r="K35">
        <f t="shared" si="0"/>
        <v>8.9483403249498945</v>
      </c>
      <c r="L35">
        <f t="shared" si="1"/>
        <v>0.29469278522380904</v>
      </c>
      <c r="M35">
        <f t="shared" si="2"/>
        <v>327.36279609797896</v>
      </c>
      <c r="N35">
        <f t="shared" si="3"/>
        <v>3.5661720672959043</v>
      </c>
      <c r="O35">
        <f t="shared" si="4"/>
        <v>1.2665288482420127</v>
      </c>
      <c r="P35">
        <f t="shared" si="5"/>
        <v>27.51213264465332</v>
      </c>
      <c r="Q35" s="1">
        <v>6</v>
      </c>
      <c r="R35">
        <f t="shared" si="6"/>
        <v>1.4200000166893005</v>
      </c>
      <c r="S35" s="1">
        <v>1</v>
      </c>
      <c r="T35">
        <f t="shared" si="7"/>
        <v>2.8400000333786011</v>
      </c>
      <c r="U35" s="1">
        <v>28.920036315917969</v>
      </c>
      <c r="V35" s="1">
        <v>27.51213264465332</v>
      </c>
      <c r="W35" s="1">
        <v>28.858396530151367</v>
      </c>
      <c r="X35" s="1">
        <v>400.193115234375</v>
      </c>
      <c r="Y35" s="1">
        <v>387.80209350585938</v>
      </c>
      <c r="Z35" s="1">
        <v>20.57127571105957</v>
      </c>
      <c r="AA35" s="1">
        <v>24.742593765258789</v>
      </c>
      <c r="AB35" s="1">
        <v>50.295719146728516</v>
      </c>
      <c r="AC35" s="1">
        <v>60.494380950927734</v>
      </c>
      <c r="AD35" s="1">
        <v>500.2642822265625</v>
      </c>
      <c r="AE35" s="1">
        <v>-2.5607261341065168E-3</v>
      </c>
      <c r="AF35" s="1">
        <v>1218.282470703125</v>
      </c>
      <c r="AG35" s="1">
        <v>97.876220703125</v>
      </c>
      <c r="AH35" s="1">
        <v>17.426483154296875</v>
      </c>
      <c r="AI35" s="1">
        <v>-0.56647706031799316</v>
      </c>
      <c r="AJ35" s="1">
        <v>1</v>
      </c>
      <c r="AK35" s="1">
        <v>-0.21956524252891541</v>
      </c>
      <c r="AL35" s="1">
        <v>2.737391471862793</v>
      </c>
      <c r="AM35" s="1">
        <v>1</v>
      </c>
      <c r="AN35" s="1">
        <v>0</v>
      </c>
      <c r="AO35" s="1">
        <v>0.18999999761581421</v>
      </c>
      <c r="AP35" s="1">
        <v>111115</v>
      </c>
      <c r="AQ35">
        <f t="shared" si="8"/>
        <v>0.83377380371093734</v>
      </c>
      <c r="AR35">
        <f t="shared" si="9"/>
        <v>3.5661720672959044E-3</v>
      </c>
      <c r="AS35">
        <f t="shared" si="10"/>
        <v>300.6621326446533</v>
      </c>
      <c r="AT35">
        <f t="shared" si="11"/>
        <v>302.07003631591795</v>
      </c>
      <c r="AU35">
        <f t="shared" si="12"/>
        <v>-4.8653795937499134E-4</v>
      </c>
      <c r="AV35">
        <f t="shared" si="13"/>
        <v>-1.6607198752584236</v>
      </c>
      <c r="AW35">
        <f t="shared" si="14"/>
        <v>3.6882404163782465</v>
      </c>
      <c r="AX35">
        <f t="shared" si="15"/>
        <v>37.68270157840788</v>
      </c>
      <c r="AY35">
        <f t="shared" si="16"/>
        <v>12.940107813149091</v>
      </c>
      <c r="AZ35">
        <f t="shared" si="17"/>
        <v>28.216084480285645</v>
      </c>
      <c r="BA35">
        <f t="shared" si="18"/>
        <v>3.8429067095842169</v>
      </c>
      <c r="BB35">
        <f t="shared" si="19"/>
        <v>0.2669886870271363</v>
      </c>
      <c r="BC35">
        <f t="shared" si="20"/>
        <v>2.4217115681362338</v>
      </c>
      <c r="BD35">
        <f t="shared" si="21"/>
        <v>1.4211951414479831</v>
      </c>
      <c r="BE35">
        <f t="shared" si="22"/>
        <v>0.16915386660376505</v>
      </c>
      <c r="BF35">
        <f t="shared" si="23"/>
        <v>32.041033280877897</v>
      </c>
      <c r="BG35">
        <f t="shared" si="24"/>
        <v>0.84414912033741452</v>
      </c>
      <c r="BH35">
        <f t="shared" si="25"/>
        <v>67.886269417724947</v>
      </c>
      <c r="BI35">
        <f t="shared" si="26"/>
        <v>383.54848107744294</v>
      </c>
      <c r="BJ35">
        <f t="shared" si="27"/>
        <v>1.58381396905698E-2</v>
      </c>
    </row>
    <row r="36" spans="1:62">
      <c r="A36" s="1">
        <v>27</v>
      </c>
      <c r="B36" s="1" t="s">
        <v>108</v>
      </c>
      <c r="C36" s="2">
        <v>42503</v>
      </c>
      <c r="D36" s="1" t="s">
        <v>74</v>
      </c>
      <c r="E36" s="1">
        <v>0</v>
      </c>
      <c r="F36" s="1" t="s">
        <v>78</v>
      </c>
      <c r="G36" s="1" t="s">
        <v>76</v>
      </c>
      <c r="H36" s="1">
        <v>0</v>
      </c>
      <c r="I36" s="1">
        <v>4684.5</v>
      </c>
      <c r="J36" s="1">
        <v>0</v>
      </c>
      <c r="K36">
        <f t="shared" si="0"/>
        <v>14.799590024793273</v>
      </c>
      <c r="L36">
        <f t="shared" si="1"/>
        <v>0.43655741114225532</v>
      </c>
      <c r="M36">
        <f t="shared" si="2"/>
        <v>319.8211318553785</v>
      </c>
      <c r="N36">
        <f t="shared" si="3"/>
        <v>5.3078041601617629</v>
      </c>
      <c r="O36">
        <f t="shared" si="4"/>
        <v>1.2879134858308223</v>
      </c>
      <c r="P36">
        <f t="shared" si="5"/>
        <v>27.648244857788086</v>
      </c>
      <c r="Q36" s="1">
        <v>4</v>
      </c>
      <c r="R36">
        <f t="shared" si="6"/>
        <v>1.8591305017471313</v>
      </c>
      <c r="S36" s="1">
        <v>1</v>
      </c>
      <c r="T36">
        <f t="shared" si="7"/>
        <v>3.7182610034942627</v>
      </c>
      <c r="U36" s="1">
        <v>29.210422515869141</v>
      </c>
      <c r="V36" s="1">
        <v>27.648244857788086</v>
      </c>
      <c r="W36" s="1">
        <v>29.148626327514648</v>
      </c>
      <c r="X36" s="1">
        <v>400.5584716796875</v>
      </c>
      <c r="Y36" s="1">
        <v>387.08218383789062</v>
      </c>
      <c r="Z36" s="1">
        <v>20.687612533569336</v>
      </c>
      <c r="AA36" s="1">
        <v>24.826278686523438</v>
      </c>
      <c r="AB36" s="1">
        <v>49.735679626464844</v>
      </c>
      <c r="AC36" s="1">
        <v>59.685562133789062</v>
      </c>
      <c r="AD36" s="1">
        <v>500.26080322265625</v>
      </c>
      <c r="AE36" s="1">
        <v>-3.0088305473327637E-2</v>
      </c>
      <c r="AF36" s="1">
        <v>1258.7861328125</v>
      </c>
      <c r="AG36" s="1">
        <v>97.872154235839844</v>
      </c>
      <c r="AH36" s="1">
        <v>17.426483154296875</v>
      </c>
      <c r="AI36" s="1">
        <v>-0.56647706031799316</v>
      </c>
      <c r="AJ36" s="1">
        <v>1</v>
      </c>
      <c r="AK36" s="1">
        <v>-0.21956524252891541</v>
      </c>
      <c r="AL36" s="1">
        <v>2.737391471862793</v>
      </c>
      <c r="AM36" s="1">
        <v>1</v>
      </c>
      <c r="AN36" s="1">
        <v>0</v>
      </c>
      <c r="AO36" s="1">
        <v>0.18999999761581421</v>
      </c>
      <c r="AP36" s="1">
        <v>111115</v>
      </c>
      <c r="AQ36">
        <f t="shared" si="8"/>
        <v>1.2506520080566406</v>
      </c>
      <c r="AR36">
        <f t="shared" si="9"/>
        <v>5.3078041601617634E-3</v>
      </c>
      <c r="AS36">
        <f t="shared" si="10"/>
        <v>300.79824485778806</v>
      </c>
      <c r="AT36">
        <f t="shared" si="11"/>
        <v>302.36042251586912</v>
      </c>
      <c r="AU36">
        <f t="shared" si="12"/>
        <v>-5.7167779681961406E-3</v>
      </c>
      <c r="AV36">
        <f t="shared" si="13"/>
        <v>-2.009702562200153</v>
      </c>
      <c r="AW36">
        <f t="shared" si="14"/>
        <v>3.7177148625401877</v>
      </c>
      <c r="AX36">
        <f t="shared" si="15"/>
        <v>37.985419770997503</v>
      </c>
      <c r="AY36">
        <f t="shared" si="16"/>
        <v>13.159141084474065</v>
      </c>
      <c r="AZ36">
        <f t="shared" si="17"/>
        <v>28.429333686828613</v>
      </c>
      <c r="BA36">
        <f t="shared" si="18"/>
        <v>3.8908628945168608</v>
      </c>
      <c r="BB36">
        <f t="shared" si="19"/>
        <v>0.39068720594824535</v>
      </c>
      <c r="BC36">
        <f t="shared" si="20"/>
        <v>2.4298013767093654</v>
      </c>
      <c r="BD36">
        <f t="shared" si="21"/>
        <v>1.4610615178074955</v>
      </c>
      <c r="BE36">
        <f t="shared" si="22"/>
        <v>0.24792419555173437</v>
      </c>
      <c r="BF36">
        <f t="shared" si="23"/>
        <v>31.301583144830474</v>
      </c>
      <c r="BG36">
        <f t="shared" si="24"/>
        <v>0.82623573289882812</v>
      </c>
      <c r="BH36">
        <f t="shared" si="25"/>
        <v>67.992143222960024</v>
      </c>
      <c r="BI36">
        <f t="shared" si="26"/>
        <v>381.70885299460258</v>
      </c>
      <c r="BJ36">
        <f t="shared" si="27"/>
        <v>2.6361868128352353E-2</v>
      </c>
    </row>
    <row r="37" spans="1:62">
      <c r="A37" s="1">
        <v>28</v>
      </c>
      <c r="B37" s="1" t="s">
        <v>109</v>
      </c>
      <c r="C37" s="2">
        <v>42503</v>
      </c>
      <c r="D37" s="1" t="s">
        <v>74</v>
      </c>
      <c r="E37" s="1">
        <v>0</v>
      </c>
      <c r="F37" s="1" t="s">
        <v>80</v>
      </c>
      <c r="G37" s="1" t="s">
        <v>76</v>
      </c>
      <c r="H37" s="1">
        <v>0</v>
      </c>
      <c r="I37" s="1">
        <v>4803.5</v>
      </c>
      <c r="J37" s="1">
        <v>0</v>
      </c>
      <c r="K37">
        <f t="shared" si="0"/>
        <v>11.951956825051541</v>
      </c>
      <c r="L37">
        <f t="shared" si="1"/>
        <v>0.30307602099788106</v>
      </c>
      <c r="M37">
        <f t="shared" si="2"/>
        <v>311.43079702280477</v>
      </c>
      <c r="N37">
        <f t="shared" si="3"/>
        <v>3.9524691565668744</v>
      </c>
      <c r="O37">
        <f t="shared" si="4"/>
        <v>1.3502780674810348</v>
      </c>
      <c r="P37">
        <f t="shared" si="5"/>
        <v>27.865312576293945</v>
      </c>
      <c r="Q37" s="1">
        <v>5</v>
      </c>
      <c r="R37">
        <f t="shared" si="6"/>
        <v>1.6395652592182159</v>
      </c>
      <c r="S37" s="1">
        <v>1</v>
      </c>
      <c r="T37">
        <f t="shared" si="7"/>
        <v>3.2791305184364319</v>
      </c>
      <c r="U37" s="1">
        <v>29.386135101318359</v>
      </c>
      <c r="V37" s="1">
        <v>27.865312576293945</v>
      </c>
      <c r="W37" s="1">
        <v>29.337574005126953</v>
      </c>
      <c r="X37" s="1">
        <v>400.86358642578125</v>
      </c>
      <c r="Y37" s="1">
        <v>387.3887939453125</v>
      </c>
      <c r="Z37" s="1">
        <v>20.821788787841797</v>
      </c>
      <c r="AA37" s="1">
        <v>24.674358367919922</v>
      </c>
      <c r="AB37" s="1">
        <v>49.551624298095703</v>
      </c>
      <c r="AC37" s="1">
        <v>58.719959259033203</v>
      </c>
      <c r="AD37" s="1">
        <v>500.3082275390625</v>
      </c>
      <c r="AE37" s="1">
        <v>-4.4172234833240509E-2</v>
      </c>
      <c r="AF37" s="1">
        <v>820.1766357421875</v>
      </c>
      <c r="AG37" s="1">
        <v>97.869499206542969</v>
      </c>
      <c r="AH37" s="1">
        <v>17.426483154296875</v>
      </c>
      <c r="AI37" s="1">
        <v>-0.56647706031799316</v>
      </c>
      <c r="AJ37" s="1">
        <v>1</v>
      </c>
      <c r="AK37" s="1">
        <v>-0.21956524252891541</v>
      </c>
      <c r="AL37" s="1">
        <v>2.737391471862793</v>
      </c>
      <c r="AM37" s="1">
        <v>1</v>
      </c>
      <c r="AN37" s="1">
        <v>0</v>
      </c>
      <c r="AO37" s="1">
        <v>0.18999999761581421</v>
      </c>
      <c r="AP37" s="1">
        <v>111115</v>
      </c>
      <c r="AQ37">
        <f t="shared" si="8"/>
        <v>1.0006164550781249</v>
      </c>
      <c r="AR37">
        <f t="shared" si="9"/>
        <v>3.9524691565668742E-3</v>
      </c>
      <c r="AS37">
        <f t="shared" si="10"/>
        <v>301.01531257629392</v>
      </c>
      <c r="AT37">
        <f t="shared" si="11"/>
        <v>302.53613510131834</v>
      </c>
      <c r="AU37">
        <f t="shared" si="12"/>
        <v>-8.3927245130008821E-3</v>
      </c>
      <c r="AV37">
        <f t="shared" si="13"/>
        <v>-1.6276831727953369</v>
      </c>
      <c r="AW37">
        <f t="shared" si="14"/>
        <v>3.7651451641921305</v>
      </c>
      <c r="AX37">
        <f t="shared" si="15"/>
        <v>38.471078269708926</v>
      </c>
      <c r="AY37">
        <f t="shared" si="16"/>
        <v>13.796719901789004</v>
      </c>
      <c r="AZ37">
        <f t="shared" si="17"/>
        <v>28.625723838806152</v>
      </c>
      <c r="BA37">
        <f t="shared" si="18"/>
        <v>3.9354886411638907</v>
      </c>
      <c r="BB37">
        <f t="shared" si="19"/>
        <v>0.27743398347359766</v>
      </c>
      <c r="BC37">
        <f t="shared" si="20"/>
        <v>2.4148670967110957</v>
      </c>
      <c r="BD37">
        <f t="shared" si="21"/>
        <v>1.5206215444527951</v>
      </c>
      <c r="BE37">
        <f t="shared" si="22"/>
        <v>0.17553106723320952</v>
      </c>
      <c r="BF37">
        <f t="shared" si="23"/>
        <v>30.479576142116436</v>
      </c>
      <c r="BG37">
        <f t="shared" si="24"/>
        <v>0.80392309196938028</v>
      </c>
      <c r="BH37">
        <f t="shared" si="25"/>
        <v>66.101338227303302</v>
      </c>
      <c r="BI37">
        <f t="shared" si="26"/>
        <v>382.4682390533672</v>
      </c>
      <c r="BJ37">
        <f t="shared" si="27"/>
        <v>2.0656364631119625E-2</v>
      </c>
    </row>
    <row r="38" spans="1:62">
      <c r="A38" s="1">
        <v>29</v>
      </c>
      <c r="B38" s="1" t="s">
        <v>110</v>
      </c>
      <c r="C38" s="2">
        <v>42503</v>
      </c>
      <c r="D38" s="1" t="s">
        <v>74</v>
      </c>
      <c r="E38" s="1">
        <v>0</v>
      </c>
      <c r="F38" s="1" t="s">
        <v>111</v>
      </c>
      <c r="G38" s="1" t="s">
        <v>76</v>
      </c>
      <c r="H38" s="1">
        <v>0</v>
      </c>
      <c r="I38" s="1">
        <v>4924.5</v>
      </c>
      <c r="J38" s="1">
        <v>0</v>
      </c>
      <c r="K38">
        <f t="shared" si="0"/>
        <v>0.61671201064445025</v>
      </c>
      <c r="L38">
        <f t="shared" si="1"/>
        <v>0.11330505778426798</v>
      </c>
      <c r="M38">
        <f t="shared" si="2"/>
        <v>379.5927471290106</v>
      </c>
      <c r="N38">
        <f t="shared" si="3"/>
        <v>1.8676558783928208</v>
      </c>
      <c r="O38">
        <f t="shared" si="4"/>
        <v>1.6206652673868045</v>
      </c>
      <c r="P38">
        <f t="shared" si="5"/>
        <v>28.336748123168945</v>
      </c>
      <c r="Q38" s="1">
        <v>5.5</v>
      </c>
      <c r="R38">
        <f t="shared" si="6"/>
        <v>1.5297826379537582</v>
      </c>
      <c r="S38" s="1">
        <v>1</v>
      </c>
      <c r="T38">
        <f t="shared" si="7"/>
        <v>3.0595652759075165</v>
      </c>
      <c r="U38" s="1">
        <v>29.543960571289062</v>
      </c>
      <c r="V38" s="1">
        <v>28.336748123168945</v>
      </c>
      <c r="W38" s="1">
        <v>29.517705917358398</v>
      </c>
      <c r="X38" s="1">
        <v>400.67022705078125</v>
      </c>
      <c r="Y38" s="1">
        <v>399.172607421875</v>
      </c>
      <c r="Z38" s="1">
        <v>20.976703643798828</v>
      </c>
      <c r="AA38" s="1">
        <v>22.982793807983398</v>
      </c>
      <c r="AB38" s="1">
        <v>49.467979431152344</v>
      </c>
      <c r="AC38" s="1">
        <v>54.198814392089844</v>
      </c>
      <c r="AD38" s="1">
        <v>500.27789306640625</v>
      </c>
      <c r="AE38" s="1">
        <v>-8.7064683437347412E-2</v>
      </c>
      <c r="AF38" s="1">
        <v>893.1038818359375</v>
      </c>
      <c r="AG38" s="1">
        <v>97.869430541992188</v>
      </c>
      <c r="AH38" s="1">
        <v>17.426483154296875</v>
      </c>
      <c r="AI38" s="1">
        <v>-0.56647706031799316</v>
      </c>
      <c r="AJ38" s="1">
        <v>1</v>
      </c>
      <c r="AK38" s="1">
        <v>-0.21956524252891541</v>
      </c>
      <c r="AL38" s="1">
        <v>2.737391471862793</v>
      </c>
      <c r="AM38" s="1">
        <v>1</v>
      </c>
      <c r="AN38" s="1">
        <v>0</v>
      </c>
      <c r="AO38" s="1">
        <v>0.18999999761581421</v>
      </c>
      <c r="AP38" s="1">
        <v>111115</v>
      </c>
      <c r="AQ38">
        <f t="shared" si="8"/>
        <v>0.90959616921164765</v>
      </c>
      <c r="AR38">
        <f t="shared" si="9"/>
        <v>1.8676558783928207E-3</v>
      </c>
      <c r="AS38">
        <f t="shared" si="10"/>
        <v>301.48674812316892</v>
      </c>
      <c r="AT38">
        <f t="shared" si="11"/>
        <v>302.69396057128904</v>
      </c>
      <c r="AU38">
        <f t="shared" si="12"/>
        <v>-1.6542289645517627E-2</v>
      </c>
      <c r="AV38">
        <f t="shared" si="13"/>
        <v>-0.7523120357031885</v>
      </c>
      <c r="AW38">
        <f t="shared" si="14"/>
        <v>3.8699782096381639</v>
      </c>
      <c r="AX38">
        <f t="shared" si="15"/>
        <v>39.542257354585281</v>
      </c>
      <c r="AY38">
        <f t="shared" si="16"/>
        <v>16.559463546601883</v>
      </c>
      <c r="AZ38">
        <f t="shared" si="17"/>
        <v>28.940354347229004</v>
      </c>
      <c r="BA38">
        <f t="shared" si="18"/>
        <v>4.0079127942271811</v>
      </c>
      <c r="BB38">
        <f t="shared" si="19"/>
        <v>0.10925886781451949</v>
      </c>
      <c r="BC38">
        <f t="shared" si="20"/>
        <v>2.2493129422513594</v>
      </c>
      <c r="BD38">
        <f t="shared" si="21"/>
        <v>1.7585998519758217</v>
      </c>
      <c r="BE38">
        <f t="shared" si="22"/>
        <v>6.8639144340169184E-2</v>
      </c>
      <c r="BF38">
        <f t="shared" si="23"/>
        <v>37.150525999386709</v>
      </c>
      <c r="BG38">
        <f t="shared" si="24"/>
        <v>0.95094888795269727</v>
      </c>
      <c r="BH38">
        <f t="shared" si="25"/>
        <v>58.314395459926985</v>
      </c>
      <c r="BI38">
        <f t="shared" si="26"/>
        <v>398.90048993481696</v>
      </c>
      <c r="BJ38">
        <f t="shared" si="27"/>
        <v>9.0155788175351199E-4</v>
      </c>
    </row>
    <row r="39" spans="1:62">
      <c r="A39" s="1">
        <v>30</v>
      </c>
      <c r="B39" s="1" t="s">
        <v>112</v>
      </c>
      <c r="C39" s="2">
        <v>42503</v>
      </c>
      <c r="D39" s="1" t="s">
        <v>74</v>
      </c>
      <c r="E39" s="1">
        <v>0</v>
      </c>
      <c r="F39" s="1" t="s">
        <v>82</v>
      </c>
      <c r="G39" s="1" t="s">
        <v>76</v>
      </c>
      <c r="H39" s="1">
        <v>0</v>
      </c>
      <c r="I39" s="1">
        <v>6543.5</v>
      </c>
      <c r="J39" s="1">
        <v>0</v>
      </c>
      <c r="K39">
        <f t="shared" si="0"/>
        <v>18.486833358108754</v>
      </c>
      <c r="L39">
        <f t="shared" si="1"/>
        <v>0.47097354377271128</v>
      </c>
      <c r="M39">
        <f t="shared" si="2"/>
        <v>302.48480240001129</v>
      </c>
      <c r="N39">
        <f t="shared" si="3"/>
        <v>6.356802154401243</v>
      </c>
      <c r="O39">
        <f t="shared" si="4"/>
        <v>1.4450890076421201</v>
      </c>
      <c r="P39">
        <f t="shared" si="5"/>
        <v>29.835638046264648</v>
      </c>
      <c r="Q39" s="1">
        <v>4.5</v>
      </c>
      <c r="R39">
        <f t="shared" si="6"/>
        <v>1.7493478804826736</v>
      </c>
      <c r="S39" s="1">
        <v>1</v>
      </c>
      <c r="T39">
        <f t="shared" si="7"/>
        <v>3.4986957609653473</v>
      </c>
      <c r="U39" s="1">
        <v>30.112154006958008</v>
      </c>
      <c r="V39" s="1">
        <v>29.835638046264648</v>
      </c>
      <c r="W39" s="1">
        <v>30.03912353515625</v>
      </c>
      <c r="X39" s="1">
        <v>399.56356811523438</v>
      </c>
      <c r="Y39" s="1">
        <v>380.75537109375</v>
      </c>
      <c r="Z39" s="1">
        <v>22.80311393737793</v>
      </c>
      <c r="AA39" s="1">
        <v>28.359535217285156</v>
      </c>
      <c r="AB39" s="1">
        <v>52.041946411132812</v>
      </c>
      <c r="AC39" s="1">
        <v>64.722976684570312</v>
      </c>
      <c r="AD39" s="1">
        <v>500.22067260742188</v>
      </c>
      <c r="AE39" s="1">
        <v>-7.8102312982082367E-2</v>
      </c>
      <c r="AF39" s="1">
        <v>1464.6448974609375</v>
      </c>
      <c r="AG39" s="1">
        <v>97.861396789550781</v>
      </c>
      <c r="AH39" s="1">
        <v>19.061370849609375</v>
      </c>
      <c r="AI39" s="1">
        <v>-0.57172036170959473</v>
      </c>
      <c r="AJ39" s="1">
        <v>1</v>
      </c>
      <c r="AK39" s="1">
        <v>-0.21956524252891541</v>
      </c>
      <c r="AL39" s="1">
        <v>2.737391471862793</v>
      </c>
      <c r="AM39" s="1">
        <v>1</v>
      </c>
      <c r="AN39" s="1">
        <v>0</v>
      </c>
      <c r="AO39" s="1">
        <v>0.18999999761581421</v>
      </c>
      <c r="AP39" s="1">
        <v>111115</v>
      </c>
      <c r="AQ39">
        <f t="shared" si="8"/>
        <v>1.1116014946831594</v>
      </c>
      <c r="AR39">
        <f t="shared" si="9"/>
        <v>6.3568021544012426E-3</v>
      </c>
      <c r="AS39">
        <f t="shared" si="10"/>
        <v>302.98563804626463</v>
      </c>
      <c r="AT39">
        <f t="shared" si="11"/>
        <v>303.26215400695799</v>
      </c>
      <c r="AU39">
        <f t="shared" si="12"/>
        <v>-1.4839439280385225E-2</v>
      </c>
      <c r="AV39">
        <f t="shared" si="13"/>
        <v>-2.7185982279383354</v>
      </c>
      <c r="AW39">
        <f t="shared" si="14"/>
        <v>4.220392736308102</v>
      </c>
      <c r="AX39">
        <f t="shared" si="15"/>
        <v>43.12622622160179</v>
      </c>
      <c r="AY39">
        <f t="shared" si="16"/>
        <v>14.766691004316634</v>
      </c>
      <c r="AZ39">
        <f t="shared" si="17"/>
        <v>29.973896026611328</v>
      </c>
      <c r="BA39">
        <f t="shared" si="18"/>
        <v>4.2540658652573331</v>
      </c>
      <c r="BB39">
        <f t="shared" si="19"/>
        <v>0.41509582149769103</v>
      </c>
      <c r="BC39">
        <f t="shared" si="20"/>
        <v>2.7753037286659819</v>
      </c>
      <c r="BD39">
        <f t="shared" si="21"/>
        <v>1.4787621365913513</v>
      </c>
      <c r="BE39">
        <f t="shared" si="22"/>
        <v>0.26393630461995926</v>
      </c>
      <c r="BF39">
        <f t="shared" si="23"/>
        <v>29.601585270476367</v>
      </c>
      <c r="BG39">
        <f t="shared" si="24"/>
        <v>0.7944334482560278</v>
      </c>
      <c r="BH39">
        <f t="shared" si="25"/>
        <v>68.703142949414968</v>
      </c>
      <c r="BI39">
        <f t="shared" si="26"/>
        <v>373.62207722124685</v>
      </c>
      <c r="BJ39">
        <f t="shared" si="27"/>
        <v>3.3994338994374922E-2</v>
      </c>
    </row>
    <row r="40" spans="1:62">
      <c r="A40" s="1">
        <v>31</v>
      </c>
      <c r="B40" s="1" t="s">
        <v>113</v>
      </c>
      <c r="C40" s="2">
        <v>42503</v>
      </c>
      <c r="D40" s="1" t="s">
        <v>74</v>
      </c>
      <c r="E40" s="1">
        <v>0</v>
      </c>
      <c r="F40" s="1" t="s">
        <v>84</v>
      </c>
      <c r="G40" s="1" t="s">
        <v>76</v>
      </c>
      <c r="H40" s="1">
        <v>0</v>
      </c>
      <c r="I40" s="1">
        <v>6670.5</v>
      </c>
      <c r="J40" s="1">
        <v>0</v>
      </c>
      <c r="K40">
        <f t="shared" si="0"/>
        <v>13.917459044685152</v>
      </c>
      <c r="L40">
        <f t="shared" si="1"/>
        <v>0.48953092300529494</v>
      </c>
      <c r="M40">
        <f t="shared" si="2"/>
        <v>322.97904623500091</v>
      </c>
      <c r="N40">
        <f t="shared" si="3"/>
        <v>6.6436880214839551</v>
      </c>
      <c r="O40">
        <f t="shared" si="4"/>
        <v>1.4699158581008938</v>
      </c>
      <c r="P40">
        <f t="shared" si="5"/>
        <v>30.370649337768555</v>
      </c>
      <c r="Q40" s="1">
        <v>5</v>
      </c>
      <c r="R40">
        <f t="shared" si="6"/>
        <v>1.6395652592182159</v>
      </c>
      <c r="S40" s="1">
        <v>1</v>
      </c>
      <c r="T40">
        <f t="shared" si="7"/>
        <v>3.2791305184364319</v>
      </c>
      <c r="U40" s="1">
        <v>30.438425064086914</v>
      </c>
      <c r="V40" s="1">
        <v>30.370649337768555</v>
      </c>
      <c r="W40" s="1">
        <v>30.373695373535156</v>
      </c>
      <c r="X40" s="1">
        <v>399.37841796875</v>
      </c>
      <c r="Y40" s="1">
        <v>382.92584228515625</v>
      </c>
      <c r="Z40" s="1">
        <v>23.007480621337891</v>
      </c>
      <c r="AA40" s="1">
        <v>29.452003479003906</v>
      </c>
      <c r="AB40" s="1">
        <v>51.533103942871094</v>
      </c>
      <c r="AC40" s="1">
        <v>65.967819213867188</v>
      </c>
      <c r="AD40" s="1">
        <v>500.27117919921875</v>
      </c>
      <c r="AE40" s="1">
        <v>-4.4812285341322422E-3</v>
      </c>
      <c r="AF40" s="1">
        <v>1175.8834228515625</v>
      </c>
      <c r="AG40" s="1">
        <v>97.856971740722656</v>
      </c>
      <c r="AH40" s="1">
        <v>19.061370849609375</v>
      </c>
      <c r="AI40" s="1">
        <v>-0.57172036170959473</v>
      </c>
      <c r="AJ40" s="1">
        <v>1</v>
      </c>
      <c r="AK40" s="1">
        <v>-0.21956524252891541</v>
      </c>
      <c r="AL40" s="1">
        <v>2.737391471862793</v>
      </c>
      <c r="AM40" s="1">
        <v>1</v>
      </c>
      <c r="AN40" s="1">
        <v>0</v>
      </c>
      <c r="AO40" s="1">
        <v>0.18999999761581421</v>
      </c>
      <c r="AP40" s="1">
        <v>111115</v>
      </c>
      <c r="AQ40">
        <f t="shared" si="8"/>
        <v>1.0005423583984374</v>
      </c>
      <c r="AR40">
        <f t="shared" si="9"/>
        <v>6.6436880214839553E-3</v>
      </c>
      <c r="AS40">
        <f t="shared" si="10"/>
        <v>303.52064933776853</v>
      </c>
      <c r="AT40">
        <f t="shared" si="11"/>
        <v>303.58842506408689</v>
      </c>
      <c r="AU40">
        <f t="shared" si="12"/>
        <v>-8.5143341080104462E-4</v>
      </c>
      <c r="AV40">
        <f t="shared" si="13"/>
        <v>-3.0332396811132907</v>
      </c>
      <c r="AW40">
        <f t="shared" si="14"/>
        <v>4.3519997302534446</v>
      </c>
      <c r="AX40">
        <f t="shared" si="15"/>
        <v>44.473067711356364</v>
      </c>
      <c r="AY40">
        <f t="shared" si="16"/>
        <v>15.021064232352458</v>
      </c>
      <c r="AZ40">
        <f t="shared" si="17"/>
        <v>30.404537200927734</v>
      </c>
      <c r="BA40">
        <f t="shared" si="18"/>
        <v>4.3604548795904989</v>
      </c>
      <c r="BB40">
        <f t="shared" si="19"/>
        <v>0.42594321997014517</v>
      </c>
      <c r="BC40">
        <f t="shared" si="20"/>
        <v>2.8820838721525508</v>
      </c>
      <c r="BD40">
        <f t="shared" si="21"/>
        <v>1.4783710074379481</v>
      </c>
      <c r="BE40">
        <f t="shared" si="22"/>
        <v>0.27127996894384782</v>
      </c>
      <c r="BF40">
        <f t="shared" si="23"/>
        <v>31.605751400264044</v>
      </c>
      <c r="BG40">
        <f t="shared" si="24"/>
        <v>0.84345063866043724</v>
      </c>
      <c r="BH40">
        <f t="shared" si="25"/>
        <v>69.483690432920426</v>
      </c>
      <c r="BI40">
        <f t="shared" si="26"/>
        <v>377.19610093918391</v>
      </c>
      <c r="BJ40">
        <f t="shared" si="27"/>
        <v>2.5637497669406421E-2</v>
      </c>
    </row>
    <row r="41" spans="1:62">
      <c r="A41" s="1">
        <v>32</v>
      </c>
      <c r="B41" s="1" t="s">
        <v>114</v>
      </c>
      <c r="C41" s="2">
        <v>42503</v>
      </c>
      <c r="D41" s="1" t="s">
        <v>74</v>
      </c>
      <c r="E41" s="1">
        <v>0</v>
      </c>
      <c r="F41" s="1" t="s">
        <v>75</v>
      </c>
      <c r="G41" s="1" t="s">
        <v>76</v>
      </c>
      <c r="H41" s="1">
        <v>0</v>
      </c>
      <c r="I41" s="1">
        <v>6830.5</v>
      </c>
      <c r="J41" s="1">
        <v>0</v>
      </c>
      <c r="K41">
        <f t="shared" si="0"/>
        <v>6.0757599987941955</v>
      </c>
      <c r="L41">
        <f t="shared" si="1"/>
        <v>0.36421863030903279</v>
      </c>
      <c r="M41">
        <f t="shared" si="2"/>
        <v>351.61641903912806</v>
      </c>
      <c r="N41">
        <f t="shared" si="3"/>
        <v>5.1656527972925792</v>
      </c>
      <c r="O41">
        <f t="shared" si="4"/>
        <v>1.4966581379122532</v>
      </c>
      <c r="P41">
        <f t="shared" si="5"/>
        <v>30.191328048706055</v>
      </c>
      <c r="Q41" s="1">
        <v>5.5</v>
      </c>
      <c r="R41">
        <f t="shared" si="6"/>
        <v>1.5297826379537582</v>
      </c>
      <c r="S41" s="1">
        <v>1</v>
      </c>
      <c r="T41">
        <f t="shared" si="7"/>
        <v>3.0595652759075165</v>
      </c>
      <c r="U41" s="1">
        <v>30.448942184448242</v>
      </c>
      <c r="V41" s="1">
        <v>30.191328048706055</v>
      </c>
      <c r="W41" s="1">
        <v>30.428272247314453</v>
      </c>
      <c r="X41" s="1">
        <v>399.20046997070312</v>
      </c>
      <c r="Y41" s="1">
        <v>390.30368041992188</v>
      </c>
      <c r="Z41" s="1">
        <v>23.206897735595703</v>
      </c>
      <c r="AA41" s="1">
        <v>28.723215103149414</v>
      </c>
      <c r="AB41" s="1">
        <v>51.949787139892578</v>
      </c>
      <c r="AC41" s="1">
        <v>64.298332214355469</v>
      </c>
      <c r="AD41" s="1">
        <v>500.24374389648438</v>
      </c>
      <c r="AE41" s="1">
        <v>-1.024292316287756E-2</v>
      </c>
      <c r="AF41" s="1">
        <v>607.09100341796875</v>
      </c>
      <c r="AG41" s="1">
        <v>97.85943603515625</v>
      </c>
      <c r="AH41" s="1">
        <v>19.061370849609375</v>
      </c>
      <c r="AI41" s="1">
        <v>-0.57172036170959473</v>
      </c>
      <c r="AJ41" s="1">
        <v>1</v>
      </c>
      <c r="AK41" s="1">
        <v>-0.21956524252891541</v>
      </c>
      <c r="AL41" s="1">
        <v>2.737391471862793</v>
      </c>
      <c r="AM41" s="1">
        <v>1</v>
      </c>
      <c r="AN41" s="1">
        <v>0</v>
      </c>
      <c r="AO41" s="1">
        <v>0.18999999761581421</v>
      </c>
      <c r="AP41" s="1">
        <v>111115</v>
      </c>
      <c r="AQ41">
        <f t="shared" si="8"/>
        <v>0.90953407981178969</v>
      </c>
      <c r="AR41">
        <f t="shared" si="9"/>
        <v>5.1656527972925789E-3</v>
      </c>
      <c r="AS41">
        <f t="shared" si="10"/>
        <v>303.34132804870603</v>
      </c>
      <c r="AT41">
        <f t="shared" si="11"/>
        <v>303.59894218444822</v>
      </c>
      <c r="AU41">
        <f t="shared" si="12"/>
        <v>-1.9461553765257045E-3</v>
      </c>
      <c r="AV41">
        <f t="shared" si="13"/>
        <v>-2.4785766709256398</v>
      </c>
      <c r="AW41">
        <f t="shared" si="14"/>
        <v>4.3074957690229372</v>
      </c>
      <c r="AX41">
        <f t="shared" si="15"/>
        <v>44.017173443299413</v>
      </c>
      <c r="AY41">
        <f t="shared" si="16"/>
        <v>15.293958340149999</v>
      </c>
      <c r="AZ41">
        <f t="shared" si="17"/>
        <v>30.320135116577148</v>
      </c>
      <c r="BA41">
        <f t="shared" si="18"/>
        <v>4.3394227604079836</v>
      </c>
      <c r="BB41">
        <f t="shared" si="19"/>
        <v>0.32547342491703174</v>
      </c>
      <c r="BC41">
        <f t="shared" si="20"/>
        <v>2.810837631110684</v>
      </c>
      <c r="BD41">
        <f t="shared" si="21"/>
        <v>1.5285851292972996</v>
      </c>
      <c r="BE41">
        <f t="shared" si="22"/>
        <v>0.20657990594627421</v>
      </c>
      <c r="BF41">
        <f t="shared" si="23"/>
        <v>34.408984467870248</v>
      </c>
      <c r="BG41">
        <f t="shared" si="24"/>
        <v>0.90087907616148843</v>
      </c>
      <c r="BH41">
        <f t="shared" si="25"/>
        <v>67.778859807605656</v>
      </c>
      <c r="BI41">
        <f t="shared" si="26"/>
        <v>387.62281720613106</v>
      </c>
      <c r="BJ41">
        <f t="shared" si="27"/>
        <v>1.0623938192057919E-2</v>
      </c>
    </row>
    <row r="42" spans="1:62">
      <c r="A42" s="1">
        <v>33</v>
      </c>
      <c r="B42" s="1" t="s">
        <v>115</v>
      </c>
      <c r="C42" s="2">
        <v>42503</v>
      </c>
      <c r="D42" s="1" t="s">
        <v>74</v>
      </c>
      <c r="E42" s="1">
        <v>0</v>
      </c>
      <c r="F42" s="1" t="s">
        <v>84</v>
      </c>
      <c r="G42" s="1" t="s">
        <v>76</v>
      </c>
      <c r="H42" s="1">
        <v>0</v>
      </c>
      <c r="I42" s="1">
        <v>6926.5</v>
      </c>
      <c r="J42" s="1">
        <v>0</v>
      </c>
      <c r="K42">
        <f t="shared" si="0"/>
        <v>13.897376100639002</v>
      </c>
      <c r="L42">
        <f t="shared" si="1"/>
        <v>0.41205612848232437</v>
      </c>
      <c r="M42">
        <f t="shared" si="2"/>
        <v>317.03803506610683</v>
      </c>
      <c r="N42">
        <f t="shared" si="3"/>
        <v>6.7506763423713556</v>
      </c>
      <c r="O42">
        <f t="shared" si="4"/>
        <v>1.7144497756888444</v>
      </c>
      <c r="P42">
        <f t="shared" si="5"/>
        <v>30.978912353515625</v>
      </c>
      <c r="Q42" s="1">
        <v>4</v>
      </c>
      <c r="R42">
        <f t="shared" si="6"/>
        <v>1.8591305017471313</v>
      </c>
      <c r="S42" s="1">
        <v>1</v>
      </c>
      <c r="T42">
        <f t="shared" si="7"/>
        <v>3.7182610034942627</v>
      </c>
      <c r="U42" s="1">
        <v>30.684114456176758</v>
      </c>
      <c r="V42" s="1">
        <v>30.978912353515625</v>
      </c>
      <c r="W42" s="1">
        <v>30.633022308349609</v>
      </c>
      <c r="X42" s="1">
        <v>399.41049194335938</v>
      </c>
      <c r="Y42" s="1">
        <v>386.21322631835938</v>
      </c>
      <c r="Z42" s="1">
        <v>23.282365798950195</v>
      </c>
      <c r="AA42" s="1">
        <v>28.526308059692383</v>
      </c>
      <c r="AB42" s="1">
        <v>51.421195983886719</v>
      </c>
      <c r="AC42" s="1">
        <v>63.002914428710938</v>
      </c>
      <c r="AD42" s="1">
        <v>500.2423095703125</v>
      </c>
      <c r="AE42" s="1">
        <v>3.1368773430585861E-2</v>
      </c>
      <c r="AF42" s="1">
        <v>1361.5921630859375</v>
      </c>
      <c r="AG42" s="1">
        <v>97.857284545898438</v>
      </c>
      <c r="AH42" s="1">
        <v>19.061370849609375</v>
      </c>
      <c r="AI42" s="1">
        <v>-0.57172036170959473</v>
      </c>
      <c r="AJ42" s="1">
        <v>1</v>
      </c>
      <c r="AK42" s="1">
        <v>-0.21956524252891541</v>
      </c>
      <c r="AL42" s="1">
        <v>2.737391471862793</v>
      </c>
      <c r="AM42" s="1">
        <v>1</v>
      </c>
      <c r="AN42" s="1">
        <v>0</v>
      </c>
      <c r="AO42" s="1">
        <v>0.18999999761581421</v>
      </c>
      <c r="AP42" s="1">
        <v>111115</v>
      </c>
      <c r="AQ42">
        <f t="shared" si="8"/>
        <v>1.250605773925781</v>
      </c>
      <c r="AR42">
        <f t="shared" si="9"/>
        <v>6.7506763423713558E-3</v>
      </c>
      <c r="AS42">
        <f t="shared" si="10"/>
        <v>304.1289123535156</v>
      </c>
      <c r="AT42">
        <f t="shared" si="11"/>
        <v>303.83411445617674</v>
      </c>
      <c r="AU42">
        <f t="shared" si="12"/>
        <v>5.9600668770223297E-3</v>
      </c>
      <c r="AV42">
        <f t="shared" si="13"/>
        <v>-2.7977699659893238</v>
      </c>
      <c r="AW42">
        <f t="shared" si="14"/>
        <v>4.5059568205301179</v>
      </c>
      <c r="AX42">
        <f t="shared" si="15"/>
        <v>46.046207407448229</v>
      </c>
      <c r="AY42">
        <f t="shared" si="16"/>
        <v>17.519899347755846</v>
      </c>
      <c r="AZ42">
        <f t="shared" si="17"/>
        <v>30.831513404846191</v>
      </c>
      <c r="BA42">
        <f t="shared" si="18"/>
        <v>4.4682197744499952</v>
      </c>
      <c r="BB42">
        <f t="shared" si="19"/>
        <v>0.37094784367161593</v>
      </c>
      <c r="BC42">
        <f t="shared" si="20"/>
        <v>2.7915070448412735</v>
      </c>
      <c r="BD42">
        <f t="shared" si="21"/>
        <v>1.6767127296087216</v>
      </c>
      <c r="BE42">
        <f t="shared" si="22"/>
        <v>0.23521564064479042</v>
      </c>
      <c r="BF42">
        <f t="shared" si="23"/>
        <v>31.024481209336543</v>
      </c>
      <c r="BG42">
        <f t="shared" si="24"/>
        <v>0.82088860106714534</v>
      </c>
      <c r="BH42">
        <f t="shared" si="25"/>
        <v>64.420729167230292</v>
      </c>
      <c r="BI42">
        <f t="shared" si="26"/>
        <v>381.16746494812975</v>
      </c>
      <c r="BJ42">
        <f t="shared" si="27"/>
        <v>2.3487815310685972E-2</v>
      </c>
    </row>
    <row r="43" spans="1:62">
      <c r="A43" s="1">
        <v>34</v>
      </c>
      <c r="B43" s="1" t="s">
        <v>116</v>
      </c>
      <c r="C43" s="2">
        <v>42503</v>
      </c>
      <c r="D43" s="1" t="s">
        <v>74</v>
      </c>
      <c r="E43" s="1">
        <v>0</v>
      </c>
      <c r="F43" s="1" t="s">
        <v>75</v>
      </c>
      <c r="G43" s="1" t="s">
        <v>76</v>
      </c>
      <c r="H43" s="1">
        <v>0</v>
      </c>
      <c r="I43" s="1">
        <v>7112</v>
      </c>
      <c r="J43" s="1">
        <v>0</v>
      </c>
      <c r="K43">
        <f t="shared" si="0"/>
        <v>6.4939147376531752</v>
      </c>
      <c r="L43">
        <f t="shared" si="1"/>
        <v>0.42552664233353937</v>
      </c>
      <c r="M43">
        <f t="shared" si="2"/>
        <v>352.82216674901991</v>
      </c>
      <c r="N43">
        <f t="shared" si="3"/>
        <v>7.2311081582033152</v>
      </c>
      <c r="O43">
        <f t="shared" si="4"/>
        <v>1.7925335634191084</v>
      </c>
      <c r="P43">
        <f t="shared" si="5"/>
        <v>31.732694625854492</v>
      </c>
      <c r="Q43" s="1">
        <v>4.5</v>
      </c>
      <c r="R43">
        <f t="shared" si="6"/>
        <v>1.7493478804826736</v>
      </c>
      <c r="S43" s="1">
        <v>1</v>
      </c>
      <c r="T43">
        <f t="shared" si="7"/>
        <v>3.4986957609653473</v>
      </c>
      <c r="U43" s="1">
        <v>31.20330810546875</v>
      </c>
      <c r="V43" s="1">
        <v>31.732694625854492</v>
      </c>
      <c r="W43" s="1">
        <v>31.218238830566406</v>
      </c>
      <c r="X43" s="1">
        <v>399.33148193359375</v>
      </c>
      <c r="Y43" s="1">
        <v>390.94671630859375</v>
      </c>
      <c r="Z43" s="1">
        <v>23.434963226318359</v>
      </c>
      <c r="AA43" s="1">
        <v>29.746332168579102</v>
      </c>
      <c r="AB43" s="1">
        <v>50.245838165283203</v>
      </c>
      <c r="AC43" s="1">
        <v>63.777763366699219</v>
      </c>
      <c r="AD43" s="1">
        <v>500.24078369140625</v>
      </c>
      <c r="AE43" s="1">
        <v>-5.4415978491306305E-2</v>
      </c>
      <c r="AF43" s="1">
        <v>1123.7103271484375</v>
      </c>
      <c r="AG43" s="1">
        <v>97.853355407714844</v>
      </c>
      <c r="AH43" s="1">
        <v>19.061370849609375</v>
      </c>
      <c r="AI43" s="1">
        <v>-0.57172036170959473</v>
      </c>
      <c r="AJ43" s="1">
        <v>1</v>
      </c>
      <c r="AK43" s="1">
        <v>-0.21956524252891541</v>
      </c>
      <c r="AL43" s="1">
        <v>2.737391471862793</v>
      </c>
      <c r="AM43" s="1">
        <v>1</v>
      </c>
      <c r="AN43" s="1">
        <v>0</v>
      </c>
      <c r="AO43" s="1">
        <v>0.18999999761581421</v>
      </c>
      <c r="AP43" s="1">
        <v>111115</v>
      </c>
      <c r="AQ43">
        <f t="shared" si="8"/>
        <v>1.1116461859809026</v>
      </c>
      <c r="AR43">
        <f t="shared" si="9"/>
        <v>7.231108158203315E-3</v>
      </c>
      <c r="AS43">
        <f t="shared" si="10"/>
        <v>304.88269462585447</v>
      </c>
      <c r="AT43">
        <f t="shared" si="11"/>
        <v>304.35330810546873</v>
      </c>
      <c r="AU43">
        <f t="shared" si="12"/>
        <v>-1.0339035783610395E-2</v>
      </c>
      <c r="AV43">
        <f t="shared" si="13"/>
        <v>-3.185689671740362</v>
      </c>
      <c r="AW43">
        <f t="shared" si="14"/>
        <v>4.7033119771870204</v>
      </c>
      <c r="AX43">
        <f t="shared" si="15"/>
        <v>48.064902400027535</v>
      </c>
      <c r="AY43">
        <f t="shared" si="16"/>
        <v>18.318570231448433</v>
      </c>
      <c r="AZ43">
        <f t="shared" si="17"/>
        <v>31.468001365661621</v>
      </c>
      <c r="BA43">
        <f t="shared" si="18"/>
        <v>4.6331694360088731</v>
      </c>
      <c r="BB43">
        <f t="shared" si="19"/>
        <v>0.37938427201746416</v>
      </c>
      <c r="BC43">
        <f t="shared" si="20"/>
        <v>2.910778413767912</v>
      </c>
      <c r="BD43">
        <f t="shared" si="21"/>
        <v>1.7223910222409611</v>
      </c>
      <c r="BE43">
        <f t="shared" si="22"/>
        <v>0.24086976666705226</v>
      </c>
      <c r="BF43">
        <f t="shared" si="23"/>
        <v>34.524832878611875</v>
      </c>
      <c r="BG43">
        <f t="shared" si="24"/>
        <v>0.90248146878031266</v>
      </c>
      <c r="BH43">
        <f t="shared" si="25"/>
        <v>64.645065569280789</v>
      </c>
      <c r="BI43">
        <f t="shared" si="26"/>
        <v>388.44098688975083</v>
      </c>
      <c r="BJ43">
        <f t="shared" si="27"/>
        <v>1.0807292695300919E-2</v>
      </c>
    </row>
    <row r="44" spans="1:62">
      <c r="A44" s="1">
        <v>35</v>
      </c>
      <c r="B44" s="1" t="s">
        <v>117</v>
      </c>
      <c r="C44" s="2">
        <v>42503</v>
      </c>
      <c r="D44" s="1" t="s">
        <v>74</v>
      </c>
      <c r="E44" s="1">
        <v>0</v>
      </c>
      <c r="F44" s="1" t="s">
        <v>78</v>
      </c>
      <c r="G44" s="1" t="s">
        <v>76</v>
      </c>
      <c r="H44" s="1">
        <v>0</v>
      </c>
      <c r="I44" s="1">
        <v>7239.5</v>
      </c>
      <c r="J44" s="1">
        <v>0</v>
      </c>
      <c r="K44">
        <f t="shared" si="0"/>
        <v>3.384167815431097</v>
      </c>
      <c r="L44">
        <f t="shared" si="1"/>
        <v>0.25725026344601015</v>
      </c>
      <c r="M44">
        <f t="shared" si="2"/>
        <v>359.01612084793908</v>
      </c>
      <c r="N44">
        <f t="shared" si="3"/>
        <v>5.1712293710201678</v>
      </c>
      <c r="O44">
        <f t="shared" si="4"/>
        <v>2.0304564620209744</v>
      </c>
      <c r="P44">
        <f t="shared" si="5"/>
        <v>32.008693695068359</v>
      </c>
      <c r="Q44" s="1">
        <v>4.5</v>
      </c>
      <c r="R44">
        <f t="shared" si="6"/>
        <v>1.7493478804826736</v>
      </c>
      <c r="S44" s="1">
        <v>1</v>
      </c>
      <c r="T44">
        <f t="shared" si="7"/>
        <v>3.4986957609653473</v>
      </c>
      <c r="U44" s="1">
        <v>31.345458984375</v>
      </c>
      <c r="V44" s="1">
        <v>32.008693695068359</v>
      </c>
      <c r="W44" s="1">
        <v>31.366409301757812</v>
      </c>
      <c r="X44" s="1">
        <v>399.14410400390625</v>
      </c>
      <c r="Y44" s="1">
        <v>394.26614379882812</v>
      </c>
      <c r="Z44" s="1">
        <v>23.551864624023438</v>
      </c>
      <c r="AA44" s="1">
        <v>28.072771072387695</v>
      </c>
      <c r="AB44" s="1">
        <v>50.088981628417969</v>
      </c>
      <c r="AC44" s="1">
        <v>59.703834533691406</v>
      </c>
      <c r="AD44" s="1">
        <v>500.2816162109375</v>
      </c>
      <c r="AE44" s="1">
        <v>-5.7617449201643467E-3</v>
      </c>
      <c r="AF44" s="1">
        <v>228.99197387695312</v>
      </c>
      <c r="AG44" s="1">
        <v>97.852005004882812</v>
      </c>
      <c r="AH44" s="1">
        <v>19.061370849609375</v>
      </c>
      <c r="AI44" s="1">
        <v>-0.57172036170959473</v>
      </c>
      <c r="AJ44" s="1">
        <v>1</v>
      </c>
      <c r="AK44" s="1">
        <v>-0.21956524252891541</v>
      </c>
      <c r="AL44" s="1">
        <v>2.737391471862793</v>
      </c>
      <c r="AM44" s="1">
        <v>1</v>
      </c>
      <c r="AN44" s="1">
        <v>0</v>
      </c>
      <c r="AO44" s="1">
        <v>0.18999999761581421</v>
      </c>
      <c r="AP44" s="1">
        <v>111115</v>
      </c>
      <c r="AQ44">
        <f t="shared" si="8"/>
        <v>1.1117369249131943</v>
      </c>
      <c r="AR44">
        <f t="shared" si="9"/>
        <v>5.171229371020168E-3</v>
      </c>
      <c r="AS44">
        <f t="shared" si="10"/>
        <v>305.15869369506834</v>
      </c>
      <c r="AT44">
        <f t="shared" si="11"/>
        <v>304.49545898437498</v>
      </c>
      <c r="AU44">
        <f t="shared" si="12"/>
        <v>-1.0947315210941555E-3</v>
      </c>
      <c r="AV44">
        <f t="shared" si="13"/>
        <v>-2.3115021015115915</v>
      </c>
      <c r="AW44">
        <f t="shared" si="14"/>
        <v>4.7774333974971848</v>
      </c>
      <c r="AX44">
        <f t="shared" si="15"/>
        <v>48.823050659603666</v>
      </c>
      <c r="AY44">
        <f t="shared" si="16"/>
        <v>20.750279587215971</v>
      </c>
      <c r="AZ44">
        <f t="shared" si="17"/>
        <v>31.67707633972168</v>
      </c>
      <c r="BA44">
        <f t="shared" si="18"/>
        <v>4.6884971398903481</v>
      </c>
      <c r="BB44">
        <f t="shared" si="19"/>
        <v>0.23963081481364776</v>
      </c>
      <c r="BC44">
        <f t="shared" si="20"/>
        <v>2.7469769354762104</v>
      </c>
      <c r="BD44">
        <f t="shared" si="21"/>
        <v>1.9415202044141378</v>
      </c>
      <c r="BE44">
        <f t="shared" si="22"/>
        <v>0.15125849729699539</v>
      </c>
      <c r="BF44">
        <f t="shared" si="23"/>
        <v>35.130447254046153</v>
      </c>
      <c r="BG44">
        <f t="shared" si="24"/>
        <v>0.91059333015194133</v>
      </c>
      <c r="BH44">
        <f t="shared" si="25"/>
        <v>58.826947992304298</v>
      </c>
      <c r="BI44">
        <f t="shared" si="26"/>
        <v>392.96033533105458</v>
      </c>
      <c r="BJ44">
        <f t="shared" si="27"/>
        <v>5.0661668920828204E-3</v>
      </c>
    </row>
    <row r="45" spans="1:62">
      <c r="A45" s="1">
        <v>36</v>
      </c>
      <c r="B45" s="1" t="s">
        <v>118</v>
      </c>
      <c r="C45" s="2">
        <v>42503</v>
      </c>
      <c r="D45" s="1" t="s">
        <v>74</v>
      </c>
      <c r="E45" s="1">
        <v>0</v>
      </c>
      <c r="F45" s="1" t="s">
        <v>84</v>
      </c>
      <c r="G45" s="1" t="s">
        <v>87</v>
      </c>
      <c r="H45" s="1">
        <v>0</v>
      </c>
      <c r="I45" s="1">
        <v>7416</v>
      </c>
      <c r="J45" s="1">
        <v>0</v>
      </c>
      <c r="K45">
        <f t="shared" si="0"/>
        <v>31.379666821693114</v>
      </c>
      <c r="L45">
        <f t="shared" si="1"/>
        <v>0.45979525815963534</v>
      </c>
      <c r="M45">
        <f t="shared" si="2"/>
        <v>257.62396086201886</v>
      </c>
      <c r="N45">
        <f t="shared" si="3"/>
        <v>10.564434279206392</v>
      </c>
      <c r="O45">
        <f t="shared" si="4"/>
        <v>2.3670951365868533</v>
      </c>
      <c r="P45">
        <f t="shared" si="5"/>
        <v>32.769355773925781</v>
      </c>
      <c r="Q45" s="1">
        <v>1.5</v>
      </c>
      <c r="R45">
        <f t="shared" si="6"/>
        <v>2.4080436080694199</v>
      </c>
      <c r="S45" s="1">
        <v>1</v>
      </c>
      <c r="T45">
        <f t="shared" si="7"/>
        <v>4.8160872161388397</v>
      </c>
      <c r="U45" s="1">
        <v>31.666885375976562</v>
      </c>
      <c r="V45" s="1">
        <v>32.769355773925781</v>
      </c>
      <c r="W45" s="1">
        <v>31.570009231567383</v>
      </c>
      <c r="X45" s="1">
        <v>399.2349853515625</v>
      </c>
      <c r="Y45" s="1">
        <v>388.59481811523438</v>
      </c>
      <c r="Z45" s="1">
        <v>23.692371368408203</v>
      </c>
      <c r="AA45" s="1">
        <v>26.775300979614258</v>
      </c>
      <c r="AB45" s="1">
        <v>49.474056243896484</v>
      </c>
      <c r="AC45" s="1">
        <v>55.911781311035156</v>
      </c>
      <c r="AD45" s="1">
        <v>500.24990844726562</v>
      </c>
      <c r="AE45" s="1">
        <v>5.7616080157458782E-3</v>
      </c>
      <c r="AF45" s="1">
        <v>1592.7579345703125</v>
      </c>
      <c r="AG45" s="1">
        <v>97.847908020019531</v>
      </c>
      <c r="AH45" s="1">
        <v>19.061370849609375</v>
      </c>
      <c r="AI45" s="1">
        <v>-0.57172036170959473</v>
      </c>
      <c r="AJ45" s="1">
        <v>0.66666668653488159</v>
      </c>
      <c r="AK45" s="1">
        <v>-0.21956524252891541</v>
      </c>
      <c r="AL45" s="1">
        <v>2.737391471862793</v>
      </c>
      <c r="AM45" s="1">
        <v>1</v>
      </c>
      <c r="AN45" s="1">
        <v>0</v>
      </c>
      <c r="AO45" s="1">
        <v>0.18999999761581421</v>
      </c>
      <c r="AP45" s="1">
        <v>111115</v>
      </c>
      <c r="AQ45">
        <f t="shared" si="8"/>
        <v>3.3349993896484369</v>
      </c>
      <c r="AR45">
        <f t="shared" si="9"/>
        <v>1.0564434279206392E-2</v>
      </c>
      <c r="AS45">
        <f t="shared" si="10"/>
        <v>305.91935577392576</v>
      </c>
      <c r="AT45">
        <f t="shared" si="11"/>
        <v>304.81688537597654</v>
      </c>
      <c r="AU45">
        <f t="shared" si="12"/>
        <v>1.0947055092549729E-3</v>
      </c>
      <c r="AV45">
        <f t="shared" si="13"/>
        <v>-3.5222701048095639</v>
      </c>
      <c r="AW45">
        <f t="shared" si="14"/>
        <v>4.987002324048488</v>
      </c>
      <c r="AX45">
        <f t="shared" si="15"/>
        <v>50.966877319729257</v>
      </c>
      <c r="AY45">
        <f t="shared" si="16"/>
        <v>24.191576340114999</v>
      </c>
      <c r="AZ45">
        <f t="shared" si="17"/>
        <v>32.218120574951172</v>
      </c>
      <c r="BA45">
        <f t="shared" si="18"/>
        <v>4.834352960196143</v>
      </c>
      <c r="BB45">
        <f t="shared" si="19"/>
        <v>0.41972391834947465</v>
      </c>
      <c r="BC45">
        <f t="shared" si="20"/>
        <v>2.6199071874616346</v>
      </c>
      <c r="BD45">
        <f t="shared" si="21"/>
        <v>2.2144457727345084</v>
      </c>
      <c r="BE45">
        <f t="shared" si="22"/>
        <v>0.26565554705557215</v>
      </c>
      <c r="BF45">
        <f t="shared" si="23"/>
        <v>25.207965626179931</v>
      </c>
      <c r="BG45">
        <f t="shared" si="24"/>
        <v>0.66296293427572861</v>
      </c>
      <c r="BH45">
        <f t="shared" si="25"/>
        <v>54.918980193832013</v>
      </c>
      <c r="BI45">
        <f t="shared" si="26"/>
        <v>379.79876681713336</v>
      </c>
      <c r="BJ45">
        <f t="shared" si="27"/>
        <v>4.5375063092276187E-2</v>
      </c>
    </row>
    <row r="46" spans="1:62">
      <c r="A46" s="1">
        <v>37</v>
      </c>
      <c r="B46" s="1" t="s">
        <v>119</v>
      </c>
      <c r="C46" s="2">
        <v>42503</v>
      </c>
      <c r="D46" s="1" t="s">
        <v>74</v>
      </c>
      <c r="E46" s="1">
        <v>0</v>
      </c>
      <c r="F46" s="1" t="s">
        <v>75</v>
      </c>
      <c r="G46" s="1" t="s">
        <v>87</v>
      </c>
      <c r="H46" s="1">
        <v>0</v>
      </c>
      <c r="I46" s="1">
        <v>7539.5</v>
      </c>
      <c r="J46" s="1">
        <v>0</v>
      </c>
      <c r="K46">
        <f t="shared" ref="K46:K60" si="28">(X46-Y46*(1000-Z46)/(1000-AA46))*AQ46</f>
        <v>15.777927054393734</v>
      </c>
      <c r="L46">
        <f t="shared" ref="L46:L60" si="29">IF(BB46&lt;&gt;0,1/(1/BB46-1/T46),0)</f>
        <v>0.29192322566404749</v>
      </c>
      <c r="M46">
        <f t="shared" ref="M46:M60" si="30">((BE46-AR46/2)*Y46-K46)/(BE46+AR46/2)</f>
        <v>283.11090144920388</v>
      </c>
      <c r="N46">
        <f t="shared" ref="N46:N60" si="31">AR46*1000</f>
        <v>6.6704546482442799</v>
      </c>
      <c r="O46">
        <f t="shared" ref="O46:O60" si="32">(AW46-BC46)</f>
        <v>2.2984524349424658</v>
      </c>
      <c r="P46">
        <f t="shared" ref="P46:P60" si="33">(V46+AV46*J46)</f>
        <v>32.835433959960938</v>
      </c>
      <c r="Q46" s="1">
        <v>3</v>
      </c>
      <c r="R46">
        <f t="shared" ref="R46:R60" si="34">(Q46*AK46+AL46)</f>
        <v>2.0786957442760468</v>
      </c>
      <c r="S46" s="1">
        <v>1</v>
      </c>
      <c r="T46">
        <f t="shared" ref="T46:T60" si="35">R46*(S46+1)*(S46+1)/(S46*S46+1)</f>
        <v>4.1573914885520935</v>
      </c>
      <c r="U46" s="1">
        <v>31.948535919189453</v>
      </c>
      <c r="V46" s="1">
        <v>32.835433959960938</v>
      </c>
      <c r="W46" s="1">
        <v>31.831821441650391</v>
      </c>
      <c r="X46" s="1">
        <v>398.80105590820312</v>
      </c>
      <c r="Y46" s="1">
        <v>387.788818359375</v>
      </c>
      <c r="Z46" s="1">
        <v>23.778209686279297</v>
      </c>
      <c r="AA46" s="1">
        <v>27.667434692382812</v>
      </c>
      <c r="AB46" s="1">
        <v>48.8656005859375</v>
      </c>
      <c r="AC46" s="1">
        <v>56.858188629150391</v>
      </c>
      <c r="AD46" s="1">
        <v>500.29763793945312</v>
      </c>
      <c r="AE46" s="1">
        <v>-2.3046350106596947E-2</v>
      </c>
      <c r="AF46" s="1">
        <v>1758.63134765625</v>
      </c>
      <c r="AG46" s="1">
        <v>97.845245361328125</v>
      </c>
      <c r="AH46" s="1">
        <v>19.061370849609375</v>
      </c>
      <c r="AI46" s="1">
        <v>-0.57172036170959473</v>
      </c>
      <c r="AJ46" s="1">
        <v>1</v>
      </c>
      <c r="AK46" s="1">
        <v>-0.21956524252891541</v>
      </c>
      <c r="AL46" s="1">
        <v>2.737391471862793</v>
      </c>
      <c r="AM46" s="1">
        <v>1</v>
      </c>
      <c r="AN46" s="1">
        <v>0</v>
      </c>
      <c r="AO46" s="1">
        <v>0.18999999761581421</v>
      </c>
      <c r="AP46" s="1">
        <v>111115</v>
      </c>
      <c r="AQ46">
        <f t="shared" ref="AQ46:AQ60" si="36">AD46*0.000001/(Q46*0.0001)</f>
        <v>1.6676587931315103</v>
      </c>
      <c r="AR46">
        <f t="shared" ref="AR46:AR60" si="37">(AA46-Z46)/(1000-AA46)*AQ46</f>
        <v>6.6704546482442796E-3</v>
      </c>
      <c r="AS46">
        <f t="shared" ref="AS46:AS60" si="38">(V46+273.15)</f>
        <v>305.98543395996091</v>
      </c>
      <c r="AT46">
        <f t="shared" ref="AT46:AT60" si="39">(U46+273.15)</f>
        <v>305.09853591918943</v>
      </c>
      <c r="AU46">
        <f t="shared" ref="AU46:AU60" si="40">(AE46*AM46+AF46*AN46)*AO46</f>
        <v>-4.3788064653066394E-3</v>
      </c>
      <c r="AV46">
        <f t="shared" ref="AV46:AV60" si="41">((AU46+0.00000010773*(AT46^4-AS46^4))-AR46*44100)/(R46*51.4+0.00000043092*AS46^3)</f>
        <v>-2.5595469528696175</v>
      </c>
      <c r="AW46">
        <f t="shared" ref="AW46:AW60" si="42">0.61365*EXP(17.502*P46/(240.97+P46))</f>
        <v>5.0055793709371841</v>
      </c>
      <c r="AX46">
        <f t="shared" ref="AX46:AX60" si="43">AW46*1000/AG46</f>
        <v>51.158125798063196</v>
      </c>
      <c r="AY46">
        <f t="shared" ref="AY46:AY60" si="44">(AX46-AA46)</f>
        <v>23.490691105680384</v>
      </c>
      <c r="AZ46">
        <f t="shared" ref="AZ46:AZ60" si="45">IF(J46,V46,(U46+V46)/2)</f>
        <v>32.391984939575195</v>
      </c>
      <c r="BA46">
        <f t="shared" ref="BA46:BA60" si="46">0.61365*EXP(17.502*AZ46/(240.97+AZ46))</f>
        <v>4.882054625933109</v>
      </c>
      <c r="BB46">
        <f t="shared" ref="BB46:BB60" si="47">IF(AY46&lt;&gt;0,(1000-(AX46+AA46)/2)/AY46*AR46,0)</f>
        <v>0.27276990090376113</v>
      </c>
      <c r="BC46">
        <f t="shared" ref="BC46:BC60" si="48">AA46*AG46/1000</f>
        <v>2.7071269359947183</v>
      </c>
      <c r="BD46">
        <f t="shared" ref="BD46:BD60" si="49">(BA46-BC46)</f>
        <v>2.1749276899383907</v>
      </c>
      <c r="BE46">
        <f t="shared" ref="BE46:BE60" si="50">1/(1.6/L46+1.37/T46)</f>
        <v>0.17210440046399797</v>
      </c>
      <c r="BF46">
        <f t="shared" ref="BF46:BF60" si="51">M46*AG46*0.001</f>
        <v>27.70105561676414</v>
      </c>
      <c r="BG46">
        <f t="shared" ref="BG46:BG60" si="52">M46/Y46</f>
        <v>0.73006463323766313</v>
      </c>
      <c r="BH46">
        <f t="shared" ref="BH46:BH60" si="53">(1-AR46*AG46/AW46/L46)*100</f>
        <v>55.334504002504637</v>
      </c>
      <c r="BI46">
        <f t="shared" ref="BI46:BI60" si="54">(Y46-K46/(T46/1.35))</f>
        <v>382.66536496748625</v>
      </c>
      <c r="BJ46">
        <f t="shared" ref="BJ46:BJ60" si="55">K46*BH46/100/BI46</f>
        <v>2.2815332864440385E-2</v>
      </c>
    </row>
    <row r="47" spans="1:62">
      <c r="A47" s="1">
        <v>38</v>
      </c>
      <c r="B47" s="1" t="s">
        <v>120</v>
      </c>
      <c r="C47" s="2">
        <v>42503</v>
      </c>
      <c r="D47" s="1" t="s">
        <v>74</v>
      </c>
      <c r="E47" s="1">
        <v>0</v>
      </c>
      <c r="F47" s="1" t="s">
        <v>78</v>
      </c>
      <c r="G47" s="1" t="s">
        <v>87</v>
      </c>
      <c r="H47" s="1">
        <v>0</v>
      </c>
      <c r="I47" s="1">
        <v>7681</v>
      </c>
      <c r="J47" s="1">
        <v>0</v>
      </c>
      <c r="K47">
        <f t="shared" si="28"/>
        <v>5.8508166974155786</v>
      </c>
      <c r="L47">
        <f t="shared" si="29"/>
        <v>0.15984286875104062</v>
      </c>
      <c r="M47">
        <f t="shared" si="30"/>
        <v>318.19165482071929</v>
      </c>
      <c r="N47">
        <f t="shared" si="31"/>
        <v>3.8467887018321578</v>
      </c>
      <c r="O47">
        <f t="shared" si="32"/>
        <v>2.3606592565237907</v>
      </c>
      <c r="P47">
        <f t="shared" si="33"/>
        <v>32.740077972412109</v>
      </c>
      <c r="Q47" s="1">
        <v>4</v>
      </c>
      <c r="R47">
        <f t="shared" si="34"/>
        <v>1.8591305017471313</v>
      </c>
      <c r="S47" s="1">
        <v>1</v>
      </c>
      <c r="T47">
        <f t="shared" si="35"/>
        <v>3.7182610034942627</v>
      </c>
      <c r="U47" s="1">
        <v>31.980901718139648</v>
      </c>
      <c r="V47" s="1">
        <v>32.740077972412109</v>
      </c>
      <c r="W47" s="1">
        <v>31.930583953857422</v>
      </c>
      <c r="X47" s="1">
        <v>398.99871826171875</v>
      </c>
      <c r="Y47" s="1">
        <v>393.11178588867188</v>
      </c>
      <c r="Z47" s="1">
        <v>23.764289855957031</v>
      </c>
      <c r="AA47" s="1">
        <v>26.757598876953125</v>
      </c>
      <c r="AB47" s="1">
        <v>48.748096466064453</v>
      </c>
      <c r="AC47" s="1">
        <v>54.888324737548828</v>
      </c>
      <c r="AD47" s="1">
        <v>500.296875</v>
      </c>
      <c r="AE47" s="1">
        <v>-2.8807194903492928E-2</v>
      </c>
      <c r="AF47" s="1">
        <v>363.40969848632812</v>
      </c>
      <c r="AG47" s="1">
        <v>97.846267700195312</v>
      </c>
      <c r="AH47" s="1">
        <v>19.061370849609375</v>
      </c>
      <c r="AI47" s="1">
        <v>-0.57172036170959473</v>
      </c>
      <c r="AJ47" s="1">
        <v>1</v>
      </c>
      <c r="AK47" s="1">
        <v>-0.21956524252891541</v>
      </c>
      <c r="AL47" s="1">
        <v>2.737391471862793</v>
      </c>
      <c r="AM47" s="1">
        <v>1</v>
      </c>
      <c r="AN47" s="1">
        <v>0</v>
      </c>
      <c r="AO47" s="1">
        <v>0.18999999761581421</v>
      </c>
      <c r="AP47" s="1">
        <v>111115</v>
      </c>
      <c r="AQ47">
        <f t="shared" si="36"/>
        <v>1.2507421875</v>
      </c>
      <c r="AR47">
        <f t="shared" si="37"/>
        <v>3.8467887018321578E-3</v>
      </c>
      <c r="AS47">
        <f t="shared" si="38"/>
        <v>305.89007797241209</v>
      </c>
      <c r="AT47">
        <f t="shared" si="39"/>
        <v>305.13090171813963</v>
      </c>
      <c r="AU47">
        <f t="shared" si="40"/>
        <v>-5.4733669629819515E-3</v>
      </c>
      <c r="AV47">
        <f t="shared" si="41"/>
        <v>-1.6588426326550272</v>
      </c>
      <c r="AW47">
        <f t="shared" si="42"/>
        <v>4.9787904392525917</v>
      </c>
      <c r="AX47">
        <f t="shared" si="43"/>
        <v>50.883805343580349</v>
      </c>
      <c r="AY47">
        <f t="shared" si="44"/>
        <v>24.126206466627224</v>
      </c>
      <c r="AZ47">
        <f t="shared" si="45"/>
        <v>32.360489845275879</v>
      </c>
      <c r="BA47">
        <f t="shared" si="46"/>
        <v>4.8733833295154669</v>
      </c>
      <c r="BB47">
        <f t="shared" si="47"/>
        <v>0.15325466391377052</v>
      </c>
      <c r="BC47">
        <f t="shared" si="48"/>
        <v>2.618131182728801</v>
      </c>
      <c r="BD47">
        <f t="shared" si="49"/>
        <v>2.255252146786666</v>
      </c>
      <c r="BE47">
        <f t="shared" si="50"/>
        <v>9.6355059903934476E-2</v>
      </c>
      <c r="BF47">
        <f t="shared" si="51"/>
        <v>31.133865837556243</v>
      </c>
      <c r="BG47">
        <f t="shared" si="52"/>
        <v>0.8094177438649226</v>
      </c>
      <c r="BH47">
        <f t="shared" si="53"/>
        <v>52.703883306797707</v>
      </c>
      <c r="BI47">
        <f t="shared" si="54"/>
        <v>390.98751259691312</v>
      </c>
      <c r="BJ47">
        <f t="shared" si="55"/>
        <v>7.8867163409374001E-3</v>
      </c>
    </row>
    <row r="48" spans="1:62">
      <c r="A48" s="1">
        <v>39</v>
      </c>
      <c r="B48" s="1" t="s">
        <v>121</v>
      </c>
      <c r="C48" s="2">
        <v>42503</v>
      </c>
      <c r="D48" s="1" t="s">
        <v>74</v>
      </c>
      <c r="E48" s="1">
        <v>0</v>
      </c>
      <c r="F48" s="1" t="s">
        <v>84</v>
      </c>
      <c r="G48" s="1" t="s">
        <v>87</v>
      </c>
      <c r="H48" s="1">
        <v>0</v>
      </c>
      <c r="I48" s="1">
        <v>7799.5</v>
      </c>
      <c r="J48" s="1">
        <v>0</v>
      </c>
      <c r="K48">
        <f t="shared" si="28"/>
        <v>20.726990460982368</v>
      </c>
      <c r="L48">
        <f t="shared" si="29"/>
        <v>0.51162826628258673</v>
      </c>
      <c r="M48">
        <f t="shared" si="30"/>
        <v>304.04837870369408</v>
      </c>
      <c r="N48">
        <f t="shared" si="31"/>
        <v>11.764417403023339</v>
      </c>
      <c r="O48">
        <f t="shared" si="32"/>
        <v>2.39872430659796</v>
      </c>
      <c r="P48">
        <f t="shared" si="33"/>
        <v>33.418563842773438</v>
      </c>
      <c r="Q48" s="1">
        <v>2</v>
      </c>
      <c r="R48">
        <f t="shared" si="34"/>
        <v>2.2982609868049622</v>
      </c>
      <c r="S48" s="1">
        <v>1</v>
      </c>
      <c r="T48">
        <f t="shared" si="35"/>
        <v>4.5965219736099243</v>
      </c>
      <c r="U48" s="1">
        <v>32.206245422363281</v>
      </c>
      <c r="V48" s="1">
        <v>33.418563842773438</v>
      </c>
      <c r="W48" s="1">
        <v>32.114830017089844</v>
      </c>
      <c r="X48" s="1">
        <v>399.12457275390625</v>
      </c>
      <c r="Y48" s="1">
        <v>389.009033203125</v>
      </c>
      <c r="Z48" s="1">
        <v>23.775754928588867</v>
      </c>
      <c r="AA48" s="1">
        <v>28.345495223999023</v>
      </c>
      <c r="AB48" s="1">
        <v>48.152561187744141</v>
      </c>
      <c r="AC48" s="1">
        <v>57.407566070556641</v>
      </c>
      <c r="AD48" s="1">
        <v>500.28878784179688</v>
      </c>
      <c r="AE48" s="1">
        <v>1.4724103733897209E-2</v>
      </c>
      <c r="AF48" s="1">
        <v>1301.9102783203125</v>
      </c>
      <c r="AG48" s="1">
        <v>97.843498229980469</v>
      </c>
      <c r="AH48" s="1">
        <v>19.061370849609375</v>
      </c>
      <c r="AI48" s="1">
        <v>-0.57172036170959473</v>
      </c>
      <c r="AJ48" s="1">
        <v>1</v>
      </c>
      <c r="AK48" s="1">
        <v>-0.21956524252891541</v>
      </c>
      <c r="AL48" s="1">
        <v>2.737391471862793</v>
      </c>
      <c r="AM48" s="1">
        <v>1</v>
      </c>
      <c r="AN48" s="1">
        <v>0</v>
      </c>
      <c r="AO48" s="1">
        <v>0.18999999761581421</v>
      </c>
      <c r="AP48" s="1">
        <v>111115</v>
      </c>
      <c r="AQ48">
        <f t="shared" si="36"/>
        <v>2.5014439392089844</v>
      </c>
      <c r="AR48">
        <f t="shared" si="37"/>
        <v>1.176441740302334E-2</v>
      </c>
      <c r="AS48">
        <f t="shared" si="38"/>
        <v>306.56856384277341</v>
      </c>
      <c r="AT48">
        <f t="shared" si="39"/>
        <v>305.35624542236326</v>
      </c>
      <c r="AU48">
        <f t="shared" si="40"/>
        <v>2.7975796743354708E-3</v>
      </c>
      <c r="AV48">
        <f t="shared" si="41"/>
        <v>-4.0887409264562473</v>
      </c>
      <c r="AW48">
        <f t="shared" si="42"/>
        <v>5.1721467183752283</v>
      </c>
      <c r="AX48">
        <f t="shared" si="43"/>
        <v>52.861424744014499</v>
      </c>
      <c r="AY48">
        <f t="shared" si="44"/>
        <v>24.515929520015476</v>
      </c>
      <c r="AZ48">
        <f t="shared" si="45"/>
        <v>32.812404632568359</v>
      </c>
      <c r="BA48">
        <f t="shared" si="46"/>
        <v>4.9990981421477141</v>
      </c>
      <c r="BB48">
        <f t="shared" si="47"/>
        <v>0.46038398595287705</v>
      </c>
      <c r="BC48">
        <f t="shared" si="48"/>
        <v>2.7734224117772683</v>
      </c>
      <c r="BD48">
        <f t="shared" si="49"/>
        <v>2.2256757303704457</v>
      </c>
      <c r="BE48">
        <f t="shared" si="50"/>
        <v>0.29194335832375162</v>
      </c>
      <c r="BF48">
        <f t="shared" si="51"/>
        <v>29.749157003523322</v>
      </c>
      <c r="BG48">
        <f t="shared" si="52"/>
        <v>0.78159721947878813</v>
      </c>
      <c r="BH48">
        <f t="shared" si="53"/>
        <v>56.501224619772806</v>
      </c>
      <c r="BI48">
        <f t="shared" si="54"/>
        <v>382.92150935727449</v>
      </c>
      <c r="BJ48">
        <f t="shared" si="55"/>
        <v>3.0583300104857512E-2</v>
      </c>
    </row>
    <row r="49" spans="1:62">
      <c r="A49" s="1">
        <v>40</v>
      </c>
      <c r="B49" s="1" t="s">
        <v>122</v>
      </c>
      <c r="C49" s="2">
        <v>42503</v>
      </c>
      <c r="D49" s="1" t="s">
        <v>74</v>
      </c>
      <c r="E49" s="1">
        <v>0</v>
      </c>
      <c r="F49" s="1" t="s">
        <v>75</v>
      </c>
      <c r="G49" s="1" t="s">
        <v>87</v>
      </c>
      <c r="H49" s="1">
        <v>0</v>
      </c>
      <c r="I49" s="1">
        <v>7995</v>
      </c>
      <c r="J49" s="1">
        <v>0</v>
      </c>
      <c r="K49">
        <f t="shared" si="28"/>
        <v>25.835659454378597</v>
      </c>
      <c r="L49">
        <f t="shared" si="29"/>
        <v>0.63492943690789094</v>
      </c>
      <c r="M49">
        <f t="shared" si="30"/>
        <v>296.23578875921373</v>
      </c>
      <c r="N49">
        <f t="shared" si="31"/>
        <v>11.388068929125524</v>
      </c>
      <c r="O49">
        <f t="shared" si="32"/>
        <v>1.9411539055245512</v>
      </c>
      <c r="P49">
        <f t="shared" si="33"/>
        <v>32.534191131591797</v>
      </c>
      <c r="Q49" s="1">
        <v>3</v>
      </c>
      <c r="R49">
        <f t="shared" si="34"/>
        <v>2.0786957442760468</v>
      </c>
      <c r="S49" s="1">
        <v>1</v>
      </c>
      <c r="T49">
        <f t="shared" si="35"/>
        <v>4.1573914885520935</v>
      </c>
      <c r="U49" s="1">
        <v>32.226634979248047</v>
      </c>
      <c r="V49" s="1">
        <v>32.534191131591797</v>
      </c>
      <c r="W49" s="1">
        <v>32.021438598632812</v>
      </c>
      <c r="X49" s="1">
        <v>398.93511962890625</v>
      </c>
      <c r="Y49" s="1">
        <v>380.84011840820312</v>
      </c>
      <c r="Z49" s="1">
        <v>23.838943481445312</v>
      </c>
      <c r="AA49" s="1">
        <v>30.460500717163086</v>
      </c>
      <c r="AB49" s="1">
        <v>48.222652435302734</v>
      </c>
      <c r="AC49" s="1">
        <v>61.617076873779297</v>
      </c>
      <c r="AD49" s="1">
        <v>500.238037109375</v>
      </c>
      <c r="AE49" s="1">
        <v>-2.5606788694858551E-3</v>
      </c>
      <c r="AF49" s="1">
        <v>1751.9080810546875</v>
      </c>
      <c r="AG49" s="1">
        <v>97.838859558105469</v>
      </c>
      <c r="AH49" s="1">
        <v>19.061370849609375</v>
      </c>
      <c r="AI49" s="1">
        <v>-0.57172036170959473</v>
      </c>
      <c r="AJ49" s="1">
        <v>1</v>
      </c>
      <c r="AK49" s="1">
        <v>-0.21956524252891541</v>
      </c>
      <c r="AL49" s="1">
        <v>2.737391471862793</v>
      </c>
      <c r="AM49" s="1">
        <v>1</v>
      </c>
      <c r="AN49" s="1">
        <v>0</v>
      </c>
      <c r="AO49" s="1">
        <v>0.18999999761581421</v>
      </c>
      <c r="AP49" s="1">
        <v>111115</v>
      </c>
      <c r="AQ49">
        <f t="shared" si="36"/>
        <v>1.6674601236979165</v>
      </c>
      <c r="AR49">
        <f t="shared" si="37"/>
        <v>1.1388068929125524E-2</v>
      </c>
      <c r="AS49">
        <f t="shared" si="38"/>
        <v>305.68419113159177</v>
      </c>
      <c r="AT49">
        <f t="shared" si="39"/>
        <v>305.37663497924802</v>
      </c>
      <c r="AU49">
        <f t="shared" si="40"/>
        <v>-4.8652897909717829E-4</v>
      </c>
      <c r="AV49">
        <f t="shared" si="41"/>
        <v>-4.2465657217542434</v>
      </c>
      <c r="AW49">
        <f t="shared" si="42"/>
        <v>4.9213745572606413</v>
      </c>
      <c r="AX49">
        <f t="shared" si="43"/>
        <v>50.300816868556083</v>
      </c>
      <c r="AY49">
        <f t="shared" si="44"/>
        <v>19.840316151392997</v>
      </c>
      <c r="AZ49">
        <f t="shared" si="45"/>
        <v>32.380413055419922</v>
      </c>
      <c r="BA49">
        <f t="shared" si="46"/>
        <v>4.8788670708498891</v>
      </c>
      <c r="BB49">
        <f t="shared" si="47"/>
        <v>0.55080831978686318</v>
      </c>
      <c r="BC49">
        <f t="shared" si="48"/>
        <v>2.9802206517360901</v>
      </c>
      <c r="BD49">
        <f t="shared" si="49"/>
        <v>1.8986464191137991</v>
      </c>
      <c r="BE49">
        <f t="shared" si="50"/>
        <v>0.35093893099913731</v>
      </c>
      <c r="BF49">
        <f t="shared" si="51"/>
        <v>28.983371732497311</v>
      </c>
      <c r="BG49">
        <f t="shared" si="52"/>
        <v>0.77784816893081021</v>
      </c>
      <c r="BH49">
        <f t="shared" si="53"/>
        <v>64.342607075945722</v>
      </c>
      <c r="BI49">
        <f t="shared" si="54"/>
        <v>372.45068951764699</v>
      </c>
      <c r="BJ49">
        <f t="shared" si="55"/>
        <v>4.4632315944263055E-2</v>
      </c>
    </row>
    <row r="50" spans="1:62">
      <c r="A50" s="1">
        <v>41</v>
      </c>
      <c r="B50" s="1" t="s">
        <v>123</v>
      </c>
      <c r="C50" s="2">
        <v>42503</v>
      </c>
      <c r="D50" s="1" t="s">
        <v>74</v>
      </c>
      <c r="E50" s="1">
        <v>0</v>
      </c>
      <c r="F50" s="1" t="s">
        <v>78</v>
      </c>
      <c r="G50" s="1" t="s">
        <v>87</v>
      </c>
      <c r="H50" s="1">
        <v>0</v>
      </c>
      <c r="I50" s="1">
        <v>8133.5</v>
      </c>
      <c r="J50" s="1">
        <v>0</v>
      </c>
      <c r="K50">
        <f t="shared" si="28"/>
        <v>6.1687914662216805</v>
      </c>
      <c r="L50">
        <f t="shared" si="29"/>
        <v>0.1985355314255047</v>
      </c>
      <c r="M50">
        <f t="shared" si="30"/>
        <v>325.54506104888196</v>
      </c>
      <c r="N50">
        <f t="shared" si="31"/>
        <v>4.7033432593598503</v>
      </c>
      <c r="O50">
        <f t="shared" si="32"/>
        <v>2.3515874155838521</v>
      </c>
      <c r="P50">
        <f t="shared" si="33"/>
        <v>33.109272003173828</v>
      </c>
      <c r="Q50" s="1">
        <v>4.5</v>
      </c>
      <c r="R50">
        <f t="shared" si="34"/>
        <v>1.7493478804826736</v>
      </c>
      <c r="S50" s="1">
        <v>1</v>
      </c>
      <c r="T50">
        <f t="shared" si="35"/>
        <v>3.4986957609653473</v>
      </c>
      <c r="U50" s="1">
        <v>32.14794921875</v>
      </c>
      <c r="V50" s="1">
        <v>33.109272003173828</v>
      </c>
      <c r="W50" s="1">
        <v>32.028888702392578</v>
      </c>
      <c r="X50" s="1">
        <v>399.14007568359375</v>
      </c>
      <c r="Y50" s="1">
        <v>391.93341064453125</v>
      </c>
      <c r="Z50" s="1">
        <v>23.806529998779297</v>
      </c>
      <c r="AA50" s="1">
        <v>27.918901443481445</v>
      </c>
      <c r="AB50" s="1">
        <v>48.372943878173828</v>
      </c>
      <c r="AC50" s="1">
        <v>56.728950500488281</v>
      </c>
      <c r="AD50" s="1">
        <v>500.29867553710938</v>
      </c>
      <c r="AE50" s="1">
        <v>-1.5364402905106544E-2</v>
      </c>
      <c r="AF50" s="1">
        <v>474.34353637695312</v>
      </c>
      <c r="AG50" s="1">
        <v>97.841293334960938</v>
      </c>
      <c r="AH50" s="1">
        <v>19.061370849609375</v>
      </c>
      <c r="AI50" s="1">
        <v>-0.57172036170959473</v>
      </c>
      <c r="AJ50" s="1">
        <v>1</v>
      </c>
      <c r="AK50" s="1">
        <v>-0.21956524252891541</v>
      </c>
      <c r="AL50" s="1">
        <v>2.737391471862793</v>
      </c>
      <c r="AM50" s="1">
        <v>1</v>
      </c>
      <c r="AN50" s="1">
        <v>0</v>
      </c>
      <c r="AO50" s="1">
        <v>0.18999999761581421</v>
      </c>
      <c r="AP50" s="1">
        <v>111115</v>
      </c>
      <c r="AQ50">
        <f t="shared" si="36"/>
        <v>1.1117748345269096</v>
      </c>
      <c r="AR50">
        <f t="shared" si="37"/>
        <v>4.70334325935985E-3</v>
      </c>
      <c r="AS50">
        <f t="shared" si="38"/>
        <v>306.25927200317381</v>
      </c>
      <c r="AT50">
        <f t="shared" si="39"/>
        <v>305.29794921874998</v>
      </c>
      <c r="AU50">
        <f t="shared" si="40"/>
        <v>-2.9192365153386524E-3</v>
      </c>
      <c r="AV50">
        <f t="shared" si="41"/>
        <v>-2.1434512266948338</v>
      </c>
      <c r="AW50">
        <f t="shared" si="42"/>
        <v>5.0832088413053844</v>
      </c>
      <c r="AX50">
        <f t="shared" si="43"/>
        <v>51.953614553141207</v>
      </c>
      <c r="AY50">
        <f t="shared" si="44"/>
        <v>24.034713109659762</v>
      </c>
      <c r="AZ50">
        <f t="shared" si="45"/>
        <v>32.628610610961914</v>
      </c>
      <c r="BA50">
        <f t="shared" si="46"/>
        <v>4.94763347769055</v>
      </c>
      <c r="BB50">
        <f t="shared" si="47"/>
        <v>0.18787448424689596</v>
      </c>
      <c r="BC50">
        <f t="shared" si="48"/>
        <v>2.7316214257215323</v>
      </c>
      <c r="BD50">
        <f t="shared" si="49"/>
        <v>2.2160120519690176</v>
      </c>
      <c r="BE50">
        <f t="shared" si="50"/>
        <v>0.11833499824680116</v>
      </c>
      <c r="BF50">
        <f t="shared" si="51"/>
        <v>31.851749811831425</v>
      </c>
      <c r="BG50">
        <f t="shared" si="52"/>
        <v>0.8306131914437348</v>
      </c>
      <c r="BH50">
        <f t="shared" si="53"/>
        <v>54.401278621076742</v>
      </c>
      <c r="BI50">
        <f t="shared" si="54"/>
        <v>389.55313266428715</v>
      </c>
      <c r="BJ50">
        <f t="shared" si="55"/>
        <v>8.6147463637124503E-3</v>
      </c>
    </row>
    <row r="51" spans="1:62">
      <c r="A51" s="1">
        <v>42</v>
      </c>
      <c r="B51" s="1" t="s">
        <v>124</v>
      </c>
      <c r="C51" s="2">
        <v>42503</v>
      </c>
      <c r="D51" s="1" t="s">
        <v>74</v>
      </c>
      <c r="E51" s="1">
        <v>0</v>
      </c>
      <c r="F51" s="1" t="s">
        <v>111</v>
      </c>
      <c r="G51" s="1" t="s">
        <v>91</v>
      </c>
      <c r="H51" s="1">
        <v>0</v>
      </c>
      <c r="I51" s="1">
        <v>8320</v>
      </c>
      <c r="J51" s="1">
        <v>0</v>
      </c>
      <c r="K51">
        <f t="shared" si="28"/>
        <v>-3.3608930145544367</v>
      </c>
      <c r="L51">
        <f t="shared" si="29"/>
        <v>0.88593914949378083</v>
      </c>
      <c r="M51">
        <f t="shared" si="30"/>
        <v>389.35333711654454</v>
      </c>
      <c r="N51">
        <f t="shared" si="31"/>
        <v>19.35940384504584</v>
      </c>
      <c r="O51">
        <f t="shared" si="32"/>
        <v>2.4110877208837387</v>
      </c>
      <c r="P51">
        <f t="shared" si="33"/>
        <v>33.562320709228516</v>
      </c>
      <c r="Q51" s="1">
        <v>1</v>
      </c>
      <c r="R51">
        <f t="shared" si="34"/>
        <v>2.5178262293338776</v>
      </c>
      <c r="S51" s="1">
        <v>1</v>
      </c>
      <c r="T51">
        <f t="shared" si="35"/>
        <v>5.0356524586677551</v>
      </c>
      <c r="U51" s="1">
        <v>32.453769683837891</v>
      </c>
      <c r="V51" s="1">
        <v>33.562320709228516</v>
      </c>
      <c r="W51" s="1">
        <v>32.370994567871094</v>
      </c>
      <c r="X51" s="1">
        <v>399.08016967773438</v>
      </c>
      <c r="Y51" s="1">
        <v>398.21102905273438</v>
      </c>
      <c r="Z51" s="1">
        <v>24.889003753662109</v>
      </c>
      <c r="AA51" s="1">
        <v>28.647773742675781</v>
      </c>
      <c r="AB51" s="1">
        <v>49.705066680908203</v>
      </c>
      <c r="AC51" s="1">
        <v>57.211593627929688</v>
      </c>
      <c r="AD51" s="1">
        <v>500.29132080078125</v>
      </c>
      <c r="AE51" s="1">
        <v>-4.2252592742443085E-2</v>
      </c>
      <c r="AF51" s="1">
        <v>92.722663879394531</v>
      </c>
      <c r="AG51" s="1">
        <v>97.838508605957031</v>
      </c>
      <c r="AH51" s="1">
        <v>19.061370849609375</v>
      </c>
      <c r="AI51" s="1">
        <v>-0.57172036170959473</v>
      </c>
      <c r="AJ51" s="1">
        <v>1</v>
      </c>
      <c r="AK51" s="1">
        <v>-0.21956524252891541</v>
      </c>
      <c r="AL51" s="1">
        <v>2.737391471862793</v>
      </c>
      <c r="AM51" s="1">
        <v>1</v>
      </c>
      <c r="AN51" s="1">
        <v>0</v>
      </c>
      <c r="AO51" s="1">
        <v>0.18999999761581421</v>
      </c>
      <c r="AP51" s="1">
        <v>111115</v>
      </c>
      <c r="AQ51">
        <f t="shared" si="36"/>
        <v>5.0029132080078123</v>
      </c>
      <c r="AR51">
        <f t="shared" si="37"/>
        <v>1.935940384504584E-2</v>
      </c>
      <c r="AS51">
        <f t="shared" si="38"/>
        <v>306.71232070922849</v>
      </c>
      <c r="AT51">
        <f t="shared" si="39"/>
        <v>305.60376968383787</v>
      </c>
      <c r="AU51">
        <f t="shared" si="40"/>
        <v>-8.0279925203261548E-3</v>
      </c>
      <c r="AV51">
        <f t="shared" si="41"/>
        <v>-6.115391058533862</v>
      </c>
      <c r="AW51">
        <f t="shared" si="42"/>
        <v>5.2139431787480328</v>
      </c>
      <c r="AX51">
        <f t="shared" si="43"/>
        <v>53.291319062794614</v>
      </c>
      <c r="AY51">
        <f t="shared" si="44"/>
        <v>24.643545320118832</v>
      </c>
      <c r="AZ51">
        <f t="shared" si="45"/>
        <v>33.008045196533203</v>
      </c>
      <c r="BA51">
        <f t="shared" si="46"/>
        <v>5.0543912135561646</v>
      </c>
      <c r="BB51">
        <f t="shared" si="47"/>
        <v>0.75339232280550028</v>
      </c>
      <c r="BC51">
        <f t="shared" si="48"/>
        <v>2.8028554578642941</v>
      </c>
      <c r="BD51">
        <f t="shared" si="49"/>
        <v>2.2515357556918705</v>
      </c>
      <c r="BE51">
        <f t="shared" si="50"/>
        <v>0.48121963661319267</v>
      </c>
      <c r="BF51">
        <f t="shared" si="51"/>
        <v>38.093749824235132</v>
      </c>
      <c r="BG51">
        <f t="shared" si="52"/>
        <v>0.97775628676769566</v>
      </c>
      <c r="BH51">
        <f t="shared" si="53"/>
        <v>58.99549099214935</v>
      </c>
      <c r="BI51">
        <f t="shared" si="54"/>
        <v>399.1120454765026</v>
      </c>
      <c r="BJ51">
        <f t="shared" si="55"/>
        <v>-4.9679666603146249E-3</v>
      </c>
    </row>
    <row r="52" spans="1:62">
      <c r="A52" s="1">
        <v>43</v>
      </c>
      <c r="B52" s="1" t="s">
        <v>125</v>
      </c>
      <c r="C52" s="2">
        <v>42503</v>
      </c>
      <c r="D52" s="1" t="s">
        <v>74</v>
      </c>
      <c r="E52" s="1">
        <v>0</v>
      </c>
      <c r="F52" s="1" t="s">
        <v>111</v>
      </c>
      <c r="G52" s="1" t="s">
        <v>91</v>
      </c>
      <c r="H52" s="1">
        <v>0</v>
      </c>
      <c r="I52" s="1">
        <v>8528</v>
      </c>
      <c r="J52" s="1">
        <v>0</v>
      </c>
      <c r="K52">
        <f t="shared" si="28"/>
        <v>47.813074549261657</v>
      </c>
      <c r="L52">
        <f t="shared" si="29"/>
        <v>1.4856137435341732</v>
      </c>
      <c r="M52">
        <f t="shared" si="30"/>
        <v>312.90335595807954</v>
      </c>
      <c r="N52">
        <f t="shared" si="31"/>
        <v>34.46383142282761</v>
      </c>
      <c r="O52">
        <f t="shared" si="32"/>
        <v>2.7852103982285308</v>
      </c>
      <c r="P52">
        <f t="shared" si="33"/>
        <v>34.940116882324219</v>
      </c>
      <c r="Q52" s="1">
        <v>0.5</v>
      </c>
      <c r="R52">
        <f t="shared" si="34"/>
        <v>2.6276088505983353</v>
      </c>
      <c r="S52" s="1">
        <v>1</v>
      </c>
      <c r="T52">
        <f t="shared" si="35"/>
        <v>5.2552177011966705</v>
      </c>
      <c r="U52" s="1">
        <v>33.007476806640625</v>
      </c>
      <c r="V52" s="1">
        <v>34.940116882324219</v>
      </c>
      <c r="W52" s="1">
        <v>32.900508880615234</v>
      </c>
      <c r="X52" s="1">
        <v>399.27008056640625</v>
      </c>
      <c r="Y52" s="1">
        <v>393.13729858398438</v>
      </c>
      <c r="Z52" s="1">
        <v>25.728982925415039</v>
      </c>
      <c r="AA52" s="1">
        <v>29.073299407958984</v>
      </c>
      <c r="AB52" s="1">
        <v>49.804977416992188</v>
      </c>
      <c r="AC52" s="1">
        <v>56.27874755859375</v>
      </c>
      <c r="AD52" s="1">
        <v>500.2794189453125</v>
      </c>
      <c r="AE52" s="1">
        <v>7.6823066920042038E-3</v>
      </c>
      <c r="AF52" s="1">
        <v>1430.888671875</v>
      </c>
      <c r="AG52" s="1">
        <v>97.837440490722656</v>
      </c>
      <c r="AH52" s="1">
        <v>19.061370849609375</v>
      </c>
      <c r="AI52" s="1">
        <v>-0.57172036170959473</v>
      </c>
      <c r="AJ52" s="1">
        <v>0.66666668653488159</v>
      </c>
      <c r="AK52" s="1">
        <v>-0.21956524252891541</v>
      </c>
      <c r="AL52" s="1">
        <v>2.737391471862793</v>
      </c>
      <c r="AM52" s="1">
        <v>1</v>
      </c>
      <c r="AN52" s="1">
        <v>0</v>
      </c>
      <c r="AO52" s="1">
        <v>0.18999999761581421</v>
      </c>
      <c r="AP52" s="1">
        <v>111115</v>
      </c>
      <c r="AQ52">
        <f t="shared" si="36"/>
        <v>10.005588378906248</v>
      </c>
      <c r="AR52">
        <f t="shared" si="37"/>
        <v>3.4463831422827614E-2</v>
      </c>
      <c r="AS52">
        <f t="shared" si="38"/>
        <v>308.0901168823242</v>
      </c>
      <c r="AT52">
        <f t="shared" si="39"/>
        <v>306.1574768066406</v>
      </c>
      <c r="AU52">
        <f t="shared" si="40"/>
        <v>1.4596382531647523E-3</v>
      </c>
      <c r="AV52">
        <f t="shared" si="41"/>
        <v>-10.456259896461622</v>
      </c>
      <c r="AW52">
        <f t="shared" si="42"/>
        <v>5.62966759892368</v>
      </c>
      <c r="AX52">
        <f t="shared" si="43"/>
        <v>57.541035115871701</v>
      </c>
      <c r="AY52">
        <f t="shared" si="44"/>
        <v>28.467735707912716</v>
      </c>
      <c r="AZ52">
        <f t="shared" si="45"/>
        <v>33.973796844482422</v>
      </c>
      <c r="BA52">
        <f t="shared" si="46"/>
        <v>5.335205588355274</v>
      </c>
      <c r="BB52">
        <f t="shared" si="47"/>
        <v>1.1581989115399953</v>
      </c>
      <c r="BC52">
        <f t="shared" si="48"/>
        <v>2.8444572006951492</v>
      </c>
      <c r="BD52">
        <f t="shared" si="49"/>
        <v>2.4907483876601249</v>
      </c>
      <c r="BE52">
        <f t="shared" si="50"/>
        <v>0.74755777460444217</v>
      </c>
      <c r="BF52">
        <f t="shared" si="51"/>
        <v>30.613663467896014</v>
      </c>
      <c r="BG52">
        <f t="shared" si="52"/>
        <v>0.79591368482488367</v>
      </c>
      <c r="BH52">
        <f t="shared" si="53"/>
        <v>59.683764013016152</v>
      </c>
      <c r="BI52">
        <f t="shared" si="54"/>
        <v>380.85471500484834</v>
      </c>
      <c r="BJ52">
        <f t="shared" si="55"/>
        <v>7.492789627400448E-2</v>
      </c>
    </row>
    <row r="53" spans="1:62">
      <c r="A53" s="1">
        <v>44</v>
      </c>
      <c r="B53" s="1" t="s">
        <v>126</v>
      </c>
      <c r="C53" s="2">
        <v>42503</v>
      </c>
      <c r="D53" s="1" t="s">
        <v>74</v>
      </c>
      <c r="E53" s="1">
        <v>0</v>
      </c>
      <c r="F53" s="1" t="s">
        <v>75</v>
      </c>
      <c r="G53" s="1" t="s">
        <v>91</v>
      </c>
      <c r="H53" s="1">
        <v>0</v>
      </c>
      <c r="I53" s="1">
        <v>8649</v>
      </c>
      <c r="J53" s="1">
        <v>0</v>
      </c>
      <c r="K53">
        <f t="shared" si="28"/>
        <v>27.136769421362668</v>
      </c>
      <c r="L53">
        <f t="shared" si="29"/>
        <v>0.42273300502533961</v>
      </c>
      <c r="M53">
        <f t="shared" si="30"/>
        <v>262.99131191758261</v>
      </c>
      <c r="N53">
        <f t="shared" si="31"/>
        <v>12.107942553752466</v>
      </c>
      <c r="O53">
        <f t="shared" si="32"/>
        <v>2.9118704742599877</v>
      </c>
      <c r="P53">
        <f t="shared" si="33"/>
        <v>35.565479278564453</v>
      </c>
      <c r="Q53" s="1">
        <v>1.5</v>
      </c>
      <c r="R53">
        <f t="shared" si="34"/>
        <v>2.4080436080694199</v>
      </c>
      <c r="S53" s="1">
        <v>1</v>
      </c>
      <c r="T53">
        <f t="shared" si="35"/>
        <v>4.8160872161388397</v>
      </c>
      <c r="U53" s="1">
        <v>33.573158264160156</v>
      </c>
      <c r="V53" s="1">
        <v>35.565479278564453</v>
      </c>
      <c r="W53" s="1">
        <v>33.414730072021484</v>
      </c>
      <c r="X53" s="1">
        <v>399.04583740234375</v>
      </c>
      <c r="Y53" s="1">
        <v>389.49505615234375</v>
      </c>
      <c r="Z53" s="1">
        <v>26.281793594360352</v>
      </c>
      <c r="AA53" s="1">
        <v>29.804056167602539</v>
      </c>
      <c r="AB53" s="1">
        <v>49.284225463867188</v>
      </c>
      <c r="AC53" s="1">
        <v>55.889247894287109</v>
      </c>
      <c r="AD53" s="1">
        <v>500.26409912109375</v>
      </c>
      <c r="AE53" s="1">
        <v>0</v>
      </c>
      <c r="AF53" s="1">
        <v>1553.0762939453125</v>
      </c>
      <c r="AG53" s="1">
        <v>97.832366943359375</v>
      </c>
      <c r="AH53" s="1">
        <v>19.061370849609375</v>
      </c>
      <c r="AI53" s="1">
        <v>-0.57172036170959473</v>
      </c>
      <c r="AJ53" s="1">
        <v>1</v>
      </c>
      <c r="AK53" s="1">
        <v>-0.21956524252891541</v>
      </c>
      <c r="AL53" s="1">
        <v>2.737391471862793</v>
      </c>
      <c r="AM53" s="1">
        <v>1</v>
      </c>
      <c r="AN53" s="1">
        <v>0</v>
      </c>
      <c r="AO53" s="1">
        <v>0.18999999761581421</v>
      </c>
      <c r="AP53" s="1">
        <v>111115</v>
      </c>
      <c r="AQ53">
        <f t="shared" si="36"/>
        <v>3.3350939941406246</v>
      </c>
      <c r="AR53">
        <f t="shared" si="37"/>
        <v>1.2107942553752466E-2</v>
      </c>
      <c r="AS53">
        <f t="shared" si="38"/>
        <v>308.71547927856443</v>
      </c>
      <c r="AT53">
        <f t="shared" si="39"/>
        <v>306.72315826416013</v>
      </c>
      <c r="AU53">
        <f t="shared" si="40"/>
        <v>0</v>
      </c>
      <c r="AV53">
        <f t="shared" si="41"/>
        <v>-4.096505938936315</v>
      </c>
      <c r="AW53">
        <f t="shared" si="42"/>
        <v>5.8276718336493722</v>
      </c>
      <c r="AX53">
        <f t="shared" si="43"/>
        <v>59.567932533241652</v>
      </c>
      <c r="AY53">
        <f t="shared" si="44"/>
        <v>29.763876365639113</v>
      </c>
      <c r="AZ53">
        <f t="shared" si="45"/>
        <v>34.569318771362305</v>
      </c>
      <c r="BA53">
        <f t="shared" si="46"/>
        <v>5.5150475398332341</v>
      </c>
      <c r="BB53">
        <f t="shared" si="47"/>
        <v>0.38862166201421372</v>
      </c>
      <c r="BC53">
        <f t="shared" si="48"/>
        <v>2.9158013593893846</v>
      </c>
      <c r="BD53">
        <f t="shared" si="49"/>
        <v>2.5992461804438496</v>
      </c>
      <c r="BE53">
        <f t="shared" si="50"/>
        <v>0.24573899642465388</v>
      </c>
      <c r="BF53">
        <f t="shared" si="51"/>
        <v>25.729062530436423</v>
      </c>
      <c r="BG53">
        <f t="shared" si="52"/>
        <v>0.67521091157243973</v>
      </c>
      <c r="BH53">
        <f t="shared" si="53"/>
        <v>51.916987649910432</v>
      </c>
      <c r="BI53">
        <f t="shared" si="54"/>
        <v>381.88833370843201</v>
      </c>
      <c r="BJ53">
        <f t="shared" si="55"/>
        <v>3.6891918358076967E-2</v>
      </c>
    </row>
    <row r="54" spans="1:62">
      <c r="A54" s="1">
        <v>45</v>
      </c>
      <c r="B54" s="1" t="s">
        <v>127</v>
      </c>
      <c r="C54" s="2">
        <v>42503</v>
      </c>
      <c r="D54" s="1" t="s">
        <v>74</v>
      </c>
      <c r="E54" s="1">
        <v>0</v>
      </c>
      <c r="F54" s="1" t="s">
        <v>78</v>
      </c>
      <c r="G54" s="1" t="s">
        <v>91</v>
      </c>
      <c r="H54" s="1">
        <v>0</v>
      </c>
      <c r="I54" s="1">
        <v>8755</v>
      </c>
      <c r="J54" s="1">
        <v>0</v>
      </c>
      <c r="K54">
        <f t="shared" si="28"/>
        <v>24.738062795651103</v>
      </c>
      <c r="L54">
        <f t="shared" si="29"/>
        <v>0.44148613146905624</v>
      </c>
      <c r="M54">
        <f t="shared" si="30"/>
        <v>273.0437791350837</v>
      </c>
      <c r="N54">
        <f t="shared" si="31"/>
        <v>13.191943118446614</v>
      </c>
      <c r="O54">
        <f t="shared" si="32"/>
        <v>3.0517338898030406</v>
      </c>
      <c r="P54">
        <f t="shared" si="33"/>
        <v>36.621730804443359</v>
      </c>
      <c r="Q54" s="1">
        <v>2</v>
      </c>
      <c r="R54">
        <f t="shared" si="34"/>
        <v>2.2982609868049622</v>
      </c>
      <c r="S54" s="1">
        <v>1</v>
      </c>
      <c r="T54">
        <f t="shared" si="35"/>
        <v>4.5965219736099243</v>
      </c>
      <c r="U54" s="1">
        <v>34.079128265380859</v>
      </c>
      <c r="V54" s="1">
        <v>36.621730804443359</v>
      </c>
      <c r="W54" s="1">
        <v>33.915546417236328</v>
      </c>
      <c r="X54" s="1">
        <v>399.08251953125</v>
      </c>
      <c r="Y54" s="1">
        <v>387.15036010742188</v>
      </c>
      <c r="Z54" s="1">
        <v>26.828363418579102</v>
      </c>
      <c r="AA54" s="1">
        <v>31.934076309204102</v>
      </c>
      <c r="AB54" s="1">
        <v>48.906486511230469</v>
      </c>
      <c r="AC54" s="1">
        <v>58.213893890380859</v>
      </c>
      <c r="AD54" s="1">
        <v>500.250244140625</v>
      </c>
      <c r="AE54" s="1">
        <v>-3.0728960409760475E-2</v>
      </c>
      <c r="AF54" s="1">
        <v>1909.129638671875</v>
      </c>
      <c r="AG54" s="1">
        <v>97.830581665039062</v>
      </c>
      <c r="AH54" s="1">
        <v>19.061370849609375</v>
      </c>
      <c r="AI54" s="1">
        <v>-0.57172036170959473</v>
      </c>
      <c r="AJ54" s="1">
        <v>1</v>
      </c>
      <c r="AK54" s="1">
        <v>-0.21956524252891541</v>
      </c>
      <c r="AL54" s="1">
        <v>2.737391471862793</v>
      </c>
      <c r="AM54" s="1">
        <v>1</v>
      </c>
      <c r="AN54" s="1">
        <v>0</v>
      </c>
      <c r="AO54" s="1">
        <v>0.18999999761581421</v>
      </c>
      <c r="AP54" s="1">
        <v>111115</v>
      </c>
      <c r="AQ54">
        <f t="shared" si="36"/>
        <v>2.5012512207031246</v>
      </c>
      <c r="AR54">
        <f t="shared" si="37"/>
        <v>1.3191943118446615E-2</v>
      </c>
      <c r="AS54">
        <f t="shared" si="38"/>
        <v>309.77173080444334</v>
      </c>
      <c r="AT54">
        <f t="shared" si="39"/>
        <v>307.22912826538084</v>
      </c>
      <c r="AU54">
        <f t="shared" si="40"/>
        <v>-5.8385024045909395E-3</v>
      </c>
      <c r="AV54">
        <f t="shared" si="41"/>
        <v>-4.6887223777042228</v>
      </c>
      <c r="AW54">
        <f t="shared" si="42"/>
        <v>6.1758631500682215</v>
      </c>
      <c r="AX54">
        <f t="shared" si="43"/>
        <v>63.128145054004527</v>
      </c>
      <c r="AY54">
        <f t="shared" si="44"/>
        <v>31.194068744800425</v>
      </c>
      <c r="AZ54">
        <f t="shared" si="45"/>
        <v>35.350429534912109</v>
      </c>
      <c r="BA54">
        <f t="shared" si="46"/>
        <v>5.7589102326508961</v>
      </c>
      <c r="BB54">
        <f t="shared" si="47"/>
        <v>0.40279822144306454</v>
      </c>
      <c r="BC54">
        <f t="shared" si="48"/>
        <v>3.1241292602651809</v>
      </c>
      <c r="BD54">
        <f t="shared" si="49"/>
        <v>2.6347809723857152</v>
      </c>
      <c r="BE54">
        <f t="shared" si="50"/>
        <v>0.25496061939418957</v>
      </c>
      <c r="BF54">
        <f t="shared" si="51"/>
        <v>26.712031732805695</v>
      </c>
      <c r="BG54">
        <f t="shared" si="52"/>
        <v>0.70526546600479145</v>
      </c>
      <c r="BH54">
        <f t="shared" si="53"/>
        <v>52.666493747193584</v>
      </c>
      <c r="BI54">
        <f t="shared" si="54"/>
        <v>379.88478301111553</v>
      </c>
      <c r="BJ54">
        <f t="shared" si="55"/>
        <v>3.4296373211314408E-2</v>
      </c>
    </row>
    <row r="55" spans="1:62">
      <c r="A55" s="1">
        <v>46</v>
      </c>
      <c r="B55" s="1" t="s">
        <v>128</v>
      </c>
      <c r="C55" s="2">
        <v>42503</v>
      </c>
      <c r="D55" s="1" t="s">
        <v>74</v>
      </c>
      <c r="E55" s="1">
        <v>0</v>
      </c>
      <c r="F55" s="1" t="s">
        <v>80</v>
      </c>
      <c r="G55" s="1" t="s">
        <v>91</v>
      </c>
      <c r="H55" s="1">
        <v>0</v>
      </c>
      <c r="I55" s="1">
        <v>8877.5</v>
      </c>
      <c r="J55" s="1">
        <v>0</v>
      </c>
      <c r="K55">
        <f t="shared" si="28"/>
        <v>24.272230026648955</v>
      </c>
      <c r="L55">
        <f t="shared" si="29"/>
        <v>0.32066510381544883</v>
      </c>
      <c r="M55">
        <f t="shared" si="30"/>
        <v>238.51441016393912</v>
      </c>
      <c r="N55">
        <f t="shared" si="31"/>
        <v>10.524253875671315</v>
      </c>
      <c r="O55">
        <f t="shared" si="32"/>
        <v>3.2770473288346005</v>
      </c>
      <c r="P55">
        <f t="shared" si="33"/>
        <v>37.369235992431641</v>
      </c>
      <c r="Q55" s="1">
        <v>2.5</v>
      </c>
      <c r="R55">
        <f t="shared" si="34"/>
        <v>2.1884783655405045</v>
      </c>
      <c r="S55" s="1">
        <v>1</v>
      </c>
      <c r="T55">
        <f t="shared" si="35"/>
        <v>4.3769567310810089</v>
      </c>
      <c r="U55" s="1">
        <v>34.486549377441406</v>
      </c>
      <c r="V55" s="1">
        <v>37.369235992431641</v>
      </c>
      <c r="W55" s="1">
        <v>34.313003540039062</v>
      </c>
      <c r="X55" s="1">
        <v>398.7603759765625</v>
      </c>
      <c r="Y55" s="1">
        <v>384.60818481445312</v>
      </c>
      <c r="Z55" s="1">
        <v>27.17143440246582</v>
      </c>
      <c r="AA55" s="1">
        <v>32.261001586914062</v>
      </c>
      <c r="AB55" s="1">
        <v>48.419700622558594</v>
      </c>
      <c r="AC55" s="1">
        <v>57.489349365234375</v>
      </c>
      <c r="AD55" s="1">
        <v>500.27490234375</v>
      </c>
      <c r="AE55" s="1">
        <v>3.5850763320922852E-2</v>
      </c>
      <c r="AF55" s="1">
        <v>1508.8890380859375</v>
      </c>
      <c r="AG55" s="1">
        <v>97.827598571777344</v>
      </c>
      <c r="AH55" s="1">
        <v>19.061370849609375</v>
      </c>
      <c r="AI55" s="1">
        <v>-0.57172036170959473</v>
      </c>
      <c r="AJ55" s="1">
        <v>1</v>
      </c>
      <c r="AK55" s="1">
        <v>-0.21956524252891541</v>
      </c>
      <c r="AL55" s="1">
        <v>2.737391471862793</v>
      </c>
      <c r="AM55" s="1">
        <v>1</v>
      </c>
      <c r="AN55" s="1">
        <v>0</v>
      </c>
      <c r="AO55" s="1">
        <v>0.18999999761581421</v>
      </c>
      <c r="AP55" s="1">
        <v>111115</v>
      </c>
      <c r="AQ55">
        <f t="shared" si="36"/>
        <v>2.0010996093749998</v>
      </c>
      <c r="AR55">
        <f t="shared" si="37"/>
        <v>1.0524253875671314E-2</v>
      </c>
      <c r="AS55">
        <f t="shared" si="38"/>
        <v>310.51923599243162</v>
      </c>
      <c r="AT55">
        <f t="shared" si="39"/>
        <v>307.63654937744138</v>
      </c>
      <c r="AU55">
        <f t="shared" si="40"/>
        <v>6.8116449455004613E-3</v>
      </c>
      <c r="AV55">
        <f t="shared" si="41"/>
        <v>-3.993868453659918</v>
      </c>
      <c r="AW55">
        <f t="shared" si="42"/>
        <v>6.4330636416027014</v>
      </c>
      <c r="AX55">
        <f t="shared" si="43"/>
        <v>65.759189998747445</v>
      </c>
      <c r="AY55">
        <f t="shared" si="44"/>
        <v>33.498188411833382</v>
      </c>
      <c r="AZ55">
        <f t="shared" si="45"/>
        <v>35.927892684936523</v>
      </c>
      <c r="BA55">
        <f t="shared" si="46"/>
        <v>5.9451673238544549</v>
      </c>
      <c r="BB55">
        <f t="shared" si="47"/>
        <v>0.29877613266814934</v>
      </c>
      <c r="BC55">
        <f t="shared" si="48"/>
        <v>3.1560163127681009</v>
      </c>
      <c r="BD55">
        <f t="shared" si="49"/>
        <v>2.789151011086354</v>
      </c>
      <c r="BE55">
        <f t="shared" si="50"/>
        <v>0.18858558679291318</v>
      </c>
      <c r="BF55">
        <f t="shared" si="51"/>
        <v>23.333291971102089</v>
      </c>
      <c r="BG55">
        <f t="shared" si="52"/>
        <v>0.62014907529595564</v>
      </c>
      <c r="BH55">
        <f t="shared" si="53"/>
        <v>50.090506758230845</v>
      </c>
      <c r="BI55">
        <f t="shared" si="54"/>
        <v>377.12181641988064</v>
      </c>
      <c r="BJ55">
        <f t="shared" si="55"/>
        <v>3.2239139960906806E-2</v>
      </c>
    </row>
    <row r="56" spans="1:62">
      <c r="A56" s="1">
        <v>47</v>
      </c>
      <c r="B56" s="1" t="s">
        <v>129</v>
      </c>
      <c r="C56" s="2">
        <v>42503</v>
      </c>
      <c r="D56" s="1" t="s">
        <v>74</v>
      </c>
      <c r="E56" s="1">
        <v>0</v>
      </c>
      <c r="F56" s="1" t="s">
        <v>82</v>
      </c>
      <c r="G56" s="1" t="s">
        <v>87</v>
      </c>
      <c r="H56" s="1">
        <v>0</v>
      </c>
      <c r="I56" s="1">
        <v>9949.5</v>
      </c>
      <c r="J56" s="1">
        <v>0</v>
      </c>
      <c r="K56">
        <f t="shared" si="28"/>
        <v>0.33200805520133508</v>
      </c>
      <c r="L56">
        <f t="shared" si="29"/>
        <v>0.25662410488768</v>
      </c>
      <c r="M56">
        <f t="shared" si="30"/>
        <v>370.63439544855413</v>
      </c>
      <c r="N56">
        <f t="shared" si="31"/>
        <v>10.235796541600109</v>
      </c>
      <c r="O56">
        <f t="shared" si="32"/>
        <v>3.9063530751517801</v>
      </c>
      <c r="P56">
        <f t="shared" si="33"/>
        <v>37.774063110351562</v>
      </c>
      <c r="Q56" s="1">
        <v>1</v>
      </c>
      <c r="R56">
        <f t="shared" si="34"/>
        <v>2.5178262293338776</v>
      </c>
      <c r="S56" s="1">
        <v>1</v>
      </c>
      <c r="T56">
        <f t="shared" si="35"/>
        <v>5.0356524586677551</v>
      </c>
      <c r="U56" s="1">
        <v>34.319305419921875</v>
      </c>
      <c r="V56" s="1">
        <v>37.774063110351562</v>
      </c>
      <c r="W56" s="1">
        <v>34.253589630126953</v>
      </c>
      <c r="X56" s="1">
        <v>399.28634643554688</v>
      </c>
      <c r="Y56" s="1">
        <v>398.40484619140625</v>
      </c>
      <c r="Z56" s="1">
        <v>25.30577278137207</v>
      </c>
      <c r="AA56" s="1">
        <v>27.295925140380859</v>
      </c>
      <c r="AB56" s="1">
        <v>45.508831024169922</v>
      </c>
      <c r="AC56" s="1">
        <v>49.087837219238281</v>
      </c>
      <c r="AD56" s="1">
        <v>500.28335571289062</v>
      </c>
      <c r="AE56" s="1">
        <v>4.0971972048282623E-2</v>
      </c>
      <c r="AF56" s="1">
        <v>140.26686096191406</v>
      </c>
      <c r="AG56" s="1">
        <v>97.811134338378906</v>
      </c>
      <c r="AH56" s="1">
        <v>20.56646728515625</v>
      </c>
      <c r="AI56" s="1">
        <v>-0.63029885292053223</v>
      </c>
      <c r="AJ56" s="1">
        <v>1</v>
      </c>
      <c r="AK56" s="1">
        <v>-0.21956524252891541</v>
      </c>
      <c r="AL56" s="1">
        <v>2.737391471862793</v>
      </c>
      <c r="AM56" s="1">
        <v>1</v>
      </c>
      <c r="AN56" s="1">
        <v>0</v>
      </c>
      <c r="AO56" s="1">
        <v>0.18999999761581421</v>
      </c>
      <c r="AP56" s="1">
        <v>111115</v>
      </c>
      <c r="AQ56">
        <f t="shared" si="36"/>
        <v>5.0028335571289055</v>
      </c>
      <c r="AR56">
        <f t="shared" si="37"/>
        <v>1.0235796541600109E-2</v>
      </c>
      <c r="AS56">
        <f t="shared" si="38"/>
        <v>310.92406311035154</v>
      </c>
      <c r="AT56">
        <f t="shared" si="39"/>
        <v>307.46930541992185</v>
      </c>
      <c r="AU56">
        <f t="shared" si="40"/>
        <v>7.7846745914889048E-3</v>
      </c>
      <c r="AV56">
        <f t="shared" si="41"/>
        <v>-3.4796836888889549</v>
      </c>
      <c r="AW56">
        <f t="shared" si="42"/>
        <v>6.5761984759479066</v>
      </c>
      <c r="AX56">
        <f t="shared" si="43"/>
        <v>67.233638792056752</v>
      </c>
      <c r="AY56">
        <f t="shared" si="44"/>
        <v>39.937713651675892</v>
      </c>
      <c r="AZ56">
        <f t="shared" si="45"/>
        <v>36.046684265136719</v>
      </c>
      <c r="BA56">
        <f t="shared" si="46"/>
        <v>5.984125075396193</v>
      </c>
      <c r="BB56">
        <f t="shared" si="47"/>
        <v>0.24418032376276461</v>
      </c>
      <c r="BC56">
        <f t="shared" si="48"/>
        <v>2.6698454007961265</v>
      </c>
      <c r="BD56">
        <f t="shared" si="49"/>
        <v>3.3142796746000664</v>
      </c>
      <c r="BE56">
        <f t="shared" si="50"/>
        <v>0.15368395348305214</v>
      </c>
      <c r="BF56">
        <f t="shared" si="51"/>
        <v>36.25217064364238</v>
      </c>
      <c r="BG56">
        <f t="shared" si="52"/>
        <v>0.93029590124636607</v>
      </c>
      <c r="BH56">
        <f t="shared" si="53"/>
        <v>40.675022713245376</v>
      </c>
      <c r="BI56">
        <f t="shared" si="54"/>
        <v>398.31583868379909</v>
      </c>
      <c r="BJ56">
        <f t="shared" si="55"/>
        <v>3.3903836791725358E-4</v>
      </c>
    </row>
    <row r="57" spans="1:62">
      <c r="A57" s="1">
        <v>48</v>
      </c>
      <c r="B57" s="1" t="s">
        <v>130</v>
      </c>
      <c r="C57" s="2">
        <v>42503</v>
      </c>
      <c r="D57" s="1" t="s">
        <v>74</v>
      </c>
      <c r="E57" s="1">
        <v>0</v>
      </c>
      <c r="F57" s="1" t="s">
        <v>84</v>
      </c>
      <c r="G57" s="1" t="s">
        <v>87</v>
      </c>
      <c r="H57" s="1">
        <v>0</v>
      </c>
      <c r="I57" s="1">
        <v>10092.5</v>
      </c>
      <c r="J57" s="1">
        <v>0</v>
      </c>
      <c r="K57">
        <f t="shared" si="28"/>
        <v>22.785370229175452</v>
      </c>
      <c r="L57">
        <f t="shared" si="29"/>
        <v>0.33519209853678461</v>
      </c>
      <c r="M57">
        <f t="shared" si="30"/>
        <v>251.85707300235794</v>
      </c>
      <c r="N57">
        <f t="shared" si="31"/>
        <v>12.984157328376</v>
      </c>
      <c r="O57">
        <f t="shared" si="32"/>
        <v>3.8626530960283927</v>
      </c>
      <c r="P57">
        <f t="shared" si="33"/>
        <v>38.399028778076172</v>
      </c>
      <c r="Q57" s="1">
        <v>2</v>
      </c>
      <c r="R57">
        <f t="shared" si="34"/>
        <v>2.2982609868049622</v>
      </c>
      <c r="S57" s="1">
        <v>1</v>
      </c>
      <c r="T57">
        <f t="shared" si="35"/>
        <v>4.5965219736099243</v>
      </c>
      <c r="U57" s="1">
        <v>34.641391754150391</v>
      </c>
      <c r="V57" s="1">
        <v>38.399028778076172</v>
      </c>
      <c r="W57" s="1">
        <v>34.521839141845703</v>
      </c>
      <c r="X57" s="1">
        <v>399.62051391601562</v>
      </c>
      <c r="Y57" s="1">
        <v>388.49459838867188</v>
      </c>
      <c r="Z57" s="1">
        <v>25.022783279418945</v>
      </c>
      <c r="AA57" s="1">
        <v>30.057647705078125</v>
      </c>
      <c r="AB57" s="1">
        <v>44.200962066650391</v>
      </c>
      <c r="AC57" s="1">
        <v>53.094688415527344</v>
      </c>
      <c r="AD57" s="1">
        <v>500.26705932617188</v>
      </c>
      <c r="AE57" s="1">
        <v>6.4018613193184137E-4</v>
      </c>
      <c r="AF57" s="1">
        <v>906.5072021484375</v>
      </c>
      <c r="AG57" s="1">
        <v>97.810089111328125</v>
      </c>
      <c r="AH57" s="1">
        <v>20.56646728515625</v>
      </c>
      <c r="AI57" s="1">
        <v>-0.63029885292053223</v>
      </c>
      <c r="AJ57" s="1">
        <v>1</v>
      </c>
      <c r="AK57" s="1">
        <v>-0.21956524252891541</v>
      </c>
      <c r="AL57" s="1">
        <v>2.737391471862793</v>
      </c>
      <c r="AM57" s="1">
        <v>1</v>
      </c>
      <c r="AN57" s="1">
        <v>0</v>
      </c>
      <c r="AO57" s="1">
        <v>0.18999999761581421</v>
      </c>
      <c r="AP57" s="1">
        <v>111115</v>
      </c>
      <c r="AQ57">
        <f t="shared" si="36"/>
        <v>2.5013352966308595</v>
      </c>
      <c r="AR57">
        <f t="shared" si="37"/>
        <v>1.2984157328376E-2</v>
      </c>
      <c r="AS57">
        <f t="shared" si="38"/>
        <v>311.54902877807615</v>
      </c>
      <c r="AT57">
        <f t="shared" si="39"/>
        <v>307.79139175415037</v>
      </c>
      <c r="AU57">
        <f t="shared" si="40"/>
        <v>1.2163536354072718E-4</v>
      </c>
      <c r="AV57">
        <f t="shared" si="41"/>
        <v>-4.7322402364724487</v>
      </c>
      <c r="AW57">
        <f t="shared" si="42"/>
        <v>6.8025942965389916</v>
      </c>
      <c r="AX57">
        <f t="shared" si="43"/>
        <v>69.549004180910529</v>
      </c>
      <c r="AY57">
        <f t="shared" si="44"/>
        <v>39.491356475832404</v>
      </c>
      <c r="AZ57">
        <f t="shared" si="45"/>
        <v>36.520210266113281</v>
      </c>
      <c r="BA57">
        <f t="shared" si="46"/>
        <v>6.1416304142441422</v>
      </c>
      <c r="BB57">
        <f t="shared" si="47"/>
        <v>0.31241021352117837</v>
      </c>
      <c r="BC57">
        <f t="shared" si="48"/>
        <v>2.9399412005105989</v>
      </c>
      <c r="BD57">
        <f t="shared" si="49"/>
        <v>3.2016892137335433</v>
      </c>
      <c r="BE57">
        <f t="shared" si="50"/>
        <v>0.19718290108384051</v>
      </c>
      <c r="BF57">
        <f t="shared" si="51"/>
        <v>24.634162753678904</v>
      </c>
      <c r="BG57">
        <f t="shared" si="52"/>
        <v>0.64828976785511427</v>
      </c>
      <c r="BH57">
        <f t="shared" si="53"/>
        <v>44.303349190951003</v>
      </c>
      <c r="BI57">
        <f t="shared" si="54"/>
        <v>381.80252773481857</v>
      </c>
      <c r="BJ57">
        <f t="shared" si="55"/>
        <v>2.6439537205195946E-2</v>
      </c>
    </row>
    <row r="58" spans="1:62">
      <c r="A58" s="1">
        <v>49</v>
      </c>
      <c r="B58" s="1" t="s">
        <v>131</v>
      </c>
      <c r="C58" s="2">
        <v>42503</v>
      </c>
      <c r="D58" s="1" t="s">
        <v>74</v>
      </c>
      <c r="E58" s="1">
        <v>0</v>
      </c>
      <c r="F58" s="1" t="s">
        <v>75</v>
      </c>
      <c r="G58" s="1" t="s">
        <v>87</v>
      </c>
      <c r="H58" s="1">
        <v>0</v>
      </c>
      <c r="I58" s="1">
        <v>10230</v>
      </c>
      <c r="J58" s="1">
        <v>0</v>
      </c>
      <c r="K58">
        <f t="shared" si="28"/>
        <v>23.636536029852984</v>
      </c>
      <c r="L58">
        <f t="shared" si="29"/>
        <v>0.31654740149554689</v>
      </c>
      <c r="M58">
        <f t="shared" si="30"/>
        <v>236.89094337319102</v>
      </c>
      <c r="N58">
        <f t="shared" si="31"/>
        <v>12.918077926707712</v>
      </c>
      <c r="O58">
        <f t="shared" si="32"/>
        <v>4.058532283337394</v>
      </c>
      <c r="P58">
        <f t="shared" si="33"/>
        <v>39.175483703613281</v>
      </c>
      <c r="Q58" s="1">
        <v>2.5</v>
      </c>
      <c r="R58">
        <f t="shared" si="34"/>
        <v>2.1884783655405045</v>
      </c>
      <c r="S58" s="1">
        <v>1</v>
      </c>
      <c r="T58">
        <f t="shared" si="35"/>
        <v>4.3769567310810089</v>
      </c>
      <c r="U58" s="1">
        <v>34.990894317626953</v>
      </c>
      <c r="V58" s="1">
        <v>39.175483703613281</v>
      </c>
      <c r="W58" s="1">
        <v>34.863967895507812</v>
      </c>
      <c r="X58" s="1">
        <v>399.63275146484375</v>
      </c>
      <c r="Y58" s="1">
        <v>385.33291625976562</v>
      </c>
      <c r="Z58" s="1">
        <v>24.772050857543945</v>
      </c>
      <c r="AA58" s="1">
        <v>31.027482986450195</v>
      </c>
      <c r="AB58" s="1">
        <v>42.917182922363281</v>
      </c>
      <c r="AC58" s="1">
        <v>53.754619598388672</v>
      </c>
      <c r="AD58" s="1">
        <v>500.25570678710938</v>
      </c>
      <c r="AE58" s="1">
        <v>-1.4724545180797577E-2</v>
      </c>
      <c r="AF58" s="1">
        <v>1630.776611328125</v>
      </c>
      <c r="AG58" s="1">
        <v>97.80780029296875</v>
      </c>
      <c r="AH58" s="1">
        <v>20.56646728515625</v>
      </c>
      <c r="AI58" s="1">
        <v>-0.63029885292053223</v>
      </c>
      <c r="AJ58" s="1">
        <v>1</v>
      </c>
      <c r="AK58" s="1">
        <v>-0.21956524252891541</v>
      </c>
      <c r="AL58" s="1">
        <v>2.737391471862793</v>
      </c>
      <c r="AM58" s="1">
        <v>1</v>
      </c>
      <c r="AN58" s="1">
        <v>0</v>
      </c>
      <c r="AO58" s="1">
        <v>0.18999999761581421</v>
      </c>
      <c r="AP58" s="1">
        <v>111115</v>
      </c>
      <c r="AQ58">
        <f t="shared" si="36"/>
        <v>2.0010228271484372</v>
      </c>
      <c r="AR58">
        <f t="shared" si="37"/>
        <v>1.2918077926707712E-2</v>
      </c>
      <c r="AS58">
        <f t="shared" si="38"/>
        <v>312.32548370361326</v>
      </c>
      <c r="AT58">
        <f t="shared" si="39"/>
        <v>308.14089431762693</v>
      </c>
      <c r="AU58">
        <f t="shared" si="40"/>
        <v>-2.7976635492454882E-3</v>
      </c>
      <c r="AV58">
        <f t="shared" si="41"/>
        <v>-4.9637914407194117</v>
      </c>
      <c r="AW58">
        <f t="shared" si="42"/>
        <v>7.0932621428695999</v>
      </c>
      <c r="AX58">
        <f t="shared" si="43"/>
        <v>72.52245855261836</v>
      </c>
      <c r="AY58">
        <f t="shared" si="44"/>
        <v>41.494975566168165</v>
      </c>
      <c r="AZ58">
        <f t="shared" si="45"/>
        <v>37.083189010620117</v>
      </c>
      <c r="BA58">
        <f t="shared" si="46"/>
        <v>6.3335636358884955</v>
      </c>
      <c r="BB58">
        <f t="shared" si="47"/>
        <v>0.29519826563389889</v>
      </c>
      <c r="BC58">
        <f t="shared" si="48"/>
        <v>3.0347298595322063</v>
      </c>
      <c r="BD58">
        <f t="shared" si="49"/>
        <v>3.2988337763562892</v>
      </c>
      <c r="BE58">
        <f t="shared" si="50"/>
        <v>0.18630515106588091</v>
      </c>
      <c r="BF58">
        <f t="shared" si="51"/>
        <v>23.169782080658035</v>
      </c>
      <c r="BG58">
        <f t="shared" si="52"/>
        <v>0.61476954959512209</v>
      </c>
      <c r="BH58">
        <f t="shared" si="53"/>
        <v>43.728741430236916</v>
      </c>
      <c r="BI58">
        <f t="shared" si="54"/>
        <v>378.04261717736625</v>
      </c>
      <c r="BJ58">
        <f t="shared" si="55"/>
        <v>2.734072629359106E-2</v>
      </c>
    </row>
    <row r="59" spans="1:62">
      <c r="A59" s="1">
        <v>50</v>
      </c>
      <c r="B59" s="1" t="s">
        <v>132</v>
      </c>
      <c r="C59" s="2">
        <v>42503</v>
      </c>
      <c r="D59" s="1" t="s">
        <v>74</v>
      </c>
      <c r="E59" s="1">
        <v>0</v>
      </c>
      <c r="F59" s="1" t="s">
        <v>78</v>
      </c>
      <c r="G59" s="1" t="s">
        <v>87</v>
      </c>
      <c r="H59" s="1">
        <v>0</v>
      </c>
      <c r="I59" s="1">
        <v>10346.5</v>
      </c>
      <c r="J59" s="1">
        <v>0</v>
      </c>
      <c r="K59">
        <f t="shared" si="28"/>
        <v>5.9649199201397929</v>
      </c>
      <c r="L59">
        <f t="shared" si="29"/>
        <v>0.14865794006965247</v>
      </c>
      <c r="M59">
        <f t="shared" si="30"/>
        <v>301.88526434146917</v>
      </c>
      <c r="N59">
        <f t="shared" si="31"/>
        <v>6.8119915481116626</v>
      </c>
      <c r="O59">
        <f t="shared" si="32"/>
        <v>4.404318046310701</v>
      </c>
      <c r="P59">
        <f t="shared" si="33"/>
        <v>39.493274688720703</v>
      </c>
      <c r="Q59" s="1">
        <v>3</v>
      </c>
      <c r="R59">
        <f t="shared" si="34"/>
        <v>2.0786957442760468</v>
      </c>
      <c r="S59" s="1">
        <v>1</v>
      </c>
      <c r="T59">
        <f t="shared" si="35"/>
        <v>4.1573914885520935</v>
      </c>
      <c r="U59" s="1">
        <v>35.131523132324219</v>
      </c>
      <c r="V59" s="1">
        <v>39.493274688720703</v>
      </c>
      <c r="W59" s="1">
        <v>35.064018249511719</v>
      </c>
      <c r="X59" s="1">
        <v>399.54360961914062</v>
      </c>
      <c r="Y59" s="1">
        <v>394.35580444335938</v>
      </c>
      <c r="Z59" s="1">
        <v>24.771635055541992</v>
      </c>
      <c r="AA59" s="1">
        <v>28.739107131958008</v>
      </c>
      <c r="AB59" s="1">
        <v>42.58477783203125</v>
      </c>
      <c r="AC59" s="1">
        <v>49.405235290527344</v>
      </c>
      <c r="AD59" s="1">
        <v>500.28488159179688</v>
      </c>
      <c r="AE59" s="1">
        <v>-6.3381403684616089E-2</v>
      </c>
      <c r="AF59" s="1">
        <v>1083.93115234375</v>
      </c>
      <c r="AG59" s="1">
        <v>97.810279846191406</v>
      </c>
      <c r="AH59" s="1">
        <v>20.56646728515625</v>
      </c>
      <c r="AI59" s="1">
        <v>-0.63029885292053223</v>
      </c>
      <c r="AJ59" s="1">
        <v>1</v>
      </c>
      <c r="AK59" s="1">
        <v>-0.21956524252891541</v>
      </c>
      <c r="AL59" s="1">
        <v>2.737391471862793</v>
      </c>
      <c r="AM59" s="1">
        <v>1</v>
      </c>
      <c r="AN59" s="1">
        <v>0</v>
      </c>
      <c r="AO59" s="1">
        <v>0.18999999761581421</v>
      </c>
      <c r="AP59" s="1">
        <v>111115</v>
      </c>
      <c r="AQ59">
        <f t="shared" si="36"/>
        <v>1.6676162719726562</v>
      </c>
      <c r="AR59">
        <f t="shared" si="37"/>
        <v>6.8119915481116627E-3</v>
      </c>
      <c r="AS59">
        <f t="shared" si="38"/>
        <v>312.64327468872068</v>
      </c>
      <c r="AT59">
        <f t="shared" si="39"/>
        <v>308.2815231323242</v>
      </c>
      <c r="AU59">
        <f t="shared" si="40"/>
        <v>-1.2042466548964015E-2</v>
      </c>
      <c r="AV59">
        <f t="shared" si="41"/>
        <v>-2.9719003467207212</v>
      </c>
      <c r="AW59">
        <f t="shared" si="42"/>
        <v>7.2152981574171884</v>
      </c>
      <c r="AX59">
        <f t="shared" si="43"/>
        <v>73.768300926685683</v>
      </c>
      <c r="AY59">
        <f t="shared" si="44"/>
        <v>45.029193794727675</v>
      </c>
      <c r="AZ59">
        <f t="shared" si="45"/>
        <v>37.312398910522461</v>
      </c>
      <c r="BA59">
        <f t="shared" si="46"/>
        <v>6.4131858437250555</v>
      </c>
      <c r="BB59">
        <f t="shared" si="47"/>
        <v>0.14352581525035477</v>
      </c>
      <c r="BC59">
        <f t="shared" si="48"/>
        <v>2.8109801111064878</v>
      </c>
      <c r="BD59">
        <f t="shared" si="49"/>
        <v>3.6022057326185677</v>
      </c>
      <c r="BE59">
        <f t="shared" si="50"/>
        <v>9.0151025926306125E-2</v>
      </c>
      <c r="BF59">
        <f t="shared" si="51"/>
        <v>29.527482186680565</v>
      </c>
      <c r="BG59">
        <f t="shared" si="52"/>
        <v>0.76551495106705958</v>
      </c>
      <c r="BH59">
        <f t="shared" si="53"/>
        <v>37.882179528097417</v>
      </c>
      <c r="BI59">
        <f t="shared" si="54"/>
        <v>392.41885866513218</v>
      </c>
      <c r="BJ59">
        <f t="shared" si="55"/>
        <v>5.7582392460471697E-3</v>
      </c>
    </row>
    <row r="60" spans="1:62">
      <c r="A60" s="1">
        <v>51</v>
      </c>
      <c r="B60" s="1" t="s">
        <v>133</v>
      </c>
      <c r="C60" s="2">
        <v>42503</v>
      </c>
      <c r="D60" s="1" t="s">
        <v>74</v>
      </c>
      <c r="E60" s="1">
        <v>0</v>
      </c>
      <c r="F60" s="1" t="s">
        <v>75</v>
      </c>
      <c r="G60" s="1" t="s">
        <v>91</v>
      </c>
      <c r="H60" s="1">
        <v>0</v>
      </c>
      <c r="I60" s="1">
        <v>10500</v>
      </c>
      <c r="J60" s="1">
        <v>0</v>
      </c>
      <c r="K60">
        <f t="shared" si="28"/>
        <v>22.77442361616211</v>
      </c>
      <c r="L60">
        <f t="shared" si="29"/>
        <v>0.33523571187033835</v>
      </c>
      <c r="M60">
        <f t="shared" si="30"/>
        <v>252.00167023302276</v>
      </c>
      <c r="N60">
        <f t="shared" si="31"/>
        <v>14.55034584974457</v>
      </c>
      <c r="O60">
        <f t="shared" si="32"/>
        <v>4.3093893600707265</v>
      </c>
      <c r="P60">
        <f t="shared" si="33"/>
        <v>39.292774200439453</v>
      </c>
      <c r="Q60" s="1">
        <v>1.5</v>
      </c>
      <c r="R60">
        <f t="shared" si="34"/>
        <v>2.4080436080694199</v>
      </c>
      <c r="S60" s="1">
        <v>1</v>
      </c>
      <c r="T60">
        <f t="shared" si="35"/>
        <v>4.8160872161388397</v>
      </c>
      <c r="U60" s="1">
        <v>35.217315673828125</v>
      </c>
      <c r="V60" s="1">
        <v>39.292774200439453</v>
      </c>
      <c r="W60" s="1">
        <v>35.112014770507812</v>
      </c>
      <c r="X60" s="1">
        <v>399.36212158203125</v>
      </c>
      <c r="Y60" s="1">
        <v>390.82815551757812</v>
      </c>
      <c r="Z60" s="1">
        <v>24.683965682983398</v>
      </c>
      <c r="AA60" s="1">
        <v>28.920660018920898</v>
      </c>
      <c r="AB60" s="1">
        <v>42.232685089111328</v>
      </c>
      <c r="AC60" s="1">
        <v>49.481399536132812</v>
      </c>
      <c r="AD60" s="1">
        <v>500.25582885742188</v>
      </c>
      <c r="AE60" s="1">
        <v>2.6247518137097359E-2</v>
      </c>
      <c r="AF60" s="1">
        <v>1527.2972412109375</v>
      </c>
      <c r="AG60" s="1">
        <v>97.809104919433594</v>
      </c>
      <c r="AH60" s="1">
        <v>20.56646728515625</v>
      </c>
      <c r="AI60" s="1">
        <v>-0.63029885292053223</v>
      </c>
      <c r="AJ60" s="1">
        <v>0.66666668653488159</v>
      </c>
      <c r="AK60" s="1">
        <v>-0.21956524252891541</v>
      </c>
      <c r="AL60" s="1">
        <v>2.737391471862793</v>
      </c>
      <c r="AM60" s="1">
        <v>1</v>
      </c>
      <c r="AN60" s="1">
        <v>0</v>
      </c>
      <c r="AO60" s="1">
        <v>0.18999999761581421</v>
      </c>
      <c r="AP60" s="1">
        <v>111115</v>
      </c>
      <c r="AQ60">
        <f t="shared" si="36"/>
        <v>3.3350388590494786</v>
      </c>
      <c r="AR60">
        <f t="shared" si="37"/>
        <v>1.4550345849744569E-2</v>
      </c>
      <c r="AS60">
        <f t="shared" si="38"/>
        <v>312.44277420043943</v>
      </c>
      <c r="AT60">
        <f t="shared" si="39"/>
        <v>308.3673156738281</v>
      </c>
      <c r="AU60">
        <f t="shared" si="40"/>
        <v>4.9870283834695384E-3</v>
      </c>
      <c r="AV60">
        <f t="shared" si="41"/>
        <v>-5.0701700542685169</v>
      </c>
      <c r="AW60">
        <f t="shared" si="42"/>
        <v>7.1380932302006288</v>
      </c>
      <c r="AX60">
        <f t="shared" si="43"/>
        <v>72.979844116561054</v>
      </c>
      <c r="AY60">
        <f t="shared" si="44"/>
        <v>44.059184097640156</v>
      </c>
      <c r="AZ60">
        <f t="shared" si="45"/>
        <v>37.255044937133789</v>
      </c>
      <c r="BA60">
        <f t="shared" si="46"/>
        <v>6.3931813387603018</v>
      </c>
      <c r="BB60">
        <f t="shared" si="47"/>
        <v>0.31341937768127887</v>
      </c>
      <c r="BC60">
        <f t="shared" si="48"/>
        <v>2.8287038701299023</v>
      </c>
      <c r="BD60">
        <f t="shared" si="49"/>
        <v>3.5644774686303995</v>
      </c>
      <c r="BE60">
        <f t="shared" si="50"/>
        <v>0.19773692104569346</v>
      </c>
      <c r="BF60">
        <f t="shared" si="51"/>
        <v>24.648057803694229</v>
      </c>
      <c r="BG60">
        <f t="shared" si="52"/>
        <v>0.64478893517611113</v>
      </c>
      <c r="BH60">
        <f t="shared" si="53"/>
        <v>40.526964135320952</v>
      </c>
      <c r="BI60">
        <f t="shared" si="54"/>
        <v>384.44424457452254</v>
      </c>
      <c r="BJ60">
        <f t="shared" si="55"/>
        <v>2.4008117226889419E-2</v>
      </c>
    </row>
    <row r="61" spans="1:62">
      <c r="A61" s="1">
        <v>53</v>
      </c>
      <c r="B61" s="1" t="s">
        <v>134</v>
      </c>
      <c r="C61" s="2">
        <v>42503</v>
      </c>
      <c r="D61" s="1" t="s">
        <v>74</v>
      </c>
      <c r="E61" s="1">
        <v>0</v>
      </c>
      <c r="F61" s="1" t="s">
        <v>78</v>
      </c>
      <c r="G61" s="1" t="s">
        <v>91</v>
      </c>
      <c r="H61" s="1">
        <v>0</v>
      </c>
      <c r="I61" s="1">
        <v>10656.5</v>
      </c>
      <c r="J61" s="1">
        <v>0</v>
      </c>
      <c r="K61">
        <f>(X61-Y61*(1000-Z61)/(1000-AA61))*AQ61</f>
        <v>26.787055806098309</v>
      </c>
      <c r="L61">
        <f>IF(BB61&lt;&gt;0,1/(1/BB61-1/T61),0)</f>
        <v>0.31079784636646007</v>
      </c>
      <c r="M61">
        <f>((BE61-AR61/2)*Y61-K61)/(BE61+AR61/2)</f>
        <v>218.1031648061944</v>
      </c>
      <c r="N61">
        <f>AR61*1000</f>
        <v>13.856592802622156</v>
      </c>
      <c r="O61">
        <f>(AW61-BC61)</f>
        <v>4.4109933121821214</v>
      </c>
      <c r="P61">
        <f>(V61+AV61*J61)</f>
        <v>39.805591583251953</v>
      </c>
      <c r="Q61" s="1">
        <v>2</v>
      </c>
      <c r="R61">
        <f>(Q61*AK61+AL61)</f>
        <v>2.2982609868049622</v>
      </c>
      <c r="S61" s="1">
        <v>1</v>
      </c>
      <c r="T61">
        <f>R61*(S61+1)*(S61+1)/(S61*S61+1)</f>
        <v>4.5965219736099243</v>
      </c>
      <c r="U61" s="1">
        <v>35.416805267333984</v>
      </c>
      <c r="V61" s="1">
        <v>39.805591583251953</v>
      </c>
      <c r="W61" s="1">
        <v>35.270839691162109</v>
      </c>
      <c r="X61" s="1">
        <v>399.66448974609375</v>
      </c>
      <c r="Y61" s="1">
        <v>386.81271362304688</v>
      </c>
      <c r="Z61" s="1">
        <v>24.543693542480469</v>
      </c>
      <c r="AA61" s="1">
        <v>29.917577743530273</v>
      </c>
      <c r="AB61" s="1">
        <v>41.529510498046875</v>
      </c>
      <c r="AC61" s="1">
        <v>50.622467041015625</v>
      </c>
      <c r="AD61" s="1">
        <v>500.27267456054688</v>
      </c>
      <c r="AE61" s="1">
        <v>-3.8411661516875029E-3</v>
      </c>
      <c r="AF61" s="1">
        <v>1646.9486083984375</v>
      </c>
      <c r="AG61" s="1">
        <v>97.80230712890625</v>
      </c>
      <c r="AH61" s="1">
        <v>20.56646728515625</v>
      </c>
      <c r="AI61" s="1">
        <v>-0.63029885292053223</v>
      </c>
      <c r="AJ61" s="1">
        <v>1</v>
      </c>
      <c r="AK61" s="1">
        <v>-0.21956524252891541</v>
      </c>
      <c r="AL61" s="1">
        <v>2.737391471862793</v>
      </c>
      <c r="AM61" s="1">
        <v>1</v>
      </c>
      <c r="AN61" s="1">
        <v>0</v>
      </c>
      <c r="AO61" s="1">
        <v>0.18999999761581421</v>
      </c>
      <c r="AP61" s="1">
        <v>111115</v>
      </c>
      <c r="AQ61">
        <f>AD61*0.000001/(Q61*0.0001)</f>
        <v>2.501363372802734</v>
      </c>
      <c r="AR61">
        <f>(AA61-Z61)/(1000-AA61)*AQ61</f>
        <v>1.3856592802622157E-2</v>
      </c>
      <c r="AS61">
        <f>(V61+273.15)</f>
        <v>312.95559158325193</v>
      </c>
      <c r="AT61">
        <f>(U61+273.15)</f>
        <v>308.56680526733396</v>
      </c>
      <c r="AU61">
        <f>(AE61*AM61+AF61*AN61)*AO61</f>
        <v>-7.2982155966257178E-4</v>
      </c>
      <c r="AV61">
        <f>((AU61+0.00000010773*(AT61^4-AS61^4))-AR61*44100)/(R61*51.4+0.00000043092*AS61^3)</f>
        <v>-5.0848364062926148</v>
      </c>
      <c r="AW61">
        <f>0.61365*EXP(17.502*P61/(240.97+P61))</f>
        <v>7.3370014392077998</v>
      </c>
      <c r="AX61">
        <f>AW61*1000/AG61</f>
        <v>75.018694901925187</v>
      </c>
      <c r="AY61">
        <f>(AX61-AA61)</f>
        <v>45.101117158394914</v>
      </c>
      <c r="AZ61">
        <f>IF(J61,V61,(U61+V61)/2)</f>
        <v>37.611198425292969</v>
      </c>
      <c r="BA61">
        <f>0.61365*EXP(17.502*AZ61/(240.97+AZ61))</f>
        <v>6.5182855224121541</v>
      </c>
      <c r="BB61">
        <f>IF(AY61&lt;&gt;0,(1000-(AX61+AA61)/2)/AY61*AR61,0)</f>
        <v>0.29111392421555071</v>
      </c>
      <c r="BC61">
        <f>AA61*AG61/1000</f>
        <v>2.9260081270256779</v>
      </c>
      <c r="BD61">
        <f>(BA61-BC61)</f>
        <v>3.5922773953864762</v>
      </c>
      <c r="BE61">
        <f>1/(1.6/L61+1.37/T61)</f>
        <v>0.18361789553088489</v>
      </c>
      <c r="BF61">
        <f>M61*AG61*0.001</f>
        <v>21.330992710161883</v>
      </c>
      <c r="BG61">
        <f>M61/Y61</f>
        <v>0.56384693968135258</v>
      </c>
      <c r="BH61">
        <f>(1-AR61*AG61/AW61/L61)*100</f>
        <v>40.569559466643732</v>
      </c>
      <c r="BI61">
        <f>(Y61-K61/(T61/1.35))</f>
        <v>378.94534661254346</v>
      </c>
      <c r="BJ61">
        <f>K61*BH61/100/BI61</f>
        <v>2.8677989139498712E-2</v>
      </c>
    </row>
    <row r="62" spans="1:62">
      <c r="A62" s="1">
        <v>54</v>
      </c>
      <c r="B62" s="1" t="s">
        <v>135</v>
      </c>
      <c r="C62" s="2">
        <v>42503</v>
      </c>
      <c r="D62" s="1" t="s">
        <v>74</v>
      </c>
      <c r="E62" s="1">
        <v>0</v>
      </c>
      <c r="F62" s="1" t="s">
        <v>80</v>
      </c>
      <c r="G62" s="1" t="s">
        <v>91</v>
      </c>
      <c r="H62" s="1">
        <v>0</v>
      </c>
      <c r="I62" s="1">
        <v>10764.5</v>
      </c>
      <c r="J62" s="1">
        <v>0</v>
      </c>
      <c r="K62">
        <f>(X62-Y62*(1000-Z62)/(1000-AA62))*AQ62</f>
        <v>28.572278934307327</v>
      </c>
      <c r="L62">
        <f>IF(BB62&lt;&gt;0,1/(1/BB62-1/T62),0)</f>
        <v>0.29896860205558923</v>
      </c>
      <c r="M62">
        <f>((BE62-AR62/2)*Y62-K62)/(BE62+AR62/2)</f>
        <v>202.16989088006156</v>
      </c>
      <c r="N62">
        <f>AR62*1000</f>
        <v>13.679548558450994</v>
      </c>
      <c r="O62">
        <f>(AW62-BC62)</f>
        <v>4.5144368332738853</v>
      </c>
      <c r="P62">
        <f>(V62+AV62*J62)</f>
        <v>40.017929077148438</v>
      </c>
      <c r="Q62" s="1">
        <v>2</v>
      </c>
      <c r="R62">
        <f>(Q62*AK62+AL62)</f>
        <v>2.2982609868049622</v>
      </c>
      <c r="S62" s="1">
        <v>1</v>
      </c>
      <c r="T62">
        <f>R62*(S62+1)*(S62+1)/(S62*S62+1)</f>
        <v>4.5965219736099243</v>
      </c>
      <c r="U62" s="1">
        <v>35.618717193603516</v>
      </c>
      <c r="V62" s="1">
        <v>40.017929077148438</v>
      </c>
      <c r="W62" s="1">
        <v>35.454761505126953</v>
      </c>
      <c r="X62" s="1">
        <v>399.87557983398438</v>
      </c>
      <c r="Y62" s="1">
        <v>386.3389892578125</v>
      </c>
      <c r="Z62" s="1">
        <v>24.409677505493164</v>
      </c>
      <c r="AA62" s="1">
        <v>29.716424942016602</v>
      </c>
      <c r="AB62" s="1">
        <v>40.845012664794922</v>
      </c>
      <c r="AC62" s="1">
        <v>49.724857330322266</v>
      </c>
      <c r="AD62" s="1">
        <v>500.23263549804688</v>
      </c>
      <c r="AE62" s="1">
        <v>-3.0088786035776138E-2</v>
      </c>
      <c r="AF62" s="1">
        <v>1868.6658935546875</v>
      </c>
      <c r="AG62" s="1">
        <v>97.801826477050781</v>
      </c>
      <c r="AH62" s="1">
        <v>20.56646728515625</v>
      </c>
      <c r="AI62" s="1">
        <v>-0.63029885292053223</v>
      </c>
      <c r="AJ62" s="1">
        <v>0.3333333432674408</v>
      </c>
      <c r="AK62" s="1">
        <v>-0.21956524252891541</v>
      </c>
      <c r="AL62" s="1">
        <v>2.737391471862793</v>
      </c>
      <c r="AM62" s="1">
        <v>1</v>
      </c>
      <c r="AN62" s="1">
        <v>0</v>
      </c>
      <c r="AO62" s="1">
        <v>0.18999999761581421</v>
      </c>
      <c r="AP62" s="1">
        <v>111115</v>
      </c>
      <c r="AQ62">
        <f>AD62*0.000001/(Q62*0.0001)</f>
        <v>2.5011631774902341</v>
      </c>
      <c r="AR62">
        <f>(AA62-Z62)/(1000-AA62)*AQ62</f>
        <v>1.3679548558450995E-2</v>
      </c>
      <c r="AS62">
        <f>(V62+273.15)</f>
        <v>313.16792907714841</v>
      </c>
      <c r="AT62">
        <f>(U62+273.15)</f>
        <v>308.76871719360349</v>
      </c>
      <c r="AU62">
        <f>(AE62*AM62+AF62*AN62)*AO62</f>
        <v>-5.7168692750602101E-3</v>
      </c>
      <c r="AV62">
        <f>((AU62+0.00000010773*(AT62^4-AS62^4))-AR62*44100)/(R62*51.4+0.00000043092*AS62^3)</f>
        <v>-5.0262916137626688</v>
      </c>
      <c r="AW62">
        <f>0.61365*EXP(17.502*P62/(240.97+P62))</f>
        <v>7.4207574689712974</v>
      </c>
      <c r="AX62">
        <f>AW62*1000/AG62</f>
        <v>75.875448713757706</v>
      </c>
      <c r="AY62">
        <f>(AX62-AA62)</f>
        <v>46.159023771741104</v>
      </c>
      <c r="AZ62">
        <f>IF(J62,V62,(U62+V62)/2)</f>
        <v>37.818323135375977</v>
      </c>
      <c r="BA62">
        <f>0.61365*EXP(17.502*AZ62/(240.97+AZ62))</f>
        <v>6.5920138228193315</v>
      </c>
      <c r="BB62">
        <f>IF(AY62&lt;&gt;0,(1000-(AX62+AA62)/2)/AY62*AR62,0)</f>
        <v>0.2807105289097897</v>
      </c>
      <c r="BC62">
        <f>AA62*AG62/1000</f>
        <v>2.9063206356974116</v>
      </c>
      <c r="BD62">
        <f>(BA62-BC62)</f>
        <v>3.6856931871219198</v>
      </c>
      <c r="BE62">
        <f>1/(1.6/L62+1.37/T62)</f>
        <v>0.17699791725596134</v>
      </c>
      <c r="BF62">
        <f>M62*AG62*0.001</f>
        <v>19.772584586736073</v>
      </c>
      <c r="BG62">
        <f>M62/Y62</f>
        <v>0.52329662938872878</v>
      </c>
      <c r="BH62">
        <f>(1-AR62*AG62/AW62/L62)*100</f>
        <v>39.696167721137222</v>
      </c>
      <c r="BI62">
        <f>(Y62-K62/(T62/1.35))</f>
        <v>377.94730163339295</v>
      </c>
      <c r="BJ62">
        <f>K62*BH62/100/BI62</f>
        <v>3.0009738708269909E-2</v>
      </c>
    </row>
    <row r="63" spans="1:62">
      <c r="A63" s="1">
        <v>55</v>
      </c>
      <c r="B63" s="1" t="s">
        <v>136</v>
      </c>
      <c r="C63" s="2">
        <v>42503</v>
      </c>
      <c r="D63" s="1" t="s">
        <v>74</v>
      </c>
      <c r="E63" s="1">
        <v>0</v>
      </c>
      <c r="F63" s="1" t="s">
        <v>78</v>
      </c>
      <c r="G63" s="1" t="s">
        <v>76</v>
      </c>
      <c r="H63" s="1">
        <v>0</v>
      </c>
      <c r="I63" s="1">
        <v>10912.5</v>
      </c>
      <c r="J63" s="1">
        <v>0</v>
      </c>
      <c r="K63">
        <f>(X63-Y63*(1000-Z63)/(1000-AA63))*AQ63</f>
        <v>20.745759988511956</v>
      </c>
      <c r="L63">
        <f>IF(BB63&lt;&gt;0,1/(1/BB63-1/T63),0)</f>
        <v>0.27747013259927172</v>
      </c>
      <c r="M63">
        <f>((BE63-AR63/2)*Y63-K63)/(BE63+AR63/2)</f>
        <v>234.14347765103591</v>
      </c>
      <c r="N63">
        <f>AR63*1000</f>
        <v>11.428089599220284</v>
      </c>
      <c r="O63">
        <f>(AW63-BC63)</f>
        <v>4.083446351731288</v>
      </c>
      <c r="P63">
        <f>(V63+AV63*J63)</f>
        <v>39.505950927734375</v>
      </c>
      <c r="Q63" s="1">
        <v>3.5</v>
      </c>
      <c r="R63">
        <f>(Q63*AK63+AL63)</f>
        <v>1.9689131230115891</v>
      </c>
      <c r="S63" s="1">
        <v>1</v>
      </c>
      <c r="T63">
        <f>R63*(S63+1)*(S63+1)/(S63*S63+1)</f>
        <v>3.9378262460231781</v>
      </c>
      <c r="U63" s="1">
        <v>35.672626495361328</v>
      </c>
      <c r="V63" s="1">
        <v>39.505950927734375</v>
      </c>
      <c r="W63" s="1">
        <v>35.580188751220703</v>
      </c>
      <c r="X63" s="1">
        <v>400.107421875</v>
      </c>
      <c r="Y63" s="1">
        <v>382.53424072265625</v>
      </c>
      <c r="Z63" s="1">
        <v>24.335042953491211</v>
      </c>
      <c r="AA63" s="1">
        <v>32.074161529541016</v>
      </c>
      <c r="AB63" s="1">
        <v>40.597309112548828</v>
      </c>
      <c r="AC63" s="1">
        <v>53.508213043212891</v>
      </c>
      <c r="AD63" s="1">
        <v>500.25595092773438</v>
      </c>
      <c r="AE63" s="1">
        <v>-0.10819383710622787</v>
      </c>
      <c r="AF63" s="1">
        <v>1747.028076171875</v>
      </c>
      <c r="AG63" s="1">
        <v>97.797012329101562</v>
      </c>
      <c r="AH63" s="1">
        <v>20.56646728515625</v>
      </c>
      <c r="AI63" s="1">
        <v>-0.63029885292053223</v>
      </c>
      <c r="AJ63" s="1">
        <v>1</v>
      </c>
      <c r="AK63" s="1">
        <v>-0.21956524252891541</v>
      </c>
      <c r="AL63" s="1">
        <v>2.737391471862793</v>
      </c>
      <c r="AM63" s="1">
        <v>1</v>
      </c>
      <c r="AN63" s="1">
        <v>0</v>
      </c>
      <c r="AO63" s="1">
        <v>0.18999999761581421</v>
      </c>
      <c r="AP63" s="1">
        <v>111115</v>
      </c>
      <c r="AQ63">
        <f>AD63*0.000001/(Q63*0.0001)</f>
        <v>1.4293027169363839</v>
      </c>
      <c r="AR63">
        <f>(AA63-Z63)/(1000-AA63)*AQ63</f>
        <v>1.1428089599220283E-2</v>
      </c>
      <c r="AS63">
        <f>(V63+273.15)</f>
        <v>312.65595092773435</v>
      </c>
      <c r="AT63">
        <f>(U63+273.15)</f>
        <v>308.82262649536131</v>
      </c>
      <c r="AU63">
        <f>(AE63*AM63+AF63*AN63)*AO63</f>
        <v>-2.0556828792229087E-2</v>
      </c>
      <c r="AV63">
        <f>((AU63+0.00000010773*(AT63^4-AS63^4))-AR63*44100)/(R63*51.4+0.00000043092*AS63^3)</f>
        <v>-4.8400158329771195</v>
      </c>
      <c r="AW63">
        <f>0.61365*EXP(17.502*P63/(240.97+P63))</f>
        <v>7.2202035222814063</v>
      </c>
      <c r="AX63">
        <f>AW63*1000/AG63</f>
        <v>73.828467254033725</v>
      </c>
      <c r="AY63">
        <f>(AX63-AA63)</f>
        <v>41.75430572449271</v>
      </c>
      <c r="AZ63">
        <f>IF(J63,V63,(U63+V63)/2)</f>
        <v>37.589288711547852</v>
      </c>
      <c r="BA63">
        <f>0.61365*EXP(17.502*AZ63/(240.97+AZ63))</f>
        <v>6.5105285409653</v>
      </c>
      <c r="BB63">
        <f>IF(AY63&lt;&gt;0,(1000-(AX63+AA63)/2)/AY63*AR63,0)</f>
        <v>0.25920577641423465</v>
      </c>
      <c r="BC63">
        <f>AA63*AG63/1000</f>
        <v>3.1367571705501178</v>
      </c>
      <c r="BD63">
        <f>(BA63-BC63)</f>
        <v>3.3737713704151822</v>
      </c>
      <c r="BE63">
        <f>1/(1.6/L63+1.37/T63)</f>
        <v>0.16355117795645407</v>
      </c>
      <c r="BF63">
        <f>M63*AG63*0.001</f>
        <v>22.898532570617075</v>
      </c>
      <c r="BG63">
        <f>M63/Y63</f>
        <v>0.61208501808546301</v>
      </c>
      <c r="BH63">
        <f>(1-AR63*AG63/AW63/L63)*100</f>
        <v>44.212931225882876</v>
      </c>
      <c r="BI63">
        <f>(Y63-K63/(T63/1.35))</f>
        <v>375.42199801952142</v>
      </c>
      <c r="BJ63">
        <f>K63*BH63/100/BI63</f>
        <v>2.4431995579360193E-2</v>
      </c>
    </row>
    <row r="64" spans="1:62">
      <c r="A64" s="1">
        <v>56</v>
      </c>
      <c r="B64" s="1" t="s">
        <v>137</v>
      </c>
      <c r="C64" s="2">
        <v>42503</v>
      </c>
      <c r="D64" s="1" t="s">
        <v>74</v>
      </c>
      <c r="E64" s="1">
        <v>0</v>
      </c>
      <c r="F64" s="1" t="s">
        <v>80</v>
      </c>
      <c r="G64" s="1" t="s">
        <v>76</v>
      </c>
      <c r="H64" s="1">
        <v>0</v>
      </c>
      <c r="I64" s="1">
        <v>11037.5</v>
      </c>
      <c r="J64" s="1">
        <v>0</v>
      </c>
      <c r="K64">
        <f>(X64-Y64*(1000-Z64)/(1000-AA64))*AQ64</f>
        <v>21.91006513151093</v>
      </c>
      <c r="L64">
        <f>IF(BB64&lt;&gt;0,1/(1/BB64-1/T64),0)</f>
        <v>0.31372947099654447</v>
      </c>
      <c r="M64">
        <f>((BE64-AR64/2)*Y64-K64)/(BE64+AR64/2)</f>
        <v>238.26331858198125</v>
      </c>
      <c r="N64">
        <f>AR64*1000</f>
        <v>12.225126253440941</v>
      </c>
      <c r="O64">
        <f>(AW64-BC64)</f>
        <v>3.910114168967854</v>
      </c>
      <c r="P64">
        <f>(V64+AV64*J64)</f>
        <v>39.489658355712891</v>
      </c>
      <c r="Q64" s="1">
        <v>4</v>
      </c>
      <c r="R64">
        <f>(Q64*AK64+AL64)</f>
        <v>1.8591305017471313</v>
      </c>
      <c r="S64" s="1">
        <v>1</v>
      </c>
      <c r="T64">
        <f>R64*(S64+1)*(S64+1)/(S64*S64+1)</f>
        <v>3.7182610034942627</v>
      </c>
      <c r="U64" s="1">
        <v>35.724246978759766</v>
      </c>
      <c r="V64" s="1">
        <v>39.489658355712891</v>
      </c>
      <c r="W64" s="1">
        <v>35.659832000732422</v>
      </c>
      <c r="X64" s="1">
        <v>399.91970825195312</v>
      </c>
      <c r="Y64" s="1">
        <v>378.69851684570312</v>
      </c>
      <c r="Z64" s="1">
        <v>24.337739944458008</v>
      </c>
      <c r="AA64" s="1">
        <v>33.782737731933594</v>
      </c>
      <c r="AB64" s="1">
        <v>40.485694885253906</v>
      </c>
      <c r="AC64" s="1">
        <v>56.197391510009766</v>
      </c>
      <c r="AD64" s="1">
        <v>500.24905395507812</v>
      </c>
      <c r="AE64" s="1">
        <v>2.176642045378685E-2</v>
      </c>
      <c r="AF64" s="1">
        <v>1920.1507568359375</v>
      </c>
      <c r="AG64" s="1">
        <v>97.795066833496094</v>
      </c>
      <c r="AH64" s="1">
        <v>20.56646728515625</v>
      </c>
      <c r="AI64" s="1">
        <v>-0.63029885292053223</v>
      </c>
      <c r="AJ64" s="1">
        <v>1</v>
      </c>
      <c r="AK64" s="1">
        <v>-0.21956524252891541</v>
      </c>
      <c r="AL64" s="1">
        <v>2.737391471862793</v>
      </c>
      <c r="AM64" s="1">
        <v>1</v>
      </c>
      <c r="AN64" s="1">
        <v>0</v>
      </c>
      <c r="AO64" s="1">
        <v>0.18999999761581421</v>
      </c>
      <c r="AP64" s="1">
        <v>111115</v>
      </c>
      <c r="AQ64">
        <f>AD64*0.000001/(Q64*0.0001)</f>
        <v>1.2506226348876952</v>
      </c>
      <c r="AR64">
        <f>(AA64-Z64)/(1000-AA64)*AQ64</f>
        <v>1.2225126253440941E-2</v>
      </c>
      <c r="AS64">
        <f>(V64+273.15)</f>
        <v>312.63965835571287</v>
      </c>
      <c r="AT64">
        <f>(U64+273.15)</f>
        <v>308.87424697875974</v>
      </c>
      <c r="AU64">
        <f>(AE64*AM64+AF64*AN64)*AO64</f>
        <v>4.1356198343243111E-3</v>
      </c>
      <c r="AV64">
        <f>((AU64+0.00000010773*(AT64^4-AS64^4))-AR64*44100)/(R64*51.4+0.00000043092*AS64^3)</f>
        <v>-5.4063493643461555</v>
      </c>
      <c r="AW64">
        <f>0.61365*EXP(17.502*P64/(240.97+P64))</f>
        <v>7.2138992632807701</v>
      </c>
      <c r="AX64">
        <f>AW64*1000/AG64</f>
        <v>73.765471990146594</v>
      </c>
      <c r="AY64">
        <f>(AX64-AA64)</f>
        <v>39.982734258213</v>
      </c>
      <c r="AZ64">
        <f>IF(J64,V64,(U64+V64)/2)</f>
        <v>37.606952667236328</v>
      </c>
      <c r="BA64">
        <f>0.61365*EXP(17.502*AZ64/(240.97+AZ64))</f>
        <v>6.5167817151009615</v>
      </c>
      <c r="BB64">
        <f>IF(AY64&lt;&gt;0,(1000-(AX64+AA64)/2)/AY64*AR64,0)</f>
        <v>0.28931815812403533</v>
      </c>
      <c r="BC64">
        <f>AA64*AG64/1000</f>
        <v>3.3037850943129161</v>
      </c>
      <c r="BD64">
        <f>(BA64-BC64)</f>
        <v>3.2129966207880454</v>
      </c>
      <c r="BE64">
        <f>1/(1.6/L64+1.37/T64)</f>
        <v>0.18286927789366142</v>
      </c>
      <c r="BF64">
        <f>M64*AG64*0.001</f>
        <v>23.300977164695428</v>
      </c>
      <c r="BG64">
        <f>M64/Y64</f>
        <v>0.6291635905166727</v>
      </c>
      <c r="BH64">
        <f>(1-AR64*AG64/AW64/L64)*100</f>
        <v>47.174342635116574</v>
      </c>
      <c r="BI64">
        <f>(Y64-K64/(T64/1.35))</f>
        <v>370.74356481308814</v>
      </c>
      <c r="BJ64">
        <f>K64*BH64/100/BI64</f>
        <v>2.7878917337181754E-2</v>
      </c>
    </row>
    <row r="65" spans="1:62">
      <c r="A65" s="1">
        <v>57</v>
      </c>
      <c r="B65" s="1" t="s">
        <v>138</v>
      </c>
      <c r="C65" s="2">
        <v>42503</v>
      </c>
      <c r="D65" s="1" t="s">
        <v>74</v>
      </c>
      <c r="E65" s="1">
        <v>0</v>
      </c>
      <c r="F65" s="1" t="s">
        <v>84</v>
      </c>
      <c r="G65" s="1" t="s">
        <v>76</v>
      </c>
      <c r="H65" s="1">
        <v>0</v>
      </c>
      <c r="I65" s="1">
        <v>11134.5</v>
      </c>
      <c r="J65" s="1">
        <v>0</v>
      </c>
      <c r="K65">
        <f>(X65-Y65*(1000-Z65)/(1000-AA65))*AQ65</f>
        <v>16.922490694703704</v>
      </c>
      <c r="L65">
        <f>IF(BB65&lt;&gt;0,1/(1/BB65-1/T65),0)</f>
        <v>0.21508723661158191</v>
      </c>
      <c r="M65">
        <f>((BE65-AR65/2)*Y65-K65)/(BE65+AR65/2)</f>
        <v>230.54286131352987</v>
      </c>
      <c r="N65">
        <f>AR65*1000</f>
        <v>8.6661393323782967</v>
      </c>
      <c r="O65">
        <f>(AW65-BC65)</f>
        <v>3.9546369702075017</v>
      </c>
      <c r="P65">
        <f>(V65+AV65*J65)</f>
        <v>38.89208984375</v>
      </c>
      <c r="Q65" s="1">
        <v>4</v>
      </c>
      <c r="R65">
        <f>(Q65*AK65+AL65)</f>
        <v>1.8591305017471313</v>
      </c>
      <c r="S65" s="1">
        <v>1</v>
      </c>
      <c r="T65">
        <f>R65*(S65+1)*(S65+1)/(S65*S65+1)</f>
        <v>3.7182610034942627</v>
      </c>
      <c r="U65" s="1">
        <v>35.288440704345703</v>
      </c>
      <c r="V65" s="1">
        <v>38.89208984375</v>
      </c>
      <c r="W65" s="1">
        <v>35.233089447021484</v>
      </c>
      <c r="X65" s="1">
        <v>399.61941528320312</v>
      </c>
      <c r="Y65" s="1">
        <v>383.43222045898438</v>
      </c>
      <c r="Z65" s="1">
        <v>24.283111572265625</v>
      </c>
      <c r="AA65" s="1">
        <v>30.997346878051758</v>
      </c>
      <c r="AB65" s="1">
        <v>41.376857757568359</v>
      </c>
      <c r="AC65" s="1">
        <v>52.817485809326172</v>
      </c>
      <c r="AD65" s="1">
        <v>500.28106689453125</v>
      </c>
      <c r="AE65" s="1">
        <v>-5.121496319770813E-2</v>
      </c>
      <c r="AF65" s="1">
        <v>1870.1287841796875</v>
      </c>
      <c r="AG65" s="1">
        <v>97.792625427246094</v>
      </c>
      <c r="AH65" s="1">
        <v>20.56646728515625</v>
      </c>
      <c r="AI65" s="1">
        <v>-0.63029885292053223</v>
      </c>
      <c r="AJ65" s="1">
        <v>1</v>
      </c>
      <c r="AK65" s="1">
        <v>-0.21956524252891541</v>
      </c>
      <c r="AL65" s="1">
        <v>2.737391471862793</v>
      </c>
      <c r="AM65" s="1">
        <v>1</v>
      </c>
      <c r="AN65" s="1">
        <v>0</v>
      </c>
      <c r="AO65" s="1">
        <v>0.18999999761581421</v>
      </c>
      <c r="AP65" s="1">
        <v>111115</v>
      </c>
      <c r="AQ65">
        <f>AD65*0.000001/(Q65*0.0001)</f>
        <v>1.2507026672363279</v>
      </c>
      <c r="AR65">
        <f>(AA65-Z65)/(1000-AA65)*AQ65</f>
        <v>8.6661393323782965E-3</v>
      </c>
      <c r="AS65">
        <f>(V65+273.15)</f>
        <v>312.04208984374998</v>
      </c>
      <c r="AT65">
        <f>(U65+273.15)</f>
        <v>308.43844070434568</v>
      </c>
      <c r="AU65">
        <f>(AE65*AM65+AF65*AN65)*AO65</f>
        <v>-9.7308428854585571E-3</v>
      </c>
      <c r="AV65">
        <f>((AU65+0.00000010773*(AT65^4-AS65^4))-AR65*44100)/(R65*51.4+0.00000043092*AS65^3)</f>
        <v>-3.9443066975435976</v>
      </c>
      <c r="AW65">
        <f>0.61365*EXP(17.502*P65/(240.97+P65))</f>
        <v>6.9859489026912334</v>
      </c>
      <c r="AX65">
        <f>AW65*1000/AG65</f>
        <v>71.436357007190765</v>
      </c>
      <c r="AY65">
        <f>(AX65-AA65)</f>
        <v>40.439010129139007</v>
      </c>
      <c r="AZ65">
        <f>IF(J65,V65,(U65+V65)/2)</f>
        <v>37.090265274047852</v>
      </c>
      <c r="BA65">
        <f>0.61365*EXP(17.502*AZ65/(240.97+AZ65))</f>
        <v>6.3360088663427163</v>
      </c>
      <c r="BB65">
        <f>IF(AY65&lt;&gt;0,(1000-(AX65+AA65)/2)/AY65*AR65,0)</f>
        <v>0.20332562372373811</v>
      </c>
      <c r="BC65">
        <f>AA65*AG65/1000</f>
        <v>3.0313119324837317</v>
      </c>
      <c r="BD65">
        <f>(BA65-BC65)</f>
        <v>3.3046969338589847</v>
      </c>
      <c r="BE65">
        <f>1/(1.6/L65+1.37/T65)</f>
        <v>0.12808535274647598</v>
      </c>
      <c r="BF65">
        <f>M65*AG65*0.001</f>
        <v>22.545391681359572</v>
      </c>
      <c r="BG65">
        <f>M65/Y65</f>
        <v>0.60126105478971081</v>
      </c>
      <c r="BH65">
        <f>(1-AR65*AG65/AW65/L65)*100</f>
        <v>43.59836050362518</v>
      </c>
      <c r="BI65">
        <f>(Y65-K65/(T65/1.35))</f>
        <v>377.28812180200981</v>
      </c>
      <c r="BJ65">
        <f>K65*BH65/100/BI65</f>
        <v>1.9555157114490542E-2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boardwalk may 13 2015_.xls</vt:lpstr>
    </vt:vector>
  </TitlesOfParts>
  <Company>WEEL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Sanchez</dc:creator>
  <cp:lastModifiedBy>Chris Sanchez</cp:lastModifiedBy>
  <dcterms:modified xsi:type="dcterms:W3CDTF">2016-02-29T19:12:50Z</dcterms:modified>
</cp:coreProperties>
</file>