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Volumes/Wetland Ecosystems Ecology/Tres Rios/Water Budget Data/IRGA Data/TR IRGA Nov 2016/"/>
    </mc:Choice>
  </mc:AlternateContent>
  <bookViews>
    <workbookView xWindow="5740" yWindow="4080" windowWidth="34360" windowHeight="16880" tabRatio="500" activeTab="1"/>
  </bookViews>
  <sheets>
    <sheet name="tres rios nov2016_" sheetId="1" r:id="rId1"/>
    <sheet name="cap database forma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AP10" i="1" l="1"/>
  <c r="J10" i="1"/>
  <c r="AT10" i="1"/>
  <c r="AS10" i="1"/>
  <c r="AR10" i="1"/>
  <c r="AQ10" i="1"/>
  <c r="Q10" i="1"/>
  <c r="AU10" i="1"/>
  <c r="O10" i="1"/>
  <c r="AV10" i="1"/>
  <c r="AW10" i="1"/>
  <c r="AX10" i="1"/>
  <c r="BA10" i="1"/>
  <c r="S10" i="1"/>
  <c r="K10" i="1"/>
  <c r="BD10" i="1"/>
  <c r="L10" i="1"/>
  <c r="M10" i="1"/>
  <c r="BB10" i="1"/>
  <c r="N10" i="1"/>
  <c r="AY10" i="1"/>
  <c r="AZ10" i="1"/>
  <c r="BC10" i="1"/>
  <c r="BE10" i="1"/>
  <c r="BF10" i="1"/>
  <c r="BG10" i="1"/>
  <c r="BH10" i="1"/>
  <c r="BI10" i="1"/>
  <c r="AP11" i="1"/>
  <c r="J11" i="1"/>
  <c r="AT11" i="1"/>
  <c r="AS11" i="1"/>
  <c r="AR11" i="1"/>
  <c r="AQ11" i="1"/>
  <c r="Q11" i="1"/>
  <c r="AU11" i="1"/>
  <c r="O11" i="1"/>
  <c r="AV11" i="1"/>
  <c r="AW11" i="1"/>
  <c r="AX11" i="1"/>
  <c r="BA11" i="1"/>
  <c r="S11" i="1"/>
  <c r="K11" i="1"/>
  <c r="BD11" i="1"/>
  <c r="L11" i="1"/>
  <c r="M11" i="1"/>
  <c r="BB11" i="1"/>
  <c r="N11" i="1"/>
  <c r="AY11" i="1"/>
  <c r="AZ11" i="1"/>
  <c r="BC11" i="1"/>
  <c r="BE11" i="1"/>
  <c r="BF11" i="1"/>
  <c r="BG11" i="1"/>
  <c r="BH11" i="1"/>
  <c r="BI11" i="1"/>
  <c r="AP12" i="1"/>
  <c r="J12" i="1"/>
  <c r="AT12" i="1"/>
  <c r="AS12" i="1"/>
  <c r="AR12" i="1"/>
  <c r="AQ12" i="1"/>
  <c r="Q12" i="1"/>
  <c r="AU12" i="1"/>
  <c r="O12" i="1"/>
  <c r="AV12" i="1"/>
  <c r="AW12" i="1"/>
  <c r="AX12" i="1"/>
  <c r="BA12" i="1"/>
  <c r="S12" i="1"/>
  <c r="K12" i="1"/>
  <c r="BD12" i="1"/>
  <c r="L12" i="1"/>
  <c r="M12" i="1"/>
  <c r="BB12" i="1"/>
  <c r="N12" i="1"/>
  <c r="AY12" i="1"/>
  <c r="AZ12" i="1"/>
  <c r="BC12" i="1"/>
  <c r="BE12" i="1"/>
  <c r="BF12" i="1"/>
  <c r="BG12" i="1"/>
  <c r="BH12" i="1"/>
  <c r="BI12" i="1"/>
  <c r="AP13" i="1"/>
  <c r="J13" i="1"/>
  <c r="AT13" i="1"/>
  <c r="AS13" i="1"/>
  <c r="AR13" i="1"/>
  <c r="AQ13" i="1"/>
  <c r="Q13" i="1"/>
  <c r="AU13" i="1"/>
  <c r="O13" i="1"/>
  <c r="AV13" i="1"/>
  <c r="AW13" i="1"/>
  <c r="AX13" i="1"/>
  <c r="BA13" i="1"/>
  <c r="S13" i="1"/>
  <c r="K13" i="1"/>
  <c r="BD13" i="1"/>
  <c r="L13" i="1"/>
  <c r="M13" i="1"/>
  <c r="BB13" i="1"/>
  <c r="N13" i="1"/>
  <c r="AY13" i="1"/>
  <c r="AZ13" i="1"/>
  <c r="BC13" i="1"/>
  <c r="BE13" i="1"/>
  <c r="BF13" i="1"/>
  <c r="BG13" i="1"/>
  <c r="BH13" i="1"/>
  <c r="BI13" i="1"/>
  <c r="AP14" i="1"/>
  <c r="J14" i="1"/>
  <c r="AT14" i="1"/>
  <c r="AS14" i="1"/>
  <c r="AR14" i="1"/>
  <c r="AQ14" i="1"/>
  <c r="Q14" i="1"/>
  <c r="AU14" i="1"/>
  <c r="O14" i="1"/>
  <c r="AV14" i="1"/>
  <c r="AW14" i="1"/>
  <c r="AX14" i="1"/>
  <c r="BA14" i="1"/>
  <c r="S14" i="1"/>
  <c r="K14" i="1"/>
  <c r="BD14" i="1"/>
  <c r="L14" i="1"/>
  <c r="M14" i="1"/>
  <c r="BB14" i="1"/>
  <c r="N14" i="1"/>
  <c r="AY14" i="1"/>
  <c r="AZ14" i="1"/>
  <c r="BC14" i="1"/>
  <c r="BE14" i="1"/>
  <c r="BF14" i="1"/>
  <c r="BG14" i="1"/>
  <c r="BH14" i="1"/>
  <c r="BI14" i="1"/>
  <c r="AP15" i="1"/>
  <c r="J15" i="1"/>
  <c r="AT15" i="1"/>
  <c r="AS15" i="1"/>
  <c r="AR15" i="1"/>
  <c r="AQ15" i="1"/>
  <c r="Q15" i="1"/>
  <c r="AU15" i="1"/>
  <c r="O15" i="1"/>
  <c r="AV15" i="1"/>
  <c r="AW15" i="1"/>
  <c r="AX15" i="1"/>
  <c r="BA15" i="1"/>
  <c r="S15" i="1"/>
  <c r="K15" i="1"/>
  <c r="BD15" i="1"/>
  <c r="L15" i="1"/>
  <c r="M15" i="1"/>
  <c r="BB15" i="1"/>
  <c r="N15" i="1"/>
  <c r="AY15" i="1"/>
  <c r="AZ15" i="1"/>
  <c r="BC15" i="1"/>
  <c r="BE15" i="1"/>
  <c r="BF15" i="1"/>
  <c r="BG15" i="1"/>
  <c r="BH15" i="1"/>
  <c r="BI15" i="1"/>
  <c r="AP16" i="1"/>
  <c r="J16" i="1"/>
  <c r="AT16" i="1"/>
  <c r="AS16" i="1"/>
  <c r="AR16" i="1"/>
  <c r="AQ16" i="1"/>
  <c r="Q16" i="1"/>
  <c r="AU16" i="1"/>
  <c r="O16" i="1"/>
  <c r="AV16" i="1"/>
  <c r="AW16" i="1"/>
  <c r="AX16" i="1"/>
  <c r="BA16" i="1"/>
  <c r="S16" i="1"/>
  <c r="K16" i="1"/>
  <c r="BD16" i="1"/>
  <c r="L16" i="1"/>
  <c r="M16" i="1"/>
  <c r="BB16" i="1"/>
  <c r="N16" i="1"/>
  <c r="AY16" i="1"/>
  <c r="AZ16" i="1"/>
  <c r="BC16" i="1"/>
  <c r="BE16" i="1"/>
  <c r="BF16" i="1"/>
  <c r="BG16" i="1"/>
  <c r="BH16" i="1"/>
  <c r="BI16" i="1"/>
  <c r="AP17" i="1"/>
  <c r="J17" i="1"/>
  <c r="AT17" i="1"/>
  <c r="AS17" i="1"/>
  <c r="AR17" i="1"/>
  <c r="AQ17" i="1"/>
  <c r="Q17" i="1"/>
  <c r="AU17" i="1"/>
  <c r="O17" i="1"/>
  <c r="AV17" i="1"/>
  <c r="AW17" i="1"/>
  <c r="AX17" i="1"/>
  <c r="BA17" i="1"/>
  <c r="S17" i="1"/>
  <c r="K17" i="1"/>
  <c r="BD17" i="1"/>
  <c r="L17" i="1"/>
  <c r="M17" i="1"/>
  <c r="BB17" i="1"/>
  <c r="N17" i="1"/>
  <c r="AY17" i="1"/>
  <c r="AZ17" i="1"/>
  <c r="BC17" i="1"/>
  <c r="BE17" i="1"/>
  <c r="BF17" i="1"/>
  <c r="BG17" i="1"/>
  <c r="BH17" i="1"/>
  <c r="BI17" i="1"/>
  <c r="AP18" i="1"/>
  <c r="J18" i="1"/>
  <c r="AT18" i="1"/>
  <c r="AS18" i="1"/>
  <c r="AR18" i="1"/>
  <c r="AQ18" i="1"/>
  <c r="Q18" i="1"/>
  <c r="AU18" i="1"/>
  <c r="O18" i="1"/>
  <c r="AV18" i="1"/>
  <c r="AW18" i="1"/>
  <c r="AX18" i="1"/>
  <c r="BA18" i="1"/>
  <c r="S18" i="1"/>
  <c r="K18" i="1"/>
  <c r="BD18" i="1"/>
  <c r="L18" i="1"/>
  <c r="M18" i="1"/>
  <c r="BB18" i="1"/>
  <c r="N18" i="1"/>
  <c r="AY18" i="1"/>
  <c r="AZ18" i="1"/>
  <c r="BC18" i="1"/>
  <c r="BE18" i="1"/>
  <c r="BF18" i="1"/>
  <c r="BG18" i="1"/>
  <c r="BH18" i="1"/>
  <c r="BI18" i="1"/>
  <c r="AP19" i="1"/>
  <c r="J19" i="1"/>
  <c r="AT19" i="1"/>
  <c r="AS19" i="1"/>
  <c r="AR19" i="1"/>
  <c r="AQ19" i="1"/>
  <c r="Q19" i="1"/>
  <c r="AU19" i="1"/>
  <c r="O19" i="1"/>
  <c r="AV19" i="1"/>
  <c r="AW19" i="1"/>
  <c r="AX19" i="1"/>
  <c r="BA19" i="1"/>
  <c r="S19" i="1"/>
  <c r="K19" i="1"/>
  <c r="BD19" i="1"/>
  <c r="L19" i="1"/>
  <c r="M19" i="1"/>
  <c r="BB19" i="1"/>
  <c r="N19" i="1"/>
  <c r="AY19" i="1"/>
  <c r="AZ19" i="1"/>
  <c r="BC19" i="1"/>
  <c r="BE19" i="1"/>
  <c r="BF19" i="1"/>
  <c r="BG19" i="1"/>
  <c r="BH19" i="1"/>
  <c r="BI19" i="1"/>
  <c r="AP20" i="1"/>
  <c r="J20" i="1"/>
  <c r="AT20" i="1"/>
  <c r="AS20" i="1"/>
  <c r="AR20" i="1"/>
  <c r="AQ20" i="1"/>
  <c r="Q20" i="1"/>
  <c r="AU20" i="1"/>
  <c r="O20" i="1"/>
  <c r="AV20" i="1"/>
  <c r="AW20" i="1"/>
  <c r="AX20" i="1"/>
  <c r="BA20" i="1"/>
  <c r="S20" i="1"/>
  <c r="K20" i="1"/>
  <c r="BD20" i="1"/>
  <c r="L20" i="1"/>
  <c r="M20" i="1"/>
  <c r="BB20" i="1"/>
  <c r="N20" i="1"/>
  <c r="AY20" i="1"/>
  <c r="AZ20" i="1"/>
  <c r="BC20" i="1"/>
  <c r="BE20" i="1"/>
  <c r="BF20" i="1"/>
  <c r="BG20" i="1"/>
  <c r="BH20" i="1"/>
  <c r="BI20" i="1"/>
  <c r="AP21" i="1"/>
  <c r="J21" i="1"/>
  <c r="AT21" i="1"/>
  <c r="AS21" i="1"/>
  <c r="AR21" i="1"/>
  <c r="AQ21" i="1"/>
  <c r="Q21" i="1"/>
  <c r="AU21" i="1"/>
  <c r="O21" i="1"/>
  <c r="AV21" i="1"/>
  <c r="AW21" i="1"/>
  <c r="AX21" i="1"/>
  <c r="BA21" i="1"/>
  <c r="S21" i="1"/>
  <c r="K21" i="1"/>
  <c r="BD21" i="1"/>
  <c r="L21" i="1"/>
  <c r="M21" i="1"/>
  <c r="BB21" i="1"/>
  <c r="N21" i="1"/>
  <c r="AY21" i="1"/>
  <c r="AZ21" i="1"/>
  <c r="BC21" i="1"/>
  <c r="BE21" i="1"/>
  <c r="BF21" i="1"/>
  <c r="BG21" i="1"/>
  <c r="BH21" i="1"/>
  <c r="BI21" i="1"/>
  <c r="AP22" i="1"/>
  <c r="J22" i="1"/>
  <c r="AT22" i="1"/>
  <c r="AS22" i="1"/>
  <c r="AR22" i="1"/>
  <c r="AQ22" i="1"/>
  <c r="Q22" i="1"/>
  <c r="AU22" i="1"/>
  <c r="O22" i="1"/>
  <c r="AV22" i="1"/>
  <c r="AW22" i="1"/>
  <c r="AX22" i="1"/>
  <c r="BA22" i="1"/>
  <c r="S22" i="1"/>
  <c r="K22" i="1"/>
  <c r="BD22" i="1"/>
  <c r="L22" i="1"/>
  <c r="M22" i="1"/>
  <c r="BB22" i="1"/>
  <c r="N22" i="1"/>
  <c r="AY22" i="1"/>
  <c r="AZ22" i="1"/>
  <c r="BC22" i="1"/>
  <c r="BE22" i="1"/>
  <c r="BF22" i="1"/>
  <c r="BG22" i="1"/>
  <c r="BH22" i="1"/>
  <c r="BI22" i="1"/>
  <c r="AP23" i="1"/>
  <c r="J23" i="1"/>
  <c r="AT23" i="1"/>
  <c r="AS23" i="1"/>
  <c r="AR23" i="1"/>
  <c r="AQ23" i="1"/>
  <c r="Q23" i="1"/>
  <c r="AU23" i="1"/>
  <c r="O23" i="1"/>
  <c r="AV23" i="1"/>
  <c r="AW23" i="1"/>
  <c r="AX23" i="1"/>
  <c r="BA23" i="1"/>
  <c r="S23" i="1"/>
  <c r="K23" i="1"/>
  <c r="BD23" i="1"/>
  <c r="L23" i="1"/>
  <c r="M23" i="1"/>
  <c r="BB23" i="1"/>
  <c r="N23" i="1"/>
  <c r="AY23" i="1"/>
  <c r="AZ23" i="1"/>
  <c r="BC23" i="1"/>
  <c r="BE23" i="1"/>
  <c r="BF23" i="1"/>
  <c r="BG23" i="1"/>
  <c r="BH23" i="1"/>
  <c r="BI23" i="1"/>
  <c r="AP24" i="1"/>
  <c r="J24" i="1"/>
  <c r="AT24" i="1"/>
  <c r="AS24" i="1"/>
  <c r="AR24" i="1"/>
  <c r="AQ24" i="1"/>
  <c r="Q24" i="1"/>
  <c r="AU24" i="1"/>
  <c r="O24" i="1"/>
  <c r="AV24" i="1"/>
  <c r="AW24" i="1"/>
  <c r="AX24" i="1"/>
  <c r="BA24" i="1"/>
  <c r="S24" i="1"/>
  <c r="K24" i="1"/>
  <c r="BD24" i="1"/>
  <c r="L24" i="1"/>
  <c r="M24" i="1"/>
  <c r="BB24" i="1"/>
  <c r="N24" i="1"/>
  <c r="AY24" i="1"/>
  <c r="AZ24" i="1"/>
  <c r="BC24" i="1"/>
  <c r="BE24" i="1"/>
  <c r="BF24" i="1"/>
  <c r="BG24" i="1"/>
  <c r="BH24" i="1"/>
  <c r="BI24" i="1"/>
  <c r="AP25" i="1"/>
  <c r="J25" i="1"/>
  <c r="AT25" i="1"/>
  <c r="AS25" i="1"/>
  <c r="AR25" i="1"/>
  <c r="AQ25" i="1"/>
  <c r="Q25" i="1"/>
  <c r="AU25" i="1"/>
  <c r="O25" i="1"/>
  <c r="AV25" i="1"/>
  <c r="AW25" i="1"/>
  <c r="AX25" i="1"/>
  <c r="BA25" i="1"/>
  <c r="S25" i="1"/>
  <c r="K25" i="1"/>
  <c r="BD25" i="1"/>
  <c r="L25" i="1"/>
  <c r="M25" i="1"/>
  <c r="BB25" i="1"/>
  <c r="N25" i="1"/>
  <c r="AY25" i="1"/>
  <c r="AZ25" i="1"/>
  <c r="BC25" i="1"/>
  <c r="BE25" i="1"/>
  <c r="BF25" i="1"/>
  <c r="BG25" i="1"/>
  <c r="BH25" i="1"/>
  <c r="BI25" i="1"/>
  <c r="AP26" i="1"/>
  <c r="J26" i="1"/>
  <c r="AT26" i="1"/>
  <c r="AS26" i="1"/>
  <c r="AR26" i="1"/>
  <c r="AQ26" i="1"/>
  <c r="Q26" i="1"/>
  <c r="AU26" i="1"/>
  <c r="O26" i="1"/>
  <c r="AV26" i="1"/>
  <c r="AW26" i="1"/>
  <c r="AX26" i="1"/>
  <c r="BA26" i="1"/>
  <c r="S26" i="1"/>
  <c r="K26" i="1"/>
  <c r="BD26" i="1"/>
  <c r="L26" i="1"/>
  <c r="M26" i="1"/>
  <c r="BB26" i="1"/>
  <c r="N26" i="1"/>
  <c r="AY26" i="1"/>
  <c r="AZ26" i="1"/>
  <c r="BC26" i="1"/>
  <c r="BE26" i="1"/>
  <c r="BF26" i="1"/>
  <c r="BG26" i="1"/>
  <c r="BH26" i="1"/>
  <c r="BI26" i="1"/>
  <c r="AP27" i="1"/>
  <c r="J27" i="1"/>
  <c r="AT27" i="1"/>
  <c r="AS27" i="1"/>
  <c r="AR27" i="1"/>
  <c r="AQ27" i="1"/>
  <c r="Q27" i="1"/>
  <c r="AU27" i="1"/>
  <c r="O27" i="1"/>
  <c r="AV27" i="1"/>
  <c r="AW27" i="1"/>
  <c r="AX27" i="1"/>
  <c r="BA27" i="1"/>
  <c r="S27" i="1"/>
  <c r="K27" i="1"/>
  <c r="BD27" i="1"/>
  <c r="L27" i="1"/>
  <c r="M27" i="1"/>
  <c r="BB27" i="1"/>
  <c r="N27" i="1"/>
  <c r="AY27" i="1"/>
  <c r="AZ27" i="1"/>
  <c r="BC27" i="1"/>
  <c r="BE27" i="1"/>
  <c r="BF27" i="1"/>
  <c r="BG27" i="1"/>
  <c r="BH27" i="1"/>
  <c r="BI27" i="1"/>
  <c r="AP28" i="1"/>
  <c r="J28" i="1"/>
  <c r="AT28" i="1"/>
  <c r="AS28" i="1"/>
  <c r="AR28" i="1"/>
  <c r="AQ28" i="1"/>
  <c r="Q28" i="1"/>
  <c r="AU28" i="1"/>
  <c r="O28" i="1"/>
  <c r="AV28" i="1"/>
  <c r="AW28" i="1"/>
  <c r="AX28" i="1"/>
  <c r="BA28" i="1"/>
  <c r="S28" i="1"/>
  <c r="K28" i="1"/>
  <c r="BD28" i="1"/>
  <c r="L28" i="1"/>
  <c r="M28" i="1"/>
  <c r="BB28" i="1"/>
  <c r="N28" i="1"/>
  <c r="AY28" i="1"/>
  <c r="AZ28" i="1"/>
  <c r="BC28" i="1"/>
  <c r="BE28" i="1"/>
  <c r="BF28" i="1"/>
  <c r="BG28" i="1"/>
  <c r="BH28" i="1"/>
  <c r="BI28" i="1"/>
  <c r="AP29" i="1"/>
  <c r="J29" i="1"/>
  <c r="AT29" i="1"/>
  <c r="AS29" i="1"/>
  <c r="AR29" i="1"/>
  <c r="AQ29" i="1"/>
  <c r="Q29" i="1"/>
  <c r="AU29" i="1"/>
  <c r="O29" i="1"/>
  <c r="AV29" i="1"/>
  <c r="AW29" i="1"/>
  <c r="AX29" i="1"/>
  <c r="BA29" i="1"/>
  <c r="S29" i="1"/>
  <c r="K29" i="1"/>
  <c r="BD29" i="1"/>
  <c r="L29" i="1"/>
  <c r="M29" i="1"/>
  <c r="BB29" i="1"/>
  <c r="N29" i="1"/>
  <c r="AY29" i="1"/>
  <c r="AZ29" i="1"/>
  <c r="BC29" i="1"/>
  <c r="BE29" i="1"/>
  <c r="BF29" i="1"/>
  <c r="BG29" i="1"/>
  <c r="BH29" i="1"/>
  <c r="BI29" i="1"/>
  <c r="AP30" i="1"/>
  <c r="J30" i="1"/>
  <c r="AT30" i="1"/>
  <c r="AS30" i="1"/>
  <c r="AR30" i="1"/>
  <c r="AQ30" i="1"/>
  <c r="Q30" i="1"/>
  <c r="AU30" i="1"/>
  <c r="O30" i="1"/>
  <c r="AV30" i="1"/>
  <c r="AW30" i="1"/>
  <c r="AX30" i="1"/>
  <c r="BA30" i="1"/>
  <c r="S30" i="1"/>
  <c r="K30" i="1"/>
  <c r="BD30" i="1"/>
  <c r="L30" i="1"/>
  <c r="M30" i="1"/>
  <c r="BB30" i="1"/>
  <c r="N30" i="1"/>
  <c r="AY30" i="1"/>
  <c r="AZ30" i="1"/>
  <c r="BC30" i="1"/>
  <c r="BE30" i="1"/>
  <c r="BF30" i="1"/>
  <c r="BG30" i="1"/>
  <c r="BH30" i="1"/>
  <c r="BI30" i="1"/>
  <c r="AP31" i="1"/>
  <c r="J31" i="1"/>
  <c r="AT31" i="1"/>
  <c r="AS31" i="1"/>
  <c r="AR31" i="1"/>
  <c r="AQ31" i="1"/>
  <c r="Q31" i="1"/>
  <c r="AU31" i="1"/>
  <c r="O31" i="1"/>
  <c r="AV31" i="1"/>
  <c r="AW31" i="1"/>
  <c r="AX31" i="1"/>
  <c r="BA31" i="1"/>
  <c r="S31" i="1"/>
  <c r="K31" i="1"/>
  <c r="BD31" i="1"/>
  <c r="L31" i="1"/>
  <c r="M31" i="1"/>
  <c r="BB31" i="1"/>
  <c r="N31" i="1"/>
  <c r="AY31" i="1"/>
  <c r="AZ31" i="1"/>
  <c r="BC31" i="1"/>
  <c r="BE31" i="1"/>
  <c r="BF31" i="1"/>
  <c r="BG31" i="1"/>
  <c r="BH31" i="1"/>
  <c r="BI31" i="1"/>
  <c r="AP32" i="1"/>
  <c r="J32" i="1"/>
  <c r="AT32" i="1"/>
  <c r="AS32" i="1"/>
  <c r="AR32" i="1"/>
  <c r="AQ32" i="1"/>
  <c r="Q32" i="1"/>
  <c r="AU32" i="1"/>
  <c r="O32" i="1"/>
  <c r="AV32" i="1"/>
  <c r="AW32" i="1"/>
  <c r="AX32" i="1"/>
  <c r="BA32" i="1"/>
  <c r="S32" i="1"/>
  <c r="K32" i="1"/>
  <c r="BD32" i="1"/>
  <c r="L32" i="1"/>
  <c r="M32" i="1"/>
  <c r="BB32" i="1"/>
  <c r="N32" i="1"/>
  <c r="AY32" i="1"/>
  <c r="AZ32" i="1"/>
  <c r="BC32" i="1"/>
  <c r="BE32" i="1"/>
  <c r="BF32" i="1"/>
  <c r="BG32" i="1"/>
  <c r="BH32" i="1"/>
  <c r="BI32" i="1"/>
  <c r="AP33" i="1"/>
  <c r="J33" i="1"/>
  <c r="AT33" i="1"/>
  <c r="AS33" i="1"/>
  <c r="AR33" i="1"/>
  <c r="AQ33" i="1"/>
  <c r="Q33" i="1"/>
  <c r="AU33" i="1"/>
  <c r="O33" i="1"/>
  <c r="AV33" i="1"/>
  <c r="AW33" i="1"/>
  <c r="AX33" i="1"/>
  <c r="BA33" i="1"/>
  <c r="S33" i="1"/>
  <c r="K33" i="1"/>
  <c r="BD33" i="1"/>
  <c r="L33" i="1"/>
  <c r="M33" i="1"/>
  <c r="BB33" i="1"/>
  <c r="N33" i="1"/>
  <c r="AY33" i="1"/>
  <c r="AZ33" i="1"/>
  <c r="BC33" i="1"/>
  <c r="BE33" i="1"/>
  <c r="BF33" i="1"/>
  <c r="BG33" i="1"/>
  <c r="BH33" i="1"/>
  <c r="BI33" i="1"/>
  <c r="AP34" i="1"/>
  <c r="J34" i="1"/>
  <c r="AT34" i="1"/>
  <c r="AS34" i="1"/>
  <c r="AR34" i="1"/>
  <c r="AQ34" i="1"/>
  <c r="Q34" i="1"/>
  <c r="AU34" i="1"/>
  <c r="O34" i="1"/>
  <c r="AV34" i="1"/>
  <c r="AW34" i="1"/>
  <c r="AX34" i="1"/>
  <c r="BA34" i="1"/>
  <c r="S34" i="1"/>
  <c r="K34" i="1"/>
  <c r="BD34" i="1"/>
  <c r="L34" i="1"/>
  <c r="M34" i="1"/>
  <c r="BB34" i="1"/>
  <c r="N34" i="1"/>
  <c r="AY34" i="1"/>
  <c r="AZ34" i="1"/>
  <c r="BC34" i="1"/>
  <c r="BE34" i="1"/>
  <c r="BF34" i="1"/>
  <c r="BG34" i="1"/>
  <c r="BH34" i="1"/>
  <c r="BI34" i="1"/>
  <c r="AP35" i="1"/>
  <c r="J35" i="1"/>
  <c r="AT35" i="1"/>
  <c r="AS35" i="1"/>
  <c r="AR35" i="1"/>
  <c r="AQ35" i="1"/>
  <c r="Q35" i="1"/>
  <c r="AU35" i="1"/>
  <c r="O35" i="1"/>
  <c r="AV35" i="1"/>
  <c r="AW35" i="1"/>
  <c r="AX35" i="1"/>
  <c r="BA35" i="1"/>
  <c r="S35" i="1"/>
  <c r="K35" i="1"/>
  <c r="BD35" i="1"/>
  <c r="L35" i="1"/>
  <c r="M35" i="1"/>
  <c r="BB35" i="1"/>
  <c r="N35" i="1"/>
  <c r="AY35" i="1"/>
  <c r="AZ35" i="1"/>
  <c r="BC35" i="1"/>
  <c r="BE35" i="1"/>
  <c r="BF35" i="1"/>
  <c r="BG35" i="1"/>
  <c r="BH35" i="1"/>
  <c r="BI35" i="1"/>
  <c r="AP36" i="1"/>
  <c r="J36" i="1"/>
  <c r="AT36" i="1"/>
  <c r="AS36" i="1"/>
  <c r="AR36" i="1"/>
  <c r="AQ36" i="1"/>
  <c r="Q36" i="1"/>
  <c r="AU36" i="1"/>
  <c r="O36" i="1"/>
  <c r="AV36" i="1"/>
  <c r="AW36" i="1"/>
  <c r="AX36" i="1"/>
  <c r="BA36" i="1"/>
  <c r="S36" i="1"/>
  <c r="K36" i="1"/>
  <c r="BD36" i="1"/>
  <c r="L36" i="1"/>
  <c r="M36" i="1"/>
  <c r="BB36" i="1"/>
  <c r="N36" i="1"/>
  <c r="AY36" i="1"/>
  <c r="AZ36" i="1"/>
  <c r="BC36" i="1"/>
  <c r="BE36" i="1"/>
  <c r="BF36" i="1"/>
  <c r="BG36" i="1"/>
  <c r="BH36" i="1"/>
  <c r="BI36" i="1"/>
  <c r="AP37" i="1"/>
  <c r="J37" i="1"/>
  <c r="AT37" i="1"/>
  <c r="AS37" i="1"/>
  <c r="AR37" i="1"/>
  <c r="AQ37" i="1"/>
  <c r="Q37" i="1"/>
  <c r="AU37" i="1"/>
  <c r="O37" i="1"/>
  <c r="AV37" i="1"/>
  <c r="AW37" i="1"/>
  <c r="AX37" i="1"/>
  <c r="BA37" i="1"/>
  <c r="S37" i="1"/>
  <c r="K37" i="1"/>
  <c r="BD37" i="1"/>
  <c r="L37" i="1"/>
  <c r="M37" i="1"/>
  <c r="BB37" i="1"/>
  <c r="N37" i="1"/>
  <c r="AY37" i="1"/>
  <c r="AZ37" i="1"/>
  <c r="BC37" i="1"/>
  <c r="BE37" i="1"/>
  <c r="BF37" i="1"/>
  <c r="BG37" i="1"/>
  <c r="BH37" i="1"/>
  <c r="BI37" i="1"/>
  <c r="AP38" i="1"/>
  <c r="J38" i="1"/>
  <c r="AT38" i="1"/>
  <c r="AS38" i="1"/>
  <c r="AR38" i="1"/>
  <c r="AQ38" i="1"/>
  <c r="Q38" i="1"/>
  <c r="AU38" i="1"/>
  <c r="O38" i="1"/>
  <c r="AV38" i="1"/>
  <c r="AW38" i="1"/>
  <c r="AX38" i="1"/>
  <c r="BA38" i="1"/>
  <c r="S38" i="1"/>
  <c r="K38" i="1"/>
  <c r="BD38" i="1"/>
  <c r="L38" i="1"/>
  <c r="M38" i="1"/>
  <c r="BB38" i="1"/>
  <c r="N38" i="1"/>
  <c r="AY38" i="1"/>
  <c r="AZ38" i="1"/>
  <c r="BC38" i="1"/>
  <c r="BE38" i="1"/>
  <c r="BF38" i="1"/>
  <c r="BG38" i="1"/>
  <c r="BH38" i="1"/>
  <c r="BI38" i="1"/>
  <c r="AP39" i="1"/>
  <c r="J39" i="1"/>
  <c r="AT39" i="1"/>
  <c r="AS39" i="1"/>
  <c r="AR39" i="1"/>
  <c r="AQ39" i="1"/>
  <c r="Q39" i="1"/>
  <c r="AU39" i="1"/>
  <c r="O39" i="1"/>
  <c r="AV39" i="1"/>
  <c r="AW39" i="1"/>
  <c r="AX39" i="1"/>
  <c r="BA39" i="1"/>
  <c r="S39" i="1"/>
  <c r="K39" i="1"/>
  <c r="BD39" i="1"/>
  <c r="L39" i="1"/>
  <c r="M39" i="1"/>
  <c r="BB39" i="1"/>
  <c r="N39" i="1"/>
  <c r="AY39" i="1"/>
  <c r="AZ39" i="1"/>
  <c r="BC39" i="1"/>
  <c r="BE39" i="1"/>
  <c r="BF39" i="1"/>
  <c r="BG39" i="1"/>
  <c r="BH39" i="1"/>
  <c r="BI39" i="1"/>
  <c r="AP40" i="1"/>
  <c r="J40" i="1"/>
  <c r="AT40" i="1"/>
  <c r="AS40" i="1"/>
  <c r="AR40" i="1"/>
  <c r="AQ40" i="1"/>
  <c r="Q40" i="1"/>
  <c r="AU40" i="1"/>
  <c r="O40" i="1"/>
  <c r="AV40" i="1"/>
  <c r="AW40" i="1"/>
  <c r="AX40" i="1"/>
  <c r="BA40" i="1"/>
  <c r="S40" i="1"/>
  <c r="K40" i="1"/>
  <c r="BD40" i="1"/>
  <c r="L40" i="1"/>
  <c r="M40" i="1"/>
  <c r="BB40" i="1"/>
  <c r="N40" i="1"/>
  <c r="AY40" i="1"/>
  <c r="AZ40" i="1"/>
  <c r="BC40" i="1"/>
  <c r="BE40" i="1"/>
  <c r="BF40" i="1"/>
  <c r="BG40" i="1"/>
  <c r="BH40" i="1"/>
  <c r="BI40" i="1"/>
  <c r="AP41" i="1"/>
  <c r="J41" i="1"/>
  <c r="AT41" i="1"/>
  <c r="AS41" i="1"/>
  <c r="AR41" i="1"/>
  <c r="AQ41" i="1"/>
  <c r="Q41" i="1"/>
  <c r="AU41" i="1"/>
  <c r="O41" i="1"/>
  <c r="AV41" i="1"/>
  <c r="AW41" i="1"/>
  <c r="AX41" i="1"/>
  <c r="BA41" i="1"/>
  <c r="S41" i="1"/>
  <c r="K41" i="1"/>
  <c r="BD41" i="1"/>
  <c r="L41" i="1"/>
  <c r="M41" i="1"/>
  <c r="BB41" i="1"/>
  <c r="N41" i="1"/>
  <c r="AY41" i="1"/>
  <c r="AZ41" i="1"/>
  <c r="BC41" i="1"/>
  <c r="BE41" i="1"/>
  <c r="BF41" i="1"/>
  <c r="BG41" i="1"/>
  <c r="BH41" i="1"/>
  <c r="BI41" i="1"/>
  <c r="AP42" i="1"/>
  <c r="J42" i="1"/>
  <c r="AT42" i="1"/>
  <c r="AS42" i="1"/>
  <c r="AR42" i="1"/>
  <c r="AQ42" i="1"/>
  <c r="Q42" i="1"/>
  <c r="AU42" i="1"/>
  <c r="O42" i="1"/>
  <c r="AV42" i="1"/>
  <c r="AW42" i="1"/>
  <c r="AX42" i="1"/>
  <c r="BA42" i="1"/>
  <c r="S42" i="1"/>
  <c r="K42" i="1"/>
  <c r="BD42" i="1"/>
  <c r="L42" i="1"/>
  <c r="M42" i="1"/>
  <c r="BB42" i="1"/>
  <c r="N42" i="1"/>
  <c r="AY42" i="1"/>
  <c r="AZ42" i="1"/>
  <c r="BC42" i="1"/>
  <c r="BE42" i="1"/>
  <c r="BF42" i="1"/>
  <c r="BG42" i="1"/>
  <c r="BH42" i="1"/>
  <c r="BI42" i="1"/>
  <c r="AP43" i="1"/>
  <c r="J43" i="1"/>
  <c r="AT43" i="1"/>
  <c r="AS43" i="1"/>
  <c r="AR43" i="1"/>
  <c r="AQ43" i="1"/>
  <c r="Q43" i="1"/>
  <c r="AU43" i="1"/>
  <c r="O43" i="1"/>
  <c r="AV43" i="1"/>
  <c r="AW43" i="1"/>
  <c r="AX43" i="1"/>
  <c r="BA43" i="1"/>
  <c r="S43" i="1"/>
  <c r="K43" i="1"/>
  <c r="BD43" i="1"/>
  <c r="L43" i="1"/>
  <c r="M43" i="1"/>
  <c r="BB43" i="1"/>
  <c r="N43" i="1"/>
  <c r="AY43" i="1"/>
  <c r="AZ43" i="1"/>
  <c r="BC43" i="1"/>
  <c r="BE43" i="1"/>
  <c r="BF43" i="1"/>
  <c r="BG43" i="1"/>
  <c r="BH43" i="1"/>
  <c r="BI43" i="1"/>
  <c r="AP44" i="1"/>
  <c r="J44" i="1"/>
  <c r="AT44" i="1"/>
  <c r="AS44" i="1"/>
  <c r="AR44" i="1"/>
  <c r="AQ44" i="1"/>
  <c r="Q44" i="1"/>
  <c r="AU44" i="1"/>
  <c r="O44" i="1"/>
  <c r="AV44" i="1"/>
  <c r="AW44" i="1"/>
  <c r="AX44" i="1"/>
  <c r="BA44" i="1"/>
  <c r="S44" i="1"/>
  <c r="K44" i="1"/>
  <c r="BD44" i="1"/>
  <c r="L44" i="1"/>
  <c r="M44" i="1"/>
  <c r="BB44" i="1"/>
  <c r="N44" i="1"/>
  <c r="AY44" i="1"/>
  <c r="AZ44" i="1"/>
  <c r="BC44" i="1"/>
  <c r="BE44" i="1"/>
  <c r="BF44" i="1"/>
  <c r="BG44" i="1"/>
  <c r="BH44" i="1"/>
  <c r="BI44" i="1"/>
  <c r="AP45" i="1"/>
  <c r="J45" i="1"/>
  <c r="AT45" i="1"/>
  <c r="AS45" i="1"/>
  <c r="AR45" i="1"/>
  <c r="AQ45" i="1"/>
  <c r="Q45" i="1"/>
  <c r="AU45" i="1"/>
  <c r="O45" i="1"/>
  <c r="AV45" i="1"/>
  <c r="AW45" i="1"/>
  <c r="AX45" i="1"/>
  <c r="BA45" i="1"/>
  <c r="S45" i="1"/>
  <c r="K45" i="1"/>
  <c r="BD45" i="1"/>
  <c r="L45" i="1"/>
  <c r="M45" i="1"/>
  <c r="BB45" i="1"/>
  <c r="N45" i="1"/>
  <c r="AY45" i="1"/>
  <c r="AZ45" i="1"/>
  <c r="BC45" i="1"/>
  <c r="BE45" i="1"/>
  <c r="BF45" i="1"/>
  <c r="BG45" i="1"/>
  <c r="BH45" i="1"/>
  <c r="BI45" i="1"/>
  <c r="AP46" i="1"/>
  <c r="J46" i="1"/>
  <c r="AT46" i="1"/>
  <c r="AS46" i="1"/>
  <c r="AR46" i="1"/>
  <c r="AQ46" i="1"/>
  <c r="Q46" i="1"/>
  <c r="AU46" i="1"/>
  <c r="O46" i="1"/>
  <c r="AV46" i="1"/>
  <c r="AW46" i="1"/>
  <c r="AX46" i="1"/>
  <c r="BA46" i="1"/>
  <c r="S46" i="1"/>
  <c r="K46" i="1"/>
  <c r="BD46" i="1"/>
  <c r="L46" i="1"/>
  <c r="M46" i="1"/>
  <c r="BB46" i="1"/>
  <c r="N46" i="1"/>
  <c r="AY46" i="1"/>
  <c r="AZ46" i="1"/>
  <c r="BC46" i="1"/>
  <c r="BE46" i="1"/>
  <c r="BF46" i="1"/>
  <c r="BG46" i="1"/>
  <c r="BH46" i="1"/>
  <c r="BI46" i="1"/>
  <c r="AP47" i="1"/>
  <c r="J47" i="1"/>
  <c r="AT47" i="1"/>
  <c r="AS47" i="1"/>
  <c r="AR47" i="1"/>
  <c r="AQ47" i="1"/>
  <c r="Q47" i="1"/>
  <c r="AU47" i="1"/>
  <c r="O47" i="1"/>
  <c r="AV47" i="1"/>
  <c r="AW47" i="1"/>
  <c r="AX47" i="1"/>
  <c r="BA47" i="1"/>
  <c r="S47" i="1"/>
  <c r="K47" i="1"/>
  <c r="BD47" i="1"/>
  <c r="L47" i="1"/>
  <c r="M47" i="1"/>
  <c r="BB47" i="1"/>
  <c r="N47" i="1"/>
  <c r="AY47" i="1"/>
  <c r="AZ47" i="1"/>
  <c r="BC47" i="1"/>
  <c r="BE47" i="1"/>
  <c r="BF47" i="1"/>
  <c r="BG47" i="1"/>
  <c r="BH47" i="1"/>
  <c r="BI47" i="1"/>
  <c r="AP48" i="1"/>
  <c r="J48" i="1"/>
  <c r="AT48" i="1"/>
  <c r="AS48" i="1"/>
  <c r="AR48" i="1"/>
  <c r="AQ48" i="1"/>
  <c r="Q48" i="1"/>
  <c r="AU48" i="1"/>
  <c r="O48" i="1"/>
  <c r="AV48" i="1"/>
  <c r="AW48" i="1"/>
  <c r="AX48" i="1"/>
  <c r="BA48" i="1"/>
  <c r="S48" i="1"/>
  <c r="K48" i="1"/>
  <c r="BD48" i="1"/>
  <c r="L48" i="1"/>
  <c r="M48" i="1"/>
  <c r="BB48" i="1"/>
  <c r="N48" i="1"/>
  <c r="AY48" i="1"/>
  <c r="AZ48" i="1"/>
  <c r="BC48" i="1"/>
  <c r="BE48" i="1"/>
  <c r="BF48" i="1"/>
  <c r="BG48" i="1"/>
  <c r="BH48" i="1"/>
  <c r="BI48" i="1"/>
  <c r="AP49" i="1"/>
  <c r="J49" i="1"/>
  <c r="AT49" i="1"/>
  <c r="AS49" i="1"/>
  <c r="AR49" i="1"/>
  <c r="AQ49" i="1"/>
  <c r="Q49" i="1"/>
  <c r="AU49" i="1"/>
  <c r="O49" i="1"/>
  <c r="AV49" i="1"/>
  <c r="AW49" i="1"/>
  <c r="AX49" i="1"/>
  <c r="BA49" i="1"/>
  <c r="S49" i="1"/>
  <c r="K49" i="1"/>
  <c r="BD49" i="1"/>
  <c r="L49" i="1"/>
  <c r="M49" i="1"/>
  <c r="BB49" i="1"/>
  <c r="N49" i="1"/>
  <c r="AY49" i="1"/>
  <c r="AZ49" i="1"/>
  <c r="BC49" i="1"/>
  <c r="BE49" i="1"/>
  <c r="BF49" i="1"/>
  <c r="BG49" i="1"/>
  <c r="BH49" i="1"/>
  <c r="BI49" i="1"/>
  <c r="AP50" i="1"/>
  <c r="J50" i="1"/>
  <c r="AT50" i="1"/>
  <c r="AS50" i="1"/>
  <c r="AR50" i="1"/>
  <c r="AQ50" i="1"/>
  <c r="Q50" i="1"/>
  <c r="AU50" i="1"/>
  <c r="O50" i="1"/>
  <c r="AV50" i="1"/>
  <c r="AW50" i="1"/>
  <c r="AX50" i="1"/>
  <c r="BA50" i="1"/>
  <c r="S50" i="1"/>
  <c r="K50" i="1"/>
  <c r="BD50" i="1"/>
  <c r="L50" i="1"/>
  <c r="M50" i="1"/>
  <c r="BB50" i="1"/>
  <c r="N50" i="1"/>
  <c r="AY50" i="1"/>
  <c r="AZ50" i="1"/>
  <c r="BC50" i="1"/>
  <c r="BE50" i="1"/>
  <c r="BF50" i="1"/>
  <c r="BG50" i="1"/>
  <c r="BH50" i="1"/>
  <c r="BI50" i="1"/>
  <c r="AP51" i="1"/>
  <c r="J51" i="1"/>
  <c r="AT51" i="1"/>
  <c r="AS51" i="1"/>
  <c r="AR51" i="1"/>
  <c r="AQ51" i="1"/>
  <c r="Q51" i="1"/>
  <c r="AU51" i="1"/>
  <c r="O51" i="1"/>
  <c r="AV51" i="1"/>
  <c r="AW51" i="1"/>
  <c r="AX51" i="1"/>
  <c r="BA51" i="1"/>
  <c r="S51" i="1"/>
  <c r="K51" i="1"/>
  <c r="BD51" i="1"/>
  <c r="L51" i="1"/>
  <c r="M51" i="1"/>
  <c r="BB51" i="1"/>
  <c r="N51" i="1"/>
  <c r="AY51" i="1"/>
  <c r="AZ51" i="1"/>
  <c r="BC51" i="1"/>
  <c r="BE51" i="1"/>
  <c r="BF51" i="1"/>
  <c r="BG51" i="1"/>
  <c r="BH51" i="1"/>
  <c r="BI51" i="1"/>
  <c r="AP52" i="1"/>
  <c r="J52" i="1"/>
  <c r="AT52" i="1"/>
  <c r="AS52" i="1"/>
  <c r="AR52" i="1"/>
  <c r="AQ52" i="1"/>
  <c r="Q52" i="1"/>
  <c r="AU52" i="1"/>
  <c r="O52" i="1"/>
  <c r="AV52" i="1"/>
  <c r="AW52" i="1"/>
  <c r="AX52" i="1"/>
  <c r="BA52" i="1"/>
  <c r="S52" i="1"/>
  <c r="K52" i="1"/>
  <c r="BD52" i="1"/>
  <c r="L52" i="1"/>
  <c r="M52" i="1"/>
  <c r="BB52" i="1"/>
  <c r="N52" i="1"/>
  <c r="AY52" i="1"/>
  <c r="AZ52" i="1"/>
  <c r="BC52" i="1"/>
  <c r="BE52" i="1"/>
  <c r="BF52" i="1"/>
  <c r="BG52" i="1"/>
  <c r="BH52" i="1"/>
  <c r="BI52" i="1"/>
  <c r="AP53" i="1"/>
  <c r="J53" i="1"/>
  <c r="AT53" i="1"/>
  <c r="AS53" i="1"/>
  <c r="AR53" i="1"/>
  <c r="AQ53" i="1"/>
  <c r="Q53" i="1"/>
  <c r="AU53" i="1"/>
  <c r="O53" i="1"/>
  <c r="AV53" i="1"/>
  <c r="AW53" i="1"/>
  <c r="AX53" i="1"/>
  <c r="BA53" i="1"/>
  <c r="S53" i="1"/>
  <c r="K53" i="1"/>
  <c r="BD53" i="1"/>
  <c r="L53" i="1"/>
  <c r="M53" i="1"/>
  <c r="BB53" i="1"/>
  <c r="N53" i="1"/>
  <c r="AY53" i="1"/>
  <c r="AZ53" i="1"/>
  <c r="BC53" i="1"/>
  <c r="BE53" i="1"/>
  <c r="BF53" i="1"/>
  <c r="BG53" i="1"/>
  <c r="BH53" i="1"/>
  <c r="BI53" i="1"/>
  <c r="AP54" i="1"/>
  <c r="J54" i="1"/>
  <c r="AT54" i="1"/>
  <c r="AS54" i="1"/>
  <c r="AR54" i="1"/>
  <c r="AQ54" i="1"/>
  <c r="Q54" i="1"/>
  <c r="AU54" i="1"/>
  <c r="O54" i="1"/>
  <c r="AV54" i="1"/>
  <c r="AW54" i="1"/>
  <c r="AX54" i="1"/>
  <c r="BA54" i="1"/>
  <c r="S54" i="1"/>
  <c r="K54" i="1"/>
  <c r="BD54" i="1"/>
  <c r="L54" i="1"/>
  <c r="M54" i="1"/>
  <c r="BB54" i="1"/>
  <c r="N54" i="1"/>
  <c r="AY54" i="1"/>
  <c r="AZ54" i="1"/>
  <c r="BC54" i="1"/>
  <c r="BE54" i="1"/>
  <c r="BF54" i="1"/>
  <c r="BG54" i="1"/>
  <c r="BH54" i="1"/>
  <c r="BI54" i="1"/>
  <c r="AP55" i="1"/>
  <c r="J55" i="1"/>
  <c r="AT55" i="1"/>
  <c r="AS55" i="1"/>
  <c r="AR55" i="1"/>
  <c r="AQ55" i="1"/>
  <c r="Q55" i="1"/>
  <c r="AU55" i="1"/>
  <c r="O55" i="1"/>
  <c r="AV55" i="1"/>
  <c r="AW55" i="1"/>
  <c r="AX55" i="1"/>
  <c r="BA55" i="1"/>
  <c r="S55" i="1"/>
  <c r="K55" i="1"/>
  <c r="BD55" i="1"/>
  <c r="L55" i="1"/>
  <c r="M55" i="1"/>
  <c r="BB55" i="1"/>
  <c r="N55" i="1"/>
  <c r="AY55" i="1"/>
  <c r="AZ55" i="1"/>
  <c r="BC55" i="1"/>
  <c r="BE55" i="1"/>
  <c r="BF55" i="1"/>
  <c r="BG55" i="1"/>
  <c r="BH55" i="1"/>
  <c r="BI55" i="1"/>
  <c r="AP56" i="1"/>
  <c r="J56" i="1"/>
  <c r="AT56" i="1"/>
  <c r="AS56" i="1"/>
  <c r="AR56" i="1"/>
  <c r="AQ56" i="1"/>
  <c r="Q56" i="1"/>
  <c r="AU56" i="1"/>
  <c r="O56" i="1"/>
  <c r="AV56" i="1"/>
  <c r="AW56" i="1"/>
  <c r="AX56" i="1"/>
  <c r="BA56" i="1"/>
  <c r="S56" i="1"/>
  <c r="K56" i="1"/>
  <c r="BD56" i="1"/>
  <c r="L56" i="1"/>
  <c r="M56" i="1"/>
  <c r="BB56" i="1"/>
  <c r="N56" i="1"/>
  <c r="AY56" i="1"/>
  <c r="AZ56" i="1"/>
  <c r="BC56" i="1"/>
  <c r="BE56" i="1"/>
  <c r="BF56" i="1"/>
  <c r="BG56" i="1"/>
  <c r="BH56" i="1"/>
  <c r="BI56" i="1"/>
  <c r="AP57" i="1"/>
  <c r="J57" i="1"/>
  <c r="AT57" i="1"/>
  <c r="AS57" i="1"/>
  <c r="AR57" i="1"/>
  <c r="AQ57" i="1"/>
  <c r="Q57" i="1"/>
  <c r="AU57" i="1"/>
  <c r="O57" i="1"/>
  <c r="AV57" i="1"/>
  <c r="AW57" i="1"/>
  <c r="AX57" i="1"/>
  <c r="BA57" i="1"/>
  <c r="S57" i="1"/>
  <c r="K57" i="1"/>
  <c r="BD57" i="1"/>
  <c r="L57" i="1"/>
  <c r="M57" i="1"/>
  <c r="BB57" i="1"/>
  <c r="N57" i="1"/>
  <c r="AY57" i="1"/>
  <c r="AZ57" i="1"/>
  <c r="BC57" i="1"/>
  <c r="BE57" i="1"/>
  <c r="BF57" i="1"/>
  <c r="BG57" i="1"/>
  <c r="BH57" i="1"/>
  <c r="BI57" i="1"/>
  <c r="AP58" i="1"/>
  <c r="J58" i="1"/>
  <c r="AT58" i="1"/>
  <c r="AS58" i="1"/>
  <c r="AR58" i="1"/>
  <c r="AQ58" i="1"/>
  <c r="Q58" i="1"/>
  <c r="AU58" i="1"/>
  <c r="O58" i="1"/>
  <c r="AV58" i="1"/>
  <c r="AW58" i="1"/>
  <c r="AX58" i="1"/>
  <c r="BA58" i="1"/>
  <c r="S58" i="1"/>
  <c r="K58" i="1"/>
  <c r="BD58" i="1"/>
  <c r="L58" i="1"/>
  <c r="M58" i="1"/>
  <c r="BB58" i="1"/>
  <c r="N58" i="1"/>
  <c r="AY58" i="1"/>
  <c r="AZ58" i="1"/>
  <c r="BC58" i="1"/>
  <c r="BE58" i="1"/>
  <c r="BF58" i="1"/>
  <c r="BG58" i="1"/>
  <c r="BH58" i="1"/>
  <c r="BI58" i="1"/>
  <c r="AP59" i="1"/>
  <c r="J59" i="1"/>
  <c r="AT59" i="1"/>
  <c r="AS59" i="1"/>
  <c r="AR59" i="1"/>
  <c r="AQ59" i="1"/>
  <c r="Q59" i="1"/>
  <c r="AU59" i="1"/>
  <c r="O59" i="1"/>
  <c r="AV59" i="1"/>
  <c r="AW59" i="1"/>
  <c r="AX59" i="1"/>
  <c r="BA59" i="1"/>
  <c r="S59" i="1"/>
  <c r="K59" i="1"/>
  <c r="BD59" i="1"/>
  <c r="L59" i="1"/>
  <c r="M59" i="1"/>
  <c r="BB59" i="1"/>
  <c r="N59" i="1"/>
  <c r="AY59" i="1"/>
  <c r="AZ59" i="1"/>
  <c r="BC59" i="1"/>
  <c r="BE59" i="1"/>
  <c r="BF59" i="1"/>
  <c r="BG59" i="1"/>
  <c r="BH59" i="1"/>
  <c r="BI59" i="1"/>
  <c r="AP60" i="1"/>
  <c r="J60" i="1"/>
  <c r="AT60" i="1"/>
  <c r="AS60" i="1"/>
  <c r="AR60" i="1"/>
  <c r="AQ60" i="1"/>
  <c r="Q60" i="1"/>
  <c r="AU60" i="1"/>
  <c r="O60" i="1"/>
  <c r="AV60" i="1"/>
  <c r="AW60" i="1"/>
  <c r="AX60" i="1"/>
  <c r="BA60" i="1"/>
  <c r="S60" i="1"/>
  <c r="K60" i="1"/>
  <c r="BD60" i="1"/>
  <c r="L60" i="1"/>
  <c r="M60" i="1"/>
  <c r="BB60" i="1"/>
  <c r="N60" i="1"/>
  <c r="AY60" i="1"/>
  <c r="AZ60" i="1"/>
  <c r="BC60" i="1"/>
  <c r="BE60" i="1"/>
  <c r="BF60" i="1"/>
  <c r="BG60" i="1"/>
  <c r="BH60" i="1"/>
  <c r="BI60" i="1"/>
  <c r="AP61" i="1"/>
  <c r="J61" i="1"/>
  <c r="AT61" i="1"/>
  <c r="AS61" i="1"/>
  <c r="AR61" i="1"/>
  <c r="AQ61" i="1"/>
  <c r="Q61" i="1"/>
  <c r="AU61" i="1"/>
  <c r="O61" i="1"/>
  <c r="AV61" i="1"/>
  <c r="AW61" i="1"/>
  <c r="AX61" i="1"/>
  <c r="BA61" i="1"/>
  <c r="S61" i="1"/>
  <c r="K61" i="1"/>
  <c r="BD61" i="1"/>
  <c r="L61" i="1"/>
  <c r="M61" i="1"/>
  <c r="BB61" i="1"/>
  <c r="N61" i="1"/>
  <c r="AY61" i="1"/>
  <c r="AZ61" i="1"/>
  <c r="BC61" i="1"/>
  <c r="BE61" i="1"/>
  <c r="BF61" i="1"/>
  <c r="BG61" i="1"/>
  <c r="BH61" i="1"/>
  <c r="BI61" i="1"/>
  <c r="AP62" i="1"/>
  <c r="J62" i="1"/>
  <c r="AT62" i="1"/>
  <c r="AS62" i="1"/>
  <c r="AR62" i="1"/>
  <c r="AQ62" i="1"/>
  <c r="Q62" i="1"/>
  <c r="AU62" i="1"/>
  <c r="O62" i="1"/>
  <c r="AV62" i="1"/>
  <c r="AW62" i="1"/>
  <c r="AX62" i="1"/>
  <c r="BA62" i="1"/>
  <c r="S62" i="1"/>
  <c r="K62" i="1"/>
  <c r="BD62" i="1"/>
  <c r="L62" i="1"/>
  <c r="M62" i="1"/>
  <c r="BB62" i="1"/>
  <c r="N62" i="1"/>
  <c r="AY62" i="1"/>
  <c r="AZ62" i="1"/>
  <c r="BC62" i="1"/>
  <c r="BE62" i="1"/>
  <c r="BF62" i="1"/>
  <c r="BG62" i="1"/>
  <c r="BH62" i="1"/>
  <c r="BI62" i="1"/>
  <c r="AP63" i="1"/>
  <c r="J63" i="1"/>
  <c r="AT63" i="1"/>
  <c r="AS63" i="1"/>
  <c r="AR63" i="1"/>
  <c r="AQ63" i="1"/>
  <c r="Q63" i="1"/>
  <c r="AU63" i="1"/>
  <c r="O63" i="1"/>
  <c r="AV63" i="1"/>
  <c r="AW63" i="1"/>
  <c r="AX63" i="1"/>
  <c r="BA63" i="1"/>
  <c r="S63" i="1"/>
  <c r="K63" i="1"/>
  <c r="BD63" i="1"/>
  <c r="L63" i="1"/>
  <c r="M63" i="1"/>
  <c r="BB63" i="1"/>
  <c r="N63" i="1"/>
  <c r="AY63" i="1"/>
  <c r="AZ63" i="1"/>
  <c r="BC63" i="1"/>
  <c r="BE63" i="1"/>
  <c r="BF63" i="1"/>
  <c r="BG63" i="1"/>
  <c r="BH63" i="1"/>
  <c r="BI63" i="1"/>
  <c r="AP64" i="1"/>
  <c r="J64" i="1"/>
  <c r="AT64" i="1"/>
  <c r="AS64" i="1"/>
  <c r="AR64" i="1"/>
  <c r="AQ64" i="1"/>
  <c r="Q64" i="1"/>
  <c r="AU64" i="1"/>
  <c r="O64" i="1"/>
  <c r="AV64" i="1"/>
  <c r="AW64" i="1"/>
  <c r="AX64" i="1"/>
  <c r="BA64" i="1"/>
  <c r="S64" i="1"/>
  <c r="K64" i="1"/>
  <c r="BD64" i="1"/>
  <c r="L64" i="1"/>
  <c r="M64" i="1"/>
  <c r="BB64" i="1"/>
  <c r="N64" i="1"/>
  <c r="AY64" i="1"/>
  <c r="AZ64" i="1"/>
  <c r="BC64" i="1"/>
  <c r="BE64" i="1"/>
  <c r="BF64" i="1"/>
  <c r="BG64" i="1"/>
  <c r="BH64" i="1"/>
  <c r="BI64" i="1"/>
  <c r="AP65" i="1"/>
  <c r="J65" i="1"/>
  <c r="AT65" i="1"/>
  <c r="AS65" i="1"/>
  <c r="AR65" i="1"/>
  <c r="AQ65" i="1"/>
  <c r="Q65" i="1"/>
  <c r="AU65" i="1"/>
  <c r="O65" i="1"/>
  <c r="AV65" i="1"/>
  <c r="AW65" i="1"/>
  <c r="AX65" i="1"/>
  <c r="BA65" i="1"/>
  <c r="S65" i="1"/>
  <c r="K65" i="1"/>
  <c r="BD65" i="1"/>
  <c r="L65" i="1"/>
  <c r="M65" i="1"/>
  <c r="BB65" i="1"/>
  <c r="N65" i="1"/>
  <c r="AY65" i="1"/>
  <c r="AZ65" i="1"/>
  <c r="BC65" i="1"/>
  <c r="BE65" i="1"/>
  <c r="BF65" i="1"/>
  <c r="BG65" i="1"/>
  <c r="BH65" i="1"/>
  <c r="BI65" i="1"/>
  <c r="AP66" i="1"/>
  <c r="J66" i="1"/>
  <c r="AT66" i="1"/>
  <c r="AS66" i="1"/>
  <c r="AR66" i="1"/>
  <c r="AQ66" i="1"/>
  <c r="Q66" i="1"/>
  <c r="AU66" i="1"/>
  <c r="O66" i="1"/>
  <c r="AV66" i="1"/>
  <c r="AW66" i="1"/>
  <c r="AX66" i="1"/>
  <c r="BA66" i="1"/>
  <c r="S66" i="1"/>
  <c r="K66" i="1"/>
  <c r="BD66" i="1"/>
  <c r="L66" i="1"/>
  <c r="M66" i="1"/>
  <c r="BB66" i="1"/>
  <c r="N66" i="1"/>
  <c r="AY66" i="1"/>
  <c r="AZ66" i="1"/>
  <c r="BC66" i="1"/>
  <c r="BE66" i="1"/>
  <c r="BF66" i="1"/>
  <c r="BG66" i="1"/>
  <c r="BH66" i="1"/>
  <c r="BI66" i="1"/>
  <c r="AP67" i="1"/>
  <c r="J67" i="1"/>
  <c r="AT67" i="1"/>
  <c r="AS67" i="1"/>
  <c r="AR67" i="1"/>
  <c r="AQ67" i="1"/>
  <c r="Q67" i="1"/>
  <c r="AU67" i="1"/>
  <c r="O67" i="1"/>
  <c r="AV67" i="1"/>
  <c r="AW67" i="1"/>
  <c r="AX67" i="1"/>
  <c r="BA67" i="1"/>
  <c r="S67" i="1"/>
  <c r="K67" i="1"/>
  <c r="BD67" i="1"/>
  <c r="L67" i="1"/>
  <c r="M67" i="1"/>
  <c r="BB67" i="1"/>
  <c r="N67" i="1"/>
  <c r="AY67" i="1"/>
  <c r="AZ67" i="1"/>
  <c r="BC67" i="1"/>
  <c r="BE67" i="1"/>
  <c r="BF67" i="1"/>
  <c r="BG67" i="1"/>
  <c r="BH67" i="1"/>
  <c r="BI67" i="1"/>
  <c r="AP68" i="1"/>
  <c r="J68" i="1"/>
  <c r="AT68" i="1"/>
  <c r="AS68" i="1"/>
  <c r="AR68" i="1"/>
  <c r="AQ68" i="1"/>
  <c r="Q68" i="1"/>
  <c r="AU68" i="1"/>
  <c r="O68" i="1"/>
  <c r="AV68" i="1"/>
  <c r="AW68" i="1"/>
  <c r="AX68" i="1"/>
  <c r="BA68" i="1"/>
  <c r="S68" i="1"/>
  <c r="K68" i="1"/>
  <c r="BD68" i="1"/>
  <c r="L68" i="1"/>
  <c r="M68" i="1"/>
  <c r="BB68" i="1"/>
  <c r="N68" i="1"/>
  <c r="AY68" i="1"/>
  <c r="AZ68" i="1"/>
  <c r="BC68" i="1"/>
  <c r="BE68" i="1"/>
  <c r="BF68" i="1"/>
  <c r="BG68" i="1"/>
  <c r="BH68" i="1"/>
  <c r="BI68" i="1"/>
  <c r="AP69" i="1"/>
  <c r="J69" i="1"/>
  <c r="AT69" i="1"/>
  <c r="AS69" i="1"/>
  <c r="AR69" i="1"/>
  <c r="AQ69" i="1"/>
  <c r="Q69" i="1"/>
  <c r="AU69" i="1"/>
  <c r="O69" i="1"/>
  <c r="AV69" i="1"/>
  <c r="AW69" i="1"/>
  <c r="AX69" i="1"/>
  <c r="BA69" i="1"/>
  <c r="S69" i="1"/>
  <c r="K69" i="1"/>
  <c r="BD69" i="1"/>
  <c r="L69" i="1"/>
  <c r="M69" i="1"/>
  <c r="BB69" i="1"/>
  <c r="N69" i="1"/>
  <c r="AY69" i="1"/>
  <c r="AZ69" i="1"/>
  <c r="BC69" i="1"/>
  <c r="BE69" i="1"/>
  <c r="BF69" i="1"/>
  <c r="BG69" i="1"/>
  <c r="BH69" i="1"/>
  <c r="BI69" i="1"/>
  <c r="AP70" i="1"/>
  <c r="J70" i="1"/>
  <c r="AT70" i="1"/>
  <c r="AS70" i="1"/>
  <c r="AR70" i="1"/>
  <c r="AQ70" i="1"/>
  <c r="Q70" i="1"/>
  <c r="AU70" i="1"/>
  <c r="O70" i="1"/>
  <c r="AV70" i="1"/>
  <c r="AW70" i="1"/>
  <c r="AX70" i="1"/>
  <c r="BA70" i="1"/>
  <c r="S70" i="1"/>
  <c r="K70" i="1"/>
  <c r="BD70" i="1"/>
  <c r="L70" i="1"/>
  <c r="M70" i="1"/>
  <c r="BB70" i="1"/>
  <c r="N70" i="1"/>
  <c r="AY70" i="1"/>
  <c r="AZ70" i="1"/>
  <c r="BC70" i="1"/>
  <c r="BE70" i="1"/>
  <c r="BF70" i="1"/>
  <c r="BG70" i="1"/>
  <c r="BH70" i="1"/>
  <c r="BI70" i="1"/>
  <c r="AP71" i="1"/>
  <c r="J71" i="1"/>
  <c r="AT71" i="1"/>
  <c r="AS71" i="1"/>
  <c r="AR71" i="1"/>
  <c r="AQ71" i="1"/>
  <c r="Q71" i="1"/>
  <c r="AU71" i="1"/>
  <c r="O71" i="1"/>
  <c r="AV71" i="1"/>
  <c r="AW71" i="1"/>
  <c r="AX71" i="1"/>
  <c r="BA71" i="1"/>
  <c r="S71" i="1"/>
  <c r="K71" i="1"/>
  <c r="BD71" i="1"/>
  <c r="L71" i="1"/>
  <c r="M71" i="1"/>
  <c r="BB71" i="1"/>
  <c r="N71" i="1"/>
  <c r="AY71" i="1"/>
  <c r="AZ71" i="1"/>
  <c r="BC71" i="1"/>
  <c r="BE71" i="1"/>
  <c r="BF71" i="1"/>
  <c r="BG71" i="1"/>
  <c r="BH71" i="1"/>
  <c r="BI71" i="1"/>
  <c r="AP72" i="1"/>
  <c r="J72" i="1"/>
  <c r="AT72" i="1"/>
  <c r="AS72" i="1"/>
  <c r="AR72" i="1"/>
  <c r="AQ72" i="1"/>
  <c r="Q72" i="1"/>
  <c r="AU72" i="1"/>
  <c r="O72" i="1"/>
  <c r="AV72" i="1"/>
  <c r="AW72" i="1"/>
  <c r="AX72" i="1"/>
  <c r="BA72" i="1"/>
  <c r="S72" i="1"/>
  <c r="K72" i="1"/>
  <c r="BD72" i="1"/>
  <c r="L72" i="1"/>
  <c r="M72" i="1"/>
  <c r="BB72" i="1"/>
  <c r="N72" i="1"/>
  <c r="AY72" i="1"/>
  <c r="AZ72" i="1"/>
  <c r="BC72" i="1"/>
  <c r="BE72" i="1"/>
  <c r="BF72" i="1"/>
  <c r="BG72" i="1"/>
  <c r="BH72" i="1"/>
  <c r="BI72" i="1"/>
  <c r="AP73" i="1"/>
  <c r="J73" i="1"/>
  <c r="AT73" i="1"/>
  <c r="AS73" i="1"/>
  <c r="AR73" i="1"/>
  <c r="AQ73" i="1"/>
  <c r="Q73" i="1"/>
  <c r="AU73" i="1"/>
  <c r="O73" i="1"/>
  <c r="AV73" i="1"/>
  <c r="AW73" i="1"/>
  <c r="AX73" i="1"/>
  <c r="BA73" i="1"/>
  <c r="S73" i="1"/>
  <c r="K73" i="1"/>
  <c r="BD73" i="1"/>
  <c r="L73" i="1"/>
  <c r="M73" i="1"/>
  <c r="BB73" i="1"/>
  <c r="N73" i="1"/>
  <c r="AY73" i="1"/>
  <c r="AZ73" i="1"/>
  <c r="BC73" i="1"/>
  <c r="BE73" i="1"/>
  <c r="BF73" i="1"/>
  <c r="BG73" i="1"/>
  <c r="BH73" i="1"/>
  <c r="BI73" i="1"/>
  <c r="AP74" i="1"/>
  <c r="J74" i="1"/>
  <c r="AT74" i="1"/>
  <c r="AS74" i="1"/>
  <c r="AR74" i="1"/>
  <c r="AQ74" i="1"/>
  <c r="Q74" i="1"/>
  <c r="AU74" i="1"/>
  <c r="O74" i="1"/>
  <c r="AV74" i="1"/>
  <c r="AW74" i="1"/>
  <c r="AX74" i="1"/>
  <c r="BA74" i="1"/>
  <c r="S74" i="1"/>
  <c r="K74" i="1"/>
  <c r="BD74" i="1"/>
  <c r="L74" i="1"/>
  <c r="M74" i="1"/>
  <c r="BB74" i="1"/>
  <c r="N74" i="1"/>
  <c r="AY74" i="1"/>
  <c r="AZ74" i="1"/>
  <c r="BC74" i="1"/>
  <c r="BE74" i="1"/>
  <c r="BF74" i="1"/>
  <c r="BG74" i="1"/>
  <c r="BH74" i="1"/>
  <c r="BI74" i="1"/>
  <c r="AP75" i="1"/>
  <c r="J75" i="1"/>
  <c r="AT75" i="1"/>
  <c r="AS75" i="1"/>
  <c r="AR75" i="1"/>
  <c r="AQ75" i="1"/>
  <c r="Q75" i="1"/>
  <c r="AU75" i="1"/>
  <c r="O75" i="1"/>
  <c r="AV75" i="1"/>
  <c r="AW75" i="1"/>
  <c r="AX75" i="1"/>
  <c r="BA75" i="1"/>
  <c r="S75" i="1"/>
  <c r="K75" i="1"/>
  <c r="BD75" i="1"/>
  <c r="L75" i="1"/>
  <c r="M75" i="1"/>
  <c r="BB75" i="1"/>
  <c r="N75" i="1"/>
  <c r="AY75" i="1"/>
  <c r="AZ75" i="1"/>
  <c r="BC75" i="1"/>
  <c r="BE75" i="1"/>
  <c r="BF75" i="1"/>
  <c r="BG75" i="1"/>
  <c r="BH75" i="1"/>
  <c r="BI75" i="1"/>
  <c r="AP76" i="1"/>
  <c r="J76" i="1"/>
  <c r="AT76" i="1"/>
  <c r="AS76" i="1"/>
  <c r="AR76" i="1"/>
  <c r="AQ76" i="1"/>
  <c r="Q76" i="1"/>
  <c r="AU76" i="1"/>
  <c r="O76" i="1"/>
  <c r="AV76" i="1"/>
  <c r="AW76" i="1"/>
  <c r="AX76" i="1"/>
  <c r="BA76" i="1"/>
  <c r="S76" i="1"/>
  <c r="K76" i="1"/>
  <c r="BD76" i="1"/>
  <c r="L76" i="1"/>
  <c r="M76" i="1"/>
  <c r="BB76" i="1"/>
  <c r="N76" i="1"/>
  <c r="AY76" i="1"/>
  <c r="AZ76" i="1"/>
  <c r="BC76" i="1"/>
  <c r="BE76" i="1"/>
  <c r="BF76" i="1"/>
  <c r="BG76" i="1"/>
  <c r="BH76" i="1"/>
  <c r="BI76" i="1"/>
  <c r="AP77" i="1"/>
  <c r="J77" i="1"/>
  <c r="AT77" i="1"/>
  <c r="AS77" i="1"/>
  <c r="AR77" i="1"/>
  <c r="AQ77" i="1"/>
  <c r="Q77" i="1"/>
  <c r="AU77" i="1"/>
  <c r="O77" i="1"/>
  <c r="AV77" i="1"/>
  <c r="AW77" i="1"/>
  <c r="AX77" i="1"/>
  <c r="BA77" i="1"/>
  <c r="S77" i="1"/>
  <c r="K77" i="1"/>
  <c r="BD77" i="1"/>
  <c r="L77" i="1"/>
  <c r="M77" i="1"/>
  <c r="BB77" i="1"/>
  <c r="N77" i="1"/>
  <c r="AY77" i="1"/>
  <c r="AZ77" i="1"/>
  <c r="BC77" i="1"/>
  <c r="BE77" i="1"/>
  <c r="BF77" i="1"/>
  <c r="BG77" i="1"/>
  <c r="BH77" i="1"/>
  <c r="BI77" i="1"/>
  <c r="AP78" i="1"/>
  <c r="J78" i="1"/>
  <c r="AT78" i="1"/>
  <c r="AS78" i="1"/>
  <c r="AR78" i="1"/>
  <c r="AQ78" i="1"/>
  <c r="Q78" i="1"/>
  <c r="AU78" i="1"/>
  <c r="O78" i="1"/>
  <c r="AV78" i="1"/>
  <c r="AW78" i="1"/>
  <c r="AX78" i="1"/>
  <c r="BA78" i="1"/>
  <c r="S78" i="1"/>
  <c r="K78" i="1"/>
  <c r="BD78" i="1"/>
  <c r="L78" i="1"/>
  <c r="M78" i="1"/>
  <c r="BB78" i="1"/>
  <c r="N78" i="1"/>
  <c r="AY78" i="1"/>
  <c r="AZ78" i="1"/>
  <c r="BC78" i="1"/>
  <c r="BE78" i="1"/>
  <c r="BF78" i="1"/>
  <c r="BG78" i="1"/>
  <c r="BH78" i="1"/>
  <c r="BI78" i="1"/>
</calcChain>
</file>

<file path=xl/sharedStrings.xml><?xml version="1.0" encoding="utf-8"?>
<sst xmlns="http://schemas.openxmlformats.org/spreadsheetml/2006/main" count="741" uniqueCount="157">
  <si>
    <t>OPEN 6.1.4</t>
  </si>
  <si>
    <t>Thr Nov 17 2016 07:45:32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</si>
  <si>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</si>
  <si>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</si>
  <si>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</si>
  <si>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</si>
  <si>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</si>
  <si>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</si>
  <si>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</si>
  <si>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/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</si>
  <si>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</si>
  <si>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</si>
  <si>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</si>
  <si>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</si>
  <si>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</si>
  <si>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</si>
  <si>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</si>
  <si>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</si>
  <si>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</si>
  <si>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</si>
  <si>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</si>
  <si>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</si>
  <si>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</si>
  <si>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</si>
  <si>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</si>
  <si>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</si>
  <si>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</si>
  <si>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</si>
  <si>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</si>
  <si>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</si>
  <si>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</si>
  <si>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</si>
  <si>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</si>
  <si>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</si>
  <si>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</si>
  <si>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</si>
  <si>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</si>
  <si>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</si>
  <si>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</si>
  <si>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</si>
  <si>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</si>
  <si>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</si>
  <si>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</si>
  <si>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</si>
  <si>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</si>
  <si>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</si>
  <si>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</si>
  <si>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</si>
  <si>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</si>
  <si>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</si>
  <si>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</si>
  <si>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</si>
  <si>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</si>
  <si>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</si>
  <si>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</si>
  <si>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</si>
  <si>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</si>
  <si>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</si>
  <si>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</si>
  <si>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</si>
  <si>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</si>
  <si>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</si>
  <si>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</si>
  <si>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</si>
  <si>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</si>
  <si>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</si>
  <si>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</si>
  <si>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</si>
  <si>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</si>
  <si>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</si>
  <si>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</si>
  <si>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</si>
  <si>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</si>
  <si>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07:52:22</t>
  </si>
  <si>
    <t>boardwalk</t>
  </si>
  <si>
    <t>300</t>
  </si>
  <si>
    <t>typ</t>
  </si>
  <si>
    <t>07:53:44</t>
  </si>
  <si>
    <t>250</t>
  </si>
  <si>
    <t>07:55:16</t>
  </si>
  <si>
    <t>200</t>
  </si>
  <si>
    <t>07:57:06</t>
  </si>
  <si>
    <t>150</t>
  </si>
  <si>
    <t>07:59:01</t>
  </si>
  <si>
    <t>08:00:36</t>
  </si>
  <si>
    <t>08:01:54</t>
  </si>
  <si>
    <t>08:03:30</t>
  </si>
  <si>
    <t>na</t>
  </si>
  <si>
    <t>hyd</t>
  </si>
  <si>
    <t>08:05:14</t>
  </si>
  <si>
    <t>08:07:07</t>
  </si>
  <si>
    <t>08:10:36</t>
  </si>
  <si>
    <t>350</t>
  </si>
  <si>
    <t>sac/stab</t>
  </si>
  <si>
    <t>08:13:16</t>
  </si>
  <si>
    <t>08:16:46</t>
  </si>
  <si>
    <t>08:18:27</t>
  </si>
  <si>
    <t>08:21:25</t>
  </si>
  <si>
    <t>08:23:36</t>
  </si>
  <si>
    <t>08:25:58</t>
  </si>
  <si>
    <t>08:28:55</t>
  </si>
  <si>
    <t>08:31:30</t>
  </si>
  <si>
    <t>scal</t>
  </si>
  <si>
    <t>08:33:03</t>
  </si>
  <si>
    <t>08:35:14</t>
  </si>
  <si>
    <t>08:37:42</t>
  </si>
  <si>
    <t>400</t>
  </si>
  <si>
    <t>08:39:23</t>
  </si>
  <si>
    <t>08:42:53</t>
  </si>
  <si>
    <t>08:55:00</t>
  </si>
  <si>
    <t>08:56:40</t>
  </si>
  <si>
    <t>08:58:05</t>
  </si>
  <si>
    <t>09:00:10</t>
  </si>
  <si>
    <t>09:02:13</t>
  </si>
  <si>
    <t>09:03:33</t>
  </si>
  <si>
    <t>09:05:10</t>
  </si>
  <si>
    <t>09:06:52</t>
  </si>
  <si>
    <t>09:07:55</t>
  </si>
  <si>
    <t>09:09:05</t>
  </si>
  <si>
    <t>09:11:43</t>
  </si>
  <si>
    <t>09:17:06</t>
  </si>
  <si>
    <t>09:19:31</t>
  </si>
  <si>
    <t>09:21:31</t>
  </si>
  <si>
    <t>100</t>
  </si>
  <si>
    <t>09:24:30</t>
  </si>
  <si>
    <t>09:25:42</t>
  </si>
  <si>
    <t>09:26:54</t>
  </si>
  <si>
    <t>09:31:17</t>
  </si>
  <si>
    <t>09:33:34</t>
  </si>
  <si>
    <t>09:34:44</t>
  </si>
  <si>
    <t>09:36:59</t>
  </si>
  <si>
    <t>09:38:59</t>
  </si>
  <si>
    <t>09:41:15</t>
  </si>
  <si>
    <t>09:54:21</t>
  </si>
  <si>
    <t>09:56:06</t>
  </si>
  <si>
    <t>09:57:58</t>
  </si>
  <si>
    <t>09:59:46</t>
  </si>
  <si>
    <t>10:01:50</t>
  </si>
  <si>
    <t>10:03:45</t>
  </si>
  <si>
    <t>10:05:49</t>
  </si>
  <si>
    <t>10:08:06</t>
  </si>
  <si>
    <t>10:11:02</t>
  </si>
  <si>
    <t>10:12:36</t>
  </si>
  <si>
    <t>10:14:00</t>
  </si>
  <si>
    <t>10:17:20</t>
  </si>
  <si>
    <t>10:18:21</t>
  </si>
  <si>
    <t>10:19:50</t>
  </si>
  <si>
    <t>10:23:20</t>
  </si>
  <si>
    <t>10:25:33</t>
  </si>
  <si>
    <t>10:26:45</t>
  </si>
  <si>
    <t>20</t>
  </si>
  <si>
    <t>10:30:03</t>
  </si>
  <si>
    <t>10:32:15</t>
  </si>
  <si>
    <t>10:36:27</t>
  </si>
  <si>
    <t>10:38:50</t>
  </si>
  <si>
    <t>10:40:08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</si>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</sst>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8"/>
  <sheetViews>
    <sheetView topLeftCell="AH1" workbookViewId="0">
      <selection activeCell="BG1" activeCellId="8" sqref="A1:C1048576 E1:E1048576 F1:F1048576 J1:O1048576 P1:P1048576 R1:S1048576 T1:AE1048576 BB1:BC1048576 BG1:BG1048576"/>
    </sheetView>
  </sheetViews>
  <sheetFormatPr baseColWidth="10" defaultRowHeight="16" x14ac:dyDescent="0.2"/>
  <sheetData>
    <row r="1" spans="1:61" x14ac:dyDescent="0.2">
      <c r="A1" s="1" t="s">
        <v>0</v>
      </c>
    </row>
    <row r="2" spans="1:61" x14ac:dyDescent="0.2">
      <c r="A2" s="1" t="s">
        <v>1</v>
      </c>
    </row>
    <row r="3" spans="1:61" x14ac:dyDescent="0.2">
      <c r="A3" s="1" t="s">
        <v>2</v>
      </c>
      <c r="B3" s="1" t="s">
        <v>3</v>
      </c>
    </row>
    <row r="4" spans="1:61" x14ac:dyDescent="0.2">
      <c r="A4" s="1" t="s">
        <v>4</v>
      </c>
      <c r="B4" s="1" t="s">
        <v>5</v>
      </c>
      <c r="C4" s="1">
        <v>1</v>
      </c>
      <c r="D4" s="1">
        <v>0.18999999761581421</v>
      </c>
    </row>
    <row r="5" spans="1:61" x14ac:dyDescent="0.2">
      <c r="A5" s="1" t="s">
        <v>6</v>
      </c>
      <c r="B5" s="1" t="s">
        <v>7</v>
      </c>
    </row>
    <row r="6" spans="1:61" x14ac:dyDescent="0.2">
      <c r="A6" s="1" t="s">
        <v>8</v>
      </c>
      <c r="B6" s="1" t="s">
        <v>9</v>
      </c>
    </row>
    <row r="8" spans="1:61" x14ac:dyDescent="0.2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1" t="s">
        <v>66</v>
      </c>
      <c r="BF8" s="1" t="s">
        <v>67</v>
      </c>
      <c r="BG8" s="1" t="s">
        <v>68</v>
      </c>
      <c r="BH8" s="1" t="s">
        <v>69</v>
      </c>
      <c r="BI8" s="1" t="s">
        <v>70</v>
      </c>
    </row>
    <row r="9" spans="1:61" x14ac:dyDescent="0.2">
      <c r="A9" s="1" t="s">
        <v>71</v>
      </c>
      <c r="B9" s="1" t="s">
        <v>71</v>
      </c>
      <c r="C9" s="1" t="s">
        <v>71</v>
      </c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72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72</v>
      </c>
      <c r="P9" s="1" t="s">
        <v>71</v>
      </c>
      <c r="Q9" s="1" t="s">
        <v>72</v>
      </c>
      <c r="R9" s="1" t="s">
        <v>71</v>
      </c>
      <c r="S9" s="1" t="s">
        <v>72</v>
      </c>
      <c r="T9" s="1" t="s">
        <v>71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72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</row>
    <row r="10" spans="1:61" x14ac:dyDescent="0.2">
      <c r="A10" s="1">
        <v>1</v>
      </c>
      <c r="B10" s="1" t="s">
        <v>73</v>
      </c>
      <c r="C10" s="1" t="s">
        <v>74</v>
      </c>
      <c r="D10" s="1">
        <v>0</v>
      </c>
      <c r="E10" s="1" t="s">
        <v>75</v>
      </c>
      <c r="F10" s="1" t="s">
        <v>76</v>
      </c>
      <c r="G10" s="1">
        <v>0</v>
      </c>
      <c r="H10" s="1">
        <v>392</v>
      </c>
      <c r="I10" s="1">
        <v>0</v>
      </c>
      <c r="J10">
        <f t="shared" ref="J10:J18" si="0">(W10-X10*(1000-Y10)/(1000-Z10))*AP10</f>
        <v>0.4708396082949739</v>
      </c>
      <c r="K10">
        <f t="shared" ref="K10:K18" si="1">IF(BA10&lt;&gt;0,1/(1/BA10-1/S10),0)</f>
        <v>7.0436574339034719E-2</v>
      </c>
      <c r="L10">
        <f t="shared" ref="L10:L18" si="2">((BD10-AQ10/2)*X10-J10)/(BD10+AQ10/2)</f>
        <v>387.81829224859518</v>
      </c>
      <c r="M10">
        <f t="shared" ref="M10:M18" si="3">AQ10*1000</f>
        <v>0.13880138805737199</v>
      </c>
      <c r="N10">
        <f t="shared" ref="N10:N18" si="4">(AV10-BB10)</f>
        <v>0.19464993746410486</v>
      </c>
      <c r="O10">
        <f t="shared" ref="O10:O18" si="5">(U10+AU10*I10)</f>
        <v>8.4313116073608398</v>
      </c>
      <c r="P10" s="1">
        <v>5.5</v>
      </c>
      <c r="Q10">
        <f t="shared" ref="Q10:Q18" si="6">(P10*AJ10+AK10)</f>
        <v>1.5297826379537582</v>
      </c>
      <c r="R10" s="1">
        <v>1</v>
      </c>
      <c r="S10">
        <f t="shared" ref="S10:S18" si="7">Q10*(R10+1)*(R10+1)/(R10*R10+1)</f>
        <v>3.0595652759075165</v>
      </c>
      <c r="T10" s="1">
        <v>15.744750022888184</v>
      </c>
      <c r="U10" s="1">
        <v>8.4313116073608398</v>
      </c>
      <c r="V10" s="1">
        <v>15.8017578125</v>
      </c>
      <c r="W10" s="1">
        <v>400.56930541992188</v>
      </c>
      <c r="X10" s="1">
        <v>399.99090576171875</v>
      </c>
      <c r="Y10" s="1">
        <v>9.2191925048828125</v>
      </c>
      <c r="Z10" s="1">
        <v>9.3702878952026367</v>
      </c>
      <c r="AA10" s="1">
        <v>50.105869293212891</v>
      </c>
      <c r="AB10" s="1">
        <v>50.927066802978516</v>
      </c>
      <c r="AC10" s="1">
        <v>500.51446533203125</v>
      </c>
      <c r="AD10" s="1">
        <v>76.974143981933594</v>
      </c>
      <c r="AE10" s="1">
        <v>86.483177185058594</v>
      </c>
      <c r="AF10" s="1">
        <v>97.566337585449219</v>
      </c>
      <c r="AG10" s="1">
        <v>11.524312973022461</v>
      </c>
      <c r="AH10" s="1">
        <v>-0.28821003437042236</v>
      </c>
      <c r="AI10" s="1">
        <v>1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f t="shared" ref="AP10:AP18" si="8">AC10*0.000001/(P10*0.0001)</f>
        <v>0.91002630060369305</v>
      </c>
      <c r="AQ10">
        <f t="shared" ref="AQ10:AQ18" si="9">(Z10-Y10)/(1000-Z10)*AP10</f>
        <v>1.3880138805737199E-4</v>
      </c>
      <c r="AR10">
        <f t="shared" ref="AR10:AR18" si="10">(U10+273.15)</f>
        <v>281.58131160736082</v>
      </c>
      <c r="AS10">
        <f t="shared" ref="AS10:AS18" si="11">(T10+273.15)</f>
        <v>288.89475002288816</v>
      </c>
      <c r="AT10">
        <f t="shared" ref="AT10:AT18" si="12">(AD10*AL10+AE10*AM10)*AN10</f>
        <v>14.625087173046722</v>
      </c>
      <c r="AU10">
        <f t="shared" ref="AU10:AU18" si="13">((AT10+0.00000010773*(AS10^4-AR10^4))-AQ10*44100)/(Q10*51.4+0.00000043092*AR10^3)</f>
        <v>0.92523621994931671</v>
      </c>
      <c r="AV10">
        <f t="shared" ref="AV10:AV18" si="14">0.61365*EXP(17.502*O10/(240.97+O10))</f>
        <v>1.1088746095202937</v>
      </c>
      <c r="AW10">
        <f t="shared" ref="AW10:AW18" si="15">AV10*1000/AF10</f>
        <v>11.365340105639758</v>
      </c>
      <c r="AX10">
        <f t="shared" ref="AX10:AX18" si="16">(AW10-Z10)</f>
        <v>1.9950522104371213</v>
      </c>
      <c r="AY10">
        <f t="shared" ref="AY10:AY18" si="17">IF(I10,U10,(T10+U10)/2)</f>
        <v>12.088030815124512</v>
      </c>
      <c r="AZ10">
        <f t="shared" ref="AZ10:AZ18" si="18">0.61365*EXP(17.502*AY10/(240.97+AY10))</f>
        <v>1.4158100826867401</v>
      </c>
      <c r="BA10">
        <f t="shared" ref="BA10:BA18" si="19">IF(AX10&lt;&gt;0,(1000-(AW10+Z10)/2)/AX10*AQ10,0)</f>
        <v>6.8851491887972405E-2</v>
      </c>
      <c r="BB10">
        <f t="shared" ref="BB10:BB18" si="20">Z10*AF10/1000</f>
        <v>0.91422467205618885</v>
      </c>
      <c r="BC10">
        <f t="shared" ref="BC10:BC18" si="21">(AZ10-BB10)</f>
        <v>0.50158541063055129</v>
      </c>
      <c r="BD10">
        <f t="shared" ref="BD10:BD18" si="22">1/(1.6/K10+1.37/S10)</f>
        <v>4.3171839213698882E-2</v>
      </c>
      <c r="BE10">
        <f t="shared" ref="BE10:BE18" si="23">L10*AF10*0.001</f>
        <v>37.838010423338844</v>
      </c>
      <c r="BF10">
        <f t="shared" ref="BF10:BF18" si="24">L10/X10</f>
        <v>0.9695677743224117</v>
      </c>
      <c r="BG10">
        <f t="shared" ref="BG10:BG18" si="25">(1-AQ10*AF10/AV10/K10)*100</f>
        <v>82.661435165655391</v>
      </c>
      <c r="BH10">
        <f t="shared" ref="BH10:BH18" si="26">(X10-J10/(S10/1.35))</f>
        <v>399.78315289035385</v>
      </c>
      <c r="BI10">
        <f t="shared" ref="BI10:BI18" si="27">J10*BG10/100/BH10</f>
        <v>9.7353471433479831E-4</v>
      </c>
    </row>
    <row r="11" spans="1:61" x14ac:dyDescent="0.2">
      <c r="A11" s="1">
        <v>2</v>
      </c>
      <c r="B11" s="1" t="s">
        <v>77</v>
      </c>
      <c r="C11" s="1" t="s">
        <v>74</v>
      </c>
      <c r="D11" s="1">
        <v>0</v>
      </c>
      <c r="E11" s="1" t="s">
        <v>78</v>
      </c>
      <c r="F11" s="1" t="s">
        <v>76</v>
      </c>
      <c r="G11" s="1">
        <v>0</v>
      </c>
      <c r="H11" s="1">
        <v>493</v>
      </c>
      <c r="I11" s="1">
        <v>0</v>
      </c>
      <c r="J11">
        <f t="shared" si="0"/>
        <v>1.0734626228655741</v>
      </c>
      <c r="K11">
        <f t="shared" si="1"/>
        <v>8.2872659711974231E-2</v>
      </c>
      <c r="L11">
        <f t="shared" si="2"/>
        <v>377.23226043460301</v>
      </c>
      <c r="M11">
        <f t="shared" si="3"/>
        <v>0.15247225380742055</v>
      </c>
      <c r="N11">
        <f t="shared" si="4"/>
        <v>0.18248227391057814</v>
      </c>
      <c r="O11">
        <f t="shared" si="5"/>
        <v>8.2019433975219727</v>
      </c>
      <c r="P11" s="1">
        <v>5.5</v>
      </c>
      <c r="Q11">
        <f t="shared" si="6"/>
        <v>1.5297826379537582</v>
      </c>
      <c r="R11" s="1">
        <v>1</v>
      </c>
      <c r="S11">
        <f t="shared" si="7"/>
        <v>3.0595652759075165</v>
      </c>
      <c r="T11" s="1">
        <v>15.709111213684082</v>
      </c>
      <c r="U11" s="1">
        <v>8.2019433975219727</v>
      </c>
      <c r="V11" s="1">
        <v>15.776236534118652</v>
      </c>
      <c r="W11" s="1">
        <v>400.85433959960938</v>
      </c>
      <c r="X11" s="1">
        <v>399.60791015625</v>
      </c>
      <c r="Y11" s="1">
        <v>9.1532564163208008</v>
      </c>
      <c r="Z11" s="1">
        <v>9.3192262649536133</v>
      </c>
      <c r="AA11" s="1">
        <v>49.862331390380859</v>
      </c>
      <c r="AB11" s="1">
        <v>50.766452789306641</v>
      </c>
      <c r="AC11" s="1">
        <v>500.56219482421875</v>
      </c>
      <c r="AD11" s="1">
        <v>61.614475250244141</v>
      </c>
      <c r="AE11" s="1">
        <v>72.067848205566406</v>
      </c>
      <c r="AF11" s="1">
        <v>97.568710327148438</v>
      </c>
      <c r="AG11" s="1">
        <v>11.524312973022461</v>
      </c>
      <c r="AH11" s="1">
        <v>-0.28821003437042236</v>
      </c>
      <c r="AI11" s="1">
        <v>1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f t="shared" si="8"/>
        <v>0.91011308149857939</v>
      </c>
      <c r="AQ11">
        <f t="shared" si="9"/>
        <v>1.5247225380742054E-4</v>
      </c>
      <c r="AR11">
        <f t="shared" si="10"/>
        <v>281.35194339752195</v>
      </c>
      <c r="AS11">
        <f t="shared" si="11"/>
        <v>288.85911121368406</v>
      </c>
      <c r="AT11">
        <f t="shared" si="12"/>
        <v>11.70675015064603</v>
      </c>
      <c r="AU11">
        <f t="shared" si="13"/>
        <v>0.90635661936980949</v>
      </c>
      <c r="AV11">
        <f t="shared" si="14"/>
        <v>1.0917471618289907</v>
      </c>
      <c r="AW11">
        <f t="shared" si="15"/>
        <v>11.189521293951271</v>
      </c>
      <c r="AX11">
        <f t="shared" si="16"/>
        <v>1.8702950289976581</v>
      </c>
      <c r="AY11">
        <f t="shared" si="17"/>
        <v>11.955527305603027</v>
      </c>
      <c r="AZ11">
        <f t="shared" si="18"/>
        <v>1.4035024163961716</v>
      </c>
      <c r="BA11">
        <f t="shared" si="19"/>
        <v>8.0687134375136429E-2</v>
      </c>
      <c r="BB11">
        <f t="shared" si="20"/>
        <v>0.90926488791841253</v>
      </c>
      <c r="BC11">
        <f t="shared" si="21"/>
        <v>0.49423752847775904</v>
      </c>
      <c r="BD11">
        <f t="shared" si="22"/>
        <v>5.0621363973124528E-2</v>
      </c>
      <c r="BE11">
        <f t="shared" si="23"/>
        <v>36.806065144399206</v>
      </c>
      <c r="BF11">
        <f t="shared" si="24"/>
        <v>0.94400598898831123</v>
      </c>
      <c r="BG11">
        <f t="shared" si="25"/>
        <v>83.557492993791655</v>
      </c>
      <c r="BH11">
        <f t="shared" si="26"/>
        <v>399.1342564145632</v>
      </c>
      <c r="BI11">
        <f t="shared" si="27"/>
        <v>2.2472600170911992E-3</v>
      </c>
    </row>
    <row r="12" spans="1:61" x14ac:dyDescent="0.2">
      <c r="A12" s="1">
        <v>3</v>
      </c>
      <c r="B12" s="1" t="s">
        <v>79</v>
      </c>
      <c r="C12" s="1" t="s">
        <v>74</v>
      </c>
      <c r="D12" s="1">
        <v>0</v>
      </c>
      <c r="E12" s="1" t="s">
        <v>80</v>
      </c>
      <c r="F12" s="1" t="s">
        <v>76</v>
      </c>
      <c r="G12" s="1">
        <v>0</v>
      </c>
      <c r="H12" s="1">
        <v>588.5</v>
      </c>
      <c r="I12" s="1">
        <v>0</v>
      </c>
      <c r="J12">
        <f t="shared" si="0"/>
        <v>0.28852226473690867</v>
      </c>
      <c r="K12">
        <f t="shared" si="1"/>
        <v>1.9382904102527972E-2</v>
      </c>
      <c r="L12">
        <f t="shared" si="2"/>
        <v>375.73782460936593</v>
      </c>
      <c r="M12">
        <f t="shared" si="3"/>
        <v>3.8782002827152447E-2</v>
      </c>
      <c r="N12">
        <f t="shared" si="4"/>
        <v>0.19447255246216577</v>
      </c>
      <c r="O12">
        <f t="shared" si="5"/>
        <v>8.1377410888671875</v>
      </c>
      <c r="P12" s="1">
        <v>5.5</v>
      </c>
      <c r="Q12">
        <f t="shared" si="6"/>
        <v>1.5297826379537582</v>
      </c>
      <c r="R12" s="1">
        <v>1</v>
      </c>
      <c r="S12">
        <f t="shared" si="7"/>
        <v>3.0595652759075165</v>
      </c>
      <c r="T12" s="1">
        <v>15.615457534790039</v>
      </c>
      <c r="U12" s="1">
        <v>8.1377410888671875</v>
      </c>
      <c r="V12" s="1">
        <v>15.710531234741211</v>
      </c>
      <c r="W12" s="1">
        <v>401.2677001953125</v>
      </c>
      <c r="X12" s="1">
        <v>400.93359375</v>
      </c>
      <c r="Y12" s="1">
        <v>9.1049528121948242</v>
      </c>
      <c r="Z12" s="1">
        <v>9.1471757888793945</v>
      </c>
      <c r="AA12" s="1">
        <v>49.9000244140625</v>
      </c>
      <c r="AB12" s="1">
        <v>50.131427764892578</v>
      </c>
      <c r="AC12" s="1">
        <v>500.556640625</v>
      </c>
      <c r="AD12" s="1">
        <v>44.297245025634766</v>
      </c>
      <c r="AE12" s="1">
        <v>63.229164123535156</v>
      </c>
      <c r="AF12" s="1">
        <v>97.573554992675781</v>
      </c>
      <c r="AG12" s="1">
        <v>11.524312973022461</v>
      </c>
      <c r="AH12" s="1">
        <v>-0.28821003437042236</v>
      </c>
      <c r="AI12" s="1">
        <v>1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f t="shared" si="8"/>
        <v>0.91010298295454539</v>
      </c>
      <c r="AQ12">
        <f t="shared" si="9"/>
        <v>3.8782002827152448E-5</v>
      </c>
      <c r="AR12">
        <f t="shared" si="10"/>
        <v>281.28774108886716</v>
      </c>
      <c r="AS12">
        <f t="shared" si="11"/>
        <v>288.76545753479002</v>
      </c>
      <c r="AT12">
        <f t="shared" si="12"/>
        <v>8.4164764492577433</v>
      </c>
      <c r="AU12">
        <f t="shared" si="13"/>
        <v>0.92192136446064199</v>
      </c>
      <c r="AV12">
        <f t="shared" si="14"/>
        <v>1.0869950123260619</v>
      </c>
      <c r="AW12">
        <f t="shared" si="15"/>
        <v>11.140262465661475</v>
      </c>
      <c r="AX12">
        <f t="shared" si="16"/>
        <v>1.993086676782081</v>
      </c>
      <c r="AY12">
        <f t="shared" si="17"/>
        <v>11.876599311828613</v>
      </c>
      <c r="AZ12">
        <f t="shared" si="18"/>
        <v>1.3962159777156349</v>
      </c>
      <c r="BA12">
        <f t="shared" si="19"/>
        <v>1.9260882896102026E-2</v>
      </c>
      <c r="BB12">
        <f t="shared" si="20"/>
        <v>0.89252245986389611</v>
      </c>
      <c r="BC12">
        <f t="shared" si="21"/>
        <v>0.50369351785173877</v>
      </c>
      <c r="BD12">
        <f t="shared" si="22"/>
        <v>1.2048955505732163E-2</v>
      </c>
      <c r="BE12">
        <f t="shared" si="23"/>
        <v>36.66207529235033</v>
      </c>
      <c r="BF12">
        <f t="shared" si="24"/>
        <v>0.93715725114233073</v>
      </c>
      <c r="BG12">
        <f t="shared" si="25"/>
        <v>82.039601698965782</v>
      </c>
      <c r="BH12">
        <f t="shared" si="26"/>
        <v>400.80628642942673</v>
      </c>
      <c r="BI12">
        <f t="shared" si="27"/>
        <v>5.905658788729444E-4</v>
      </c>
    </row>
    <row r="13" spans="1:61" x14ac:dyDescent="0.2">
      <c r="A13" s="1">
        <v>4</v>
      </c>
      <c r="B13" s="1" t="s">
        <v>81</v>
      </c>
      <c r="C13" s="1" t="s">
        <v>74</v>
      </c>
      <c r="D13" s="1">
        <v>0</v>
      </c>
      <c r="E13" s="1" t="s">
        <v>82</v>
      </c>
      <c r="F13" s="1" t="s">
        <v>76</v>
      </c>
      <c r="G13" s="1">
        <v>0</v>
      </c>
      <c r="H13" s="1">
        <v>698</v>
      </c>
      <c r="I13" s="1">
        <v>0</v>
      </c>
      <c r="J13">
        <f t="shared" si="0"/>
        <v>-1.3220393894337188</v>
      </c>
      <c r="K13">
        <f t="shared" si="1"/>
        <v>3.6324558316074784E-2</v>
      </c>
      <c r="L13">
        <f t="shared" si="2"/>
        <v>460.18496405188768</v>
      </c>
      <c r="M13">
        <f t="shared" si="3"/>
        <v>7.1182461000579428E-2</v>
      </c>
      <c r="N13">
        <f t="shared" si="4"/>
        <v>0.19138232568550317</v>
      </c>
      <c r="O13">
        <f t="shared" si="5"/>
        <v>8.0779609680175781</v>
      </c>
      <c r="P13" s="1">
        <v>5</v>
      </c>
      <c r="Q13">
        <f t="shared" si="6"/>
        <v>1.6395652592182159</v>
      </c>
      <c r="R13" s="1">
        <v>1</v>
      </c>
      <c r="S13">
        <f t="shared" si="7"/>
        <v>3.2791305184364319</v>
      </c>
      <c r="T13" s="1">
        <v>15.542402267456055</v>
      </c>
      <c r="U13" s="1">
        <v>8.0779609680175781</v>
      </c>
      <c r="V13" s="1">
        <v>15.645865440368652</v>
      </c>
      <c r="W13" s="1">
        <v>401.47390747070312</v>
      </c>
      <c r="X13" s="1">
        <v>402.7659912109375</v>
      </c>
      <c r="Y13" s="1">
        <v>9.0626296997070312</v>
      </c>
      <c r="Z13" s="1">
        <v>9.133091926574707</v>
      </c>
      <c r="AA13" s="1">
        <v>49.904266357421875</v>
      </c>
      <c r="AB13" s="1">
        <v>50.292270660400391</v>
      </c>
      <c r="AC13" s="1">
        <v>500.49755859375</v>
      </c>
      <c r="AD13" s="1">
        <v>33.738285064697266</v>
      </c>
      <c r="AE13" s="1">
        <v>40.265522003173828</v>
      </c>
      <c r="AF13" s="1">
        <v>97.579689025878906</v>
      </c>
      <c r="AG13" s="1">
        <v>11.524312973022461</v>
      </c>
      <c r="AH13" s="1">
        <v>-0.28821003437042236</v>
      </c>
      <c r="AI13" s="1">
        <v>1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f t="shared" si="8"/>
        <v>1.0009951171874998</v>
      </c>
      <c r="AQ13">
        <f t="shared" si="9"/>
        <v>7.1182461000579423E-5</v>
      </c>
      <c r="AR13">
        <f t="shared" si="10"/>
        <v>281.22796096801756</v>
      </c>
      <c r="AS13">
        <f t="shared" si="11"/>
        <v>288.69240226745603</v>
      </c>
      <c r="AT13">
        <f t="shared" si="12"/>
        <v>6.4102740818541406</v>
      </c>
      <c r="AU13">
        <f t="shared" si="13"/>
        <v>0.82798969992747762</v>
      </c>
      <c r="AV13">
        <f t="shared" si="14"/>
        <v>1.0825865957254284</v>
      </c>
      <c r="AW13">
        <f t="shared" si="15"/>
        <v>11.0943845643771</v>
      </c>
      <c r="AX13">
        <f t="shared" si="16"/>
        <v>1.9612926378023925</v>
      </c>
      <c r="AY13">
        <f t="shared" si="17"/>
        <v>11.810181617736816</v>
      </c>
      <c r="AZ13">
        <f t="shared" si="18"/>
        <v>1.3901102759327895</v>
      </c>
      <c r="BA13">
        <f t="shared" si="19"/>
        <v>3.5926581716690317E-2</v>
      </c>
      <c r="BB13">
        <f t="shared" si="20"/>
        <v>0.89120427003992519</v>
      </c>
      <c r="BC13">
        <f t="shared" si="21"/>
        <v>0.49890600589286427</v>
      </c>
      <c r="BD13">
        <f t="shared" si="22"/>
        <v>2.2489533322922205E-2</v>
      </c>
      <c r="BE13">
        <f t="shared" si="23"/>
        <v>44.904705686568462</v>
      </c>
      <c r="BF13">
        <f t="shared" si="24"/>
        <v>1.1425616216213215</v>
      </c>
      <c r="BG13">
        <f t="shared" si="25"/>
        <v>82.336797788197941</v>
      </c>
      <c r="BH13">
        <f t="shared" si="26"/>
        <v>403.3102675566642</v>
      </c>
      <c r="BI13">
        <f t="shared" si="27"/>
        <v>-2.6989764117657444E-3</v>
      </c>
    </row>
    <row r="14" spans="1:61" x14ac:dyDescent="0.2">
      <c r="A14" s="1">
        <v>5</v>
      </c>
      <c r="B14" s="1" t="s">
        <v>83</v>
      </c>
      <c r="C14" s="1" t="s">
        <v>74</v>
      </c>
      <c r="D14" s="1">
        <v>0</v>
      </c>
      <c r="E14" s="1" t="s">
        <v>78</v>
      </c>
      <c r="F14" s="1" t="s">
        <v>76</v>
      </c>
      <c r="G14" s="1">
        <v>0</v>
      </c>
      <c r="H14" s="1">
        <v>793.5</v>
      </c>
      <c r="I14" s="1">
        <v>0</v>
      </c>
      <c r="J14">
        <f t="shared" si="0"/>
        <v>0.60277603477516561</v>
      </c>
      <c r="K14">
        <f t="shared" si="1"/>
        <v>0.38821078329682385</v>
      </c>
      <c r="L14">
        <f t="shared" si="2"/>
        <v>395.62293945053887</v>
      </c>
      <c r="M14">
        <f t="shared" si="3"/>
        <v>0.53195035890716791</v>
      </c>
      <c r="N14">
        <f t="shared" si="4"/>
        <v>0.14702193582076495</v>
      </c>
      <c r="O14">
        <f t="shared" si="5"/>
        <v>8.0062952041625977</v>
      </c>
      <c r="P14" s="1">
        <v>4.5</v>
      </c>
      <c r="Q14">
        <f t="shared" si="6"/>
        <v>1.7493478804826736</v>
      </c>
      <c r="R14" s="1">
        <v>1</v>
      </c>
      <c r="S14">
        <f t="shared" si="7"/>
        <v>3.4986957609653473</v>
      </c>
      <c r="T14" s="1">
        <v>15.521450996398926</v>
      </c>
      <c r="U14" s="1">
        <v>8.0062952041625977</v>
      </c>
      <c r="V14" s="1">
        <v>15.597088813781738</v>
      </c>
      <c r="W14" s="1">
        <v>400.03033447265625</v>
      </c>
      <c r="X14" s="1">
        <v>399.2974853515625</v>
      </c>
      <c r="Y14" s="1">
        <v>9.0598258972167969</v>
      </c>
      <c r="Z14" s="1">
        <v>9.5334901809692383</v>
      </c>
      <c r="AA14" s="1">
        <v>49.957241058349609</v>
      </c>
      <c r="AB14" s="1">
        <v>52.569099426269531</v>
      </c>
      <c r="AC14" s="1">
        <v>500.55612182617188</v>
      </c>
      <c r="AD14" s="1">
        <v>38.913421630859375</v>
      </c>
      <c r="AE14" s="1">
        <v>50.487300872802734</v>
      </c>
      <c r="AF14" s="1">
        <v>97.582366943359375</v>
      </c>
      <c r="AG14" s="1">
        <v>11.524312973022461</v>
      </c>
      <c r="AH14" s="1">
        <v>-0.28821003437042236</v>
      </c>
      <c r="AI14" s="1">
        <v>1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f t="shared" si="8"/>
        <v>1.1123469373914929</v>
      </c>
      <c r="AQ14">
        <f t="shared" si="9"/>
        <v>5.3195035890716788E-4</v>
      </c>
      <c r="AR14">
        <f t="shared" si="10"/>
        <v>281.15629520416257</v>
      </c>
      <c r="AS14">
        <f t="shared" si="11"/>
        <v>288.6714509963989</v>
      </c>
      <c r="AT14">
        <f t="shared" si="12"/>
        <v>7.3935500170864543</v>
      </c>
      <c r="AU14">
        <f t="shared" si="13"/>
        <v>0.59145911951754593</v>
      </c>
      <c r="AV14">
        <f t="shared" si="14"/>
        <v>1.0773224729110187</v>
      </c>
      <c r="AW14">
        <f t="shared" si="15"/>
        <v>11.040134674498505</v>
      </c>
      <c r="AX14">
        <f t="shared" si="16"/>
        <v>1.5066444935292669</v>
      </c>
      <c r="AY14">
        <f t="shared" si="17"/>
        <v>11.763873100280762</v>
      </c>
      <c r="AZ14">
        <f t="shared" si="18"/>
        <v>1.3858671038089307</v>
      </c>
      <c r="BA14">
        <f t="shared" si="19"/>
        <v>0.34943763283597545</v>
      </c>
      <c r="BB14">
        <f t="shared" si="20"/>
        <v>0.93030053709025373</v>
      </c>
      <c r="BC14">
        <f t="shared" si="21"/>
        <v>0.45556656671867701</v>
      </c>
      <c r="BD14">
        <f t="shared" si="22"/>
        <v>0.22157979770681518</v>
      </c>
      <c r="BE14">
        <f t="shared" si="23"/>
        <v>38.605822848672936</v>
      </c>
      <c r="BF14">
        <f t="shared" si="24"/>
        <v>0.990797472972342</v>
      </c>
      <c r="BG14">
        <f t="shared" si="25"/>
        <v>87.588360855276846</v>
      </c>
      <c r="BH14">
        <f t="shared" si="26"/>
        <v>399.06489935308116</v>
      </c>
      <c r="BI14">
        <f t="shared" si="27"/>
        <v>1.322996959501757E-3</v>
      </c>
    </row>
    <row r="15" spans="1:61" x14ac:dyDescent="0.2">
      <c r="A15" s="1">
        <v>6</v>
      </c>
      <c r="B15" s="1" t="s">
        <v>84</v>
      </c>
      <c r="C15" s="1" t="s">
        <v>74</v>
      </c>
      <c r="D15" s="1">
        <v>0</v>
      </c>
      <c r="E15" s="1" t="s">
        <v>80</v>
      </c>
      <c r="F15" s="1" t="s">
        <v>76</v>
      </c>
      <c r="G15" s="1">
        <v>0</v>
      </c>
      <c r="H15" s="1">
        <v>898.5</v>
      </c>
      <c r="I15" s="1">
        <v>0</v>
      </c>
      <c r="J15">
        <f t="shared" si="0"/>
        <v>0.35855234962736626</v>
      </c>
      <c r="K15">
        <f t="shared" si="1"/>
        <v>0.18655395761005031</v>
      </c>
      <c r="L15">
        <f t="shared" si="2"/>
        <v>395.18311883724596</v>
      </c>
      <c r="M15">
        <f t="shared" si="3"/>
        <v>0.29860147292357292</v>
      </c>
      <c r="N15">
        <f t="shared" si="4"/>
        <v>0.16401962185577146</v>
      </c>
      <c r="O15">
        <f t="shared" si="5"/>
        <v>8.1021060943603516</v>
      </c>
      <c r="P15" s="1">
        <v>5.5</v>
      </c>
      <c r="Q15">
        <f t="shared" si="6"/>
        <v>1.5297826379537582</v>
      </c>
      <c r="R15" s="1">
        <v>1</v>
      </c>
      <c r="S15">
        <f t="shared" si="7"/>
        <v>3.0595652759075165</v>
      </c>
      <c r="T15" s="1">
        <v>15.485162734985352</v>
      </c>
      <c r="U15" s="1">
        <v>8.1021060943603516</v>
      </c>
      <c r="V15" s="1">
        <v>15.554599761962891</v>
      </c>
      <c r="W15" s="1">
        <v>400.01458740234375</v>
      </c>
      <c r="X15" s="1">
        <v>399.48953247070312</v>
      </c>
      <c r="Y15" s="1">
        <v>9.1061124801635742</v>
      </c>
      <c r="Z15" s="1">
        <v>9.4311237335205078</v>
      </c>
      <c r="AA15" s="1">
        <v>50.331306457519531</v>
      </c>
      <c r="AB15" s="1">
        <v>52.127708435058594</v>
      </c>
      <c r="AC15" s="1">
        <v>500.54244995117188</v>
      </c>
      <c r="AD15" s="1">
        <v>48.347915649414062</v>
      </c>
      <c r="AE15" s="1">
        <v>68.897979736328125</v>
      </c>
      <c r="AF15" s="1">
        <v>97.58599853515625</v>
      </c>
      <c r="AG15" s="1">
        <v>11.524312973022461</v>
      </c>
      <c r="AH15" s="1">
        <v>-0.28821003437042236</v>
      </c>
      <c r="AI15" s="1">
        <v>1</v>
      </c>
      <c r="AJ15" s="1">
        <v>-0.21956524252891541</v>
      </c>
      <c r="AK15" s="1">
        <v>2.737391471862793</v>
      </c>
      <c r="AL15" s="1">
        <v>1</v>
      </c>
      <c r="AM15" s="1">
        <v>0</v>
      </c>
      <c r="AN15" s="1">
        <v>0.18999999761581421</v>
      </c>
      <c r="AO15" s="1">
        <v>111115</v>
      </c>
      <c r="AP15">
        <f t="shared" si="8"/>
        <v>0.91007718172940344</v>
      </c>
      <c r="AQ15">
        <f t="shared" si="9"/>
        <v>2.9860147292357293E-4</v>
      </c>
      <c r="AR15">
        <f t="shared" si="10"/>
        <v>281.25210609436033</v>
      </c>
      <c r="AS15">
        <f t="shared" si="11"/>
        <v>288.63516273498533</v>
      </c>
      <c r="AT15">
        <f t="shared" si="12"/>
        <v>9.1861038581182584</v>
      </c>
      <c r="AU15">
        <f t="shared" si="13"/>
        <v>0.78935881082566617</v>
      </c>
      <c r="AV15">
        <f t="shared" si="14"/>
        <v>1.0843652486999811</v>
      </c>
      <c r="AW15">
        <f t="shared" si="15"/>
        <v>11.111893765265194</v>
      </c>
      <c r="AX15">
        <f t="shared" si="16"/>
        <v>1.6807700317446859</v>
      </c>
      <c r="AY15">
        <f t="shared" si="17"/>
        <v>11.793634414672852</v>
      </c>
      <c r="AZ15">
        <f t="shared" si="18"/>
        <v>1.3885927722998908</v>
      </c>
      <c r="BA15">
        <f t="shared" si="19"/>
        <v>0.17583273124823862</v>
      </c>
      <c r="BB15">
        <f t="shared" si="20"/>
        <v>0.92034562684420962</v>
      </c>
      <c r="BC15">
        <f t="shared" si="21"/>
        <v>0.46824714545568114</v>
      </c>
      <c r="BD15">
        <f t="shared" si="22"/>
        <v>0.11081089796072108</v>
      </c>
      <c r="BE15">
        <f t="shared" si="23"/>
        <v>38.564339255969962</v>
      </c>
      <c r="BF15">
        <f t="shared" si="24"/>
        <v>0.98922020908326802</v>
      </c>
      <c r="BG15">
        <f t="shared" si="25"/>
        <v>85.595459856719657</v>
      </c>
      <c r="BH15">
        <f t="shared" si="26"/>
        <v>399.33132513457974</v>
      </c>
      <c r="BI15">
        <f t="shared" si="27"/>
        <v>7.6854609987630357E-4</v>
      </c>
    </row>
    <row r="16" spans="1:61" x14ac:dyDescent="0.2">
      <c r="A16" s="1">
        <v>7</v>
      </c>
      <c r="B16" s="1" t="s">
        <v>85</v>
      </c>
      <c r="C16" s="1" t="s">
        <v>74</v>
      </c>
      <c r="D16" s="1">
        <v>0</v>
      </c>
      <c r="E16" s="1" t="s">
        <v>82</v>
      </c>
      <c r="F16" s="1" t="s">
        <v>76</v>
      </c>
      <c r="G16" s="1">
        <v>0</v>
      </c>
      <c r="H16" s="1">
        <v>972</v>
      </c>
      <c r="I16" s="1">
        <v>0</v>
      </c>
      <c r="J16">
        <f t="shared" si="0"/>
        <v>0.80409145186739306</v>
      </c>
      <c r="K16">
        <f t="shared" si="1"/>
        <v>0.18482302150029567</v>
      </c>
      <c r="L16">
        <f t="shared" si="2"/>
        <v>390.85701780911569</v>
      </c>
      <c r="M16">
        <f t="shared" si="3"/>
        <v>0.27423451043285824</v>
      </c>
      <c r="N16">
        <f t="shared" si="4"/>
        <v>0.15197663073455625</v>
      </c>
      <c r="O16">
        <f t="shared" si="5"/>
        <v>7.9493908882141113</v>
      </c>
      <c r="P16" s="1">
        <v>5.5</v>
      </c>
      <c r="Q16">
        <f t="shared" si="6"/>
        <v>1.5297826379537582</v>
      </c>
      <c r="R16" s="1">
        <v>1</v>
      </c>
      <c r="S16">
        <f t="shared" si="7"/>
        <v>3.0595652759075165</v>
      </c>
      <c r="T16" s="1">
        <v>15.441301345825195</v>
      </c>
      <c r="U16" s="1">
        <v>7.9493908882141113</v>
      </c>
      <c r="V16" s="1">
        <v>15.529741287231445</v>
      </c>
      <c r="W16" s="1">
        <v>400.168212890625</v>
      </c>
      <c r="X16" s="1">
        <v>399.164306640625</v>
      </c>
      <c r="Y16" s="1">
        <v>9.1409521102905273</v>
      </c>
      <c r="Z16" s="1">
        <v>9.4394636154174805</v>
      </c>
      <c r="AA16" s="1">
        <v>50.667446136474609</v>
      </c>
      <c r="AB16" s="1">
        <v>52.322071075439453</v>
      </c>
      <c r="AC16" s="1">
        <v>500.50076293945312</v>
      </c>
      <c r="AD16" s="1">
        <v>34.641220092773438</v>
      </c>
      <c r="AE16" s="1">
        <v>47.975658416748047</v>
      </c>
      <c r="AF16" s="1">
        <v>97.588394165039062</v>
      </c>
      <c r="AG16" s="1">
        <v>11.524312973022461</v>
      </c>
      <c r="AH16" s="1">
        <v>-0.28821003437042236</v>
      </c>
      <c r="AI16" s="1">
        <v>1</v>
      </c>
      <c r="AJ16" s="1">
        <v>-0.21956524252891541</v>
      </c>
      <c r="AK16" s="1">
        <v>2.737391471862793</v>
      </c>
      <c r="AL16" s="1">
        <v>1</v>
      </c>
      <c r="AM16" s="1">
        <v>0</v>
      </c>
      <c r="AN16" s="1">
        <v>0.18999999761581421</v>
      </c>
      <c r="AO16" s="1">
        <v>111115</v>
      </c>
      <c r="AP16">
        <f t="shared" si="8"/>
        <v>0.91000138716264201</v>
      </c>
      <c r="AQ16">
        <f t="shared" si="9"/>
        <v>2.7423451043285824E-4</v>
      </c>
      <c r="AR16">
        <f t="shared" si="10"/>
        <v>281.09939088821409</v>
      </c>
      <c r="AS16">
        <f t="shared" si="11"/>
        <v>288.59130134582517</v>
      </c>
      <c r="AT16">
        <f t="shared" si="12"/>
        <v>6.5818317350358484</v>
      </c>
      <c r="AU16">
        <f t="shared" si="13"/>
        <v>0.78358951891445472</v>
      </c>
      <c r="AV16">
        <f t="shared" si="14"/>
        <v>1.073158726742462</v>
      </c>
      <c r="AW16">
        <f t="shared" si="15"/>
        <v>10.996786410149989</v>
      </c>
      <c r="AX16">
        <f t="shared" si="16"/>
        <v>1.5573227947325083</v>
      </c>
      <c r="AY16">
        <f t="shared" si="17"/>
        <v>11.695346117019653</v>
      </c>
      <c r="AZ16">
        <f t="shared" si="18"/>
        <v>1.3796090065151052</v>
      </c>
      <c r="BA16">
        <f t="shared" si="19"/>
        <v>0.17429421109132229</v>
      </c>
      <c r="BB16">
        <f t="shared" si="20"/>
        <v>0.92118209600790579</v>
      </c>
      <c r="BC16">
        <f t="shared" si="21"/>
        <v>0.45842691050719941</v>
      </c>
      <c r="BD16">
        <f t="shared" si="22"/>
        <v>0.10983330734542582</v>
      </c>
      <c r="BE16">
        <f t="shared" si="23"/>
        <v>38.143108716127678</v>
      </c>
      <c r="BF16">
        <f t="shared" si="24"/>
        <v>0.97918829741711222</v>
      </c>
      <c r="BG16">
        <f t="shared" si="25"/>
        <v>86.507256916220825</v>
      </c>
      <c r="BH16">
        <f t="shared" si="26"/>
        <v>398.80951000707415</v>
      </c>
      <c r="BI16">
        <f t="shared" si="27"/>
        <v>1.7441847314422297E-3</v>
      </c>
    </row>
    <row r="17" spans="1:61" x14ac:dyDescent="0.2">
      <c r="A17" s="1">
        <v>8</v>
      </c>
      <c r="B17" s="1" t="s">
        <v>86</v>
      </c>
      <c r="C17" s="1" t="s">
        <v>74</v>
      </c>
      <c r="D17" s="1">
        <v>0</v>
      </c>
      <c r="E17" s="1" t="s">
        <v>87</v>
      </c>
      <c r="F17" s="1" t="s">
        <v>88</v>
      </c>
      <c r="G17" s="1">
        <v>0</v>
      </c>
      <c r="H17" s="1">
        <v>1067</v>
      </c>
      <c r="I17" s="1">
        <v>0</v>
      </c>
      <c r="J17">
        <f t="shared" si="0"/>
        <v>-0.59960645218939335</v>
      </c>
      <c r="K17">
        <f t="shared" si="1"/>
        <v>-1.7288205029965722</v>
      </c>
      <c r="L17">
        <f t="shared" si="2"/>
        <v>400.1864206623365</v>
      </c>
      <c r="M17">
        <f t="shared" si="3"/>
        <v>1.9846651520270893</v>
      </c>
      <c r="N17">
        <f t="shared" si="4"/>
        <v>-4.3340293239759298E-2</v>
      </c>
      <c r="O17">
        <f t="shared" si="5"/>
        <v>8.0796985626220703</v>
      </c>
      <c r="P17" s="1">
        <v>6</v>
      </c>
      <c r="Q17">
        <f t="shared" si="6"/>
        <v>1.4200000166893005</v>
      </c>
      <c r="R17" s="1">
        <v>1</v>
      </c>
      <c r="S17">
        <f t="shared" si="7"/>
        <v>2.8400000333786011</v>
      </c>
      <c r="T17" s="1">
        <v>15.404061317443848</v>
      </c>
      <c r="U17" s="1">
        <v>8.0796985626220703</v>
      </c>
      <c r="V17" s="1">
        <v>15.472851753234863</v>
      </c>
      <c r="W17" s="1">
        <v>400.33331298828125</v>
      </c>
      <c r="X17" s="1">
        <v>400.1002197265625</v>
      </c>
      <c r="Y17" s="1">
        <v>9.1864175796508789</v>
      </c>
      <c r="Z17" s="1">
        <v>11.537944793701172</v>
      </c>
      <c r="AA17" s="1">
        <v>51.045124053955078</v>
      </c>
      <c r="AB17" s="1">
        <v>64.111587524414062</v>
      </c>
      <c r="AC17" s="1">
        <v>500.55117797851562</v>
      </c>
      <c r="AD17" s="1">
        <v>24.111795425415039</v>
      </c>
      <c r="AE17" s="1">
        <v>23.169700622558594</v>
      </c>
      <c r="AF17" s="1">
        <v>97.595787048339844</v>
      </c>
      <c r="AG17" s="1">
        <v>11.524312973022461</v>
      </c>
      <c r="AH17" s="1">
        <v>-0.28821003437042236</v>
      </c>
      <c r="AI17" s="1">
        <v>1</v>
      </c>
      <c r="AJ17" s="1">
        <v>-0.21956524252891541</v>
      </c>
      <c r="AK17" s="1">
        <v>2.737391471862793</v>
      </c>
      <c r="AL17" s="1">
        <v>1</v>
      </c>
      <c r="AM17" s="1">
        <v>0</v>
      </c>
      <c r="AN17" s="1">
        <v>0.18999999761581421</v>
      </c>
      <c r="AO17" s="1">
        <v>111115</v>
      </c>
      <c r="AP17">
        <f t="shared" si="8"/>
        <v>0.83425196329752593</v>
      </c>
      <c r="AQ17">
        <f t="shared" si="9"/>
        <v>1.9846651520270893E-3</v>
      </c>
      <c r="AR17">
        <f t="shared" si="10"/>
        <v>281.22969856262205</v>
      </c>
      <c r="AS17">
        <f t="shared" si="11"/>
        <v>288.55406131744382</v>
      </c>
      <c r="AT17">
        <f t="shared" si="12"/>
        <v>4.5812410733418574</v>
      </c>
      <c r="AU17">
        <f t="shared" si="13"/>
        <v>-0.120499258326474</v>
      </c>
      <c r="AV17">
        <f t="shared" si="14"/>
        <v>1.0827145098218016</v>
      </c>
      <c r="AW17">
        <f t="shared" si="15"/>
        <v>11.09386524323561</v>
      </c>
      <c r="AX17">
        <f t="shared" si="16"/>
        <v>-0.44407955046556147</v>
      </c>
      <c r="AY17">
        <f t="shared" si="17"/>
        <v>11.741879940032959</v>
      </c>
      <c r="AZ17">
        <f t="shared" si="18"/>
        <v>1.3838559029265562</v>
      </c>
      <c r="BA17">
        <f t="shared" si="19"/>
        <v>-4.418593172363285</v>
      </c>
      <c r="BB17">
        <f t="shared" si="20"/>
        <v>1.1260548030615609</v>
      </c>
      <c r="BC17">
        <f t="shared" si="21"/>
        <v>0.25780109986499533</v>
      </c>
      <c r="BD17">
        <f t="shared" si="22"/>
        <v>-2.2568670452366222</v>
      </c>
      <c r="BE17">
        <f t="shared" si="23"/>
        <v>39.05650869059874</v>
      </c>
      <c r="BF17">
        <f t="shared" si="24"/>
        <v>1.000215448358996</v>
      </c>
      <c r="BG17">
        <f t="shared" si="25"/>
        <v>110.34795314296169</v>
      </c>
      <c r="BH17">
        <f t="shared" si="26"/>
        <v>400.38524391703504</v>
      </c>
      <c r="BI17">
        <f t="shared" si="27"/>
        <v>-1.6525420378410093E-3</v>
      </c>
    </row>
    <row r="18" spans="1:61" x14ac:dyDescent="0.2">
      <c r="A18" s="1">
        <v>9</v>
      </c>
      <c r="B18" s="1" t="s">
        <v>89</v>
      </c>
      <c r="C18" s="1" t="s">
        <v>74</v>
      </c>
      <c r="D18" s="1">
        <v>0</v>
      </c>
      <c r="E18" s="1" t="s">
        <v>87</v>
      </c>
      <c r="F18" s="1" t="s">
        <v>88</v>
      </c>
      <c r="G18" s="1">
        <v>0</v>
      </c>
      <c r="H18" s="1">
        <v>1189</v>
      </c>
      <c r="I18" s="1">
        <v>0</v>
      </c>
      <c r="J18">
        <f t="shared" si="0"/>
        <v>0.15205744671690766</v>
      </c>
      <c r="K18">
        <f t="shared" si="1"/>
        <v>-2.0494544359594049</v>
      </c>
      <c r="L18">
        <f t="shared" si="2"/>
        <v>399.61690808006324</v>
      </c>
      <c r="M18">
        <f t="shared" si="3"/>
        <v>1.7825148441224976</v>
      </c>
      <c r="N18">
        <f t="shared" si="4"/>
        <v>-2.3365595892816726E-2</v>
      </c>
      <c r="O18">
        <f t="shared" si="5"/>
        <v>8.1036224365234375</v>
      </c>
      <c r="P18" s="1">
        <v>6</v>
      </c>
      <c r="Q18">
        <f t="shared" si="6"/>
        <v>1.4200000166893005</v>
      </c>
      <c r="R18" s="1">
        <v>1</v>
      </c>
      <c r="S18">
        <f t="shared" si="7"/>
        <v>2.8400000333786011</v>
      </c>
      <c r="T18" s="1">
        <v>15.241379737854004</v>
      </c>
      <c r="U18" s="1">
        <v>8.1036224365234375</v>
      </c>
      <c r="V18" s="1">
        <v>15.322726249694824</v>
      </c>
      <c r="W18" s="1">
        <v>400.39471435546875</v>
      </c>
      <c r="X18" s="1">
        <v>399.359130859375</v>
      </c>
      <c r="Y18" s="1">
        <v>9.2376508712768555</v>
      </c>
      <c r="Z18" s="1">
        <v>11.350102424621582</v>
      </c>
      <c r="AA18" s="1">
        <v>51.874404907226562</v>
      </c>
      <c r="AB18" s="1">
        <v>63.736961364746094</v>
      </c>
      <c r="AC18" s="1">
        <v>500.54159545898438</v>
      </c>
      <c r="AD18" s="1">
        <v>27.371702194213867</v>
      </c>
      <c r="AE18" s="1">
        <v>40.062786102294922</v>
      </c>
      <c r="AF18" s="1">
        <v>97.606399536132812</v>
      </c>
      <c r="AG18" s="1">
        <v>11.524312973022461</v>
      </c>
      <c r="AH18" s="1">
        <v>-0.28821003437042236</v>
      </c>
      <c r="AI18" s="1">
        <v>1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0.18999999761581421</v>
      </c>
      <c r="AO18" s="1">
        <v>111115</v>
      </c>
      <c r="AP18">
        <f t="shared" si="8"/>
        <v>0.83423599243164059</v>
      </c>
      <c r="AQ18">
        <f t="shared" si="9"/>
        <v>1.7825148441224976E-3</v>
      </c>
      <c r="AR18">
        <f t="shared" si="10"/>
        <v>281.25362243652341</v>
      </c>
      <c r="AS18">
        <f t="shared" si="11"/>
        <v>288.39137973785398</v>
      </c>
      <c r="AT18">
        <f t="shared" si="12"/>
        <v>5.2006233516414113</v>
      </c>
      <c r="AU18">
        <f t="shared" si="13"/>
        <v>-2.8191777901551227E-2</v>
      </c>
      <c r="AV18">
        <f t="shared" si="14"/>
        <v>1.0844770361408271</v>
      </c>
      <c r="AW18">
        <f t="shared" si="15"/>
        <v>11.110716523657505</v>
      </c>
      <c r="AX18">
        <f t="shared" si="16"/>
        <v>-0.23938590096407708</v>
      </c>
      <c r="AY18">
        <f t="shared" si="17"/>
        <v>11.672501087188721</v>
      </c>
      <c r="AZ18">
        <f t="shared" si="18"/>
        <v>1.3775282627393004</v>
      </c>
      <c r="BA18">
        <f t="shared" si="19"/>
        <v>-7.3625742595164576</v>
      </c>
      <c r="BB18">
        <f t="shared" si="20"/>
        <v>1.1078426320336439</v>
      </c>
      <c r="BC18">
        <f t="shared" si="21"/>
        <v>0.26968563070565654</v>
      </c>
      <c r="BD18">
        <f t="shared" si="22"/>
        <v>-3.3523162720258957</v>
      </c>
      <c r="BE18">
        <f t="shared" si="23"/>
        <v>39.005167591456718</v>
      </c>
      <c r="BF18">
        <f t="shared" si="24"/>
        <v>1.0006454772177953</v>
      </c>
      <c r="BG18">
        <f t="shared" si="25"/>
        <v>107.82803611332787</v>
      </c>
      <c r="BH18">
        <f t="shared" si="26"/>
        <v>399.28685003167953</v>
      </c>
      <c r="BI18">
        <f t="shared" si="27"/>
        <v>4.1063350457422478E-4</v>
      </c>
    </row>
    <row r="19" spans="1:61" x14ac:dyDescent="0.2">
      <c r="A19" s="1">
        <v>11</v>
      </c>
      <c r="B19" s="1" t="s">
        <v>90</v>
      </c>
      <c r="C19" s="1" t="s">
        <v>74</v>
      </c>
      <c r="D19" s="1">
        <v>0</v>
      </c>
      <c r="E19" s="1" t="s">
        <v>87</v>
      </c>
      <c r="F19" s="1" t="s">
        <v>88</v>
      </c>
      <c r="G19" s="1">
        <v>0</v>
      </c>
      <c r="H19" s="1">
        <v>1303.5</v>
      </c>
      <c r="I19" s="1">
        <v>0</v>
      </c>
      <c r="J19">
        <f t="shared" ref="J19:J30" si="28">(W19-X19*(1000-Y19)/(1000-Z19))*AP19</f>
        <v>-0.65290428302099024</v>
      </c>
      <c r="K19">
        <f t="shared" ref="K19:K30" si="29">IF(BA19&lt;&gt;0,1/(1/BA19-1/S19),0)</f>
        <v>-1.716645728131557</v>
      </c>
      <c r="L19">
        <f t="shared" ref="L19:L30" si="30">((BD19-AQ19/2)*X19-J19)/(BD19+AQ19/2)</f>
        <v>400.47732015283236</v>
      </c>
      <c r="M19">
        <f t="shared" ref="M19:M30" si="31">AQ19*1000</f>
        <v>1.6987777654061103</v>
      </c>
      <c r="N19">
        <f t="shared" ref="N19:N30" si="32">(AV19-BB19)</f>
        <v>-3.7782651255739763E-2</v>
      </c>
      <c r="O19">
        <f t="shared" ref="O19:O30" si="33">(U19+AU19*I19)</f>
        <v>7.838620662689209</v>
      </c>
      <c r="P19" s="1">
        <v>6</v>
      </c>
      <c r="Q19">
        <f t="shared" ref="Q19:Q30" si="34">(P19*AJ19+AK19)</f>
        <v>1.4200000166893005</v>
      </c>
      <c r="R19" s="1">
        <v>1</v>
      </c>
      <c r="S19">
        <f t="shared" ref="S19:S30" si="35">Q19*(R19+1)*(R19+1)/(R19*R19+1)</f>
        <v>2.8400000333786011</v>
      </c>
      <c r="T19" s="1">
        <v>15.122997283935547</v>
      </c>
      <c r="U19" s="1">
        <v>7.838620662689209</v>
      </c>
      <c r="V19" s="1">
        <v>15.198822021484375</v>
      </c>
      <c r="W19" s="1">
        <v>400.49783325195312</v>
      </c>
      <c r="X19" s="1">
        <v>400.46499633789062</v>
      </c>
      <c r="Y19" s="1">
        <v>9.2858734130859375</v>
      </c>
      <c r="Z19" s="1">
        <v>11.298971176147461</v>
      </c>
      <c r="AA19" s="1">
        <v>52.544689178466797</v>
      </c>
      <c r="AB19" s="1">
        <v>63.935932159423828</v>
      </c>
      <c r="AC19" s="1">
        <v>500.59664916992188</v>
      </c>
      <c r="AD19" s="1">
        <v>29.148414611816406</v>
      </c>
      <c r="AE19" s="1">
        <v>40.461795806884766</v>
      </c>
      <c r="AF19" s="1">
        <v>97.608612060546875</v>
      </c>
      <c r="AG19" s="1">
        <v>11.524312973022461</v>
      </c>
      <c r="AH19" s="1">
        <v>-0.28821003437042236</v>
      </c>
      <c r="AI19" s="1">
        <v>1</v>
      </c>
      <c r="AJ19" s="1">
        <v>-0.21956524252891541</v>
      </c>
      <c r="AK19" s="1">
        <v>2.737391471862793</v>
      </c>
      <c r="AL19" s="1">
        <v>1</v>
      </c>
      <c r="AM19" s="1">
        <v>0</v>
      </c>
      <c r="AN19" s="1">
        <v>0.18999999761581421</v>
      </c>
      <c r="AO19" s="1">
        <v>111115</v>
      </c>
      <c r="AP19">
        <f t="shared" ref="AP19:AP30" si="36">AC19*0.000001/(P19*0.0001)</f>
        <v>0.83432774861653636</v>
      </c>
      <c r="AQ19">
        <f t="shared" ref="AQ19:AQ30" si="37">(Z19-Y19)/(1000-Z19)*AP19</f>
        <v>1.6987777654061103E-3</v>
      </c>
      <c r="AR19">
        <f t="shared" ref="AR19:AR30" si="38">(U19+273.15)</f>
        <v>280.98862066268919</v>
      </c>
      <c r="AS19">
        <f t="shared" ref="AS19:AS30" si="39">(T19+273.15)</f>
        <v>288.27299728393552</v>
      </c>
      <c r="AT19">
        <f t="shared" ref="AT19:AT30" si="40">(AD19*AL19+AE19*AM19)*AN19</f>
        <v>5.5381987067498812</v>
      </c>
      <c r="AU19">
        <f t="shared" ref="AU19:AU30" si="41">((AT19+0.00000010773*(AS19^4-AR19^4))-AQ19*44100)/(Q19*51.4+0.00000043092*AR19^3)</f>
        <v>3.6544130944660788E-2</v>
      </c>
      <c r="AV19">
        <f t="shared" ref="AV19:AV30" si="42">0.61365*EXP(17.502*O19/(240.97+O19))</f>
        <v>1.0650942429601389</v>
      </c>
      <c r="AW19">
        <f t="shared" ref="AW19:AW30" si="43">AV19*1000/AF19</f>
        <v>10.911888003278422</v>
      </c>
      <c r="AX19">
        <f t="shared" ref="AX19:AX30" si="44">(AW19-Z19)</f>
        <v>-0.38708317286903871</v>
      </c>
      <c r="AY19">
        <f t="shared" ref="AY19:AY30" si="45">IF(I19,U19,(T19+U19)/2)</f>
        <v>11.480808973312378</v>
      </c>
      <c r="AZ19">
        <f t="shared" ref="AZ19:AZ30" si="46">0.61365*EXP(17.502*AY19/(240.97+AY19))</f>
        <v>1.3601773366979046</v>
      </c>
      <c r="BA19">
        <f t="shared" ref="BA19:BA30" si="47">IF(AX19&lt;&gt;0,(1000-(AW19+Z19)/2)/AX19*AQ19,0)</f>
        <v>-4.3399254379683025</v>
      </c>
      <c r="BB19">
        <f t="shared" ref="BB19:BB30" si="48">Z19*AF19/1000</f>
        <v>1.1028768942158786</v>
      </c>
      <c r="BC19">
        <f t="shared" ref="BC19:BC30" si="49">(AZ19-BB19)</f>
        <v>0.25730044248202599</v>
      </c>
      <c r="BD19">
        <f t="shared" ref="BD19:BD30" si="50">1/(1.6/K19+1.37/S19)</f>
        <v>-2.2239230645901227</v>
      </c>
      <c r="BE19">
        <f t="shared" ref="BE19:BE30" si="51">L19*AF19*0.001</f>
        <v>39.09003538184524</v>
      </c>
      <c r="BF19">
        <f t="shared" ref="BF19:BF30" si="52">L19/X19</f>
        <v>1.0000307737631364</v>
      </c>
      <c r="BG19">
        <f t="shared" ref="BG19:BG30" si="53">(1-AQ19*AF19/AV19/K19)*100</f>
        <v>109.06892877538948</v>
      </c>
      <c r="BH19">
        <f t="shared" ref="BH19:BH30" si="54">(X19-J19/(S19/1.35))</f>
        <v>400.77535576455222</v>
      </c>
      <c r="BI19">
        <f t="shared" ref="BI19:BI30" si="55">J19*BG19/100/BH19</f>
        <v>-1.776845050916717E-3</v>
      </c>
    </row>
    <row r="20" spans="1:61" x14ac:dyDescent="0.2">
      <c r="A20" s="1">
        <v>12</v>
      </c>
      <c r="B20" s="1" t="s">
        <v>91</v>
      </c>
      <c r="C20" s="1" t="s">
        <v>74</v>
      </c>
      <c r="D20" s="1">
        <v>0</v>
      </c>
      <c r="E20" s="1" t="s">
        <v>92</v>
      </c>
      <c r="F20" s="1" t="s">
        <v>93</v>
      </c>
      <c r="G20" s="1">
        <v>0</v>
      </c>
      <c r="H20" s="1">
        <v>1482.5</v>
      </c>
      <c r="I20" s="1">
        <v>0</v>
      </c>
      <c r="J20">
        <f t="shared" si="28"/>
        <v>-3.0255886426499679</v>
      </c>
      <c r="K20">
        <f t="shared" si="29"/>
        <v>1.6974654308358688</v>
      </c>
      <c r="L20">
        <f t="shared" si="30"/>
        <v>404.22103779747994</v>
      </c>
      <c r="M20">
        <f t="shared" si="31"/>
        <v>1.5914724573001215</v>
      </c>
      <c r="N20">
        <f t="shared" si="32"/>
        <v>0.12247766179191089</v>
      </c>
      <c r="O20">
        <f t="shared" si="33"/>
        <v>8.0423212051391602</v>
      </c>
      <c r="P20" s="1">
        <v>1.5</v>
      </c>
      <c r="Q20">
        <f t="shared" si="34"/>
        <v>2.4080436080694199</v>
      </c>
      <c r="R20" s="1">
        <v>1</v>
      </c>
      <c r="S20">
        <f t="shared" si="35"/>
        <v>4.8160872161388397</v>
      </c>
      <c r="T20" s="1">
        <v>15.125601768493652</v>
      </c>
      <c r="U20" s="1">
        <v>8.0423212051391602</v>
      </c>
      <c r="V20" s="1">
        <v>15.172367095947266</v>
      </c>
      <c r="W20" s="1">
        <v>400.5797119140625</v>
      </c>
      <c r="X20" s="1">
        <v>401.29501342773438</v>
      </c>
      <c r="Y20" s="1">
        <v>9.3371438980102539</v>
      </c>
      <c r="Z20" s="1">
        <v>9.80938720703125</v>
      </c>
      <c r="AA20" s="1">
        <v>52.826381683349609</v>
      </c>
      <c r="AB20" s="1">
        <v>55.498172760009766</v>
      </c>
      <c r="AC20" s="1">
        <v>500.5452880859375</v>
      </c>
      <c r="AD20" s="1">
        <v>42.525745391845703</v>
      </c>
      <c r="AE20" s="1">
        <v>66.147171020507812</v>
      </c>
      <c r="AF20" s="1">
        <v>97.609382629394531</v>
      </c>
      <c r="AG20" s="1">
        <v>11.524312973022461</v>
      </c>
      <c r="AH20" s="1">
        <v>-0.28821003437042236</v>
      </c>
      <c r="AI20" s="1">
        <v>1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0.18999999761581421</v>
      </c>
      <c r="AO20" s="1">
        <v>111115</v>
      </c>
      <c r="AP20">
        <f t="shared" si="36"/>
        <v>3.3369685872395829</v>
      </c>
      <c r="AQ20">
        <f t="shared" si="37"/>
        <v>1.5914724573001216E-3</v>
      </c>
      <c r="AR20">
        <f t="shared" si="38"/>
        <v>281.19232120513914</v>
      </c>
      <c r="AS20">
        <f t="shared" si="39"/>
        <v>288.27560176849363</v>
      </c>
      <c r="AT20">
        <f t="shared" si="40"/>
        <v>8.0798915230614057</v>
      </c>
      <c r="AU20">
        <f t="shared" si="41"/>
        <v>6.2749163785440945E-2</v>
      </c>
      <c r="AV20">
        <f t="shared" si="42"/>
        <v>1.079965891042912</v>
      </c>
      <c r="AW20">
        <f t="shared" si="43"/>
        <v>11.064160657007232</v>
      </c>
      <c r="AX20">
        <f t="shared" si="44"/>
        <v>1.2547734499759819</v>
      </c>
      <c r="AY20">
        <f t="shared" si="45"/>
        <v>11.583961486816406</v>
      </c>
      <c r="AZ20">
        <f t="shared" si="46"/>
        <v>1.3694900787747726</v>
      </c>
      <c r="BA20">
        <f t="shared" si="47"/>
        <v>1.2550971803510746</v>
      </c>
      <c r="BB20">
        <f t="shared" si="48"/>
        <v>0.95748822925100108</v>
      </c>
      <c r="BC20">
        <f t="shared" si="49"/>
        <v>0.4120018495237715</v>
      </c>
      <c r="BD20">
        <f t="shared" si="50"/>
        <v>0.81496598681380195</v>
      </c>
      <c r="BE20">
        <f t="shared" si="51"/>
        <v>39.455765945225167</v>
      </c>
      <c r="BF20">
        <f t="shared" si="52"/>
        <v>1.0072914545953422</v>
      </c>
      <c r="BG20">
        <f t="shared" si="53"/>
        <v>91.526170623970742</v>
      </c>
      <c r="BH20">
        <f t="shared" si="54"/>
        <v>402.14311780879501</v>
      </c>
      <c r="BI20">
        <f t="shared" si="55"/>
        <v>-6.886119147183691E-3</v>
      </c>
    </row>
    <row r="21" spans="1:61" x14ac:dyDescent="0.2">
      <c r="A21" s="1">
        <v>13</v>
      </c>
      <c r="B21" s="1" t="s">
        <v>94</v>
      </c>
      <c r="C21" s="1" t="s">
        <v>74</v>
      </c>
      <c r="D21" s="1">
        <v>0</v>
      </c>
      <c r="E21" s="1" t="s">
        <v>75</v>
      </c>
      <c r="F21" s="1" t="s">
        <v>93</v>
      </c>
      <c r="G21" s="1">
        <v>0</v>
      </c>
      <c r="H21" s="1">
        <v>1662</v>
      </c>
      <c r="I21" s="1">
        <v>0</v>
      </c>
      <c r="J21">
        <f t="shared" si="28"/>
        <v>-12.610685360078246</v>
      </c>
      <c r="K21">
        <f t="shared" si="29"/>
        <v>1.3688593366283044</v>
      </c>
      <c r="L21">
        <f t="shared" si="30"/>
        <v>423.00586918382163</v>
      </c>
      <c r="M21">
        <f t="shared" si="31"/>
        <v>1.3284067477860206</v>
      </c>
      <c r="N21">
        <f t="shared" si="32"/>
        <v>0.12163631118060292</v>
      </c>
      <c r="O21">
        <f t="shared" si="33"/>
        <v>8.1351833343505859</v>
      </c>
      <c r="P21" s="1">
        <v>2</v>
      </c>
      <c r="Q21">
        <f t="shared" si="34"/>
        <v>2.2982609868049622</v>
      </c>
      <c r="R21" s="1">
        <v>1</v>
      </c>
      <c r="S21">
        <f t="shared" si="35"/>
        <v>4.5965219736099243</v>
      </c>
      <c r="T21" s="1">
        <v>15.26453971862793</v>
      </c>
      <c r="U21" s="1">
        <v>8.1351833343505859</v>
      </c>
      <c r="V21" s="1">
        <v>15.304490089416504</v>
      </c>
      <c r="W21" s="1">
        <v>400.49081420898438</v>
      </c>
      <c r="X21" s="1">
        <v>405.314208984375</v>
      </c>
      <c r="Y21" s="1">
        <v>9.3630342483520508</v>
      </c>
      <c r="Z21" s="1">
        <v>9.8885421752929688</v>
      </c>
      <c r="AA21" s="1">
        <v>52.499500274658203</v>
      </c>
      <c r="AB21" s="1">
        <v>55.446079254150391</v>
      </c>
      <c r="AC21" s="1">
        <v>500.57122802734375</v>
      </c>
      <c r="AD21" s="1">
        <v>56.504325866699219</v>
      </c>
      <c r="AE21" s="1">
        <v>88.333366394042969</v>
      </c>
      <c r="AF21" s="1">
        <v>97.6048583984375</v>
      </c>
      <c r="AG21" s="1">
        <v>11.524312973022461</v>
      </c>
      <c r="AH21" s="1">
        <v>-0.28821003437042236</v>
      </c>
      <c r="AI21" s="1">
        <v>0.66666668653488159</v>
      </c>
      <c r="AJ21" s="1">
        <v>-0.21956524252891541</v>
      </c>
      <c r="AK21" s="1">
        <v>2.737391471862793</v>
      </c>
      <c r="AL21" s="1">
        <v>1</v>
      </c>
      <c r="AM21" s="1">
        <v>0</v>
      </c>
      <c r="AN21" s="1">
        <v>0.18999999761581421</v>
      </c>
      <c r="AO21" s="1">
        <v>111115</v>
      </c>
      <c r="AP21">
        <f t="shared" si="36"/>
        <v>2.5028561401367186</v>
      </c>
      <c r="AQ21">
        <f t="shared" si="37"/>
        <v>1.3284067477860207E-3</v>
      </c>
      <c r="AR21">
        <f t="shared" si="38"/>
        <v>281.28518333435056</v>
      </c>
      <c r="AS21">
        <f t="shared" si="39"/>
        <v>288.41453971862791</v>
      </c>
      <c r="AT21">
        <f t="shared" si="40"/>
        <v>10.735821779956041</v>
      </c>
      <c r="AU21">
        <f t="shared" si="41"/>
        <v>0.18141256284358398</v>
      </c>
      <c r="AV21">
        <f t="shared" si="42"/>
        <v>1.0868060699670503</v>
      </c>
      <c r="AW21">
        <f t="shared" si="43"/>
        <v>11.134753820660718</v>
      </c>
      <c r="AX21">
        <f t="shared" si="44"/>
        <v>1.2462116453677492</v>
      </c>
      <c r="AY21">
        <f t="shared" si="45"/>
        <v>11.699861526489258</v>
      </c>
      <c r="AZ21">
        <f t="shared" si="46"/>
        <v>1.38002060092719</v>
      </c>
      <c r="BA21">
        <f t="shared" si="47"/>
        <v>1.0547510196530645</v>
      </c>
      <c r="BB21">
        <f t="shared" si="48"/>
        <v>0.9651697587864474</v>
      </c>
      <c r="BC21">
        <f t="shared" si="49"/>
        <v>0.41485084214074264</v>
      </c>
      <c r="BD21">
        <f t="shared" si="50"/>
        <v>0.68170608261359233</v>
      </c>
      <c r="BE21">
        <f t="shared" si="51"/>
        <v>41.28742796339489</v>
      </c>
      <c r="BF21">
        <f t="shared" si="52"/>
        <v>1.0436492474413317</v>
      </c>
      <c r="BG21">
        <f t="shared" si="53"/>
        <v>91.284513573813712</v>
      </c>
      <c r="BH21">
        <f t="shared" si="54"/>
        <v>409.01797137990974</v>
      </c>
      <c r="BI21">
        <f t="shared" si="55"/>
        <v>-2.8144491427686436E-2</v>
      </c>
    </row>
    <row r="22" spans="1:61" x14ac:dyDescent="0.2">
      <c r="A22" s="1">
        <v>14</v>
      </c>
      <c r="B22" s="1" t="s">
        <v>95</v>
      </c>
      <c r="C22" s="1" t="s">
        <v>74</v>
      </c>
      <c r="D22" s="1">
        <v>0</v>
      </c>
      <c r="E22" s="1" t="s">
        <v>78</v>
      </c>
      <c r="F22" s="1" t="s">
        <v>93</v>
      </c>
      <c r="G22" s="1">
        <v>0</v>
      </c>
      <c r="H22" s="1">
        <v>1872.5</v>
      </c>
      <c r="I22" s="1">
        <v>0</v>
      </c>
      <c r="J22">
        <f t="shared" si="28"/>
        <v>-54.939658374129607</v>
      </c>
      <c r="K22">
        <f t="shared" si="29"/>
        <v>0.63816825195573756</v>
      </c>
      <c r="L22">
        <f t="shared" si="30"/>
        <v>581.33876252977495</v>
      </c>
      <c r="M22">
        <f t="shared" si="31"/>
        <v>0.8565694227921532</v>
      </c>
      <c r="N22">
        <f t="shared" si="32"/>
        <v>0.14853431346481094</v>
      </c>
      <c r="O22">
        <f t="shared" si="33"/>
        <v>8.3920059204101562</v>
      </c>
      <c r="P22" s="1">
        <v>2.5</v>
      </c>
      <c r="Q22">
        <f t="shared" si="34"/>
        <v>2.1884783655405045</v>
      </c>
      <c r="R22" s="1">
        <v>1</v>
      </c>
      <c r="S22">
        <f t="shared" si="35"/>
        <v>4.3769567310810089</v>
      </c>
      <c r="T22" s="1">
        <v>15.438045501708984</v>
      </c>
      <c r="U22" s="1">
        <v>8.3920059204101562</v>
      </c>
      <c r="V22" s="1">
        <v>15.459329605102539</v>
      </c>
      <c r="W22" s="1">
        <v>400.36215209960938</v>
      </c>
      <c r="X22" s="1">
        <v>427.61776733398438</v>
      </c>
      <c r="Y22" s="1">
        <v>9.3844757080078125</v>
      </c>
      <c r="Z22" s="1">
        <v>9.8080768585205078</v>
      </c>
      <c r="AA22" s="1">
        <v>52.040866851806641</v>
      </c>
      <c r="AB22" s="1">
        <v>54.389911651611328</v>
      </c>
      <c r="AC22" s="1">
        <v>500.57000732421875</v>
      </c>
      <c r="AD22" s="1">
        <v>43.505455017089844</v>
      </c>
      <c r="AE22" s="1">
        <v>62.312797546386719</v>
      </c>
      <c r="AF22" s="1">
        <v>97.612258911132812</v>
      </c>
      <c r="AG22" s="1">
        <v>11.524312973022461</v>
      </c>
      <c r="AH22" s="1">
        <v>-0.28821003437042236</v>
      </c>
      <c r="AI22" s="1">
        <v>0.66666668653488159</v>
      </c>
      <c r="AJ22" s="1">
        <v>-0.21956524252891541</v>
      </c>
      <c r="AK22" s="1">
        <v>2.737391471862793</v>
      </c>
      <c r="AL22" s="1">
        <v>1</v>
      </c>
      <c r="AM22" s="1">
        <v>0</v>
      </c>
      <c r="AN22" s="1">
        <v>0.18999999761581421</v>
      </c>
      <c r="AO22" s="1">
        <v>111115</v>
      </c>
      <c r="AP22">
        <f t="shared" si="36"/>
        <v>2.0022800292968745</v>
      </c>
      <c r="AQ22">
        <f t="shared" si="37"/>
        <v>8.5656942279215323E-4</v>
      </c>
      <c r="AR22">
        <f t="shared" si="38"/>
        <v>281.54200592041013</v>
      </c>
      <c r="AS22">
        <f t="shared" si="39"/>
        <v>288.58804550170896</v>
      </c>
      <c r="AT22">
        <f t="shared" si="40"/>
        <v>8.2660363495219826</v>
      </c>
      <c r="AU22">
        <f t="shared" si="41"/>
        <v>0.33444633311273053</v>
      </c>
      <c r="AV22">
        <f t="shared" si="42"/>
        <v>1.1059228511990049</v>
      </c>
      <c r="AW22">
        <f t="shared" si="43"/>
        <v>11.329753696263175</v>
      </c>
      <c r="AX22">
        <f t="shared" si="44"/>
        <v>1.5216768377426675</v>
      </c>
      <c r="AY22">
        <f t="shared" si="45"/>
        <v>11.91502571105957</v>
      </c>
      <c r="AZ22">
        <f t="shared" si="46"/>
        <v>1.3997592392237774</v>
      </c>
      <c r="BA22">
        <f t="shared" si="47"/>
        <v>0.55696215655796355</v>
      </c>
      <c r="BB22">
        <f t="shared" si="48"/>
        <v>0.95738853773419397</v>
      </c>
      <c r="BC22">
        <f t="shared" si="49"/>
        <v>0.44237070148958346</v>
      </c>
      <c r="BD22">
        <f t="shared" si="50"/>
        <v>0.35458746314061301</v>
      </c>
      <c r="BE22">
        <f t="shared" si="51"/>
        <v>56.745789803133952</v>
      </c>
      <c r="BF22">
        <f t="shared" si="52"/>
        <v>1.3594822454505946</v>
      </c>
      <c r="BG22">
        <f t="shared" si="53"/>
        <v>88.153040499616381</v>
      </c>
      <c r="BH22">
        <f t="shared" si="54"/>
        <v>444.56299740180754</v>
      </c>
      <c r="BI22">
        <f t="shared" si="55"/>
        <v>-0.10894064413805493</v>
      </c>
    </row>
    <row r="23" spans="1:61" x14ac:dyDescent="0.2">
      <c r="A23" s="1">
        <v>15</v>
      </c>
      <c r="B23" s="1" t="s">
        <v>96</v>
      </c>
      <c r="C23" s="1" t="s">
        <v>74</v>
      </c>
      <c r="D23" s="1">
        <v>0</v>
      </c>
      <c r="E23" s="1" t="s">
        <v>80</v>
      </c>
      <c r="F23" s="1" t="s">
        <v>93</v>
      </c>
      <c r="G23" s="1">
        <v>0</v>
      </c>
      <c r="H23" s="1">
        <v>1977.5</v>
      </c>
      <c r="I23" s="1">
        <v>0</v>
      </c>
      <c r="J23">
        <f t="shared" si="28"/>
        <v>-7.6000913237266071E-2</v>
      </c>
      <c r="K23">
        <f t="shared" si="29"/>
        <v>4.7490612994642967E-2</v>
      </c>
      <c r="L23">
        <f t="shared" si="30"/>
        <v>401.67034662665964</v>
      </c>
      <c r="M23">
        <f t="shared" si="31"/>
        <v>9.085928286865802E-2</v>
      </c>
      <c r="N23">
        <f t="shared" si="32"/>
        <v>0.18704025454623641</v>
      </c>
      <c r="O23">
        <f t="shared" si="33"/>
        <v>8.4496927261352539</v>
      </c>
      <c r="P23" s="1">
        <v>3.5</v>
      </c>
      <c r="Q23">
        <f t="shared" si="34"/>
        <v>1.9689131230115891</v>
      </c>
      <c r="R23" s="1">
        <v>1</v>
      </c>
      <c r="S23">
        <f t="shared" si="35"/>
        <v>3.9378262460231781</v>
      </c>
      <c r="T23" s="1">
        <v>15.514739036560059</v>
      </c>
      <c r="U23" s="1">
        <v>8.4496927261352539</v>
      </c>
      <c r="V23" s="1">
        <v>15.548855781555176</v>
      </c>
      <c r="W23" s="1">
        <v>400.29583740234375</v>
      </c>
      <c r="X23" s="1">
        <v>400.32354736328125</v>
      </c>
      <c r="Y23" s="1">
        <v>9.3948497772216797</v>
      </c>
      <c r="Z23" s="1">
        <v>9.4577827453613281</v>
      </c>
      <c r="AA23" s="1">
        <v>51.843994140625</v>
      </c>
      <c r="AB23" s="1">
        <v>52.191280364990234</v>
      </c>
      <c r="AC23" s="1">
        <v>500.53231811523438</v>
      </c>
      <c r="AD23" s="1">
        <v>38.265914916992188</v>
      </c>
      <c r="AE23" s="1">
        <v>53.753604888916016</v>
      </c>
      <c r="AF23" s="1">
        <v>97.614540100097656</v>
      </c>
      <c r="AG23" s="1">
        <v>11.524312973022461</v>
      </c>
      <c r="AH23" s="1">
        <v>-0.28821003437042236</v>
      </c>
      <c r="AI23" s="1">
        <v>0.66666668653488159</v>
      </c>
      <c r="AJ23" s="1">
        <v>-0.21956524252891541</v>
      </c>
      <c r="AK23" s="1">
        <v>2.737391471862793</v>
      </c>
      <c r="AL23" s="1">
        <v>1</v>
      </c>
      <c r="AM23" s="1">
        <v>0</v>
      </c>
      <c r="AN23" s="1">
        <v>0.18999999761581421</v>
      </c>
      <c r="AO23" s="1">
        <v>111115</v>
      </c>
      <c r="AP23">
        <f t="shared" si="36"/>
        <v>1.4300923374720982</v>
      </c>
      <c r="AQ23">
        <f t="shared" si="37"/>
        <v>9.0859282868658014E-5</v>
      </c>
      <c r="AR23">
        <f t="shared" si="38"/>
        <v>281.59969272613523</v>
      </c>
      <c r="AS23">
        <f t="shared" si="39"/>
        <v>288.66473903656004</v>
      </c>
      <c r="AT23">
        <f t="shared" si="40"/>
        <v>7.270523742995465</v>
      </c>
      <c r="AU23">
        <f t="shared" si="41"/>
        <v>0.66636201212912338</v>
      </c>
      <c r="AV23">
        <f t="shared" si="42"/>
        <v>1.1102573676013214</v>
      </c>
      <c r="AW23">
        <f t="shared" si="43"/>
        <v>11.3738933407136</v>
      </c>
      <c r="AX23">
        <f t="shared" si="44"/>
        <v>1.9161105953522721</v>
      </c>
      <c r="AY23">
        <f t="shared" si="45"/>
        <v>11.982215881347656</v>
      </c>
      <c r="AZ23">
        <f t="shared" si="46"/>
        <v>1.4059737999658148</v>
      </c>
      <c r="BA23">
        <f t="shared" si="47"/>
        <v>4.6924696054436915E-2</v>
      </c>
      <c r="BB23">
        <f t="shared" si="48"/>
        <v>0.92321711305508503</v>
      </c>
      <c r="BC23">
        <f t="shared" si="49"/>
        <v>0.48275668691072982</v>
      </c>
      <c r="BD23">
        <f t="shared" si="50"/>
        <v>2.9378259460531346E-2</v>
      </c>
      <c r="BE23">
        <f t="shared" si="51"/>
        <v>39.208866157808195</v>
      </c>
      <c r="BF23">
        <f t="shared" si="52"/>
        <v>1.0033642769011442</v>
      </c>
      <c r="BG23">
        <f t="shared" si="53"/>
        <v>83.178978030910201</v>
      </c>
      <c r="BH23">
        <f t="shared" si="54"/>
        <v>400.34960266040713</v>
      </c>
      <c r="BI23">
        <f t="shared" si="55"/>
        <v>-1.57903948211333E-4</v>
      </c>
    </row>
    <row r="24" spans="1:61" x14ac:dyDescent="0.2">
      <c r="A24" s="1">
        <v>16</v>
      </c>
      <c r="B24" s="1" t="s">
        <v>97</v>
      </c>
      <c r="C24" s="1" t="s">
        <v>74</v>
      </c>
      <c r="D24" s="1">
        <v>0</v>
      </c>
      <c r="E24" s="1" t="s">
        <v>92</v>
      </c>
      <c r="F24" s="1" t="s">
        <v>93</v>
      </c>
      <c r="G24" s="1">
        <v>0</v>
      </c>
      <c r="H24" s="1">
        <v>2128.5</v>
      </c>
      <c r="I24" s="1">
        <v>0</v>
      </c>
      <c r="J24">
        <f t="shared" si="28"/>
        <v>1.2347679104394385</v>
      </c>
      <c r="K24">
        <f t="shared" si="29"/>
        <v>23.104172048338032</v>
      </c>
      <c r="L24">
        <f t="shared" si="30"/>
        <v>398.53290448932296</v>
      </c>
      <c r="M24">
        <f t="shared" si="31"/>
        <v>3.727992814100467</v>
      </c>
      <c r="N24">
        <f t="shared" si="32"/>
        <v>9.0311997095512186E-2</v>
      </c>
      <c r="O24">
        <f t="shared" si="33"/>
        <v>8.5401582717895508</v>
      </c>
      <c r="P24" s="1">
        <v>1.5</v>
      </c>
      <c r="Q24">
        <f t="shared" si="34"/>
        <v>2.4080436080694199</v>
      </c>
      <c r="R24" s="1">
        <v>1</v>
      </c>
      <c r="S24">
        <f t="shared" si="35"/>
        <v>4.8160872161388397</v>
      </c>
      <c r="T24" s="1">
        <v>15.720139503479004</v>
      </c>
      <c r="U24" s="1">
        <v>8.5401582717895508</v>
      </c>
      <c r="V24" s="1">
        <v>15.743643760681152</v>
      </c>
      <c r="W24" s="1">
        <v>400.31216430664062</v>
      </c>
      <c r="X24" s="1">
        <v>399.49581909179688</v>
      </c>
      <c r="Y24" s="1">
        <v>9.4128074645996094</v>
      </c>
      <c r="Z24" s="1">
        <v>10.51824951171875</v>
      </c>
      <c r="AA24" s="1">
        <v>51.266059875488281</v>
      </c>
      <c r="AB24" s="1">
        <v>57.286754608154297</v>
      </c>
      <c r="AC24" s="1">
        <v>500.53924560546875</v>
      </c>
      <c r="AD24" s="1">
        <v>61.976524353027344</v>
      </c>
      <c r="AE24" s="1">
        <v>83.57281494140625</v>
      </c>
      <c r="AF24" s="1">
        <v>97.618240356445312</v>
      </c>
      <c r="AG24" s="1">
        <v>11.524312973022461</v>
      </c>
      <c r="AH24" s="1">
        <v>-0.28821003437042236</v>
      </c>
      <c r="AI24" s="1">
        <v>1</v>
      </c>
      <c r="AJ24" s="1">
        <v>-0.21956524252891541</v>
      </c>
      <c r="AK24" s="1">
        <v>2.737391471862793</v>
      </c>
      <c r="AL24" s="1">
        <v>1</v>
      </c>
      <c r="AM24" s="1">
        <v>0</v>
      </c>
      <c r="AN24" s="1">
        <v>0.18999999761581421</v>
      </c>
      <c r="AO24" s="1">
        <v>111115</v>
      </c>
      <c r="AP24">
        <f t="shared" si="36"/>
        <v>3.3369283040364577</v>
      </c>
      <c r="AQ24">
        <f t="shared" si="37"/>
        <v>3.727992814100467E-3</v>
      </c>
      <c r="AR24">
        <f t="shared" si="38"/>
        <v>281.69015827178953</v>
      </c>
      <c r="AS24">
        <f t="shared" si="39"/>
        <v>288.87013950347898</v>
      </c>
      <c r="AT24">
        <f t="shared" si="40"/>
        <v>11.775539479311647</v>
      </c>
      <c r="AU24">
        <f t="shared" si="41"/>
        <v>-0.60554409225654637</v>
      </c>
      <c r="AV24">
        <f t="shared" si="42"/>
        <v>1.1170850060595368</v>
      </c>
      <c r="AW24">
        <f t="shared" si="43"/>
        <v>11.443404449625284</v>
      </c>
      <c r="AX24">
        <f t="shared" si="44"/>
        <v>0.9251549379065338</v>
      </c>
      <c r="AY24">
        <f t="shared" si="45"/>
        <v>12.130148887634277</v>
      </c>
      <c r="AZ24">
        <f t="shared" si="46"/>
        <v>1.4197420870241018</v>
      </c>
      <c r="BA24">
        <f t="shared" si="47"/>
        <v>3.9853393404209836</v>
      </c>
      <c r="BB24">
        <f t="shared" si="48"/>
        <v>1.0267730089640246</v>
      </c>
      <c r="BC24">
        <f t="shared" si="49"/>
        <v>0.39296907806007719</v>
      </c>
      <c r="BD24">
        <f t="shared" si="50"/>
        <v>2.8271360481224912</v>
      </c>
      <c r="BE24">
        <f t="shared" si="51"/>
        <v>38.904080860390991</v>
      </c>
      <c r="BF24">
        <f t="shared" si="52"/>
        <v>0.99758967539469379</v>
      </c>
      <c r="BG24">
        <f t="shared" si="53"/>
        <v>98.589966571228345</v>
      </c>
      <c r="BH24">
        <f t="shared" si="54"/>
        <v>399.1497006341603</v>
      </c>
      <c r="BI24">
        <f t="shared" si="55"/>
        <v>3.0498764453546793E-3</v>
      </c>
    </row>
    <row r="25" spans="1:61" x14ac:dyDescent="0.2">
      <c r="A25" s="1">
        <v>17</v>
      </c>
      <c r="B25" s="1" t="s">
        <v>98</v>
      </c>
      <c r="C25" s="1" t="s">
        <v>74</v>
      </c>
      <c r="D25" s="1">
        <v>0</v>
      </c>
      <c r="E25" s="1" t="s">
        <v>75</v>
      </c>
      <c r="F25" s="1" t="s">
        <v>93</v>
      </c>
      <c r="G25" s="1">
        <v>0</v>
      </c>
      <c r="H25" s="1">
        <v>2284</v>
      </c>
      <c r="I25" s="1">
        <v>0</v>
      </c>
      <c r="J25">
        <f t="shared" si="28"/>
        <v>-0.82548068659856288</v>
      </c>
      <c r="K25">
        <f t="shared" si="29"/>
        <v>7.81461941896106</v>
      </c>
      <c r="L25">
        <f t="shared" si="30"/>
        <v>400.18310168727726</v>
      </c>
      <c r="M25">
        <f t="shared" si="31"/>
        <v>2.3427515250513773</v>
      </c>
      <c r="N25">
        <f t="shared" si="32"/>
        <v>8.062328347413783E-2</v>
      </c>
      <c r="O25">
        <f t="shared" si="33"/>
        <v>8.5057792663574219</v>
      </c>
      <c r="P25" s="1">
        <v>2.5</v>
      </c>
      <c r="Q25">
        <f t="shared" si="34"/>
        <v>2.1884783655405045</v>
      </c>
      <c r="R25" s="1">
        <v>1</v>
      </c>
      <c r="S25">
        <f t="shared" si="35"/>
        <v>4.3769567310810089</v>
      </c>
      <c r="T25" s="1">
        <v>15.991781234741211</v>
      </c>
      <c r="U25" s="1">
        <v>8.5057792663574219</v>
      </c>
      <c r="V25" s="1">
        <v>16.031913757324219</v>
      </c>
      <c r="W25" s="1">
        <v>400.29718017578125</v>
      </c>
      <c r="X25" s="1">
        <v>400.24114990234375</v>
      </c>
      <c r="Y25" s="1">
        <v>9.4324932098388672</v>
      </c>
      <c r="Z25" s="1">
        <v>10.590179443359375</v>
      </c>
      <c r="AA25" s="1">
        <v>50.492012023925781</v>
      </c>
      <c r="AB25" s="1">
        <v>56.689090728759766</v>
      </c>
      <c r="AC25" s="1">
        <v>500.55474853515625</v>
      </c>
      <c r="AD25" s="1">
        <v>28.42637825012207</v>
      </c>
      <c r="AE25" s="1">
        <v>28.168895721435547</v>
      </c>
      <c r="AF25" s="1">
        <v>97.624664306640625</v>
      </c>
      <c r="AG25" s="1">
        <v>11.524312973022461</v>
      </c>
      <c r="AH25" s="1">
        <v>-0.28821003437042236</v>
      </c>
      <c r="AI25" s="1">
        <v>1</v>
      </c>
      <c r="AJ25" s="1">
        <v>-0.21956524252891541</v>
      </c>
      <c r="AK25" s="1">
        <v>2.737391471862793</v>
      </c>
      <c r="AL25" s="1">
        <v>1</v>
      </c>
      <c r="AM25" s="1">
        <v>0</v>
      </c>
      <c r="AN25" s="1">
        <v>0.18999999761581421</v>
      </c>
      <c r="AO25" s="1">
        <v>111115</v>
      </c>
      <c r="AP25">
        <f t="shared" si="36"/>
        <v>2.002218994140625</v>
      </c>
      <c r="AQ25">
        <f t="shared" si="37"/>
        <v>2.3427515250513775E-3</v>
      </c>
      <c r="AR25">
        <f t="shared" si="38"/>
        <v>281.6557792663574</v>
      </c>
      <c r="AS25">
        <f t="shared" si="39"/>
        <v>289.14178123474119</v>
      </c>
      <c r="AT25">
        <f t="shared" si="40"/>
        <v>5.4010117997494262</v>
      </c>
      <c r="AU25">
        <f t="shared" si="41"/>
        <v>-0.18762059542512105</v>
      </c>
      <c r="AV25">
        <f t="shared" si="42"/>
        <v>1.1144859965791831</v>
      </c>
      <c r="AW25">
        <f t="shared" si="43"/>
        <v>11.416028976843034</v>
      </c>
      <c r="AX25">
        <f t="shared" si="44"/>
        <v>0.82584953348365886</v>
      </c>
      <c r="AY25">
        <f t="shared" si="45"/>
        <v>12.248780250549316</v>
      </c>
      <c r="AZ25">
        <f t="shared" si="46"/>
        <v>1.4308688184415648</v>
      </c>
      <c r="BA25">
        <f t="shared" si="47"/>
        <v>2.805564321274403</v>
      </c>
      <c r="BB25">
        <f t="shared" si="48"/>
        <v>1.0338627131050453</v>
      </c>
      <c r="BC25">
        <f t="shared" si="49"/>
        <v>0.39700610533651948</v>
      </c>
      <c r="BD25">
        <f t="shared" si="50"/>
        <v>1.9314440818372696</v>
      </c>
      <c r="BE25">
        <f t="shared" si="51"/>
        <v>39.067740963410671</v>
      </c>
      <c r="BF25">
        <f t="shared" si="52"/>
        <v>0.99985496689912901</v>
      </c>
      <c r="BG25">
        <f t="shared" si="53"/>
        <v>97.373947921281868</v>
      </c>
      <c r="BH25">
        <f t="shared" si="54"/>
        <v>400.49575578386748</v>
      </c>
      <c r="BI25">
        <f t="shared" si="55"/>
        <v>-2.0070203547987333E-3</v>
      </c>
    </row>
    <row r="26" spans="1:61" x14ac:dyDescent="0.2">
      <c r="A26" s="1">
        <v>18</v>
      </c>
      <c r="B26" s="1" t="s">
        <v>99</v>
      </c>
      <c r="C26" s="1" t="s">
        <v>74</v>
      </c>
      <c r="D26" s="1">
        <v>0</v>
      </c>
      <c r="E26" s="1" t="s">
        <v>78</v>
      </c>
      <c r="F26" s="1" t="s">
        <v>93</v>
      </c>
      <c r="G26" s="1">
        <v>0</v>
      </c>
      <c r="H26" s="1">
        <v>2430</v>
      </c>
      <c r="I26" s="1">
        <v>0</v>
      </c>
      <c r="J26">
        <f t="shared" si="28"/>
        <v>-13.947840240969533</v>
      </c>
      <c r="K26">
        <f t="shared" si="29"/>
        <v>0.21374530029250544</v>
      </c>
      <c r="L26">
        <f t="shared" si="30"/>
        <v>517.66401661565044</v>
      </c>
      <c r="M26">
        <f t="shared" si="31"/>
        <v>0.32431811597647248</v>
      </c>
      <c r="N26">
        <f t="shared" si="32"/>
        <v>0.15454391925363398</v>
      </c>
      <c r="O26">
        <f t="shared" si="33"/>
        <v>8.3077030181884766</v>
      </c>
      <c r="P26" s="1">
        <v>3.5</v>
      </c>
      <c r="Q26">
        <f t="shared" si="34"/>
        <v>1.9689131230115891</v>
      </c>
      <c r="R26" s="1">
        <v>1</v>
      </c>
      <c r="S26">
        <f t="shared" si="35"/>
        <v>3.9378262460231781</v>
      </c>
      <c r="T26" s="1">
        <v>16.157306671142578</v>
      </c>
      <c r="U26" s="1">
        <v>8.3077030181884766</v>
      </c>
      <c r="V26" s="1">
        <v>16.225975036621094</v>
      </c>
      <c r="W26" s="1">
        <v>399.92208862304688</v>
      </c>
      <c r="X26" s="1">
        <v>409.58212280273438</v>
      </c>
      <c r="Y26" s="1">
        <v>9.4553356170654297</v>
      </c>
      <c r="Z26" s="1">
        <v>9.6799173355102539</v>
      </c>
      <c r="AA26" s="1">
        <v>50.086177825927734</v>
      </c>
      <c r="AB26" s="1">
        <v>51.27581787109375</v>
      </c>
      <c r="AC26" s="1">
        <v>500.54190063476562</v>
      </c>
      <c r="AD26" s="1">
        <v>65.508369445800781</v>
      </c>
      <c r="AE26" s="1">
        <v>146.87391662597656</v>
      </c>
      <c r="AF26" s="1">
        <v>97.632171630859375</v>
      </c>
      <c r="AG26" s="1">
        <v>11.524312973022461</v>
      </c>
      <c r="AH26" s="1">
        <v>-0.28821003437042236</v>
      </c>
      <c r="AI26" s="1">
        <v>0.66666668653488159</v>
      </c>
      <c r="AJ26" s="1">
        <v>-0.21956524252891541</v>
      </c>
      <c r="AK26" s="1">
        <v>2.737391471862793</v>
      </c>
      <c r="AL26" s="1">
        <v>1</v>
      </c>
      <c r="AM26" s="1">
        <v>0</v>
      </c>
      <c r="AN26" s="1">
        <v>0.18999999761581421</v>
      </c>
      <c r="AO26" s="1">
        <v>111115</v>
      </c>
      <c r="AP26">
        <f t="shared" si="36"/>
        <v>1.4301197160993304</v>
      </c>
      <c r="AQ26">
        <f t="shared" si="37"/>
        <v>3.2431811597647249E-4</v>
      </c>
      <c r="AR26">
        <f t="shared" si="38"/>
        <v>281.45770301818845</v>
      </c>
      <c r="AS26">
        <f t="shared" si="39"/>
        <v>289.30730667114256</v>
      </c>
      <c r="AT26">
        <f t="shared" si="40"/>
        <v>12.446590038518025</v>
      </c>
      <c r="AU26">
        <f t="shared" si="41"/>
        <v>0.69287692166838488</v>
      </c>
      <c r="AV26">
        <f t="shared" si="42"/>
        <v>1.0996152699267021</v>
      </c>
      <c r="AW26">
        <f t="shared" si="43"/>
        <v>11.26283735738536</v>
      </c>
      <c r="AX26">
        <f t="shared" si="44"/>
        <v>1.5829200218751058</v>
      </c>
      <c r="AY26">
        <f t="shared" si="45"/>
        <v>12.232504844665527</v>
      </c>
      <c r="AZ26">
        <f t="shared" si="46"/>
        <v>1.4293377805393661</v>
      </c>
      <c r="BA26">
        <f t="shared" si="47"/>
        <v>0.20274053911051923</v>
      </c>
      <c r="BB26">
        <f t="shared" si="48"/>
        <v>0.94507135067306813</v>
      </c>
      <c r="BC26">
        <f t="shared" si="49"/>
        <v>0.48426642986629798</v>
      </c>
      <c r="BD26">
        <f t="shared" si="50"/>
        <v>0.12765763435234487</v>
      </c>
      <c r="BE26">
        <f t="shared" si="51"/>
        <v>50.540662117339224</v>
      </c>
      <c r="BF26">
        <f t="shared" si="52"/>
        <v>1.2638833283867987</v>
      </c>
      <c r="BG26">
        <f t="shared" si="53"/>
        <v>86.52816294475798</v>
      </c>
      <c r="BH26">
        <f t="shared" si="54"/>
        <v>414.36384326191535</v>
      </c>
      <c r="BI26">
        <f t="shared" si="55"/>
        <v>-2.9126117365776204E-2</v>
      </c>
    </row>
    <row r="27" spans="1:61" x14ac:dyDescent="0.2">
      <c r="A27" s="1">
        <v>19</v>
      </c>
      <c r="B27" s="1" t="s">
        <v>100</v>
      </c>
      <c r="C27" s="1" t="s">
        <v>74</v>
      </c>
      <c r="D27" s="1">
        <v>0</v>
      </c>
      <c r="E27" s="1" t="s">
        <v>80</v>
      </c>
      <c r="F27" s="1" t="s">
        <v>93</v>
      </c>
      <c r="G27" s="1">
        <v>0</v>
      </c>
      <c r="H27" s="1">
        <v>2607</v>
      </c>
      <c r="I27" s="1">
        <v>0</v>
      </c>
      <c r="J27">
        <f t="shared" si="28"/>
        <v>-0.75996810082938837</v>
      </c>
      <c r="K27">
        <f t="shared" si="29"/>
        <v>8.0144372915714454E-2</v>
      </c>
      <c r="L27">
        <f t="shared" si="30"/>
        <v>414.74507217517561</v>
      </c>
      <c r="M27">
        <f t="shared" si="31"/>
        <v>0.15443214114848611</v>
      </c>
      <c r="N27">
        <f t="shared" si="32"/>
        <v>0.19016043573529584</v>
      </c>
      <c r="O27">
        <f t="shared" si="33"/>
        <v>8.6873779296875</v>
      </c>
      <c r="P27" s="1">
        <v>4</v>
      </c>
      <c r="Q27">
        <f t="shared" si="34"/>
        <v>1.8591305017471313</v>
      </c>
      <c r="R27" s="1">
        <v>1</v>
      </c>
      <c r="S27">
        <f t="shared" si="35"/>
        <v>3.7182610034942627</v>
      </c>
      <c r="T27" s="1">
        <v>16.275928497314453</v>
      </c>
      <c r="U27" s="1">
        <v>8.6873779296875</v>
      </c>
      <c r="V27" s="1">
        <v>16.337499618530273</v>
      </c>
      <c r="W27" s="1">
        <v>400.01522827148438</v>
      </c>
      <c r="X27" s="1">
        <v>400.5731201171875</v>
      </c>
      <c r="Y27" s="1">
        <v>9.4859638214111328</v>
      </c>
      <c r="Z27" s="1">
        <v>9.6081924438476562</v>
      </c>
      <c r="AA27" s="1">
        <v>49.872245788574219</v>
      </c>
      <c r="AB27" s="1">
        <v>50.514862060546875</v>
      </c>
      <c r="AC27" s="1">
        <v>500.53195190429688</v>
      </c>
      <c r="AD27" s="1">
        <v>47.947940826416016</v>
      </c>
      <c r="AE27" s="1">
        <v>78.619987487792969</v>
      </c>
      <c r="AF27" s="1">
        <v>97.636962890625</v>
      </c>
      <c r="AG27" s="1">
        <v>11.524312973022461</v>
      </c>
      <c r="AH27" s="1">
        <v>-0.28821003437042236</v>
      </c>
      <c r="AI27" s="1">
        <v>1</v>
      </c>
      <c r="AJ27" s="1">
        <v>-0.21956524252891541</v>
      </c>
      <c r="AK27" s="1">
        <v>2.737391471862793</v>
      </c>
      <c r="AL27" s="1">
        <v>1</v>
      </c>
      <c r="AM27" s="1">
        <v>0</v>
      </c>
      <c r="AN27" s="1">
        <v>0.18999999761581421</v>
      </c>
      <c r="AO27" s="1">
        <v>111115</v>
      </c>
      <c r="AP27">
        <f t="shared" si="36"/>
        <v>1.2513298797607419</v>
      </c>
      <c r="AQ27">
        <f t="shared" si="37"/>
        <v>1.544321411484861E-4</v>
      </c>
      <c r="AR27">
        <f t="shared" si="38"/>
        <v>281.83737792968748</v>
      </c>
      <c r="AS27">
        <f t="shared" si="39"/>
        <v>289.42592849731443</v>
      </c>
      <c r="AT27">
        <f t="shared" si="40"/>
        <v>9.1101086427022437</v>
      </c>
      <c r="AU27">
        <f t="shared" si="41"/>
        <v>0.74630999881728799</v>
      </c>
      <c r="AV27">
        <f t="shared" si="42"/>
        <v>1.128275164821233</v>
      </c>
      <c r="AW27">
        <f t="shared" si="43"/>
        <v>11.555819962211961</v>
      </c>
      <c r="AX27">
        <f t="shared" si="44"/>
        <v>1.947627518364305</v>
      </c>
      <c r="AY27">
        <f t="shared" si="45"/>
        <v>12.481653213500977</v>
      </c>
      <c r="AZ27">
        <f t="shared" si="46"/>
        <v>1.4529339114751865</v>
      </c>
      <c r="BA27">
        <f t="shared" si="47"/>
        <v>7.8453368435270121E-2</v>
      </c>
      <c r="BB27">
        <f t="shared" si="48"/>
        <v>0.93811472908593718</v>
      </c>
      <c r="BC27">
        <f t="shared" si="49"/>
        <v>0.51481918238924929</v>
      </c>
      <c r="BD27">
        <f t="shared" si="50"/>
        <v>4.9182528341958368E-2</v>
      </c>
      <c r="BE27">
        <f t="shared" si="51"/>
        <v>40.494449221037208</v>
      </c>
      <c r="BF27">
        <f t="shared" si="52"/>
        <v>1.0353791888328456</v>
      </c>
      <c r="BG27">
        <f t="shared" si="53"/>
        <v>83.325074943796935</v>
      </c>
      <c r="BH27">
        <f t="shared" si="54"/>
        <v>400.84904397921753</v>
      </c>
      <c r="BI27">
        <f t="shared" si="55"/>
        <v>-1.5797567664845656E-3</v>
      </c>
    </row>
    <row r="28" spans="1:61" x14ac:dyDescent="0.2">
      <c r="A28" s="1">
        <v>20</v>
      </c>
      <c r="B28" s="1" t="s">
        <v>101</v>
      </c>
      <c r="C28" s="1" t="s">
        <v>74</v>
      </c>
      <c r="D28" s="1">
        <v>0</v>
      </c>
      <c r="E28" s="1" t="s">
        <v>75</v>
      </c>
      <c r="F28" s="1" t="s">
        <v>102</v>
      </c>
      <c r="G28" s="1">
        <v>0</v>
      </c>
      <c r="H28" s="1">
        <v>2753.5</v>
      </c>
      <c r="I28" s="1">
        <v>0</v>
      </c>
      <c r="J28">
        <f t="shared" si="28"/>
        <v>5.9451585036467378</v>
      </c>
      <c r="K28">
        <f t="shared" si="29"/>
        <v>3.2003968784999475</v>
      </c>
      <c r="L28">
        <f t="shared" si="30"/>
        <v>393.59549364568767</v>
      </c>
      <c r="M28">
        <f t="shared" si="31"/>
        <v>3.5668019030280016</v>
      </c>
      <c r="N28">
        <f t="shared" si="32"/>
        <v>0.17321376605101202</v>
      </c>
      <c r="O28">
        <f t="shared" si="33"/>
        <v>8.8011035919189453</v>
      </c>
      <c r="P28" s="1">
        <v>0.5</v>
      </c>
      <c r="Q28">
        <f t="shared" si="34"/>
        <v>2.6276088505983353</v>
      </c>
      <c r="R28" s="1">
        <v>1</v>
      </c>
      <c r="S28">
        <f t="shared" si="35"/>
        <v>5.2552177011966705</v>
      </c>
      <c r="T28" s="1">
        <v>16.420398712158203</v>
      </c>
      <c r="U28" s="1">
        <v>8.8011035919189453</v>
      </c>
      <c r="V28" s="1">
        <v>16.451030731201172</v>
      </c>
      <c r="W28" s="1">
        <v>399.92910766601562</v>
      </c>
      <c r="X28" s="1">
        <v>399.1929931640625</v>
      </c>
      <c r="Y28" s="1">
        <v>9.51739501953125</v>
      </c>
      <c r="Z28" s="1">
        <v>9.87017822265625</v>
      </c>
      <c r="AA28" s="1">
        <v>49.583225250244141</v>
      </c>
      <c r="AB28" s="1">
        <v>51.421134948730469</v>
      </c>
      <c r="AC28" s="1">
        <v>500.53359985351562</v>
      </c>
      <c r="AD28" s="1">
        <v>50.728435516357422</v>
      </c>
      <c r="AE28" s="1">
        <v>84.886985778808594</v>
      </c>
      <c r="AF28" s="1">
        <v>97.644966125488281</v>
      </c>
      <c r="AG28" s="1">
        <v>11.524312973022461</v>
      </c>
      <c r="AH28" s="1">
        <v>-0.28821003437042236</v>
      </c>
      <c r="AI28" s="1">
        <v>1</v>
      </c>
      <c r="AJ28" s="1">
        <v>-0.21956524252891541</v>
      </c>
      <c r="AK28" s="1">
        <v>2.737391471862793</v>
      </c>
      <c r="AL28" s="1">
        <v>1</v>
      </c>
      <c r="AM28" s="1">
        <v>0</v>
      </c>
      <c r="AN28" s="1">
        <v>0.18999999761581421</v>
      </c>
      <c r="AO28" s="1">
        <v>111115</v>
      </c>
      <c r="AP28">
        <f t="shared" si="36"/>
        <v>10.010671997070313</v>
      </c>
      <c r="AQ28">
        <f t="shared" si="37"/>
        <v>3.5668019030280014E-3</v>
      </c>
      <c r="AR28">
        <f t="shared" si="38"/>
        <v>281.95110359191892</v>
      </c>
      <c r="AS28">
        <f t="shared" si="39"/>
        <v>289.57039871215818</v>
      </c>
      <c r="AT28">
        <f t="shared" si="40"/>
        <v>9.638402627161895</v>
      </c>
      <c r="AU28">
        <f t="shared" si="41"/>
        <v>-0.49080351539734141</v>
      </c>
      <c r="AV28">
        <f t="shared" si="42"/>
        <v>1.1369869842548137</v>
      </c>
      <c r="AW28">
        <f t="shared" si="43"/>
        <v>11.644092157230272</v>
      </c>
      <c r="AX28">
        <f t="shared" si="44"/>
        <v>1.773913934574022</v>
      </c>
      <c r="AY28">
        <f t="shared" si="45"/>
        <v>12.610751152038574</v>
      </c>
      <c r="AZ28">
        <f t="shared" si="46"/>
        <v>1.4652946741065214</v>
      </c>
      <c r="BA28">
        <f t="shared" si="47"/>
        <v>1.9890668109604093</v>
      </c>
      <c r="BB28">
        <f t="shared" si="48"/>
        <v>0.96377321820380168</v>
      </c>
      <c r="BC28">
        <f t="shared" si="49"/>
        <v>0.50152145590271968</v>
      </c>
      <c r="BD28">
        <f t="shared" si="50"/>
        <v>1.3146974325259584</v>
      </c>
      <c r="BE28">
        <f t="shared" si="51"/>
        <v>38.432618644178007</v>
      </c>
      <c r="BF28">
        <f t="shared" si="52"/>
        <v>0.98597796150175832</v>
      </c>
      <c r="BG28">
        <f t="shared" si="53"/>
        <v>90.428731103519496</v>
      </c>
      <c r="BH28">
        <f t="shared" si="54"/>
        <v>397.66575596167303</v>
      </c>
      <c r="BI28">
        <f t="shared" si="55"/>
        <v>1.3519221397225067E-2</v>
      </c>
    </row>
    <row r="29" spans="1:61" x14ac:dyDescent="0.2">
      <c r="A29" s="1">
        <v>21</v>
      </c>
      <c r="B29" s="1" t="s">
        <v>103</v>
      </c>
      <c r="C29" s="1" t="s">
        <v>74</v>
      </c>
      <c r="D29" s="1">
        <v>0</v>
      </c>
      <c r="E29" s="1" t="s">
        <v>78</v>
      </c>
      <c r="F29" s="1" t="s">
        <v>102</v>
      </c>
      <c r="G29" s="1">
        <v>0</v>
      </c>
      <c r="H29" s="1">
        <v>2851.5</v>
      </c>
      <c r="I29" s="1">
        <v>0</v>
      </c>
      <c r="J29">
        <f t="shared" si="28"/>
        <v>-0.28444103357986639</v>
      </c>
      <c r="K29">
        <f t="shared" si="29"/>
        <v>-1.7255806414101699E-2</v>
      </c>
      <c r="L29">
        <f t="shared" si="30"/>
        <v>372.33260336405266</v>
      </c>
      <c r="M29">
        <f t="shared" si="31"/>
        <v>-3.9341112637970334E-2</v>
      </c>
      <c r="N29">
        <f t="shared" si="32"/>
        <v>0.21943989495994254</v>
      </c>
      <c r="O29">
        <f t="shared" si="33"/>
        <v>8.9639759063720703</v>
      </c>
      <c r="P29" s="1">
        <v>2</v>
      </c>
      <c r="Q29">
        <f t="shared" si="34"/>
        <v>2.2982609868049622</v>
      </c>
      <c r="R29" s="1">
        <v>1</v>
      </c>
      <c r="S29">
        <f t="shared" si="35"/>
        <v>4.5965219736099243</v>
      </c>
      <c r="T29" s="1">
        <v>16.515832901000977</v>
      </c>
      <c r="U29" s="1">
        <v>8.9639759063720703</v>
      </c>
      <c r="V29" s="1">
        <v>16.553064346313477</v>
      </c>
      <c r="W29" s="1">
        <v>399.9061279296875</v>
      </c>
      <c r="X29" s="1">
        <v>400.02606201171875</v>
      </c>
      <c r="Y29" s="1">
        <v>9.5403556823730469</v>
      </c>
      <c r="Z29" s="1">
        <v>9.5247869491577148</v>
      </c>
      <c r="AA29" s="1">
        <v>49.406131744384766</v>
      </c>
      <c r="AB29" s="1">
        <v>49.325508117675781</v>
      </c>
      <c r="AC29" s="1">
        <v>500.57247924804688</v>
      </c>
      <c r="AD29" s="1">
        <v>59.201526641845703</v>
      </c>
      <c r="AE29" s="1">
        <v>145.28756713867188</v>
      </c>
      <c r="AF29" s="1">
        <v>97.653312683105469</v>
      </c>
      <c r="AG29" s="1">
        <v>11.524312973022461</v>
      </c>
      <c r="AH29" s="1">
        <v>-0.28821003437042236</v>
      </c>
      <c r="AI29" s="1">
        <v>0.66666668653488159</v>
      </c>
      <c r="AJ29" s="1">
        <v>-0.21956524252891541</v>
      </c>
      <c r="AK29" s="1">
        <v>2.737391471862793</v>
      </c>
      <c r="AL29" s="1">
        <v>1</v>
      </c>
      <c r="AM29" s="1">
        <v>0</v>
      </c>
      <c r="AN29" s="1">
        <v>0.18999999761581421</v>
      </c>
      <c r="AO29" s="1">
        <v>111115</v>
      </c>
      <c r="AP29">
        <f t="shared" si="36"/>
        <v>2.5028623962402343</v>
      </c>
      <c r="AQ29">
        <f t="shared" si="37"/>
        <v>-3.9341112637970337E-5</v>
      </c>
      <c r="AR29">
        <f t="shared" si="38"/>
        <v>282.11397590637205</v>
      </c>
      <c r="AS29">
        <f t="shared" si="39"/>
        <v>289.66583290100095</v>
      </c>
      <c r="AT29">
        <f t="shared" si="40"/>
        <v>11.248289920803245</v>
      </c>
      <c r="AU29">
        <f t="shared" si="41"/>
        <v>0.69665975696995064</v>
      </c>
      <c r="AV29">
        <f t="shared" si="42"/>
        <v>1.149566893146003</v>
      </c>
      <c r="AW29">
        <f t="shared" si="43"/>
        <v>11.77191906306814</v>
      </c>
      <c r="AX29">
        <f t="shared" si="44"/>
        <v>2.2471321139104248</v>
      </c>
      <c r="AY29">
        <f t="shared" si="45"/>
        <v>12.739904403686523</v>
      </c>
      <c r="AZ29">
        <f t="shared" si="46"/>
        <v>1.4777532107737898</v>
      </c>
      <c r="BA29">
        <f t="shared" si="47"/>
        <v>-1.7320830556426952E-2</v>
      </c>
      <c r="BB29">
        <f t="shared" si="48"/>
        <v>0.93012699818606048</v>
      </c>
      <c r="BC29">
        <f t="shared" si="49"/>
        <v>0.54762621258772937</v>
      </c>
      <c r="BD29">
        <f t="shared" si="50"/>
        <v>-1.0819658245570884E-2</v>
      </c>
      <c r="BE29">
        <f t="shared" si="51"/>
        <v>36.35951213842452</v>
      </c>
      <c r="BF29">
        <f t="shared" si="52"/>
        <v>0.93077086400721853</v>
      </c>
      <c r="BG29">
        <f t="shared" si="53"/>
        <v>80.632921584995927</v>
      </c>
      <c r="BH29">
        <f t="shared" si="54"/>
        <v>400.109602435878</v>
      </c>
      <c r="BI29">
        <f t="shared" si="55"/>
        <v>-5.7322572156653494E-4</v>
      </c>
    </row>
    <row r="30" spans="1:61" x14ac:dyDescent="0.2">
      <c r="A30" s="1">
        <v>22</v>
      </c>
      <c r="B30" s="1" t="s">
        <v>104</v>
      </c>
      <c r="C30" s="1" t="s">
        <v>74</v>
      </c>
      <c r="D30" s="1">
        <v>0</v>
      </c>
      <c r="E30" s="1" t="s">
        <v>80</v>
      </c>
      <c r="F30" s="1" t="s">
        <v>102</v>
      </c>
      <c r="G30" s="1">
        <v>0</v>
      </c>
      <c r="H30" s="1">
        <v>2984.5</v>
      </c>
      <c r="I30" s="1">
        <v>0</v>
      </c>
      <c r="J30">
        <f t="shared" si="28"/>
        <v>-3.0080685870719592</v>
      </c>
      <c r="K30">
        <f t="shared" si="29"/>
        <v>-8.5935019895402712E-2</v>
      </c>
      <c r="L30">
        <f t="shared" si="30"/>
        <v>344.96386785367366</v>
      </c>
      <c r="M30">
        <f t="shared" si="31"/>
        <v>-0.21750485447209952</v>
      </c>
      <c r="N30">
        <f t="shared" si="32"/>
        <v>0.23973435373590601</v>
      </c>
      <c r="O30">
        <f t="shared" si="33"/>
        <v>9.1468143463134766</v>
      </c>
      <c r="P30" s="1">
        <v>2.5</v>
      </c>
      <c r="Q30">
        <f t="shared" si="34"/>
        <v>2.1884783655405045</v>
      </c>
      <c r="R30" s="1">
        <v>1</v>
      </c>
      <c r="S30">
        <f t="shared" si="35"/>
        <v>4.3769567310810089</v>
      </c>
      <c r="T30" s="1">
        <v>16.679813385009766</v>
      </c>
      <c r="U30" s="1">
        <v>9.1468143463134766</v>
      </c>
      <c r="V30" s="1">
        <v>16.72059440612793</v>
      </c>
      <c r="W30" s="1">
        <v>399.96871948242188</v>
      </c>
      <c r="X30" s="1">
        <v>401.51480102539062</v>
      </c>
      <c r="Y30" s="1">
        <v>9.5701704025268555</v>
      </c>
      <c r="Z30" s="1">
        <v>9.462559700012207</v>
      </c>
      <c r="AA30" s="1">
        <v>49.049236297607422</v>
      </c>
      <c r="AB30" s="1">
        <v>48.497707366943359</v>
      </c>
      <c r="AC30" s="1">
        <v>500.52340698242188</v>
      </c>
      <c r="AD30" s="1">
        <v>28.491783142089844</v>
      </c>
      <c r="AE30" s="1">
        <v>55.953571319580078</v>
      </c>
      <c r="AF30" s="1">
        <v>97.65863037109375</v>
      </c>
      <c r="AG30" s="1">
        <v>11.524312973022461</v>
      </c>
      <c r="AH30" s="1">
        <v>-0.28821003437042236</v>
      </c>
      <c r="AI30" s="1">
        <v>0.66666668653488159</v>
      </c>
      <c r="AJ30" s="1">
        <v>-0.21956524252891541</v>
      </c>
      <c r="AK30" s="1">
        <v>2.737391471862793</v>
      </c>
      <c r="AL30" s="1">
        <v>1</v>
      </c>
      <c r="AM30" s="1">
        <v>0</v>
      </c>
      <c r="AN30" s="1">
        <v>0.18999999761581421</v>
      </c>
      <c r="AO30" s="1">
        <v>111115</v>
      </c>
      <c r="AP30">
        <f t="shared" si="36"/>
        <v>2.0020936279296873</v>
      </c>
      <c r="AQ30">
        <f t="shared" si="37"/>
        <v>-2.1750485447209953E-4</v>
      </c>
      <c r="AR30">
        <f t="shared" si="38"/>
        <v>282.29681434631345</v>
      </c>
      <c r="AS30">
        <f t="shared" si="39"/>
        <v>289.82981338500974</v>
      </c>
      <c r="AT30">
        <f t="shared" si="40"/>
        <v>5.4134387290673658</v>
      </c>
      <c r="AU30">
        <f t="shared" si="41"/>
        <v>0.74485275800122874</v>
      </c>
      <c r="AV30">
        <f t="shared" si="42"/>
        <v>1.1638349738438059</v>
      </c>
      <c r="AW30">
        <f t="shared" si="43"/>
        <v>11.9173796460317</v>
      </c>
      <c r="AX30">
        <f t="shared" si="44"/>
        <v>2.4548199460194926</v>
      </c>
      <c r="AY30">
        <f t="shared" si="45"/>
        <v>12.913313865661621</v>
      </c>
      <c r="AZ30">
        <f t="shared" si="46"/>
        <v>1.4946273496459952</v>
      </c>
      <c r="BA30">
        <f t="shared" si="47"/>
        <v>-8.7656015066593027E-2</v>
      </c>
      <c r="BB30">
        <f t="shared" si="48"/>
        <v>0.92410062010789984</v>
      </c>
      <c r="BC30">
        <f t="shared" si="49"/>
        <v>0.57052672953809536</v>
      </c>
      <c r="BD30">
        <f t="shared" si="50"/>
        <v>-5.4627744953597492E-2</v>
      </c>
      <c r="BE30">
        <f t="shared" si="51"/>
        <v>33.688698862104744</v>
      </c>
      <c r="BF30">
        <f t="shared" si="52"/>
        <v>0.85915604349504204</v>
      </c>
      <c r="BG30">
        <f t="shared" si="53"/>
        <v>78.761785738630081</v>
      </c>
      <c r="BH30">
        <f t="shared" si="54"/>
        <v>402.44259009027002</v>
      </c>
      <c r="BI30">
        <f t="shared" si="55"/>
        <v>-5.8870720787509781E-3</v>
      </c>
    </row>
    <row r="31" spans="1:61" x14ac:dyDescent="0.2">
      <c r="A31" s="1">
        <v>24</v>
      </c>
      <c r="B31" s="1" t="s">
        <v>105</v>
      </c>
      <c r="C31" s="1" t="s">
        <v>74</v>
      </c>
      <c r="D31" s="1">
        <v>0</v>
      </c>
      <c r="E31" s="1" t="s">
        <v>106</v>
      </c>
      <c r="F31" s="1" t="s">
        <v>102</v>
      </c>
      <c r="G31" s="1">
        <v>0</v>
      </c>
      <c r="H31" s="1">
        <v>3127</v>
      </c>
      <c r="I31" s="1">
        <v>0</v>
      </c>
      <c r="J31">
        <f t="shared" ref="J31:J44" si="56">(W31-X31*(1000-Y31)/(1000-Z31))*AP31</f>
        <v>13.896886979507379</v>
      </c>
      <c r="K31">
        <f t="shared" ref="K31:K44" si="57">IF(BA31&lt;&gt;0,1/(1/BA31-1/S31),0)</f>
        <v>10.495570075788038</v>
      </c>
      <c r="L31">
        <f t="shared" ref="L31:L44" si="58">((BD31-AQ31/2)*X31-J31)/(BD31+AQ31/2)</f>
        <v>391.56895249780928</v>
      </c>
      <c r="M31">
        <f t="shared" ref="M31:M44" si="59">AQ31*1000</f>
        <v>6.2310134055267525</v>
      </c>
      <c r="N31">
        <f t="shared" ref="N31:N44" si="60">(AV31-BB31)</f>
        <v>0.17184424116417052</v>
      </c>
      <c r="O31">
        <f t="shared" ref="O31:O44" si="61">(U31+AU31*I31)</f>
        <v>9.227543830871582</v>
      </c>
      <c r="P31" s="1">
        <v>0.5</v>
      </c>
      <c r="Q31">
        <f t="shared" ref="Q31:Q44" si="62">(P31*AJ31+AK31)</f>
        <v>2.6276088505983353</v>
      </c>
      <c r="R31" s="1">
        <v>1</v>
      </c>
      <c r="S31">
        <f t="shared" ref="S31:S44" si="63">Q31*(R31+1)*(R31+1)/(R31*R31+1)</f>
        <v>5.2552177011966705</v>
      </c>
      <c r="T31" s="1">
        <v>16.865903854370117</v>
      </c>
      <c r="U31" s="1">
        <v>9.227543830871582</v>
      </c>
      <c r="V31" s="1">
        <v>16.891969680786133</v>
      </c>
      <c r="W31" s="1">
        <v>399.96319580078125</v>
      </c>
      <c r="X31" s="1">
        <v>398.32699584960938</v>
      </c>
      <c r="Y31" s="1">
        <v>9.606450080871582</v>
      </c>
      <c r="Z31" s="1">
        <v>10.222546577453613</v>
      </c>
      <c r="AA31" s="1">
        <v>48.657913208007812</v>
      </c>
      <c r="AB31" s="1">
        <v>51.778526306152344</v>
      </c>
      <c r="AC31" s="1">
        <v>500.51547241210938</v>
      </c>
      <c r="AD31" s="1">
        <v>58.613666534423828</v>
      </c>
      <c r="AE31" s="1">
        <v>83.635810852050781</v>
      </c>
      <c r="AF31" s="1">
        <v>97.660606384277344</v>
      </c>
      <c r="AG31" s="1">
        <v>11.524312973022461</v>
      </c>
      <c r="AH31" s="1">
        <v>-0.28821003437042236</v>
      </c>
      <c r="AI31" s="1">
        <v>1</v>
      </c>
      <c r="AJ31" s="1">
        <v>-0.21956524252891541</v>
      </c>
      <c r="AK31" s="1">
        <v>2.737391471862793</v>
      </c>
      <c r="AL31" s="1">
        <v>1</v>
      </c>
      <c r="AM31" s="1">
        <v>0</v>
      </c>
      <c r="AN31" s="1">
        <v>0.18999999761581421</v>
      </c>
      <c r="AO31" s="1">
        <v>111115</v>
      </c>
      <c r="AP31">
        <f t="shared" ref="AP31:AP44" si="64">AC31*0.000001/(P31*0.0001)</f>
        <v>10.010309448242186</v>
      </c>
      <c r="AQ31">
        <f t="shared" ref="AQ31:AQ44" si="65">(Z31-Y31)/(1000-Z31)*AP31</f>
        <v>6.2310134055267525E-3</v>
      </c>
      <c r="AR31">
        <f t="shared" ref="AR31:AR44" si="66">(U31+273.15)</f>
        <v>282.37754383087156</v>
      </c>
      <c r="AS31">
        <f t="shared" ref="AS31:AS44" si="67">(T31+273.15)</f>
        <v>290.01590385437009</v>
      </c>
      <c r="AT31">
        <f t="shared" ref="AT31:AT44" si="68">(AD31*AL31+AE31*AM31)*AN31</f>
        <v>11.136596501794656</v>
      </c>
      <c r="AU31">
        <f t="shared" ref="AU31:AU44" si="69">((AT31+0.00000010773*(AS31^4-AR31^4))-AQ31*44100)/(Q31*51.4+0.00000043092*AR31^3)</f>
        <v>-1.288169804679193</v>
      </c>
      <c r="AV31">
        <f t="shared" ref="AV31:AV44" si="70">0.61365*EXP(17.502*O31/(240.97+O31))</f>
        <v>1.1701843387098094</v>
      </c>
      <c r="AW31">
        <f t="shared" ref="AW31:AW44" si="71">AV31*1000/AF31</f>
        <v>11.982153112026968</v>
      </c>
      <c r="AX31">
        <f t="shared" ref="AX31:AX44" si="72">(AW31-Z31)</f>
        <v>1.7596065345733543</v>
      </c>
      <c r="AY31">
        <f t="shared" ref="AY31:AY44" si="73">IF(I31,U31,(T31+U31)/2)</f>
        <v>13.04672384262085</v>
      </c>
      <c r="AZ31">
        <f t="shared" ref="AZ31:AZ44" si="74">0.61365*EXP(17.502*AY31/(240.97+AY31))</f>
        <v>1.5077243340233109</v>
      </c>
      <c r="BA31">
        <f t="shared" ref="BA31:BA44" si="75">IF(AX31&lt;&gt;0,(1000-(AW31+Z31)/2)/AX31*AQ31,0)</f>
        <v>3.5018252056590407</v>
      </c>
      <c r="BB31">
        <f t="shared" ref="BB31:BB44" si="76">Z31*AF31/1000</f>
        <v>0.9983400975456389</v>
      </c>
      <c r="BC31">
        <f t="shared" ref="BC31:BC44" si="77">(AZ31-BB31)</f>
        <v>0.50938423647767195</v>
      </c>
      <c r="BD31">
        <f t="shared" ref="BD31:BD44" si="78">1/(1.6/K31+1.37/S31)</f>
        <v>2.4204954377382584</v>
      </c>
      <c r="BE31">
        <f t="shared" ref="BE31:BE44" si="79">L31*AF31*0.001</f>
        <v>38.240861342192346</v>
      </c>
      <c r="BF31">
        <f t="shared" ref="BF31:BF44" si="80">L31/X31</f>
        <v>0.98303393086028334</v>
      </c>
      <c r="BG31">
        <f t="shared" ref="BG31:BG44" si="81">(1-AQ31*AF31/AV31/K31)*100</f>
        <v>95.045295158024587</v>
      </c>
      <c r="BH31">
        <f t="shared" ref="BH31:BH44" si="82">(X31-J31/(S31/1.35))</f>
        <v>394.75705860075612</v>
      </c>
      <c r="BI31">
        <f t="shared" ref="BI31:BI44" si="83">J31*BG31/100/BH31</f>
        <v>3.3459407399243843E-2</v>
      </c>
    </row>
    <row r="32" spans="1:61" x14ac:dyDescent="0.2">
      <c r="A32" s="1">
        <v>25</v>
      </c>
      <c r="B32" s="1" t="s">
        <v>107</v>
      </c>
      <c r="C32" s="1" t="s">
        <v>74</v>
      </c>
      <c r="D32" s="1">
        <v>0</v>
      </c>
      <c r="E32" s="1" t="s">
        <v>92</v>
      </c>
      <c r="F32" s="1" t="s">
        <v>102</v>
      </c>
      <c r="G32" s="1">
        <v>0</v>
      </c>
      <c r="H32" s="1">
        <v>3237</v>
      </c>
      <c r="I32" s="1">
        <v>0</v>
      </c>
      <c r="J32">
        <f t="shared" si="56"/>
        <v>2.9462649283217068</v>
      </c>
      <c r="K32">
        <f t="shared" si="57"/>
        <v>3.0083242435184703</v>
      </c>
      <c r="L32">
        <f t="shared" si="58"/>
        <v>395.01060407924308</v>
      </c>
      <c r="M32">
        <f t="shared" si="59"/>
        <v>2.6671628967991396</v>
      </c>
      <c r="N32">
        <f t="shared" si="60"/>
        <v>0.14162510727989042</v>
      </c>
      <c r="O32">
        <f t="shared" si="61"/>
        <v>9.4164285659790039</v>
      </c>
      <c r="P32" s="1">
        <v>2</v>
      </c>
      <c r="Q32">
        <f t="shared" si="62"/>
        <v>2.2982609868049622</v>
      </c>
      <c r="R32" s="1">
        <v>1</v>
      </c>
      <c r="S32">
        <f t="shared" si="63"/>
        <v>4.5965219736099243</v>
      </c>
      <c r="T32" s="1">
        <v>16.954669952392578</v>
      </c>
      <c r="U32" s="1">
        <v>9.4164285659790039</v>
      </c>
      <c r="V32" s="1">
        <v>16.981382369995117</v>
      </c>
      <c r="W32" s="1">
        <v>399.935546875</v>
      </c>
      <c r="X32" s="1">
        <v>398.33377075195312</v>
      </c>
      <c r="Y32" s="1">
        <v>9.6305103302001953</v>
      </c>
      <c r="Z32" s="1">
        <v>10.684858322143555</v>
      </c>
      <c r="AA32" s="1">
        <v>48.508029937744141</v>
      </c>
      <c r="AB32" s="1">
        <v>53.818687438964844</v>
      </c>
      <c r="AC32" s="1">
        <v>500.53012084960938</v>
      </c>
      <c r="AD32" s="1">
        <v>62.096286773681641</v>
      </c>
      <c r="AE32" s="1">
        <v>96.194488525390625</v>
      </c>
      <c r="AF32" s="1">
        <v>97.664787292480469</v>
      </c>
      <c r="AG32" s="1">
        <v>11.524312973022461</v>
      </c>
      <c r="AH32" s="1">
        <v>-0.28821003437042236</v>
      </c>
      <c r="AI32" s="1">
        <v>1</v>
      </c>
      <c r="AJ32" s="1">
        <v>-0.21956524252891541</v>
      </c>
      <c r="AK32" s="1">
        <v>2.737391471862793</v>
      </c>
      <c r="AL32" s="1">
        <v>1</v>
      </c>
      <c r="AM32" s="1">
        <v>0</v>
      </c>
      <c r="AN32" s="1">
        <v>0.18999999761581421</v>
      </c>
      <c r="AO32" s="1">
        <v>111115</v>
      </c>
      <c r="AP32">
        <f t="shared" si="64"/>
        <v>2.5026506042480468</v>
      </c>
      <c r="AQ32">
        <f t="shared" si="65"/>
        <v>2.6671628967991396E-3</v>
      </c>
      <c r="AR32">
        <f t="shared" si="66"/>
        <v>282.56642856597898</v>
      </c>
      <c r="AS32">
        <f t="shared" si="67"/>
        <v>290.10466995239256</v>
      </c>
      <c r="AT32">
        <f t="shared" si="68"/>
        <v>11.798294338950427</v>
      </c>
      <c r="AU32">
        <f t="shared" si="69"/>
        <v>-0.23113423769935595</v>
      </c>
      <c r="AV32">
        <f t="shared" si="70"/>
        <v>1.1851595225623304</v>
      </c>
      <c r="AW32">
        <f t="shared" si="71"/>
        <v>12.134972648976214</v>
      </c>
      <c r="AX32">
        <f t="shared" si="72"/>
        <v>1.4501143268326597</v>
      </c>
      <c r="AY32">
        <f t="shared" si="73"/>
        <v>13.185549259185791</v>
      </c>
      <c r="AZ32">
        <f t="shared" si="74"/>
        <v>1.5214600236445806</v>
      </c>
      <c r="BA32">
        <f t="shared" si="75"/>
        <v>1.8182916648507217</v>
      </c>
      <c r="BB32">
        <f t="shared" si="76"/>
        <v>1.04353441528244</v>
      </c>
      <c r="BC32">
        <f t="shared" si="77"/>
        <v>0.4779256083621406</v>
      </c>
      <c r="BD32">
        <f t="shared" si="78"/>
        <v>1.2049513801615515</v>
      </c>
      <c r="BE32">
        <f t="shared" si="79"/>
        <v>38.5786266256735</v>
      </c>
      <c r="BF32">
        <f t="shared" si="80"/>
        <v>0.99165733132182909</v>
      </c>
      <c r="BG32">
        <f t="shared" si="81"/>
        <v>92.693891867967167</v>
      </c>
      <c r="BH32">
        <f t="shared" si="82"/>
        <v>397.46845178337861</v>
      </c>
      <c r="BI32">
        <f t="shared" si="83"/>
        <v>6.8710047666645261E-3</v>
      </c>
    </row>
    <row r="33" spans="1:61" x14ac:dyDescent="0.2">
      <c r="A33" s="1">
        <v>26</v>
      </c>
      <c r="B33" s="1" t="s">
        <v>108</v>
      </c>
      <c r="C33" s="1" t="s">
        <v>74</v>
      </c>
      <c r="D33" s="1">
        <v>0</v>
      </c>
      <c r="E33" s="1" t="s">
        <v>78</v>
      </c>
      <c r="F33" s="1" t="s">
        <v>102</v>
      </c>
      <c r="G33" s="1">
        <v>0</v>
      </c>
      <c r="H33" s="1">
        <v>3442.5</v>
      </c>
      <c r="I33" s="1">
        <v>0</v>
      </c>
      <c r="J33">
        <f t="shared" si="56"/>
        <v>-4.3657925531764441</v>
      </c>
      <c r="K33">
        <f t="shared" si="57"/>
        <v>0.95572633445749144</v>
      </c>
      <c r="L33">
        <f t="shared" si="58"/>
        <v>408.82300705683411</v>
      </c>
      <c r="M33">
        <f t="shared" si="59"/>
        <v>1.8034913051524717</v>
      </c>
      <c r="N33">
        <f t="shared" si="60"/>
        <v>0.22194114896994743</v>
      </c>
      <c r="O33">
        <f t="shared" si="61"/>
        <v>10.248100280761719</v>
      </c>
      <c r="P33" s="1">
        <v>2.5</v>
      </c>
      <c r="Q33">
        <f t="shared" si="62"/>
        <v>2.1884783655405045</v>
      </c>
      <c r="R33" s="1">
        <v>1</v>
      </c>
      <c r="S33">
        <f t="shared" si="63"/>
        <v>4.3769567310810089</v>
      </c>
      <c r="T33" s="1">
        <v>17.268396377563477</v>
      </c>
      <c r="U33" s="1">
        <v>10.248100280761719</v>
      </c>
      <c r="V33" s="1">
        <v>17.323183059692383</v>
      </c>
      <c r="W33" s="1">
        <v>399.78103637695312</v>
      </c>
      <c r="X33" s="1">
        <v>401.59982299804688</v>
      </c>
      <c r="Y33" s="1">
        <v>9.6658163070678711</v>
      </c>
      <c r="Z33" s="1">
        <v>10.557077407836914</v>
      </c>
      <c r="AA33" s="1">
        <v>47.734195709228516</v>
      </c>
      <c r="AB33" s="1">
        <v>52.135646820068359</v>
      </c>
      <c r="AC33" s="1">
        <v>500.54122924804688</v>
      </c>
      <c r="AD33" s="1">
        <v>59.975490570068359</v>
      </c>
      <c r="AE33" s="1">
        <v>111.30564117431641</v>
      </c>
      <c r="AF33" s="1">
        <v>97.676933288574219</v>
      </c>
      <c r="AG33" s="1">
        <v>11.524312973022461</v>
      </c>
      <c r="AH33" s="1">
        <v>-0.28821003437042236</v>
      </c>
      <c r="AI33" s="1">
        <v>1</v>
      </c>
      <c r="AJ33" s="1">
        <v>-0.21956524252891541</v>
      </c>
      <c r="AK33" s="1">
        <v>2.737391471862793</v>
      </c>
      <c r="AL33" s="1">
        <v>1</v>
      </c>
      <c r="AM33" s="1">
        <v>0</v>
      </c>
      <c r="AN33" s="1">
        <v>0.18999999761581421</v>
      </c>
      <c r="AO33" s="1">
        <v>111115</v>
      </c>
      <c r="AP33">
        <f t="shared" si="64"/>
        <v>2.0021649169921871</v>
      </c>
      <c r="AQ33">
        <f t="shared" si="65"/>
        <v>1.8034913051524716E-3</v>
      </c>
      <c r="AR33">
        <f t="shared" si="66"/>
        <v>283.3981002807617</v>
      </c>
      <c r="AS33">
        <f t="shared" si="67"/>
        <v>290.41839637756345</v>
      </c>
      <c r="AT33">
        <f t="shared" si="68"/>
        <v>11.395343065320276</v>
      </c>
      <c r="AU33">
        <f t="shared" si="69"/>
        <v>2.713587547353399E-2</v>
      </c>
      <c r="AV33">
        <f t="shared" si="70"/>
        <v>1.2531240946575477</v>
      </c>
      <c r="AW33">
        <f t="shared" si="71"/>
        <v>12.829273529251273</v>
      </c>
      <c r="AX33">
        <f t="shared" si="72"/>
        <v>2.2721961214143587</v>
      </c>
      <c r="AY33">
        <f t="shared" si="73"/>
        <v>13.758248329162598</v>
      </c>
      <c r="AZ33">
        <f t="shared" si="74"/>
        <v>1.5792945871510147</v>
      </c>
      <c r="BA33">
        <f t="shared" si="75"/>
        <v>0.78444054545601893</v>
      </c>
      <c r="BB33">
        <f t="shared" si="76"/>
        <v>1.0311829456876003</v>
      </c>
      <c r="BC33">
        <f t="shared" si="77"/>
        <v>0.5481116414634144</v>
      </c>
      <c r="BD33">
        <f t="shared" si="78"/>
        <v>0.50324029677795634</v>
      </c>
      <c r="BE33">
        <f t="shared" si="79"/>
        <v>39.932577587124698</v>
      </c>
      <c r="BF33">
        <f t="shared" si="80"/>
        <v>1.0179860240098322</v>
      </c>
      <c r="BG33">
        <f t="shared" si="81"/>
        <v>85.29115961184263</v>
      </c>
      <c r="BH33">
        <f t="shared" si="82"/>
        <v>402.94637959179516</v>
      </c>
      <c r="BI33">
        <f t="shared" si="83"/>
        <v>-9.2410188636609398E-3</v>
      </c>
    </row>
    <row r="34" spans="1:61" x14ac:dyDescent="0.2">
      <c r="A34" s="1">
        <v>27</v>
      </c>
      <c r="B34" s="1" t="s">
        <v>109</v>
      </c>
      <c r="C34" s="1" t="s">
        <v>74</v>
      </c>
      <c r="D34" s="1">
        <v>0</v>
      </c>
      <c r="E34" s="1" t="s">
        <v>106</v>
      </c>
      <c r="F34" s="1" t="s">
        <v>76</v>
      </c>
      <c r="G34" s="1">
        <v>0</v>
      </c>
      <c r="H34" s="1">
        <v>4162.5</v>
      </c>
      <c r="I34" s="1">
        <v>0</v>
      </c>
      <c r="J34">
        <f t="shared" si="56"/>
        <v>11.181635828577654</v>
      </c>
      <c r="K34">
        <f t="shared" si="57"/>
        <v>-13.070537199384496</v>
      </c>
      <c r="L34">
        <f t="shared" si="58"/>
        <v>386.7227477006536</v>
      </c>
      <c r="M34">
        <f t="shared" si="59"/>
        <v>3.1434116629764888</v>
      </c>
      <c r="N34">
        <f t="shared" si="60"/>
        <v>5.8324768071756683E-2</v>
      </c>
      <c r="O34">
        <f t="shared" si="61"/>
        <v>10.606057167053223</v>
      </c>
      <c r="P34" s="1">
        <v>4</v>
      </c>
      <c r="Q34">
        <f t="shared" si="62"/>
        <v>1.8591305017471313</v>
      </c>
      <c r="R34" s="1">
        <v>1</v>
      </c>
      <c r="S34">
        <f t="shared" si="63"/>
        <v>3.7182610034942627</v>
      </c>
      <c r="T34" s="1">
        <v>18.288839340209961</v>
      </c>
      <c r="U34" s="1">
        <v>10.606057167053223</v>
      </c>
      <c r="V34" s="1">
        <v>18.248271942138672</v>
      </c>
      <c r="W34" s="1">
        <v>399.689208984375</v>
      </c>
      <c r="X34" s="1">
        <v>389.77413940429688</v>
      </c>
      <c r="Y34" s="1">
        <v>10.062040328979492</v>
      </c>
      <c r="Z34" s="1">
        <v>12.542622566223145</v>
      </c>
      <c r="AA34" s="1">
        <v>46.596019744873047</v>
      </c>
      <c r="AB34" s="1">
        <v>58.083274841308594</v>
      </c>
      <c r="AC34" s="1">
        <v>500.52523803710938</v>
      </c>
      <c r="AD34" s="1">
        <v>915.53326416015625</v>
      </c>
      <c r="AE34" s="1">
        <v>485.69876098632812</v>
      </c>
      <c r="AF34" s="1">
        <v>97.674392700195312</v>
      </c>
      <c r="AG34" s="1">
        <v>12.788259506225586</v>
      </c>
      <c r="AH34" s="1">
        <v>-0.25674259662628174</v>
      </c>
      <c r="AI34" s="1">
        <v>1</v>
      </c>
      <c r="AJ34" s="1">
        <v>-0.21956524252891541</v>
      </c>
      <c r="AK34" s="1">
        <v>2.737391471862793</v>
      </c>
      <c r="AL34" s="1">
        <v>1</v>
      </c>
      <c r="AM34" s="1">
        <v>0</v>
      </c>
      <c r="AN34" s="1">
        <v>0.18999999761581421</v>
      </c>
      <c r="AO34" s="1">
        <v>111115</v>
      </c>
      <c r="AP34">
        <f t="shared" si="64"/>
        <v>1.2513130950927733</v>
      </c>
      <c r="AQ34">
        <f t="shared" si="65"/>
        <v>3.1434116629764888E-3</v>
      </c>
      <c r="AR34">
        <f t="shared" si="66"/>
        <v>283.7560571670532</v>
      </c>
      <c r="AS34">
        <f t="shared" si="67"/>
        <v>291.43883934020994</v>
      </c>
      <c r="AT34">
        <f t="shared" si="68"/>
        <v>173.95131800762829</v>
      </c>
      <c r="AU34">
        <f t="shared" si="69"/>
        <v>1.0824423209084741</v>
      </c>
      <c r="AV34">
        <f t="shared" si="70"/>
        <v>1.2834178100953675</v>
      </c>
      <c r="AW34">
        <f t="shared" si="71"/>
        <v>13.13975725484906</v>
      </c>
      <c r="AX34">
        <f t="shared" si="72"/>
        <v>0.5971346886259159</v>
      </c>
      <c r="AY34">
        <f t="shared" si="73"/>
        <v>14.447448253631592</v>
      </c>
      <c r="AZ34">
        <f t="shared" si="74"/>
        <v>1.6514499483398435</v>
      </c>
      <c r="BA34">
        <f t="shared" si="75"/>
        <v>5.1965604677660329</v>
      </c>
      <c r="BB34">
        <f t="shared" si="76"/>
        <v>1.2250930420236108</v>
      </c>
      <c r="BC34">
        <f t="shared" si="77"/>
        <v>0.42635690631623269</v>
      </c>
      <c r="BD34">
        <f t="shared" si="78"/>
        <v>4.0643947807046095</v>
      </c>
      <c r="BE34">
        <f t="shared" si="79"/>
        <v>37.772909525012189</v>
      </c>
      <c r="BF34">
        <f t="shared" si="80"/>
        <v>0.99217138492485213</v>
      </c>
      <c r="BG34">
        <f t="shared" si="81"/>
        <v>101.83029241794219</v>
      </c>
      <c r="BH34">
        <f t="shared" si="82"/>
        <v>385.71438987235331</v>
      </c>
      <c r="BI34">
        <f t="shared" si="83"/>
        <v>2.952000952082226E-2</v>
      </c>
    </row>
    <row r="35" spans="1:61" x14ac:dyDescent="0.2">
      <c r="A35" s="1">
        <v>28</v>
      </c>
      <c r="B35" s="1" t="s">
        <v>110</v>
      </c>
      <c r="C35" s="1" t="s">
        <v>74</v>
      </c>
      <c r="D35" s="1">
        <v>0</v>
      </c>
      <c r="E35" s="1" t="s">
        <v>92</v>
      </c>
      <c r="F35" s="1" t="s">
        <v>76</v>
      </c>
      <c r="G35" s="1">
        <v>0</v>
      </c>
      <c r="H35" s="1">
        <v>4271.5</v>
      </c>
      <c r="I35" s="1">
        <v>0</v>
      </c>
      <c r="J35">
        <f t="shared" si="56"/>
        <v>12.106103180505933</v>
      </c>
      <c r="K35">
        <f t="shared" si="57"/>
        <v>-3.3383918431317454</v>
      </c>
      <c r="L35">
        <f t="shared" si="58"/>
        <v>387.18372918498147</v>
      </c>
      <c r="M35">
        <f t="shared" si="59"/>
        <v>3.1856378645142271</v>
      </c>
      <c r="N35">
        <f t="shared" si="60"/>
        <v>1.6621371105980387E-3</v>
      </c>
      <c r="O35">
        <f t="shared" si="61"/>
        <v>10.786686897277832</v>
      </c>
      <c r="P35" s="1">
        <v>5</v>
      </c>
      <c r="Q35">
        <f t="shared" si="62"/>
        <v>1.6395652592182159</v>
      </c>
      <c r="R35" s="1">
        <v>1</v>
      </c>
      <c r="S35">
        <f t="shared" si="63"/>
        <v>3.2791305184364319</v>
      </c>
      <c r="T35" s="1">
        <v>18.560075759887695</v>
      </c>
      <c r="U35" s="1">
        <v>10.786686897277832</v>
      </c>
      <c r="V35" s="1">
        <v>18.479099273681641</v>
      </c>
      <c r="W35" s="1">
        <v>399.68655395507812</v>
      </c>
      <c r="X35" s="1">
        <v>386.36370849609375</v>
      </c>
      <c r="Y35" s="1">
        <v>10.140972137451172</v>
      </c>
      <c r="Z35" s="1">
        <v>13.280984878540039</v>
      </c>
      <c r="AA35" s="1">
        <v>46.172508239746094</v>
      </c>
      <c r="AB35" s="1">
        <v>60.469196319580078</v>
      </c>
      <c r="AC35" s="1">
        <v>500.52813720703125</v>
      </c>
      <c r="AD35" s="1">
        <v>1071.410888671875</v>
      </c>
      <c r="AE35" s="1">
        <v>1140.3865966796875</v>
      </c>
      <c r="AF35" s="1">
        <v>97.679931640625</v>
      </c>
      <c r="AG35" s="1">
        <v>12.788259506225586</v>
      </c>
      <c r="AH35" s="1">
        <v>-0.25674259662628174</v>
      </c>
      <c r="AI35" s="1">
        <v>1</v>
      </c>
      <c r="AJ35" s="1">
        <v>-0.21956524252891541</v>
      </c>
      <c r="AK35" s="1">
        <v>2.737391471862793</v>
      </c>
      <c r="AL35" s="1">
        <v>1</v>
      </c>
      <c r="AM35" s="1">
        <v>0</v>
      </c>
      <c r="AN35" s="1">
        <v>0.18999999761581421</v>
      </c>
      <c r="AO35" s="1">
        <v>111115</v>
      </c>
      <c r="AP35">
        <f t="shared" si="64"/>
        <v>1.0010562744140623</v>
      </c>
      <c r="AQ35">
        <f t="shared" si="65"/>
        <v>3.185637864514227E-3</v>
      </c>
      <c r="AR35">
        <f t="shared" si="66"/>
        <v>283.93668689727781</v>
      </c>
      <c r="AS35">
        <f t="shared" si="67"/>
        <v>291.71007575988767</v>
      </c>
      <c r="AT35">
        <f t="shared" si="68"/>
        <v>203.56806629321363</v>
      </c>
      <c r="AU35">
        <f t="shared" si="69"/>
        <v>1.51869101932894</v>
      </c>
      <c r="AV35">
        <f t="shared" si="70"/>
        <v>1.2989478321665633</v>
      </c>
      <c r="AW35">
        <f t="shared" si="71"/>
        <v>13.298001036134346</v>
      </c>
      <c r="AX35">
        <f t="shared" si="72"/>
        <v>1.7016157594307302E-2</v>
      </c>
      <c r="AY35">
        <f t="shared" si="73"/>
        <v>14.673381328582764</v>
      </c>
      <c r="AZ35">
        <f t="shared" si="74"/>
        <v>1.6757263022368998</v>
      </c>
      <c r="BA35">
        <f t="shared" si="75"/>
        <v>184.72456752520438</v>
      </c>
      <c r="BB35">
        <f t="shared" si="76"/>
        <v>1.2972856950559652</v>
      </c>
      <c r="BC35">
        <f t="shared" si="77"/>
        <v>0.37844060718093453</v>
      </c>
      <c r="BD35">
        <f t="shared" si="78"/>
        <v>-16.2657166642148</v>
      </c>
      <c r="BE35">
        <f t="shared" si="79"/>
        <v>37.820080199151256</v>
      </c>
      <c r="BF35">
        <f t="shared" si="80"/>
        <v>1.0021224060926417</v>
      </c>
      <c r="BG35">
        <f t="shared" si="81"/>
        <v>107.1758397530598</v>
      </c>
      <c r="BH35">
        <f t="shared" si="82"/>
        <v>381.37969239737623</v>
      </c>
      <c r="BI35">
        <f t="shared" si="83"/>
        <v>3.4020735775202426E-2</v>
      </c>
    </row>
    <row r="36" spans="1:61" x14ac:dyDescent="0.2">
      <c r="A36" s="1">
        <v>29</v>
      </c>
      <c r="B36" s="1" t="s">
        <v>111</v>
      </c>
      <c r="C36" s="1" t="s">
        <v>74</v>
      </c>
      <c r="D36" s="1">
        <v>0</v>
      </c>
      <c r="E36" s="1" t="s">
        <v>75</v>
      </c>
      <c r="F36" s="1" t="s">
        <v>76</v>
      </c>
      <c r="G36" s="1">
        <v>0</v>
      </c>
      <c r="H36" s="1">
        <v>4359.5</v>
      </c>
      <c r="I36" s="1">
        <v>0</v>
      </c>
      <c r="J36">
        <f t="shared" si="56"/>
        <v>9.5877035721234538</v>
      </c>
      <c r="K36">
        <f t="shared" si="57"/>
        <v>-14.185304925395345</v>
      </c>
      <c r="L36">
        <f t="shared" si="58"/>
        <v>385.45400486394527</v>
      </c>
      <c r="M36">
        <f t="shared" si="59"/>
        <v>2.9519267035631684</v>
      </c>
      <c r="N36">
        <f t="shared" si="60"/>
        <v>6.6698189005651942E-2</v>
      </c>
      <c r="O36">
        <f t="shared" si="61"/>
        <v>11.332685470581055</v>
      </c>
      <c r="P36" s="1">
        <v>5</v>
      </c>
      <c r="Q36">
        <f t="shared" si="62"/>
        <v>1.6395652592182159</v>
      </c>
      <c r="R36" s="1">
        <v>1</v>
      </c>
      <c r="S36">
        <f t="shared" si="63"/>
        <v>3.2791305184364319</v>
      </c>
      <c r="T36" s="1">
        <v>18.695550918579102</v>
      </c>
      <c r="U36" s="1">
        <v>11.332685470581055</v>
      </c>
      <c r="V36" s="1">
        <v>18.635211944580078</v>
      </c>
      <c r="W36" s="1">
        <v>399.45138549804688</v>
      </c>
      <c r="X36" s="1">
        <v>388.72677612304688</v>
      </c>
      <c r="Y36" s="1">
        <v>10.19550895690918</v>
      </c>
      <c r="Z36" s="1">
        <v>13.105875015258789</v>
      </c>
      <c r="AA36" s="1">
        <v>46.029739379882812</v>
      </c>
      <c r="AB36" s="1">
        <v>59.169185638427734</v>
      </c>
      <c r="AC36" s="1">
        <v>500.49359130859375</v>
      </c>
      <c r="AD36" s="1">
        <v>637.51129150390625</v>
      </c>
      <c r="AE36" s="1">
        <v>273.629150390625</v>
      </c>
      <c r="AF36" s="1">
        <v>97.681678771972656</v>
      </c>
      <c r="AG36" s="1">
        <v>12.788259506225586</v>
      </c>
      <c r="AH36" s="1">
        <v>-0.25674259662628174</v>
      </c>
      <c r="AI36" s="1">
        <v>1</v>
      </c>
      <c r="AJ36" s="1">
        <v>-0.21956524252891541</v>
      </c>
      <c r="AK36" s="1">
        <v>2.737391471862793</v>
      </c>
      <c r="AL36" s="1">
        <v>1</v>
      </c>
      <c r="AM36" s="1">
        <v>0</v>
      </c>
      <c r="AN36" s="1">
        <v>0.18999999761581421</v>
      </c>
      <c r="AO36" s="1">
        <v>111115</v>
      </c>
      <c r="AP36">
        <f t="shared" si="64"/>
        <v>1.0009871826171874</v>
      </c>
      <c r="AQ36">
        <f t="shared" si="65"/>
        <v>2.9519267035631683E-3</v>
      </c>
      <c r="AR36">
        <f t="shared" si="66"/>
        <v>284.48268547058103</v>
      </c>
      <c r="AS36">
        <f t="shared" si="67"/>
        <v>291.84555091857908</v>
      </c>
      <c r="AT36">
        <f t="shared" si="68"/>
        <v>121.12714386579682</v>
      </c>
      <c r="AU36">
        <f t="shared" si="69"/>
        <v>0.71002600062054222</v>
      </c>
      <c r="AV36">
        <f t="shared" si="70"/>
        <v>1.3469020622717831</v>
      </c>
      <c r="AW36">
        <f t="shared" si="71"/>
        <v>13.788686672922367</v>
      </c>
      <c r="AX36">
        <f t="shared" si="72"/>
        <v>0.68281165766357788</v>
      </c>
      <c r="AY36">
        <f t="shared" si="73"/>
        <v>15.014118194580078</v>
      </c>
      <c r="AZ36">
        <f t="shared" si="74"/>
        <v>1.712931400983871</v>
      </c>
      <c r="BA36">
        <f t="shared" si="75"/>
        <v>4.2650579899502006</v>
      </c>
      <c r="BB36">
        <f t="shared" si="76"/>
        <v>1.2802038732661312</v>
      </c>
      <c r="BC36">
        <f t="shared" si="77"/>
        <v>0.43272752771773981</v>
      </c>
      <c r="BD36">
        <f t="shared" si="78"/>
        <v>3.2786788880135642</v>
      </c>
      <c r="BE36">
        <f t="shared" si="79"/>
        <v>37.651794284490286</v>
      </c>
      <c r="BF36">
        <f t="shared" si="80"/>
        <v>0.9915807928341277</v>
      </c>
      <c r="BG36">
        <f t="shared" si="81"/>
        <v>101.50919025046217</v>
      </c>
      <c r="BH36">
        <f t="shared" si="82"/>
        <v>384.77957129249978</v>
      </c>
      <c r="BI36">
        <f t="shared" si="83"/>
        <v>2.5293443274510091E-2</v>
      </c>
    </row>
    <row r="37" spans="1:61" x14ac:dyDescent="0.2">
      <c r="A37" s="1">
        <v>30</v>
      </c>
      <c r="B37" s="1" t="s">
        <v>112</v>
      </c>
      <c r="C37" s="1" t="s">
        <v>74</v>
      </c>
      <c r="D37" s="1">
        <v>0</v>
      </c>
      <c r="E37" s="1" t="s">
        <v>78</v>
      </c>
      <c r="F37" s="1" t="s">
        <v>76</v>
      </c>
      <c r="G37" s="1">
        <v>0</v>
      </c>
      <c r="H37" s="1">
        <v>4482</v>
      </c>
      <c r="I37" s="1">
        <v>0</v>
      </c>
      <c r="J37">
        <f t="shared" si="56"/>
        <v>2.0292845780316942</v>
      </c>
      <c r="K37">
        <f t="shared" si="57"/>
        <v>2.0969651476744779</v>
      </c>
      <c r="L37">
        <f t="shared" si="58"/>
        <v>393.07558164262821</v>
      </c>
      <c r="M37">
        <f t="shared" si="59"/>
        <v>2.1447302350533795</v>
      </c>
      <c r="N37">
        <f t="shared" si="60"/>
        <v>0.16164292749895348</v>
      </c>
      <c r="O37">
        <f t="shared" si="61"/>
        <v>11.602395057678223</v>
      </c>
      <c r="P37" s="1">
        <v>5</v>
      </c>
      <c r="Q37">
        <f t="shared" si="62"/>
        <v>1.6395652592182159</v>
      </c>
      <c r="R37" s="1">
        <v>1</v>
      </c>
      <c r="S37">
        <f t="shared" si="63"/>
        <v>3.2791305184364319</v>
      </c>
      <c r="T37" s="1">
        <v>18.692968368530273</v>
      </c>
      <c r="U37" s="1">
        <v>11.602395057678223</v>
      </c>
      <c r="V37" s="1">
        <v>18.682449340820312</v>
      </c>
      <c r="W37" s="1">
        <v>399.34817504882812</v>
      </c>
      <c r="X37" s="1">
        <v>396.47152709960938</v>
      </c>
      <c r="Y37" s="1">
        <v>10.265420913696289</v>
      </c>
      <c r="Z37" s="1">
        <v>12.381418228149414</v>
      </c>
      <c r="AA37" s="1">
        <v>46.355907440185547</v>
      </c>
      <c r="AB37" s="1">
        <v>55.911186218261719</v>
      </c>
      <c r="AC37" s="1">
        <v>500.51467895507812</v>
      </c>
      <c r="AD37" s="1">
        <v>224.07832336425781</v>
      </c>
      <c r="AE37" s="1">
        <v>96.242546081542969</v>
      </c>
      <c r="AF37" s="1">
        <v>97.688102722167969</v>
      </c>
      <c r="AG37" s="1">
        <v>12.788259506225586</v>
      </c>
      <c r="AH37" s="1">
        <v>-0.25674259662628174</v>
      </c>
      <c r="AI37" s="1">
        <v>1</v>
      </c>
      <c r="AJ37" s="1">
        <v>-0.21956524252891541</v>
      </c>
      <c r="AK37" s="1">
        <v>2.737391471862793</v>
      </c>
      <c r="AL37" s="1">
        <v>1</v>
      </c>
      <c r="AM37" s="1">
        <v>0</v>
      </c>
      <c r="AN37" s="1">
        <v>0.18999999761581421</v>
      </c>
      <c r="AO37" s="1">
        <v>111115</v>
      </c>
      <c r="AP37">
        <f t="shared" si="64"/>
        <v>1.0010293579101561</v>
      </c>
      <c r="AQ37">
        <f t="shared" si="65"/>
        <v>2.1447302350533796E-3</v>
      </c>
      <c r="AR37">
        <f t="shared" si="66"/>
        <v>284.7523950576782</v>
      </c>
      <c r="AS37">
        <f t="shared" si="67"/>
        <v>291.84296836853025</v>
      </c>
      <c r="AT37">
        <f t="shared" si="68"/>
        <v>42.57488090496463</v>
      </c>
      <c r="AU37">
        <f t="shared" si="69"/>
        <v>0.2251951332567968</v>
      </c>
      <c r="AV37">
        <f t="shared" si="70"/>
        <v>1.3711601832165363</v>
      </c>
      <c r="AW37">
        <f t="shared" si="71"/>
        <v>14.03610209439951</v>
      </c>
      <c r="AX37">
        <f t="shared" si="72"/>
        <v>1.654683866250096</v>
      </c>
      <c r="AY37">
        <f t="shared" si="73"/>
        <v>15.147681713104248</v>
      </c>
      <c r="AZ37">
        <f t="shared" si="74"/>
        <v>1.7277120302747124</v>
      </c>
      <c r="BA37">
        <f t="shared" si="75"/>
        <v>1.2790364678929214</v>
      </c>
      <c r="BB37">
        <f t="shared" si="76"/>
        <v>1.2095172557175828</v>
      </c>
      <c r="BC37">
        <f t="shared" si="77"/>
        <v>0.51819477455712959</v>
      </c>
      <c r="BD37">
        <f t="shared" si="78"/>
        <v>0.84688267009081009</v>
      </c>
      <c r="BE37">
        <f t="shared" si="79"/>
        <v>38.398807797080984</v>
      </c>
      <c r="BF37">
        <f t="shared" si="80"/>
        <v>0.9914345792197885</v>
      </c>
      <c r="BG37">
        <f t="shared" si="81"/>
        <v>92.713231984611554</v>
      </c>
      <c r="BH37">
        <f t="shared" si="82"/>
        <v>395.6360817994177</v>
      </c>
      <c r="BI37">
        <f t="shared" si="83"/>
        <v>4.7554189443528138E-3</v>
      </c>
    </row>
    <row r="38" spans="1:61" x14ac:dyDescent="0.2">
      <c r="A38" s="1">
        <v>31</v>
      </c>
      <c r="B38" s="1" t="s">
        <v>113</v>
      </c>
      <c r="C38" s="1" t="s">
        <v>74</v>
      </c>
      <c r="D38" s="1">
        <v>0</v>
      </c>
      <c r="E38" s="1" t="s">
        <v>75</v>
      </c>
      <c r="F38" s="1" t="s">
        <v>76</v>
      </c>
      <c r="G38" s="1">
        <v>0</v>
      </c>
      <c r="H38" s="1">
        <v>4596</v>
      </c>
      <c r="I38" s="1">
        <v>0</v>
      </c>
      <c r="J38">
        <f t="shared" si="56"/>
        <v>12.95158231907188</v>
      </c>
      <c r="K38">
        <f t="shared" si="57"/>
        <v>357.5594456342327</v>
      </c>
      <c r="L38">
        <f t="shared" si="58"/>
        <v>378.12962880562856</v>
      </c>
      <c r="M38">
        <f t="shared" si="59"/>
        <v>2.3290618646032941</v>
      </c>
      <c r="N38">
        <f t="shared" si="60"/>
        <v>7.4013628517587859E-2</v>
      </c>
      <c r="O38">
        <f t="shared" si="61"/>
        <v>11.142121315002441</v>
      </c>
      <c r="P38" s="1">
        <v>5.5</v>
      </c>
      <c r="Q38">
        <f t="shared" si="62"/>
        <v>1.5297826379537582</v>
      </c>
      <c r="R38" s="1">
        <v>1</v>
      </c>
      <c r="S38">
        <f t="shared" si="63"/>
        <v>3.0595652759075165</v>
      </c>
      <c r="T38" s="1">
        <v>18.884624481201172</v>
      </c>
      <c r="U38" s="1">
        <v>11.142121315002441</v>
      </c>
      <c r="V38" s="1">
        <v>18.809446334838867</v>
      </c>
      <c r="W38" s="1">
        <v>399.60418701171875</v>
      </c>
      <c r="X38" s="1">
        <v>384.38858032226562</v>
      </c>
      <c r="Y38" s="1">
        <v>10.329605102539062</v>
      </c>
      <c r="Z38" s="1">
        <v>12.855992317199707</v>
      </c>
      <c r="AA38" s="1">
        <v>46.093959808349609</v>
      </c>
      <c r="AB38" s="1">
        <v>57.367496490478516</v>
      </c>
      <c r="AC38" s="1">
        <v>500.5233154296875</v>
      </c>
      <c r="AD38" s="1">
        <v>1095.712890625</v>
      </c>
      <c r="AE38" s="1">
        <v>1349.3133544921875</v>
      </c>
      <c r="AF38" s="1">
        <v>97.695869445800781</v>
      </c>
      <c r="AG38" s="1">
        <v>12.788259506225586</v>
      </c>
      <c r="AH38" s="1">
        <v>-0.25674259662628174</v>
      </c>
      <c r="AI38" s="1">
        <v>1</v>
      </c>
      <c r="AJ38" s="1">
        <v>-0.21956524252891541</v>
      </c>
      <c r="AK38" s="1">
        <v>2.737391471862793</v>
      </c>
      <c r="AL38" s="1">
        <v>1</v>
      </c>
      <c r="AM38" s="1">
        <v>0</v>
      </c>
      <c r="AN38" s="1">
        <v>0.18999999761581421</v>
      </c>
      <c r="AO38" s="1">
        <v>111115</v>
      </c>
      <c r="AP38">
        <f t="shared" si="64"/>
        <v>0.91004239169034085</v>
      </c>
      <c r="AQ38">
        <f t="shared" si="65"/>
        <v>2.3290618646032942E-3</v>
      </c>
      <c r="AR38">
        <f t="shared" si="66"/>
        <v>284.29212131500242</v>
      </c>
      <c r="AS38">
        <f t="shared" si="67"/>
        <v>292.03462448120115</v>
      </c>
      <c r="AT38">
        <f t="shared" si="68"/>
        <v>208.1854466063669</v>
      </c>
      <c r="AU38">
        <f t="shared" si="69"/>
        <v>2.0932906190477882</v>
      </c>
      <c r="AV38">
        <f t="shared" si="70"/>
        <v>1.3299909755349484</v>
      </c>
      <c r="AW38">
        <f t="shared" si="71"/>
        <v>13.613584515697401</v>
      </c>
      <c r="AX38">
        <f t="shared" si="72"/>
        <v>0.75759219849769366</v>
      </c>
      <c r="AY38">
        <f t="shared" si="73"/>
        <v>15.013372898101807</v>
      </c>
      <c r="AZ38">
        <f t="shared" si="74"/>
        <v>1.7128492364298744</v>
      </c>
      <c r="BA38">
        <f t="shared" si="75"/>
        <v>3.0336072997766586</v>
      </c>
      <c r="BB38">
        <f t="shared" si="76"/>
        <v>1.2559773470173605</v>
      </c>
      <c r="BC38">
        <f t="shared" si="77"/>
        <v>0.45687188941251389</v>
      </c>
      <c r="BD38">
        <f t="shared" si="78"/>
        <v>2.2111624164618369</v>
      </c>
      <c r="BE38">
        <f t="shared" si="79"/>
        <v>36.941702849383802</v>
      </c>
      <c r="BF38">
        <f t="shared" si="80"/>
        <v>0.98371712418878399</v>
      </c>
      <c r="BG38">
        <f t="shared" si="81"/>
        <v>99.952152386943098</v>
      </c>
      <c r="BH38">
        <f t="shared" si="82"/>
        <v>378.6738350712231</v>
      </c>
      <c r="BI38">
        <f t="shared" si="83"/>
        <v>3.4186109778734153E-2</v>
      </c>
    </row>
    <row r="39" spans="1:61" x14ac:dyDescent="0.2">
      <c r="A39" s="1">
        <v>32</v>
      </c>
      <c r="B39" s="1" t="s">
        <v>114</v>
      </c>
      <c r="C39" s="1" t="s">
        <v>74</v>
      </c>
      <c r="D39" s="1">
        <v>0</v>
      </c>
      <c r="E39" s="1" t="s">
        <v>78</v>
      </c>
      <c r="F39" s="1" t="s">
        <v>76</v>
      </c>
      <c r="G39" s="1">
        <v>0</v>
      </c>
      <c r="H39" s="1">
        <v>4685</v>
      </c>
      <c r="I39" s="1">
        <v>0</v>
      </c>
      <c r="J39">
        <f t="shared" si="56"/>
        <v>10.349325197530744</v>
      </c>
      <c r="K39">
        <f t="shared" si="57"/>
        <v>-9.2557371109670132</v>
      </c>
      <c r="L39">
        <f t="shared" si="58"/>
        <v>382.55725728029205</v>
      </c>
      <c r="M39">
        <f t="shared" si="59"/>
        <v>2.4540064756797038</v>
      </c>
      <c r="N39">
        <f t="shared" si="60"/>
        <v>5.772488953173105E-2</v>
      </c>
      <c r="O39">
        <f t="shared" si="61"/>
        <v>11.423313140869141</v>
      </c>
      <c r="P39" s="1">
        <v>6</v>
      </c>
      <c r="Q39">
        <f t="shared" si="62"/>
        <v>1.4200000166893005</v>
      </c>
      <c r="R39" s="1">
        <v>1</v>
      </c>
      <c r="S39">
        <f t="shared" si="63"/>
        <v>2.8400000333786011</v>
      </c>
      <c r="T39" s="1">
        <v>19.081758499145508</v>
      </c>
      <c r="U39" s="1">
        <v>11.423313140869141</v>
      </c>
      <c r="V39" s="1">
        <v>18.990232467651367</v>
      </c>
      <c r="W39" s="1">
        <v>399.59454345703125</v>
      </c>
      <c r="X39" s="1">
        <v>386.05258178710938</v>
      </c>
      <c r="Y39" s="1">
        <v>10.375238418579102</v>
      </c>
      <c r="Z39" s="1">
        <v>13.277927398681641</v>
      </c>
      <c r="AA39" s="1">
        <v>45.734535217285156</v>
      </c>
      <c r="AB39" s="1">
        <v>58.52972412109375</v>
      </c>
      <c r="AC39" s="1">
        <v>500.51983642578125</v>
      </c>
      <c r="AD39" s="1">
        <v>1160.1611328125</v>
      </c>
      <c r="AE39" s="1">
        <v>1305.75439453125</v>
      </c>
      <c r="AF39" s="1">
        <v>97.702438354492188</v>
      </c>
      <c r="AG39" s="1">
        <v>12.788259506225586</v>
      </c>
      <c r="AH39" s="1">
        <v>-0.25674259662628174</v>
      </c>
      <c r="AI39" s="1">
        <v>1</v>
      </c>
      <c r="AJ39" s="1">
        <v>-0.21956524252891541</v>
      </c>
      <c r="AK39" s="1">
        <v>2.737391471862793</v>
      </c>
      <c r="AL39" s="1">
        <v>1</v>
      </c>
      <c r="AM39" s="1">
        <v>0</v>
      </c>
      <c r="AN39" s="1">
        <v>0.18999999761581421</v>
      </c>
      <c r="AO39" s="1">
        <v>111115</v>
      </c>
      <c r="AP39">
        <f t="shared" si="64"/>
        <v>0.83419972737630199</v>
      </c>
      <c r="AQ39">
        <f t="shared" si="65"/>
        <v>2.4540064756797039E-3</v>
      </c>
      <c r="AR39">
        <f t="shared" si="66"/>
        <v>284.57331314086912</v>
      </c>
      <c r="AS39">
        <f t="shared" si="67"/>
        <v>292.23175849914549</v>
      </c>
      <c r="AT39">
        <f t="shared" si="68"/>
        <v>220.43061246833531</v>
      </c>
      <c r="AU39">
        <f t="shared" si="69"/>
        <v>2.3081421993293563</v>
      </c>
      <c r="AV39">
        <f t="shared" si="70"/>
        <v>1.3550107726768468</v>
      </c>
      <c r="AW39">
        <f t="shared" si="71"/>
        <v>13.868750826468455</v>
      </c>
      <c r="AX39">
        <f t="shared" si="72"/>
        <v>0.59082342778681429</v>
      </c>
      <c r="AY39">
        <f t="shared" si="73"/>
        <v>15.252535820007324</v>
      </c>
      <c r="AZ39">
        <f t="shared" si="74"/>
        <v>1.7393939628440824</v>
      </c>
      <c r="BA39">
        <f t="shared" si="75"/>
        <v>4.097158812182891</v>
      </c>
      <c r="BB39">
        <f t="shared" si="76"/>
        <v>1.2972858831451157</v>
      </c>
      <c r="BC39">
        <f t="shared" si="77"/>
        <v>0.4421080796989667</v>
      </c>
      <c r="BD39">
        <f t="shared" si="78"/>
        <v>3.2307191897854044</v>
      </c>
      <c r="BE39">
        <f t="shared" si="79"/>
        <v>37.376776846491339</v>
      </c>
      <c r="BF39">
        <f t="shared" si="80"/>
        <v>0.9909459885214682</v>
      </c>
      <c r="BG39">
        <f t="shared" si="81"/>
        <v>101.9117334890351</v>
      </c>
      <c r="BH39">
        <f t="shared" si="82"/>
        <v>381.1330082475115</v>
      </c>
      <c r="BI39">
        <f t="shared" si="83"/>
        <v>2.7673217708741846E-2</v>
      </c>
    </row>
    <row r="40" spans="1:61" x14ac:dyDescent="0.2">
      <c r="A40" s="1">
        <v>33</v>
      </c>
      <c r="B40" s="1" t="s">
        <v>115</v>
      </c>
      <c r="C40" s="1" t="s">
        <v>74</v>
      </c>
      <c r="D40" s="1">
        <v>0</v>
      </c>
      <c r="E40" s="1" t="s">
        <v>80</v>
      </c>
      <c r="F40" s="1" t="s">
        <v>76</v>
      </c>
      <c r="G40" s="1">
        <v>0</v>
      </c>
      <c r="H40" s="1">
        <v>4784</v>
      </c>
      <c r="I40" s="1">
        <v>0</v>
      </c>
      <c r="J40">
        <f t="shared" si="56"/>
        <v>9.592797062846854</v>
      </c>
      <c r="K40">
        <f t="shared" si="57"/>
        <v>9.219673494138112</v>
      </c>
      <c r="L40">
        <f t="shared" si="58"/>
        <v>380.14738391205248</v>
      </c>
      <c r="M40">
        <f t="shared" si="59"/>
        <v>2.2603661481217272</v>
      </c>
      <c r="N40">
        <f t="shared" si="60"/>
        <v>0.10033661476792255</v>
      </c>
      <c r="O40">
        <f t="shared" si="61"/>
        <v>11.690494537353516</v>
      </c>
      <c r="P40" s="1">
        <v>6</v>
      </c>
      <c r="Q40">
        <f t="shared" si="62"/>
        <v>1.4200000166893005</v>
      </c>
      <c r="R40" s="1">
        <v>1</v>
      </c>
      <c r="S40">
        <f t="shared" si="63"/>
        <v>2.8400000333786011</v>
      </c>
      <c r="T40" s="1">
        <v>19.264835357666016</v>
      </c>
      <c r="U40" s="1">
        <v>11.690494537353516</v>
      </c>
      <c r="V40" s="1">
        <v>19.181758880615234</v>
      </c>
      <c r="W40" s="1">
        <v>399.5565185546875</v>
      </c>
      <c r="X40" s="1">
        <v>387.00836181640625</v>
      </c>
      <c r="Y40" s="1">
        <v>10.414207458496094</v>
      </c>
      <c r="Z40" s="1">
        <v>13.088388442993164</v>
      </c>
      <c r="AA40" s="1">
        <v>45.387760162353516</v>
      </c>
      <c r="AB40" s="1">
        <v>57.042522430419922</v>
      </c>
      <c r="AC40" s="1">
        <v>500.51547241210938</v>
      </c>
      <c r="AD40" s="1">
        <v>871.84710693359375</v>
      </c>
      <c r="AE40" s="1">
        <v>1207.73046875</v>
      </c>
      <c r="AF40" s="1">
        <v>97.707237243652344</v>
      </c>
      <c r="AG40" s="1">
        <v>12.788259506225586</v>
      </c>
      <c r="AH40" s="1">
        <v>-0.25674259662628174</v>
      </c>
      <c r="AI40" s="1">
        <v>1</v>
      </c>
      <c r="AJ40" s="1">
        <v>-0.21956524252891541</v>
      </c>
      <c r="AK40" s="1">
        <v>2.737391471862793</v>
      </c>
      <c r="AL40" s="1">
        <v>1</v>
      </c>
      <c r="AM40" s="1">
        <v>0</v>
      </c>
      <c r="AN40" s="1">
        <v>0.18999999761581421</v>
      </c>
      <c r="AO40" s="1">
        <v>111115</v>
      </c>
      <c r="AP40">
        <f t="shared" si="64"/>
        <v>0.83419245402018216</v>
      </c>
      <c r="AQ40">
        <f t="shared" si="65"/>
        <v>2.2603661481217273E-3</v>
      </c>
      <c r="AR40">
        <f t="shared" si="66"/>
        <v>284.84049453735349</v>
      </c>
      <c r="AS40">
        <f t="shared" si="67"/>
        <v>292.41483535766599</v>
      </c>
      <c r="AT40">
        <f t="shared" si="68"/>
        <v>165.65094823873733</v>
      </c>
      <c r="AU40">
        <f t="shared" si="69"/>
        <v>1.7416206673916734</v>
      </c>
      <c r="AV40">
        <f t="shared" si="70"/>
        <v>1.379166889504533</v>
      </c>
      <c r="AW40">
        <f t="shared" si="71"/>
        <v>14.115299218473522</v>
      </c>
      <c r="AX40">
        <f t="shared" si="72"/>
        <v>1.0269107754803581</v>
      </c>
      <c r="AY40">
        <f t="shared" si="73"/>
        <v>15.477664947509766</v>
      </c>
      <c r="AZ40">
        <f t="shared" si="74"/>
        <v>1.764710585839095</v>
      </c>
      <c r="BA40">
        <f t="shared" si="75"/>
        <v>2.1711925261780891</v>
      </c>
      <c r="BB40">
        <f t="shared" si="76"/>
        <v>1.2788302747366105</v>
      </c>
      <c r="BC40">
        <f t="shared" si="77"/>
        <v>0.48588031110248453</v>
      </c>
      <c r="BD40">
        <f t="shared" si="78"/>
        <v>1.5245382870567581</v>
      </c>
      <c r="BE40">
        <f t="shared" si="79"/>
        <v>37.143150627448698</v>
      </c>
      <c r="BF40">
        <f t="shared" si="80"/>
        <v>0.98227175797403421</v>
      </c>
      <c r="BG40">
        <f t="shared" si="81"/>
        <v>98.263106601493547</v>
      </c>
      <c r="BH40">
        <f t="shared" si="82"/>
        <v>382.44840551970265</v>
      </c>
      <c r="BI40">
        <f t="shared" si="83"/>
        <v>2.4646933463145358E-2</v>
      </c>
    </row>
    <row r="41" spans="1:61" x14ac:dyDescent="0.2">
      <c r="A41" s="1">
        <v>34</v>
      </c>
      <c r="B41" s="1" t="s">
        <v>116</v>
      </c>
      <c r="C41" s="1" t="s">
        <v>74</v>
      </c>
      <c r="D41" s="1">
        <v>0</v>
      </c>
      <c r="E41" s="1" t="s">
        <v>87</v>
      </c>
      <c r="F41" s="1" t="s">
        <v>88</v>
      </c>
      <c r="G41" s="1">
        <v>0</v>
      </c>
      <c r="H41" s="1">
        <v>4879.5</v>
      </c>
      <c r="I41" s="1">
        <v>0</v>
      </c>
      <c r="J41">
        <f t="shared" si="56"/>
        <v>1.4978772525389361</v>
      </c>
      <c r="K41">
        <f t="shared" si="57"/>
        <v>-5.8980494033280344</v>
      </c>
      <c r="L41">
        <f t="shared" si="58"/>
        <v>395.72724365060736</v>
      </c>
      <c r="M41">
        <f t="shared" si="59"/>
        <v>3.059758855230756</v>
      </c>
      <c r="N41">
        <f t="shared" si="60"/>
        <v>5.3797313848390704E-2</v>
      </c>
      <c r="O41">
        <f t="shared" si="61"/>
        <v>12.2325439453125</v>
      </c>
      <c r="P41" s="1">
        <v>6</v>
      </c>
      <c r="Q41">
        <f t="shared" si="62"/>
        <v>1.4200000166893005</v>
      </c>
      <c r="R41" s="1">
        <v>1</v>
      </c>
      <c r="S41">
        <f t="shared" si="63"/>
        <v>2.8400000333786011</v>
      </c>
      <c r="T41" s="1">
        <v>19.263792037963867</v>
      </c>
      <c r="U41" s="1">
        <v>12.2325439453125</v>
      </c>
      <c r="V41" s="1">
        <v>19.241765975952148</v>
      </c>
      <c r="W41" s="1">
        <v>399.5487060546875</v>
      </c>
      <c r="X41" s="1">
        <v>396.29928588867188</v>
      </c>
      <c r="Y41" s="1">
        <v>10.46143627166748</v>
      </c>
      <c r="Z41" s="1">
        <v>14.077974319458008</v>
      </c>
      <c r="AA41" s="1">
        <v>45.597362518310547</v>
      </c>
      <c r="AB41" s="1">
        <v>61.360454559326172</v>
      </c>
      <c r="AC41" s="1">
        <v>500.4814453125</v>
      </c>
      <c r="AD41" s="1">
        <v>34.959796905517578</v>
      </c>
      <c r="AE41" s="1">
        <v>44.325813293457031</v>
      </c>
      <c r="AF41" s="1">
        <v>97.708953857421875</v>
      </c>
      <c r="AG41" s="1">
        <v>12.788259506225586</v>
      </c>
      <c r="AH41" s="1">
        <v>-0.25674259662628174</v>
      </c>
      <c r="AI41" s="1">
        <v>1</v>
      </c>
      <c r="AJ41" s="1">
        <v>-0.21956524252891541</v>
      </c>
      <c r="AK41" s="1">
        <v>2.737391471862793</v>
      </c>
      <c r="AL41" s="1">
        <v>1</v>
      </c>
      <c r="AM41" s="1">
        <v>0</v>
      </c>
      <c r="AN41" s="1">
        <v>0.18999999761581421</v>
      </c>
      <c r="AO41" s="1">
        <v>111115</v>
      </c>
      <c r="AP41">
        <f t="shared" si="64"/>
        <v>0.83413574218749986</v>
      </c>
      <c r="AQ41">
        <f t="shared" si="65"/>
        <v>3.0597588552307561E-3</v>
      </c>
      <c r="AR41">
        <f t="shared" si="66"/>
        <v>285.38254394531248</v>
      </c>
      <c r="AS41">
        <f t="shared" si="67"/>
        <v>292.41379203796384</v>
      </c>
      <c r="AT41">
        <f t="shared" si="68"/>
        <v>6.6423613286976888</v>
      </c>
      <c r="AU41">
        <f t="shared" si="69"/>
        <v>-0.66533121732036826</v>
      </c>
      <c r="AV41">
        <f t="shared" si="70"/>
        <v>1.4293414570342833</v>
      </c>
      <c r="AW41">
        <f t="shared" si="71"/>
        <v>14.628561668155779</v>
      </c>
      <c r="AX41">
        <f t="shared" si="72"/>
        <v>0.55058734869777126</v>
      </c>
      <c r="AY41">
        <f t="shared" si="73"/>
        <v>15.748167991638184</v>
      </c>
      <c r="AZ41">
        <f t="shared" si="74"/>
        <v>1.7955573261320321</v>
      </c>
      <c r="BA41">
        <f t="shared" si="75"/>
        <v>5.4774983906153327</v>
      </c>
      <c r="BB41">
        <f t="shared" si="76"/>
        <v>1.3755441431858926</v>
      </c>
      <c r="BC41">
        <f t="shared" si="77"/>
        <v>0.42001318294613954</v>
      </c>
      <c r="BD41">
        <f t="shared" si="78"/>
        <v>4.7366823040457842</v>
      </c>
      <c r="BE41">
        <f t="shared" si="79"/>
        <v>38.666094989981943</v>
      </c>
      <c r="BF41">
        <f t="shared" si="80"/>
        <v>0.99855653982120673</v>
      </c>
      <c r="BG41">
        <f t="shared" si="81"/>
        <v>103.54631384459714</v>
      </c>
      <c r="BH41">
        <f t="shared" si="82"/>
        <v>395.58726678051647</v>
      </c>
      <c r="BI41">
        <f t="shared" si="83"/>
        <v>3.9207447032953528E-3</v>
      </c>
    </row>
    <row r="42" spans="1:61" x14ac:dyDescent="0.2">
      <c r="A42" s="1">
        <v>35</v>
      </c>
      <c r="B42" s="1" t="s">
        <v>117</v>
      </c>
      <c r="C42" s="1" t="s">
        <v>74</v>
      </c>
      <c r="D42" s="1">
        <v>0</v>
      </c>
      <c r="E42" s="1" t="s">
        <v>87</v>
      </c>
      <c r="F42" s="1" t="s">
        <v>88</v>
      </c>
      <c r="G42" s="1">
        <v>0</v>
      </c>
      <c r="H42" s="1">
        <v>4952.5</v>
      </c>
      <c r="I42" s="1">
        <v>0</v>
      </c>
      <c r="J42">
        <f t="shared" si="56"/>
        <v>6.9868395758644679</v>
      </c>
      <c r="K42">
        <f t="shared" si="57"/>
        <v>-5.5398735005457613</v>
      </c>
      <c r="L42">
        <f t="shared" si="58"/>
        <v>388.12350213907757</v>
      </c>
      <c r="M42">
        <f t="shared" si="59"/>
        <v>2.9928306038186512</v>
      </c>
      <c r="N42">
        <f t="shared" si="60"/>
        <v>4.9463747064139918E-2</v>
      </c>
      <c r="O42">
        <f t="shared" si="61"/>
        <v>12.137847900390625</v>
      </c>
      <c r="P42" s="1">
        <v>6</v>
      </c>
      <c r="Q42">
        <f t="shared" si="62"/>
        <v>1.4200000166893005</v>
      </c>
      <c r="R42" s="1">
        <v>1</v>
      </c>
      <c r="S42">
        <f t="shared" si="63"/>
        <v>2.8400000333786011</v>
      </c>
      <c r="T42" s="1">
        <v>19.190702438354492</v>
      </c>
      <c r="U42" s="1">
        <v>12.137847900390625</v>
      </c>
      <c r="V42" s="1">
        <v>19.189901351928711</v>
      </c>
      <c r="W42" s="1">
        <v>399.47479248046875</v>
      </c>
      <c r="X42" s="1">
        <v>389.70132446289062</v>
      </c>
      <c r="Y42" s="1">
        <v>10.494376182556152</v>
      </c>
      <c r="Z42" s="1">
        <v>14.031647682189941</v>
      </c>
      <c r="AA42" s="1">
        <v>45.949012756347656</v>
      </c>
      <c r="AB42" s="1">
        <v>61.436752319335938</v>
      </c>
      <c r="AC42" s="1">
        <v>500.52752685546875</v>
      </c>
      <c r="AD42" s="1">
        <v>237.17491149902344</v>
      </c>
      <c r="AE42" s="1">
        <v>484.79949951171875</v>
      </c>
      <c r="AF42" s="1">
        <v>97.707565307617188</v>
      </c>
      <c r="AG42" s="1">
        <v>12.788259506225586</v>
      </c>
      <c r="AH42" s="1">
        <v>-0.25674259662628174</v>
      </c>
      <c r="AI42" s="1">
        <v>1</v>
      </c>
      <c r="AJ42" s="1">
        <v>-0.21956524252891541</v>
      </c>
      <c r="AK42" s="1">
        <v>2.737391471862793</v>
      </c>
      <c r="AL42" s="1">
        <v>1</v>
      </c>
      <c r="AM42" s="1">
        <v>0</v>
      </c>
      <c r="AN42" s="1">
        <v>0.18999999761581421</v>
      </c>
      <c r="AO42" s="1">
        <v>111115</v>
      </c>
      <c r="AP42">
        <f t="shared" si="64"/>
        <v>0.83421254475911444</v>
      </c>
      <c r="AQ42">
        <f t="shared" si="65"/>
        <v>2.992830603818651E-3</v>
      </c>
      <c r="AR42">
        <f t="shared" si="66"/>
        <v>285.2878479003906</v>
      </c>
      <c r="AS42">
        <f t="shared" si="67"/>
        <v>292.34070243835447</v>
      </c>
      <c r="AT42">
        <f t="shared" si="68"/>
        <v>45.063232619345399</v>
      </c>
      <c r="AU42">
        <f t="shared" si="69"/>
        <v>-0.16497322868041439</v>
      </c>
      <c r="AV42">
        <f t="shared" si="70"/>
        <v>1.4204618793451889</v>
      </c>
      <c r="AW42">
        <f t="shared" si="71"/>
        <v>14.537890437378968</v>
      </c>
      <c r="AX42">
        <f t="shared" si="72"/>
        <v>0.50624275518902628</v>
      </c>
      <c r="AY42">
        <f t="shared" si="73"/>
        <v>15.664275169372559</v>
      </c>
      <c r="AZ42">
        <f t="shared" si="74"/>
        <v>1.7859403655807671</v>
      </c>
      <c r="BA42">
        <f t="shared" si="75"/>
        <v>5.8273993643751298</v>
      </c>
      <c r="BB42">
        <f t="shared" si="76"/>
        <v>1.3709981322810489</v>
      </c>
      <c r="BC42">
        <f t="shared" si="77"/>
        <v>0.41494223329971813</v>
      </c>
      <c r="BD42">
        <f t="shared" si="78"/>
        <v>5.1658468926332786</v>
      </c>
      <c r="BE42">
        <f t="shared" si="79"/>
        <v>37.922602432675021</v>
      </c>
      <c r="BF42">
        <f t="shared" si="80"/>
        <v>0.99595120102302015</v>
      </c>
      <c r="BG42">
        <f t="shared" si="81"/>
        <v>103.71604441927589</v>
      </c>
      <c r="BH42">
        <f t="shared" si="82"/>
        <v>386.38011554860901</v>
      </c>
      <c r="BI42">
        <f t="shared" si="83"/>
        <v>1.8754778898800468E-2</v>
      </c>
    </row>
    <row r="43" spans="1:61" x14ac:dyDescent="0.2">
      <c r="A43" s="1">
        <v>36</v>
      </c>
      <c r="B43" s="1" t="s">
        <v>118</v>
      </c>
      <c r="C43" s="1" t="s">
        <v>74</v>
      </c>
      <c r="D43" s="1">
        <v>0</v>
      </c>
      <c r="E43" s="1" t="s">
        <v>87</v>
      </c>
      <c r="F43" s="1" t="s">
        <v>88</v>
      </c>
      <c r="G43" s="1">
        <v>0</v>
      </c>
      <c r="H43" s="1">
        <v>5024</v>
      </c>
      <c r="I43" s="1">
        <v>0</v>
      </c>
      <c r="J43">
        <f t="shared" si="56"/>
        <v>8.6174355039237707</v>
      </c>
      <c r="K43">
        <f t="shared" si="57"/>
        <v>-1.6376490234370544</v>
      </c>
      <c r="L43">
        <f t="shared" si="58"/>
        <v>392.35894328987627</v>
      </c>
      <c r="M43">
        <f t="shared" si="59"/>
        <v>4.2201477168132406</v>
      </c>
      <c r="N43">
        <f t="shared" si="60"/>
        <v>-0.10499742319641925</v>
      </c>
      <c r="O43">
        <f t="shared" si="61"/>
        <v>12.02773380279541</v>
      </c>
      <c r="P43" s="1">
        <v>6</v>
      </c>
      <c r="Q43">
        <f t="shared" si="62"/>
        <v>1.4200000166893005</v>
      </c>
      <c r="R43" s="1">
        <v>1</v>
      </c>
      <c r="S43">
        <f t="shared" si="63"/>
        <v>2.8400000333786011</v>
      </c>
      <c r="T43" s="1">
        <v>19.117103576660156</v>
      </c>
      <c r="U43" s="1">
        <v>12.02773380279541</v>
      </c>
      <c r="V43" s="1">
        <v>19.115932464599609</v>
      </c>
      <c r="W43" s="1">
        <v>399.57159423828125</v>
      </c>
      <c r="X43" s="1">
        <v>387.28292846679688</v>
      </c>
      <c r="Y43" s="1">
        <v>10.527946472167969</v>
      </c>
      <c r="Z43" s="1">
        <v>15.508106231689453</v>
      </c>
      <c r="AA43" s="1">
        <v>46.305980682373047</v>
      </c>
      <c r="AB43" s="1">
        <v>68.210647583007812</v>
      </c>
      <c r="AC43" s="1">
        <v>500.55035400390625</v>
      </c>
      <c r="AD43" s="1">
        <v>105.76338958740234</v>
      </c>
      <c r="AE43" s="1">
        <v>256.09262084960938</v>
      </c>
      <c r="AF43" s="1">
        <v>97.703422546386719</v>
      </c>
      <c r="AG43" s="1">
        <v>12.788259506225586</v>
      </c>
      <c r="AH43" s="1">
        <v>-0.25674259662628174</v>
      </c>
      <c r="AI43" s="1">
        <v>1</v>
      </c>
      <c r="AJ43" s="1">
        <v>-0.21956524252891541</v>
      </c>
      <c r="AK43" s="1">
        <v>2.737391471862793</v>
      </c>
      <c r="AL43" s="1">
        <v>1</v>
      </c>
      <c r="AM43" s="1">
        <v>0</v>
      </c>
      <c r="AN43" s="1">
        <v>0.18999999761581421</v>
      </c>
      <c r="AO43" s="1">
        <v>111115</v>
      </c>
      <c r="AP43">
        <f t="shared" si="64"/>
        <v>0.83425059000651036</v>
      </c>
      <c r="AQ43">
        <f t="shared" si="65"/>
        <v>4.2201477168132403E-3</v>
      </c>
      <c r="AR43">
        <f t="shared" si="66"/>
        <v>285.17773380279539</v>
      </c>
      <c r="AS43">
        <f t="shared" si="67"/>
        <v>292.26710357666013</v>
      </c>
      <c r="AT43">
        <f t="shared" si="68"/>
        <v>20.095043769446875</v>
      </c>
      <c r="AU43">
        <f t="shared" si="69"/>
        <v>-1.1144038164750267</v>
      </c>
      <c r="AV43">
        <f t="shared" si="70"/>
        <v>1.4101976328525885</v>
      </c>
      <c r="AW43">
        <f t="shared" si="71"/>
        <v>14.433451726658479</v>
      </c>
      <c r="AX43">
        <f t="shared" si="72"/>
        <v>-1.0746545050309741</v>
      </c>
      <c r="AY43">
        <f t="shared" si="73"/>
        <v>15.572418689727783</v>
      </c>
      <c r="AZ43">
        <f t="shared" si="74"/>
        <v>1.7754624123620841</v>
      </c>
      <c r="BA43">
        <f t="shared" si="75"/>
        <v>-3.8681909382267468</v>
      </c>
      <c r="BB43">
        <f t="shared" si="76"/>
        <v>1.5151950560490077</v>
      </c>
      <c r="BC43">
        <f t="shared" si="77"/>
        <v>0.2602673563130764</v>
      </c>
      <c r="BD43">
        <f t="shared" si="78"/>
        <v>-2.0217705806877095</v>
      </c>
      <c r="BE43">
        <f t="shared" si="79"/>
        <v>38.334811626104567</v>
      </c>
      <c r="BF43">
        <f t="shared" si="80"/>
        <v>1.0131067352831034</v>
      </c>
      <c r="BG43">
        <f t="shared" si="81"/>
        <v>117.85404471553073</v>
      </c>
      <c r="BH43">
        <f t="shared" si="82"/>
        <v>383.18661234230115</v>
      </c>
      <c r="BI43">
        <f t="shared" si="83"/>
        <v>2.6504047805965561E-2</v>
      </c>
    </row>
    <row r="44" spans="1:61" x14ac:dyDescent="0.2">
      <c r="A44" s="1">
        <v>37</v>
      </c>
      <c r="B44" s="1" t="s">
        <v>119</v>
      </c>
      <c r="C44" s="1" t="s">
        <v>74</v>
      </c>
      <c r="D44" s="1">
        <v>0</v>
      </c>
      <c r="E44" s="1" t="s">
        <v>75</v>
      </c>
      <c r="F44" s="1" t="s">
        <v>93</v>
      </c>
      <c r="G44" s="1">
        <v>0</v>
      </c>
      <c r="H44" s="1">
        <v>5166</v>
      </c>
      <c r="I44" s="1">
        <v>0</v>
      </c>
      <c r="J44">
        <f t="shared" si="56"/>
        <v>-28.800917969799585</v>
      </c>
      <c r="K44">
        <f t="shared" si="57"/>
        <v>0.5421074652610669</v>
      </c>
      <c r="L44">
        <f t="shared" si="58"/>
        <v>502.17431527560575</v>
      </c>
      <c r="M44">
        <f t="shared" si="59"/>
        <v>1.3511739481106106</v>
      </c>
      <c r="N44">
        <f t="shared" si="60"/>
        <v>0.26883684762039972</v>
      </c>
      <c r="O44">
        <f t="shared" si="61"/>
        <v>11.420913696289062</v>
      </c>
      <c r="P44" s="1">
        <v>2</v>
      </c>
      <c r="Q44">
        <f t="shared" si="62"/>
        <v>2.2982609868049622</v>
      </c>
      <c r="R44" s="1">
        <v>1</v>
      </c>
      <c r="S44">
        <f t="shared" si="63"/>
        <v>4.5965219736099243</v>
      </c>
      <c r="T44" s="1">
        <v>19.233100891113281</v>
      </c>
      <c r="U44" s="1">
        <v>11.420913696289062</v>
      </c>
      <c r="V44" s="1">
        <v>19.177789688110352</v>
      </c>
      <c r="W44" s="1">
        <v>399.30252075195312</v>
      </c>
      <c r="X44" s="1">
        <v>410.58966064453125</v>
      </c>
      <c r="Y44" s="1">
        <v>10.581073760986328</v>
      </c>
      <c r="Z44" s="1">
        <v>11.11500072479248</v>
      </c>
      <c r="AA44" s="1">
        <v>46.203800201416016</v>
      </c>
      <c r="AB44" s="1">
        <v>48.535274505615234</v>
      </c>
      <c r="AC44" s="1">
        <v>500.50128173828125</v>
      </c>
      <c r="AD44" s="1">
        <v>1214.24658203125</v>
      </c>
      <c r="AE44" s="1">
        <v>1206.697265625</v>
      </c>
      <c r="AF44" s="1">
        <v>97.702079772949219</v>
      </c>
      <c r="AG44" s="1">
        <v>12.788259506225586</v>
      </c>
      <c r="AH44" s="1">
        <v>-0.25674259662628174</v>
      </c>
      <c r="AI44" s="1">
        <v>0.66666668653488159</v>
      </c>
      <c r="AJ44" s="1">
        <v>-0.21956524252891541</v>
      </c>
      <c r="AK44" s="1">
        <v>2.737391471862793</v>
      </c>
      <c r="AL44" s="1">
        <v>1</v>
      </c>
      <c r="AM44" s="1">
        <v>0</v>
      </c>
      <c r="AN44" s="1">
        <v>0.18999999761581421</v>
      </c>
      <c r="AO44" s="1">
        <v>111115</v>
      </c>
      <c r="AP44">
        <f t="shared" si="64"/>
        <v>2.5025064086914059</v>
      </c>
      <c r="AQ44">
        <f t="shared" si="65"/>
        <v>1.3511739481106106E-3</v>
      </c>
      <c r="AR44">
        <f t="shared" si="66"/>
        <v>284.57091369628904</v>
      </c>
      <c r="AS44">
        <f t="shared" si="67"/>
        <v>292.38310089111326</v>
      </c>
      <c r="AT44">
        <f t="shared" si="68"/>
        <v>230.70684769094805</v>
      </c>
      <c r="AU44">
        <f t="shared" si="69"/>
        <v>1.9674360943156008</v>
      </c>
      <c r="AV44">
        <f t="shared" si="70"/>
        <v>1.354795535110463</v>
      </c>
      <c r="AW44">
        <f t="shared" si="71"/>
        <v>13.866598728081176</v>
      </c>
      <c r="AX44">
        <f t="shared" si="72"/>
        <v>2.7515980032886951</v>
      </c>
      <c r="AY44">
        <f t="shared" si="73"/>
        <v>15.327007293701172</v>
      </c>
      <c r="AZ44">
        <f t="shared" si="74"/>
        <v>1.7477330148689969</v>
      </c>
      <c r="BA44">
        <f t="shared" si="75"/>
        <v>0.48491702034033962</v>
      </c>
      <c r="BB44">
        <f t="shared" si="76"/>
        <v>1.0859586874900633</v>
      </c>
      <c r="BC44">
        <f t="shared" si="77"/>
        <v>0.6617743273789336</v>
      </c>
      <c r="BD44">
        <f t="shared" si="78"/>
        <v>0.30774005351457828</v>
      </c>
      <c r="BE44">
        <f t="shared" si="79"/>
        <v>49.063475010983382</v>
      </c>
      <c r="BF44">
        <f t="shared" si="80"/>
        <v>1.2230564074295189</v>
      </c>
      <c r="BG44">
        <f t="shared" si="81"/>
        <v>82.025536891100757</v>
      </c>
      <c r="BH44">
        <f t="shared" si="82"/>
        <v>419.04849962810596</v>
      </c>
      <c r="BI44">
        <f t="shared" si="83"/>
        <v>-5.6375592837724919E-2</v>
      </c>
    </row>
    <row r="45" spans="1:61" x14ac:dyDescent="0.2">
      <c r="A45" s="1">
        <v>39</v>
      </c>
      <c r="B45" s="1" t="s">
        <v>120</v>
      </c>
      <c r="C45" s="1" t="s">
        <v>74</v>
      </c>
      <c r="D45" s="1">
        <v>0</v>
      </c>
      <c r="E45" s="1" t="s">
        <v>80</v>
      </c>
      <c r="F45" s="1" t="s">
        <v>93</v>
      </c>
      <c r="G45" s="1">
        <v>0</v>
      </c>
      <c r="H45" s="1">
        <v>5496.5</v>
      </c>
      <c r="I45" s="1">
        <v>0</v>
      </c>
      <c r="J45">
        <f t="shared" ref="J45:J74" si="84">(W45-X45*(1000-Y45)/(1000-Z45))*AP45</f>
        <v>47.468256901263437</v>
      </c>
      <c r="K45">
        <f t="shared" ref="K45:K74" si="85">IF(BA45&lt;&gt;0,1/(1/BA45-1/S45),0)</f>
        <v>-8.0879357176757285</v>
      </c>
      <c r="L45">
        <f t="shared" ref="L45:L74" si="86">((BD45-AQ45/2)*X45-J45)/(BD45+AQ45/2)</f>
        <v>385.14901716224318</v>
      </c>
      <c r="M45">
        <f t="shared" ref="M45:M74" si="87">AQ45*1000</f>
        <v>14.565078994782173</v>
      </c>
      <c r="N45">
        <f t="shared" ref="N45:N74" si="88">(AV45-BB45)</f>
        <v>0.1051580081794723</v>
      </c>
      <c r="O45">
        <f t="shared" ref="O45:O74" si="89">(U45+AU45*I45)</f>
        <v>12.238832473754883</v>
      </c>
      <c r="P45" s="1">
        <v>1</v>
      </c>
      <c r="Q45">
        <f t="shared" ref="Q45:Q74" si="90">(P45*AJ45+AK45)</f>
        <v>2.5178262293338776</v>
      </c>
      <c r="R45" s="1">
        <v>1</v>
      </c>
      <c r="S45">
        <f t="shared" ref="S45:S74" si="91">Q45*(R45+1)*(R45+1)/(R45*R45+1)</f>
        <v>5.0356524586677551</v>
      </c>
      <c r="T45" s="1">
        <v>20.184057235717773</v>
      </c>
      <c r="U45" s="1">
        <v>12.238832473754883</v>
      </c>
      <c r="V45" s="1">
        <v>19.996494293212891</v>
      </c>
      <c r="W45" s="1">
        <v>399.70828247070312</v>
      </c>
      <c r="X45" s="1">
        <v>389.09136962890625</v>
      </c>
      <c r="Y45" s="1">
        <v>10.686700820922852</v>
      </c>
      <c r="Z45" s="1">
        <v>13.557474136352539</v>
      </c>
      <c r="AA45" s="1">
        <v>43.996578216552734</v>
      </c>
      <c r="AB45" s="1">
        <v>55.815399169921875</v>
      </c>
      <c r="AC45" s="1">
        <v>500.47885131835938</v>
      </c>
      <c r="AD45" s="1">
        <v>1245.9852294921875</v>
      </c>
      <c r="AE45" s="1">
        <v>1405.18994140625</v>
      </c>
      <c r="AF45" s="1">
        <v>97.715461730957031</v>
      </c>
      <c r="AG45" s="1">
        <v>12.788259506225586</v>
      </c>
      <c r="AH45" s="1">
        <v>-0.25674259662628174</v>
      </c>
      <c r="AI45" s="1">
        <v>0.66666668653488159</v>
      </c>
      <c r="AJ45" s="1">
        <v>-0.21956524252891541</v>
      </c>
      <c r="AK45" s="1">
        <v>2.737391471862793</v>
      </c>
      <c r="AL45" s="1">
        <v>1</v>
      </c>
      <c r="AM45" s="1">
        <v>0</v>
      </c>
      <c r="AN45" s="1">
        <v>0.18999999761581421</v>
      </c>
      <c r="AO45" s="1">
        <v>111115</v>
      </c>
      <c r="AP45">
        <f t="shared" ref="AP45:AP74" si="92">AC45*0.000001/(P45*0.0001)</f>
        <v>5.0047885131835939</v>
      </c>
      <c r="AQ45">
        <f t="shared" ref="AQ45:AQ74" si="93">(Z45-Y45)/(1000-Z45)*AP45</f>
        <v>1.4565078994782174E-2</v>
      </c>
      <c r="AR45">
        <f t="shared" ref="AR45:AR74" si="94">(U45+273.15)</f>
        <v>285.38883247375486</v>
      </c>
      <c r="AS45">
        <f t="shared" ref="AS45:AS74" si="95">(T45+273.15)</f>
        <v>293.33405723571775</v>
      </c>
      <c r="AT45">
        <f t="shared" ref="AT45:AT74" si="96">(AD45*AL45+AE45*AM45)*AN45</f>
        <v>236.73719063285535</v>
      </c>
      <c r="AU45">
        <f t="shared" ref="AU45:AU74" si="97">((AT45+0.00000010773*(AS45^4-AR45^4))-AQ45*44100)/(Q45*51.4+0.00000043092*AR45^3)</f>
        <v>-2.3137745836046384</v>
      </c>
      <c r="AV45">
        <f t="shared" ref="AV45:AV74" si="98">0.61365*EXP(17.502*O45/(240.97+O45))</f>
        <v>1.4299328533186686</v>
      </c>
      <c r="AW45">
        <f t="shared" ref="AW45:AW74" si="99">AV45*1000/AF45</f>
        <v>14.633639630703955</v>
      </c>
      <c r="AX45">
        <f t="shared" ref="AX45:AX74" si="100">(AW45-Z45)</f>
        <v>1.0761654943514163</v>
      </c>
      <c r="AY45">
        <f t="shared" ref="AY45:AY74" si="101">IF(I45,U45,(T45+U45)/2)</f>
        <v>16.211444854736328</v>
      </c>
      <c r="AZ45">
        <f t="shared" ref="AZ45:AZ74" si="102">0.61365*EXP(17.502*AY45/(240.97+AY45))</f>
        <v>1.8494880540431666</v>
      </c>
      <c r="BA45">
        <f t="shared" ref="BA45:BA74" si="103">IF(AX45&lt;&gt;0,(1000-(AW45+Z45)/2)/AX45*AQ45,0)</f>
        <v>13.34346452350481</v>
      </c>
      <c r="BB45">
        <f t="shared" ref="BB45:BB74" si="104">Z45*AF45/1000</f>
        <v>1.3247748451391963</v>
      </c>
      <c r="BC45">
        <f t="shared" ref="BC45:BC74" si="105">(AZ45-BB45)</f>
        <v>0.52471320890397033</v>
      </c>
      <c r="BD45">
        <f t="shared" ref="BD45:BD74" si="106">1/(1.6/K45+1.37/S45)</f>
        <v>13.470813060887316</v>
      </c>
      <c r="BE45">
        <f t="shared" ref="BE45:BE74" si="107">L45*AF45*0.001</f>
        <v>37.635014047232886</v>
      </c>
      <c r="BF45">
        <f t="shared" ref="BF45:BF74" si="108">L45/X45</f>
        <v>0.98986779770925515</v>
      </c>
      <c r="BG45">
        <f t="shared" ref="BG45:BG74" si="109">(1-AQ45*AF45/AV45/K45)*100</f>
        <v>112.30616681105374</v>
      </c>
      <c r="BH45">
        <f t="shared" ref="BH45:BH74" si="110">(X45-J45/(S45/1.35))</f>
        <v>376.36568068538065</v>
      </c>
      <c r="BI45">
        <f t="shared" ref="BI45:BI74" si="111">J45*BG45/100/BH45</f>
        <v>0.14164357302916855</v>
      </c>
    </row>
    <row r="46" spans="1:61" x14ac:dyDescent="0.2">
      <c r="A46" s="1">
        <v>40</v>
      </c>
      <c r="B46" s="1" t="s">
        <v>121</v>
      </c>
      <c r="C46" s="1" t="s">
        <v>74</v>
      </c>
      <c r="D46" s="1">
        <v>0</v>
      </c>
      <c r="E46" s="1" t="s">
        <v>82</v>
      </c>
      <c r="F46" s="1" t="s">
        <v>93</v>
      </c>
      <c r="G46" s="1">
        <v>0</v>
      </c>
      <c r="H46" s="1">
        <v>5646</v>
      </c>
      <c r="I46" s="1">
        <v>0</v>
      </c>
      <c r="J46">
        <f t="shared" si="84"/>
        <v>26.95907505922197</v>
      </c>
      <c r="K46">
        <f t="shared" si="85"/>
        <v>29.916593043859564</v>
      </c>
      <c r="L46">
        <f t="shared" si="86"/>
        <v>380.08954260875208</v>
      </c>
      <c r="M46">
        <f t="shared" si="87"/>
        <v>9.3871033870949177</v>
      </c>
      <c r="N46">
        <f t="shared" si="88"/>
        <v>0.21787606954114169</v>
      </c>
      <c r="O46">
        <f t="shared" si="89"/>
        <v>13.328990936279297</v>
      </c>
      <c r="P46" s="1">
        <v>1.5</v>
      </c>
      <c r="Q46">
        <f t="shared" si="90"/>
        <v>2.4080436080694199</v>
      </c>
      <c r="R46" s="1">
        <v>1</v>
      </c>
      <c r="S46">
        <f t="shared" si="91"/>
        <v>4.8160872161388397</v>
      </c>
      <c r="T46" s="1">
        <v>20.501123428344727</v>
      </c>
      <c r="U46" s="1">
        <v>13.328990936279297</v>
      </c>
      <c r="V46" s="1">
        <v>20.356163024902344</v>
      </c>
      <c r="W46" s="1">
        <v>399.60061645507812</v>
      </c>
      <c r="X46" s="1">
        <v>390.42239379882812</v>
      </c>
      <c r="Y46" s="1">
        <v>10.712488174438477</v>
      </c>
      <c r="Z46" s="1">
        <v>13.487919807434082</v>
      </c>
      <c r="AA46" s="1">
        <v>43.244644165039062</v>
      </c>
      <c r="AB46" s="1">
        <v>54.448627471923828</v>
      </c>
      <c r="AC46" s="1">
        <v>500.48922729492188</v>
      </c>
      <c r="AD46" s="1">
        <v>162.284423828125</v>
      </c>
      <c r="AE46" s="1">
        <v>943.976806640625</v>
      </c>
      <c r="AF46" s="1">
        <v>97.709053039550781</v>
      </c>
      <c r="AG46" s="1">
        <v>12.788259506225586</v>
      </c>
      <c r="AH46" s="1">
        <v>-0.25674259662628174</v>
      </c>
      <c r="AI46" s="1">
        <v>1</v>
      </c>
      <c r="AJ46" s="1">
        <v>-0.21956524252891541</v>
      </c>
      <c r="AK46" s="1">
        <v>2.737391471862793</v>
      </c>
      <c r="AL46" s="1">
        <v>1</v>
      </c>
      <c r="AM46" s="1">
        <v>0</v>
      </c>
      <c r="AN46" s="1">
        <v>0.18999999761581421</v>
      </c>
      <c r="AO46" s="1">
        <v>111115</v>
      </c>
      <c r="AP46">
        <f t="shared" si="92"/>
        <v>3.3365948486328119</v>
      </c>
      <c r="AQ46">
        <f t="shared" si="93"/>
        <v>9.3871033870949177E-3</v>
      </c>
      <c r="AR46">
        <f t="shared" si="94"/>
        <v>286.47899093627927</v>
      </c>
      <c r="AS46">
        <f t="shared" si="95"/>
        <v>293.6511234283447</v>
      </c>
      <c r="AT46">
        <f t="shared" si="96"/>
        <v>30.834040140427533</v>
      </c>
      <c r="AU46">
        <f t="shared" si="97"/>
        <v>-2.2978828343873037</v>
      </c>
      <c r="AV46">
        <f t="shared" si="98"/>
        <v>1.535767941398926</v>
      </c>
      <c r="AW46">
        <f t="shared" si="99"/>
        <v>15.71776507523081</v>
      </c>
      <c r="AX46">
        <f t="shared" si="100"/>
        <v>2.229845267796728</v>
      </c>
      <c r="AY46">
        <f t="shared" si="101"/>
        <v>16.915057182312012</v>
      </c>
      <c r="AZ46">
        <f t="shared" si="102"/>
        <v>1.9341175410864542</v>
      </c>
      <c r="BA46">
        <f t="shared" si="103"/>
        <v>4.1482811067390628</v>
      </c>
      <c r="BB46">
        <f t="shared" si="104"/>
        <v>1.3178918718577843</v>
      </c>
      <c r="BC46">
        <f t="shared" si="105"/>
        <v>0.61622566922866984</v>
      </c>
      <c r="BD46">
        <f t="shared" si="106"/>
        <v>2.9590586471052323</v>
      </c>
      <c r="BE46">
        <f t="shared" si="107"/>
        <v>37.138189278537155</v>
      </c>
      <c r="BF46">
        <f t="shared" si="108"/>
        <v>0.97353417387374497</v>
      </c>
      <c r="BG46">
        <f t="shared" si="109"/>
        <v>98.003686820243914</v>
      </c>
      <c r="BH46">
        <f t="shared" si="110"/>
        <v>382.86548095721889</v>
      </c>
      <c r="BI46">
        <f t="shared" si="111"/>
        <v>6.9008277854191391E-2</v>
      </c>
    </row>
    <row r="47" spans="1:61" x14ac:dyDescent="0.2">
      <c r="A47" s="1">
        <v>41</v>
      </c>
      <c r="B47" s="1" t="s">
        <v>122</v>
      </c>
      <c r="C47" s="1" t="s">
        <v>74</v>
      </c>
      <c r="D47" s="1">
        <v>0</v>
      </c>
      <c r="E47" s="1" t="s">
        <v>123</v>
      </c>
      <c r="F47" s="1" t="s">
        <v>93</v>
      </c>
      <c r="G47" s="1">
        <v>0</v>
      </c>
      <c r="H47" s="1">
        <v>5765</v>
      </c>
      <c r="I47" s="1">
        <v>0</v>
      </c>
      <c r="J47">
        <f t="shared" si="84"/>
        <v>3.0588331734441798</v>
      </c>
      <c r="K47">
        <f t="shared" si="85"/>
        <v>4.0456639706120576</v>
      </c>
      <c r="L47">
        <f t="shared" si="86"/>
        <v>393.87998734746805</v>
      </c>
      <c r="M47">
        <f t="shared" si="87"/>
        <v>7.123501174197223</v>
      </c>
      <c r="N47">
        <f t="shared" si="88"/>
        <v>0.31199335464382871</v>
      </c>
      <c r="O47">
        <f t="shared" si="89"/>
        <v>13.628669738769531</v>
      </c>
      <c r="P47" s="1">
        <v>1.5</v>
      </c>
      <c r="Q47">
        <f t="shared" si="90"/>
        <v>2.4080436080694199</v>
      </c>
      <c r="R47" s="1">
        <v>1</v>
      </c>
      <c r="S47">
        <f t="shared" si="91"/>
        <v>4.8160872161388397</v>
      </c>
      <c r="T47" s="1">
        <v>20.672859191894531</v>
      </c>
      <c r="U47" s="1">
        <v>13.628669738769531</v>
      </c>
      <c r="V47" s="1">
        <v>20.591632843017578</v>
      </c>
      <c r="W47" s="1">
        <v>399.64358520507812</v>
      </c>
      <c r="X47" s="1">
        <v>397.8773193359375</v>
      </c>
      <c r="Y47" s="1">
        <v>10.727047920227051</v>
      </c>
      <c r="Z47" s="1">
        <v>12.83467960357666</v>
      </c>
      <c r="AA47" s="1">
        <v>42.846858978271484</v>
      </c>
      <c r="AB47" s="1">
        <v>51.265331268310547</v>
      </c>
      <c r="AC47" s="1">
        <v>500.47216796875</v>
      </c>
      <c r="AD47" s="1">
        <v>57.919078826904297</v>
      </c>
      <c r="AE47" s="1">
        <v>194.53961181640625</v>
      </c>
      <c r="AF47" s="1">
        <v>97.707862854003906</v>
      </c>
      <c r="AG47" s="1">
        <v>12.788259506225586</v>
      </c>
      <c r="AH47" s="1">
        <v>-0.25674259662628174</v>
      </c>
      <c r="AI47" s="1">
        <v>1</v>
      </c>
      <c r="AJ47" s="1">
        <v>-0.21956524252891541</v>
      </c>
      <c r="AK47" s="1">
        <v>2.737391471862793</v>
      </c>
      <c r="AL47" s="1">
        <v>1</v>
      </c>
      <c r="AM47" s="1">
        <v>0</v>
      </c>
      <c r="AN47" s="1">
        <v>0.18999999761581421</v>
      </c>
      <c r="AO47" s="1">
        <v>111115</v>
      </c>
      <c r="AP47">
        <f t="shared" si="92"/>
        <v>3.3364811197916664</v>
      </c>
      <c r="AQ47">
        <f t="shared" si="93"/>
        <v>7.1235011741972226E-3</v>
      </c>
      <c r="AR47">
        <f t="shared" si="94"/>
        <v>286.77866973876951</v>
      </c>
      <c r="AS47">
        <f t="shared" si="95"/>
        <v>293.82285919189451</v>
      </c>
      <c r="AT47">
        <f t="shared" si="96"/>
        <v>11.004624839021972</v>
      </c>
      <c r="AU47">
        <f t="shared" si="97"/>
        <v>-1.7087752905014144</v>
      </c>
      <c r="AV47">
        <f t="shared" si="98"/>
        <v>1.5660424691251782</v>
      </c>
      <c r="AW47">
        <f t="shared" si="99"/>
        <v>16.027803939025613</v>
      </c>
      <c r="AX47">
        <f t="shared" si="100"/>
        <v>3.1931243354489531</v>
      </c>
      <c r="AY47">
        <f t="shared" si="101"/>
        <v>17.150764465332031</v>
      </c>
      <c r="AZ47">
        <f t="shared" si="102"/>
        <v>1.9632182991524694</v>
      </c>
      <c r="BA47">
        <f t="shared" si="103"/>
        <v>2.1986930256842392</v>
      </c>
      <c r="BB47">
        <f t="shared" si="104"/>
        <v>1.2540491144813495</v>
      </c>
      <c r="BC47">
        <f t="shared" si="105"/>
        <v>0.70916918467111989</v>
      </c>
      <c r="BD47">
        <f t="shared" si="106"/>
        <v>1.4706997673251643</v>
      </c>
      <c r="BE47">
        <f t="shared" si="107"/>
        <v>38.485171784683203</v>
      </c>
      <c r="BF47">
        <f t="shared" si="108"/>
        <v>0.98995335548369268</v>
      </c>
      <c r="BG47">
        <f t="shared" si="109"/>
        <v>89.014251024684953</v>
      </c>
      <c r="BH47">
        <f t="shared" si="110"/>
        <v>397.0198961625548</v>
      </c>
      <c r="BI47">
        <f t="shared" si="111"/>
        <v>6.8580881355153143E-3</v>
      </c>
    </row>
    <row r="48" spans="1:61" x14ac:dyDescent="0.2">
      <c r="A48" s="1">
        <v>42</v>
      </c>
      <c r="B48" s="1" t="s">
        <v>124</v>
      </c>
      <c r="C48" s="1" t="s">
        <v>74</v>
      </c>
      <c r="D48" s="1">
        <v>0</v>
      </c>
      <c r="E48" s="1" t="s">
        <v>75</v>
      </c>
      <c r="F48" s="1" t="s">
        <v>93</v>
      </c>
      <c r="G48" s="1">
        <v>0</v>
      </c>
      <c r="H48" s="1">
        <v>5939.5</v>
      </c>
      <c r="I48" s="1">
        <v>0</v>
      </c>
      <c r="J48">
        <f t="shared" si="84"/>
        <v>16.049359461307837</v>
      </c>
      <c r="K48">
        <f t="shared" si="85"/>
        <v>4.6971596106660849</v>
      </c>
      <c r="L48">
        <f t="shared" si="86"/>
        <v>381.72104190309295</v>
      </c>
      <c r="M48">
        <f t="shared" si="87"/>
        <v>7.655516910179812</v>
      </c>
      <c r="N48">
        <f t="shared" si="88"/>
        <v>0.30999367830954827</v>
      </c>
      <c r="O48">
        <f t="shared" si="89"/>
        <v>13.786314010620117</v>
      </c>
      <c r="P48" s="1">
        <v>1.5</v>
      </c>
      <c r="Q48">
        <f t="shared" si="90"/>
        <v>2.4080436080694199</v>
      </c>
      <c r="R48" s="1">
        <v>1</v>
      </c>
      <c r="S48">
        <f t="shared" si="91"/>
        <v>4.8160872161388397</v>
      </c>
      <c r="T48" s="1">
        <v>20.9031982421875</v>
      </c>
      <c r="U48" s="1">
        <v>13.786314010620117</v>
      </c>
      <c r="V48" s="1">
        <v>20.795198440551758</v>
      </c>
      <c r="W48" s="1">
        <v>399.32156372070312</v>
      </c>
      <c r="X48" s="1">
        <v>393.60855102539062</v>
      </c>
      <c r="Y48" s="1">
        <v>10.754636764526367</v>
      </c>
      <c r="Z48" s="1">
        <v>13.019101142883301</v>
      </c>
      <c r="AA48" s="1">
        <v>42.356151580810547</v>
      </c>
      <c r="AB48" s="1">
        <v>51.2745361328125</v>
      </c>
      <c r="AC48" s="1">
        <v>500.50570678710938</v>
      </c>
      <c r="AD48" s="1">
        <v>89.337852478027344</v>
      </c>
      <c r="AE48" s="1">
        <v>164.21623229980469</v>
      </c>
      <c r="AF48" s="1">
        <v>97.716743469238281</v>
      </c>
      <c r="AG48" s="1">
        <v>14.884176254272461</v>
      </c>
      <c r="AH48" s="1">
        <v>-0.25245964527130127</v>
      </c>
      <c r="AI48" s="1">
        <v>1</v>
      </c>
      <c r="AJ48" s="1">
        <v>-0.21956524252891541</v>
      </c>
      <c r="AK48" s="1">
        <v>2.737391471862793</v>
      </c>
      <c r="AL48" s="1">
        <v>1</v>
      </c>
      <c r="AM48" s="1">
        <v>0</v>
      </c>
      <c r="AN48" s="1">
        <v>0.18999999761581421</v>
      </c>
      <c r="AO48" s="1">
        <v>111115</v>
      </c>
      <c r="AP48">
        <f t="shared" si="92"/>
        <v>3.336704711914062</v>
      </c>
      <c r="AQ48">
        <f t="shared" si="93"/>
        <v>7.655516910179812E-3</v>
      </c>
      <c r="AR48">
        <f t="shared" si="94"/>
        <v>286.93631401062009</v>
      </c>
      <c r="AS48">
        <f t="shared" si="95"/>
        <v>294.05319824218748</v>
      </c>
      <c r="AT48">
        <f t="shared" si="96"/>
        <v>16.974191757827157</v>
      </c>
      <c r="AU48">
        <f t="shared" si="97"/>
        <v>-1.8322988911658817</v>
      </c>
      <c r="AV48">
        <f t="shared" si="98"/>
        <v>1.5821778448887427</v>
      </c>
      <c r="AW48">
        <f t="shared" si="99"/>
        <v>16.191471274181584</v>
      </c>
      <c r="AX48">
        <f t="shared" si="100"/>
        <v>3.1723701312982833</v>
      </c>
      <c r="AY48">
        <f t="shared" si="101"/>
        <v>17.344756126403809</v>
      </c>
      <c r="AZ48">
        <f t="shared" si="102"/>
        <v>1.9874563325415848</v>
      </c>
      <c r="BA48">
        <f t="shared" si="103"/>
        <v>2.3779400203674017</v>
      </c>
      <c r="BB48">
        <f t="shared" si="104"/>
        <v>1.2721841665791944</v>
      </c>
      <c r="BC48">
        <f t="shared" si="105"/>
        <v>0.7152721659623904</v>
      </c>
      <c r="BD48">
        <f t="shared" si="106"/>
        <v>1.5997576675209726</v>
      </c>
      <c r="BE48">
        <f t="shared" si="107"/>
        <v>37.300537128454891</v>
      </c>
      <c r="BF48">
        <f t="shared" si="108"/>
        <v>0.96979865124543285</v>
      </c>
      <c r="BG48">
        <f t="shared" si="109"/>
        <v>89.934093579513558</v>
      </c>
      <c r="BH48">
        <f t="shared" si="110"/>
        <v>389.10974643560661</v>
      </c>
      <c r="BI48">
        <f t="shared" si="111"/>
        <v>3.7094537181514023E-2</v>
      </c>
    </row>
    <row r="49" spans="1:61" x14ac:dyDescent="0.2">
      <c r="A49" s="1">
        <v>43</v>
      </c>
      <c r="B49" s="1" t="s">
        <v>125</v>
      </c>
      <c r="C49" s="1" t="s">
        <v>74</v>
      </c>
      <c r="D49" s="1">
        <v>0</v>
      </c>
      <c r="E49" s="1" t="s">
        <v>78</v>
      </c>
      <c r="F49" s="1" t="s">
        <v>93</v>
      </c>
      <c r="G49" s="1">
        <v>0</v>
      </c>
      <c r="H49" s="1">
        <v>6015</v>
      </c>
      <c r="I49" s="1">
        <v>0</v>
      </c>
      <c r="J49">
        <f t="shared" si="84"/>
        <v>3.0909143625249702</v>
      </c>
      <c r="K49">
        <f t="shared" si="85"/>
        <v>1.8318691604341473</v>
      </c>
      <c r="L49">
        <f t="shared" si="86"/>
        <v>391.06529073336287</v>
      </c>
      <c r="M49">
        <f t="shared" si="87"/>
        <v>4.4153076498241681</v>
      </c>
      <c r="N49">
        <f t="shared" si="88"/>
        <v>0.32921431288838976</v>
      </c>
      <c r="O49">
        <f t="shared" si="89"/>
        <v>13.90178108215332</v>
      </c>
      <c r="P49" s="1">
        <v>2.5</v>
      </c>
      <c r="Q49">
        <f t="shared" si="90"/>
        <v>2.1884783655405045</v>
      </c>
      <c r="R49" s="1">
        <v>1</v>
      </c>
      <c r="S49">
        <f t="shared" si="91"/>
        <v>4.3769567310810089</v>
      </c>
      <c r="T49" s="1">
        <v>21.007036209106445</v>
      </c>
      <c r="U49" s="1">
        <v>13.90178108215332</v>
      </c>
      <c r="V49" s="1">
        <v>20.903417587280273</v>
      </c>
      <c r="W49" s="1">
        <v>399.21502685546875</v>
      </c>
      <c r="X49" s="1">
        <v>396.7960205078125</v>
      </c>
      <c r="Y49" s="1">
        <v>10.767233848571777</v>
      </c>
      <c r="Z49" s="1">
        <v>12.944116592407227</v>
      </c>
      <c r="AA49" s="1">
        <v>42.136520385742188</v>
      </c>
      <c r="AB49" s="1">
        <v>50.655536651611328</v>
      </c>
      <c r="AC49" s="1">
        <v>500.504150390625</v>
      </c>
      <c r="AD49" s="1">
        <v>105.36683654785156</v>
      </c>
      <c r="AE49" s="1">
        <v>129.46174621582031</v>
      </c>
      <c r="AF49" s="1">
        <v>97.718101501464844</v>
      </c>
      <c r="AG49" s="1">
        <v>14.884176254272461</v>
      </c>
      <c r="AH49" s="1">
        <v>-0.25245964527130127</v>
      </c>
      <c r="AI49" s="1">
        <v>1</v>
      </c>
      <c r="AJ49" s="1">
        <v>-0.21956524252891541</v>
      </c>
      <c r="AK49" s="1">
        <v>2.737391471862793</v>
      </c>
      <c r="AL49" s="1">
        <v>1</v>
      </c>
      <c r="AM49" s="1">
        <v>0</v>
      </c>
      <c r="AN49" s="1">
        <v>0.18999999761581421</v>
      </c>
      <c r="AO49" s="1">
        <v>111115</v>
      </c>
      <c r="AP49">
        <f t="shared" si="92"/>
        <v>2.0020166015625001</v>
      </c>
      <c r="AQ49">
        <f t="shared" si="93"/>
        <v>4.4153076498241678E-3</v>
      </c>
      <c r="AR49">
        <f t="shared" si="94"/>
        <v>287.0517810821533</v>
      </c>
      <c r="AS49">
        <f t="shared" si="95"/>
        <v>294.15703620910642</v>
      </c>
      <c r="AT49">
        <f t="shared" si="96"/>
        <v>20.019698692877682</v>
      </c>
      <c r="AU49">
        <f t="shared" si="97"/>
        <v>-0.81139499921473546</v>
      </c>
      <c r="AV49">
        <f t="shared" si="98"/>
        <v>1.5940888119120344</v>
      </c>
      <c r="AW49">
        <f t="shared" si="99"/>
        <v>16.313137355499464</v>
      </c>
      <c r="AX49">
        <f t="shared" si="100"/>
        <v>3.3690207630922373</v>
      </c>
      <c r="AY49">
        <f t="shared" si="101"/>
        <v>17.454408645629883</v>
      </c>
      <c r="AZ49">
        <f t="shared" si="102"/>
        <v>2.001272554767886</v>
      </c>
      <c r="BA49">
        <f t="shared" si="103"/>
        <v>1.2913894176319545</v>
      </c>
      <c r="BB49">
        <f t="shared" si="104"/>
        <v>1.2648744990236447</v>
      </c>
      <c r="BC49">
        <f t="shared" si="105"/>
        <v>0.73639805574424133</v>
      </c>
      <c r="BD49">
        <f t="shared" si="106"/>
        <v>0.84286636953679683</v>
      </c>
      <c r="BE49">
        <f t="shared" si="107"/>
        <v>38.214157773582613</v>
      </c>
      <c r="BF49">
        <f t="shared" si="108"/>
        <v>0.98555749181376484</v>
      </c>
      <c r="BG49">
        <f t="shared" si="109"/>
        <v>85.224947747560549</v>
      </c>
      <c r="BH49">
        <f t="shared" si="110"/>
        <v>395.84267903203829</v>
      </c>
      <c r="BI49">
        <f t="shared" si="111"/>
        <v>6.6547401023691628E-3</v>
      </c>
    </row>
    <row r="50" spans="1:61" x14ac:dyDescent="0.2">
      <c r="A50" s="1">
        <v>44</v>
      </c>
      <c r="B50" s="1" t="s">
        <v>126</v>
      </c>
      <c r="C50" s="1" t="s">
        <v>74</v>
      </c>
      <c r="D50" s="1">
        <v>0</v>
      </c>
      <c r="E50" s="1" t="s">
        <v>80</v>
      </c>
      <c r="F50" s="1" t="s">
        <v>93</v>
      </c>
      <c r="G50" s="1">
        <v>0</v>
      </c>
      <c r="H50" s="1">
        <v>6087.5</v>
      </c>
      <c r="I50" s="1">
        <v>0</v>
      </c>
      <c r="J50">
        <f t="shared" si="84"/>
        <v>4.2523317528355298</v>
      </c>
      <c r="K50">
        <f t="shared" si="85"/>
        <v>1.6830930642124158</v>
      </c>
      <c r="L50">
        <f t="shared" si="86"/>
        <v>388.70250379470912</v>
      </c>
      <c r="M50">
        <f t="shared" si="87"/>
        <v>3.8738761099466172</v>
      </c>
      <c r="N50">
        <f t="shared" si="88"/>
        <v>0.31133105679843176</v>
      </c>
      <c r="O50">
        <f t="shared" si="89"/>
        <v>13.848262786865234</v>
      </c>
      <c r="P50" s="1">
        <v>3</v>
      </c>
      <c r="Q50">
        <f t="shared" si="90"/>
        <v>2.0786957442760468</v>
      </c>
      <c r="R50" s="1">
        <v>1</v>
      </c>
      <c r="S50">
        <f t="shared" si="91"/>
        <v>4.1573914885520935</v>
      </c>
      <c r="T50" s="1">
        <v>21.079442977905273</v>
      </c>
      <c r="U50" s="1">
        <v>13.848262786865234</v>
      </c>
      <c r="V50" s="1">
        <v>21.005653381347656</v>
      </c>
      <c r="W50" s="1">
        <v>399.56082153320312</v>
      </c>
      <c r="X50" s="1">
        <v>396.0921630859375</v>
      </c>
      <c r="Y50" s="1">
        <v>10.778902053833008</v>
      </c>
      <c r="Z50" s="1">
        <v>13.070609092712402</v>
      </c>
      <c r="AA50" s="1">
        <v>41.994712829589844</v>
      </c>
      <c r="AB50" s="1">
        <v>50.923225402832031</v>
      </c>
      <c r="AC50" s="1">
        <v>500.48834228515625</v>
      </c>
      <c r="AD50" s="1">
        <v>116.39131164550781</v>
      </c>
      <c r="AE50" s="1">
        <v>768.53472900390625</v>
      </c>
      <c r="AF50" s="1">
        <v>97.717506408691406</v>
      </c>
      <c r="AG50" s="1">
        <v>14.884176254272461</v>
      </c>
      <c r="AH50" s="1">
        <v>-0.25245964527130127</v>
      </c>
      <c r="AI50" s="1">
        <v>0.66666668653488159</v>
      </c>
      <c r="AJ50" s="1">
        <v>-0.21956524252891541</v>
      </c>
      <c r="AK50" s="1">
        <v>2.737391471862793</v>
      </c>
      <c r="AL50" s="1">
        <v>1</v>
      </c>
      <c r="AM50" s="1">
        <v>0</v>
      </c>
      <c r="AN50" s="1">
        <v>0.18999999761581421</v>
      </c>
      <c r="AO50" s="1">
        <v>111115</v>
      </c>
      <c r="AP50">
        <f t="shared" si="92"/>
        <v>1.6682944742838541</v>
      </c>
      <c r="AQ50">
        <f t="shared" si="93"/>
        <v>3.8738761099466174E-3</v>
      </c>
      <c r="AR50">
        <f t="shared" si="94"/>
        <v>286.99826278686521</v>
      </c>
      <c r="AS50">
        <f t="shared" si="95"/>
        <v>294.22944297790525</v>
      </c>
      <c r="AT50">
        <f t="shared" si="96"/>
        <v>22.114348935147973</v>
      </c>
      <c r="AU50">
        <f t="shared" si="97"/>
        <v>-0.61718787311752432</v>
      </c>
      <c r="AV50">
        <f t="shared" si="98"/>
        <v>1.588558384581056</v>
      </c>
      <c r="AW50">
        <f t="shared" si="99"/>
        <v>16.256640626267178</v>
      </c>
      <c r="AX50">
        <f t="shared" si="100"/>
        <v>3.1860315335547753</v>
      </c>
      <c r="AY50">
        <f t="shared" si="101"/>
        <v>17.463852882385254</v>
      </c>
      <c r="AZ50">
        <f t="shared" si="102"/>
        <v>2.0024664613352066</v>
      </c>
      <c r="BA50">
        <f t="shared" si="103"/>
        <v>1.1980644270834855</v>
      </c>
      <c r="BB50">
        <f t="shared" si="104"/>
        <v>1.2772273277826243</v>
      </c>
      <c r="BC50">
        <f t="shared" si="105"/>
        <v>0.72523913355258229</v>
      </c>
      <c r="BD50">
        <f t="shared" si="106"/>
        <v>0.78114973653909381</v>
      </c>
      <c r="BE50">
        <f t="shared" si="107"/>
        <v>37.983039405633889</v>
      </c>
      <c r="BF50">
        <f t="shared" si="108"/>
        <v>0.98134358621575379</v>
      </c>
      <c r="BG50">
        <f t="shared" si="109"/>
        <v>85.841840782400084</v>
      </c>
      <c r="BH50">
        <f t="shared" si="110"/>
        <v>394.71133381303031</v>
      </c>
      <c r="BI50">
        <f t="shared" si="111"/>
        <v>9.2479732404583265E-3</v>
      </c>
    </row>
    <row r="51" spans="1:61" x14ac:dyDescent="0.2">
      <c r="A51" s="1">
        <v>45</v>
      </c>
      <c r="B51" s="1" t="s">
        <v>127</v>
      </c>
      <c r="C51" s="1" t="s">
        <v>74</v>
      </c>
      <c r="D51" s="1">
        <v>0</v>
      </c>
      <c r="E51" s="1" t="s">
        <v>92</v>
      </c>
      <c r="F51" s="1" t="s">
        <v>102</v>
      </c>
      <c r="G51" s="1">
        <v>0</v>
      </c>
      <c r="H51" s="1">
        <v>6338.5</v>
      </c>
      <c r="I51" s="1">
        <v>0</v>
      </c>
      <c r="J51">
        <f t="shared" si="84"/>
        <v>37.047337807082926</v>
      </c>
      <c r="K51">
        <f t="shared" si="85"/>
        <v>31.729283958177326</v>
      </c>
      <c r="L51">
        <f t="shared" si="86"/>
        <v>381.5176415834153</v>
      </c>
      <c r="M51">
        <f t="shared" si="87"/>
        <v>17.260375261094026</v>
      </c>
      <c r="N51">
        <f t="shared" si="88"/>
        <v>0.36866192714869639</v>
      </c>
      <c r="O51">
        <f t="shared" si="89"/>
        <v>14.003310203552246</v>
      </c>
      <c r="P51" s="1">
        <v>0.5</v>
      </c>
      <c r="Q51">
        <f t="shared" si="90"/>
        <v>2.6276088505983353</v>
      </c>
      <c r="R51" s="1">
        <v>1</v>
      </c>
      <c r="S51">
        <f t="shared" si="91"/>
        <v>5.2552177011966705</v>
      </c>
      <c r="T51" s="1">
        <v>21.801593780517578</v>
      </c>
      <c r="U51" s="1">
        <v>14.003310203552246</v>
      </c>
      <c r="V51" s="1">
        <v>21.626005172729492</v>
      </c>
      <c r="W51" s="1">
        <v>399.51138305664062</v>
      </c>
      <c r="X51" s="1">
        <v>395.12911987304688</v>
      </c>
      <c r="Y51" s="1">
        <v>10.946010589599609</v>
      </c>
      <c r="Z51" s="1">
        <v>12.648476600646973</v>
      </c>
      <c r="AA51" s="1">
        <v>40.800235748291016</v>
      </c>
      <c r="AB51" s="1">
        <v>47.146018981933594</v>
      </c>
      <c r="AC51" s="1">
        <v>500.51095581054688</v>
      </c>
      <c r="AD51" s="1">
        <v>1279.2518310546875</v>
      </c>
      <c r="AE51" s="1">
        <v>1333.0146484375</v>
      </c>
      <c r="AF51" s="1">
        <v>97.716522216796875</v>
      </c>
      <c r="AG51" s="1">
        <v>14.884176254272461</v>
      </c>
      <c r="AH51" s="1">
        <v>-0.25245964527130127</v>
      </c>
      <c r="AI51" s="1">
        <v>0.66666668653488159</v>
      </c>
      <c r="AJ51" s="1">
        <v>-0.21956524252891541</v>
      </c>
      <c r="AK51" s="1">
        <v>2.737391471862793</v>
      </c>
      <c r="AL51" s="1">
        <v>1</v>
      </c>
      <c r="AM51" s="1">
        <v>0</v>
      </c>
      <c r="AN51" s="1">
        <v>0.18999999761581421</v>
      </c>
      <c r="AO51" s="1">
        <v>111115</v>
      </c>
      <c r="AP51">
        <f t="shared" si="92"/>
        <v>10.010219116210935</v>
      </c>
      <c r="AQ51">
        <f t="shared" si="93"/>
        <v>1.7260375261094026E-2</v>
      </c>
      <c r="AR51">
        <f t="shared" si="94"/>
        <v>287.15331020355222</v>
      </c>
      <c r="AS51">
        <f t="shared" si="95"/>
        <v>294.95159378051756</v>
      </c>
      <c r="AT51">
        <f t="shared" si="96"/>
        <v>243.05784485041659</v>
      </c>
      <c r="AU51">
        <f t="shared" si="97"/>
        <v>-2.9963486336859142</v>
      </c>
      <c r="AV51">
        <f t="shared" si="98"/>
        <v>1.6046270719044518</v>
      </c>
      <c r="AW51">
        <f t="shared" si="99"/>
        <v>16.421246228394999</v>
      </c>
      <c r="AX51">
        <f t="shared" si="100"/>
        <v>3.7727696277480263</v>
      </c>
      <c r="AY51">
        <f t="shared" si="101"/>
        <v>17.902451992034912</v>
      </c>
      <c r="AZ51">
        <f t="shared" si="102"/>
        <v>2.0586056592723878</v>
      </c>
      <c r="BA51">
        <f t="shared" si="103"/>
        <v>4.5084910495487636</v>
      </c>
      <c r="BB51">
        <f t="shared" si="104"/>
        <v>1.2359651447557554</v>
      </c>
      <c r="BC51">
        <f t="shared" si="105"/>
        <v>0.82264051451663245</v>
      </c>
      <c r="BD51">
        <f t="shared" si="106"/>
        <v>3.2141949720798979</v>
      </c>
      <c r="BE51">
        <f t="shared" si="107"/>
        <v>37.280577099885747</v>
      </c>
      <c r="BF51">
        <f t="shared" si="108"/>
        <v>0.9655518219107595</v>
      </c>
      <c r="BG51">
        <f t="shared" si="109"/>
        <v>96.687286717798187</v>
      </c>
      <c r="BH51">
        <f t="shared" si="110"/>
        <v>385.61212002960116</v>
      </c>
      <c r="BI51">
        <f t="shared" si="111"/>
        <v>9.2891441597053065E-2</v>
      </c>
    </row>
    <row r="52" spans="1:61" x14ac:dyDescent="0.2">
      <c r="A52" s="1">
        <v>46</v>
      </c>
      <c r="B52" s="1" t="s">
        <v>128</v>
      </c>
      <c r="C52" s="1" t="s">
        <v>74</v>
      </c>
      <c r="D52" s="1">
        <v>0</v>
      </c>
      <c r="E52" s="1" t="s">
        <v>75</v>
      </c>
      <c r="F52" s="1" t="s">
        <v>102</v>
      </c>
      <c r="G52" s="1">
        <v>0</v>
      </c>
      <c r="H52" s="1">
        <v>6488</v>
      </c>
      <c r="I52" s="1">
        <v>0</v>
      </c>
      <c r="J52">
        <f t="shared" si="84"/>
        <v>11.156577514874462</v>
      </c>
      <c r="K52">
        <f t="shared" si="85"/>
        <v>4.0995859006578952</v>
      </c>
      <c r="L52">
        <f t="shared" si="86"/>
        <v>384.22005066701189</v>
      </c>
      <c r="M52">
        <f t="shared" si="87"/>
        <v>7.8105705105394989</v>
      </c>
      <c r="N52">
        <f t="shared" si="88"/>
        <v>0.34664329463502552</v>
      </c>
      <c r="O52">
        <f t="shared" si="89"/>
        <v>15.086457252502441</v>
      </c>
      <c r="P52" s="1">
        <v>2</v>
      </c>
      <c r="Q52">
        <f t="shared" si="90"/>
        <v>2.2982609868049622</v>
      </c>
      <c r="R52" s="1">
        <v>1</v>
      </c>
      <c r="S52">
        <f t="shared" si="91"/>
        <v>4.5965219736099243</v>
      </c>
      <c r="T52" s="1">
        <v>22.530075073242188</v>
      </c>
      <c r="U52" s="1">
        <v>15.086457252502441</v>
      </c>
      <c r="V52" s="1">
        <v>22.330888748168945</v>
      </c>
      <c r="W52" s="1">
        <v>399.67962646484375</v>
      </c>
      <c r="X52" s="1">
        <v>393.991455078125</v>
      </c>
      <c r="Y52" s="1">
        <v>10.986252784729004</v>
      </c>
      <c r="Z52" s="1">
        <v>14.063632965087891</v>
      </c>
      <c r="AA52" s="1">
        <v>39.173774719238281</v>
      </c>
      <c r="AB52" s="1">
        <v>50.146812438964844</v>
      </c>
      <c r="AC52" s="1">
        <v>500.47280883789062</v>
      </c>
      <c r="AD52" s="1">
        <v>923.5186767578125</v>
      </c>
      <c r="AE52" s="1">
        <v>1029.541259765625</v>
      </c>
      <c r="AF52" s="1">
        <v>97.718673706054688</v>
      </c>
      <c r="AG52" s="1">
        <v>14.884176254272461</v>
      </c>
      <c r="AH52" s="1">
        <v>-0.25245964527130127</v>
      </c>
      <c r="AI52" s="1">
        <v>1</v>
      </c>
      <c r="AJ52" s="1">
        <v>-0.21956524252891541</v>
      </c>
      <c r="AK52" s="1">
        <v>2.737391471862793</v>
      </c>
      <c r="AL52" s="1">
        <v>1</v>
      </c>
      <c r="AM52" s="1">
        <v>0</v>
      </c>
      <c r="AN52" s="1">
        <v>0.18999999761581421</v>
      </c>
      <c r="AO52" s="1">
        <v>111115</v>
      </c>
      <c r="AP52">
        <f t="shared" si="92"/>
        <v>2.502364044189453</v>
      </c>
      <c r="AQ52">
        <f t="shared" si="93"/>
        <v>7.8105705105394989E-3</v>
      </c>
      <c r="AR52">
        <f t="shared" si="94"/>
        <v>288.23645725250242</v>
      </c>
      <c r="AS52">
        <f t="shared" si="95"/>
        <v>295.68007507324216</v>
      </c>
      <c r="AT52">
        <f t="shared" si="96"/>
        <v>175.46854638214427</v>
      </c>
      <c r="AU52">
        <f t="shared" si="97"/>
        <v>-0.69395917663984996</v>
      </c>
      <c r="AV52">
        <f t="shared" si="98"/>
        <v>1.7209228554721634</v>
      </c>
      <c r="AW52">
        <f t="shared" si="99"/>
        <v>17.610992763254565</v>
      </c>
      <c r="AX52">
        <f t="shared" si="100"/>
        <v>3.5473597981666742</v>
      </c>
      <c r="AY52">
        <f t="shared" si="101"/>
        <v>18.808266162872314</v>
      </c>
      <c r="AZ52">
        <f t="shared" si="102"/>
        <v>2.1789340572741862</v>
      </c>
      <c r="BA52">
        <f t="shared" si="103"/>
        <v>2.1669276586178539</v>
      </c>
      <c r="BB52">
        <f t="shared" si="104"/>
        <v>1.3742795608371379</v>
      </c>
      <c r="BC52">
        <f t="shared" si="105"/>
        <v>0.80465449643704834</v>
      </c>
      <c r="BD52">
        <f t="shared" si="106"/>
        <v>1.4527814873363822</v>
      </c>
      <c r="BE52">
        <f t="shared" si="107"/>
        <v>37.545473762453533</v>
      </c>
      <c r="BF52">
        <f t="shared" si="108"/>
        <v>0.97519894331420076</v>
      </c>
      <c r="BG52">
        <f t="shared" si="109"/>
        <v>89.181702308491907</v>
      </c>
      <c r="BH52">
        <f t="shared" si="110"/>
        <v>390.71476463009657</v>
      </c>
      <c r="BI52">
        <f t="shared" si="111"/>
        <v>2.5465190076835585E-2</v>
      </c>
    </row>
    <row r="53" spans="1:61" x14ac:dyDescent="0.2">
      <c r="A53" s="1">
        <v>47</v>
      </c>
      <c r="B53" s="1" t="s">
        <v>129</v>
      </c>
      <c r="C53" s="1" t="s">
        <v>74</v>
      </c>
      <c r="D53" s="1">
        <v>0</v>
      </c>
      <c r="E53" s="1" t="s">
        <v>78</v>
      </c>
      <c r="F53" s="1" t="s">
        <v>102</v>
      </c>
      <c r="G53" s="1">
        <v>0</v>
      </c>
      <c r="H53" s="1">
        <v>6560</v>
      </c>
      <c r="I53" s="1">
        <v>0</v>
      </c>
      <c r="J53">
        <f t="shared" si="84"/>
        <v>5.0766019740790957</v>
      </c>
      <c r="K53">
        <f t="shared" si="85"/>
        <v>0.77725768230528791</v>
      </c>
      <c r="L53">
        <f t="shared" si="86"/>
        <v>380.22822103297875</v>
      </c>
      <c r="M53">
        <f t="shared" si="87"/>
        <v>3.4276359525169333</v>
      </c>
      <c r="N53">
        <f t="shared" si="88"/>
        <v>0.50353153645417792</v>
      </c>
      <c r="O53">
        <f t="shared" si="89"/>
        <v>15.597367286682129</v>
      </c>
      <c r="P53" s="1">
        <v>3</v>
      </c>
      <c r="Q53">
        <f t="shared" si="90"/>
        <v>2.0786957442760468</v>
      </c>
      <c r="R53" s="1">
        <v>1</v>
      </c>
      <c r="S53">
        <f t="shared" si="91"/>
        <v>4.1573914885520935</v>
      </c>
      <c r="T53" s="1">
        <v>22.878454208374023</v>
      </c>
      <c r="U53" s="1">
        <v>15.597367286682129</v>
      </c>
      <c r="V53" s="1">
        <v>22.724208831787109</v>
      </c>
      <c r="W53" s="1">
        <v>399.3818359375</v>
      </c>
      <c r="X53" s="1">
        <v>395.52633666992188</v>
      </c>
      <c r="Y53" s="1">
        <v>11.016961097717285</v>
      </c>
      <c r="Z53" s="1">
        <v>13.04466724395752</v>
      </c>
      <c r="AA53" s="1">
        <v>38.463722229003906</v>
      </c>
      <c r="AB53" s="1">
        <v>45.5430908203125</v>
      </c>
      <c r="AC53" s="1">
        <v>500.5050048828125</v>
      </c>
      <c r="AD53" s="1">
        <v>649.73468017578125</v>
      </c>
      <c r="AE53" s="1">
        <v>762.74957275390625</v>
      </c>
      <c r="AF53" s="1">
        <v>97.723564147949219</v>
      </c>
      <c r="AG53" s="1">
        <v>14.884176254272461</v>
      </c>
      <c r="AH53" s="1">
        <v>-0.25245964527130127</v>
      </c>
      <c r="AI53" s="1">
        <v>0.66666668653488159</v>
      </c>
      <c r="AJ53" s="1">
        <v>-0.21956524252891541</v>
      </c>
      <c r="AK53" s="1">
        <v>2.737391471862793</v>
      </c>
      <c r="AL53" s="1">
        <v>1</v>
      </c>
      <c r="AM53" s="1">
        <v>0</v>
      </c>
      <c r="AN53" s="1">
        <v>0.18999999761581421</v>
      </c>
      <c r="AO53" s="1">
        <v>111115</v>
      </c>
      <c r="AP53">
        <f t="shared" si="92"/>
        <v>1.6683500162760416</v>
      </c>
      <c r="AQ53">
        <f t="shared" si="93"/>
        <v>3.4276359525169334E-3</v>
      </c>
      <c r="AR53">
        <f t="shared" si="94"/>
        <v>288.74736728668211</v>
      </c>
      <c r="AS53">
        <f t="shared" si="95"/>
        <v>296.028454208374</v>
      </c>
      <c r="AT53">
        <f t="shared" si="96"/>
        <v>123.44958768431025</v>
      </c>
      <c r="AU53">
        <f t="shared" si="97"/>
        <v>0.43278789509639876</v>
      </c>
      <c r="AV53">
        <f t="shared" si="98"/>
        <v>1.7783029126577126</v>
      </c>
      <c r="AW53">
        <f t="shared" si="99"/>
        <v>18.197278498412516</v>
      </c>
      <c r="AX53">
        <f t="shared" si="100"/>
        <v>5.152611254454996</v>
      </c>
      <c r="AY53">
        <f t="shared" si="101"/>
        <v>19.237910747528076</v>
      </c>
      <c r="AZ53">
        <f t="shared" si="102"/>
        <v>2.2381331010168677</v>
      </c>
      <c r="BA53">
        <f t="shared" si="103"/>
        <v>0.6548316528581688</v>
      </c>
      <c r="BB53">
        <f t="shared" si="104"/>
        <v>1.2747713762035346</v>
      </c>
      <c r="BC53">
        <f t="shared" si="105"/>
        <v>0.96336172481333304</v>
      </c>
      <c r="BD53">
        <f t="shared" si="106"/>
        <v>0.41875118689551555</v>
      </c>
      <c r="BE53">
        <f t="shared" si="107"/>
        <v>37.157256948976915</v>
      </c>
      <c r="BF53">
        <f t="shared" si="108"/>
        <v>0.96132213150268719</v>
      </c>
      <c r="BG53">
        <f t="shared" si="109"/>
        <v>75.766104851871077</v>
      </c>
      <c r="BH53">
        <f t="shared" si="110"/>
        <v>393.87784802412597</v>
      </c>
      <c r="BI53">
        <f t="shared" si="111"/>
        <v>9.7653208828269184E-3</v>
      </c>
    </row>
    <row r="54" spans="1:61" x14ac:dyDescent="0.2">
      <c r="A54" s="1">
        <v>48</v>
      </c>
      <c r="B54" s="1" t="s">
        <v>130</v>
      </c>
      <c r="C54" s="1" t="s">
        <v>74</v>
      </c>
      <c r="D54" s="1">
        <v>0</v>
      </c>
      <c r="E54" s="1" t="s">
        <v>75</v>
      </c>
      <c r="F54" s="1" t="s">
        <v>102</v>
      </c>
      <c r="G54" s="1">
        <v>0</v>
      </c>
      <c r="H54" s="1">
        <v>6687</v>
      </c>
      <c r="I54" s="1">
        <v>0</v>
      </c>
      <c r="J54">
        <f t="shared" si="84"/>
        <v>16.956174848029356</v>
      </c>
      <c r="K54">
        <f t="shared" si="85"/>
        <v>3.3977842556595275</v>
      </c>
      <c r="L54">
        <f t="shared" si="86"/>
        <v>379.28529381479422</v>
      </c>
      <c r="M54">
        <f t="shared" si="87"/>
        <v>11.049547662038089</v>
      </c>
      <c r="N54">
        <f t="shared" si="88"/>
        <v>0.52378595495510427</v>
      </c>
      <c r="O54">
        <f t="shared" si="89"/>
        <v>15.978389739990234</v>
      </c>
      <c r="P54" s="1">
        <v>1</v>
      </c>
      <c r="Q54">
        <f t="shared" si="90"/>
        <v>2.5178262293338776</v>
      </c>
      <c r="R54" s="1">
        <v>1</v>
      </c>
      <c r="S54">
        <f t="shared" si="91"/>
        <v>5.0356524586677551</v>
      </c>
      <c r="T54" s="1">
        <v>23.262340545654297</v>
      </c>
      <c r="U54" s="1">
        <v>15.978389739990234</v>
      </c>
      <c r="V54" s="1">
        <v>23.096651077270508</v>
      </c>
      <c r="W54" s="1">
        <v>399.32174682617188</v>
      </c>
      <c r="X54" s="1">
        <v>395.0614013671875</v>
      </c>
      <c r="Y54" s="1">
        <v>11.106470108032227</v>
      </c>
      <c r="Z54" s="1">
        <v>13.285006523132324</v>
      </c>
      <c r="AA54" s="1">
        <v>37.890151977539062</v>
      </c>
      <c r="AB54" s="1">
        <v>45.322315216064453</v>
      </c>
      <c r="AC54" s="1">
        <v>500.46234130859375</v>
      </c>
      <c r="AD54" s="1">
        <v>843.3184814453125</v>
      </c>
      <c r="AE54" s="1">
        <v>278.11032104492188</v>
      </c>
      <c r="AF54" s="1">
        <v>97.733985900878906</v>
      </c>
      <c r="AG54" s="1">
        <v>14.884176254272461</v>
      </c>
      <c r="AH54" s="1">
        <v>-0.25245964527130127</v>
      </c>
      <c r="AI54" s="1">
        <v>1</v>
      </c>
      <c r="AJ54" s="1">
        <v>-0.21956524252891541</v>
      </c>
      <c r="AK54" s="1">
        <v>2.737391471862793</v>
      </c>
      <c r="AL54" s="1">
        <v>1</v>
      </c>
      <c r="AM54" s="1">
        <v>0</v>
      </c>
      <c r="AN54" s="1">
        <v>0.18999999761581421</v>
      </c>
      <c r="AO54" s="1">
        <v>111115</v>
      </c>
      <c r="AP54">
        <f t="shared" si="92"/>
        <v>5.0046234130859366</v>
      </c>
      <c r="AQ54">
        <f t="shared" si="93"/>
        <v>1.1049547662038089E-2</v>
      </c>
      <c r="AR54">
        <f t="shared" si="94"/>
        <v>289.12838973999021</v>
      </c>
      <c r="AS54">
        <f t="shared" si="95"/>
        <v>296.41234054565427</v>
      </c>
      <c r="AT54">
        <f t="shared" si="96"/>
        <v>160.23050946398143</v>
      </c>
      <c r="AU54">
        <f t="shared" si="97"/>
        <v>-1.7755314862741927</v>
      </c>
      <c r="AV54">
        <f t="shared" si="98"/>
        <v>1.8221825951800033</v>
      </c>
      <c r="AW54">
        <f t="shared" si="99"/>
        <v>18.64430861366943</v>
      </c>
      <c r="AX54">
        <f t="shared" si="100"/>
        <v>5.3593020905371063</v>
      </c>
      <c r="AY54">
        <f t="shared" si="101"/>
        <v>19.620365142822266</v>
      </c>
      <c r="AZ54">
        <f t="shared" si="102"/>
        <v>2.2920112956400418</v>
      </c>
      <c r="BA54">
        <f t="shared" si="103"/>
        <v>2.02883607485508</v>
      </c>
      <c r="BB54">
        <f t="shared" si="104"/>
        <v>1.298396640224899</v>
      </c>
      <c r="BC54">
        <f t="shared" si="105"/>
        <v>0.99361465541514282</v>
      </c>
      <c r="BD54">
        <f t="shared" si="106"/>
        <v>1.3459761943931279</v>
      </c>
      <c r="BE54">
        <f t="shared" si="107"/>
        <v>37.06906355810581</v>
      </c>
      <c r="BF54">
        <f t="shared" si="108"/>
        <v>0.96006669470164141</v>
      </c>
      <c r="BG54">
        <f t="shared" si="109"/>
        <v>82.557753617276688</v>
      </c>
      <c r="BH54">
        <f t="shared" si="110"/>
        <v>390.51564761775268</v>
      </c>
      <c r="BI54">
        <f t="shared" si="111"/>
        <v>3.5846545815375268E-2</v>
      </c>
    </row>
    <row r="55" spans="1:61" x14ac:dyDescent="0.2">
      <c r="A55" s="1">
        <v>49</v>
      </c>
      <c r="B55" s="1" t="s">
        <v>131</v>
      </c>
      <c r="C55" s="1" t="s">
        <v>74</v>
      </c>
      <c r="D55" s="1">
        <v>0</v>
      </c>
      <c r="E55" s="1" t="s">
        <v>78</v>
      </c>
      <c r="F55" s="1" t="s">
        <v>102</v>
      </c>
      <c r="G55" s="1">
        <v>0</v>
      </c>
      <c r="H55" s="1">
        <v>6813</v>
      </c>
      <c r="I55" s="1">
        <v>0</v>
      </c>
      <c r="J55">
        <f t="shared" si="84"/>
        <v>7.3759924694436414</v>
      </c>
      <c r="K55">
        <f t="shared" si="85"/>
        <v>2.0903427991598336</v>
      </c>
      <c r="L55">
        <f t="shared" si="86"/>
        <v>384.06549534675622</v>
      </c>
      <c r="M55">
        <f t="shared" si="87"/>
        <v>7.6969806053421568</v>
      </c>
      <c r="N55">
        <f t="shared" si="88"/>
        <v>0.51474254055720103</v>
      </c>
      <c r="O55">
        <f t="shared" si="89"/>
        <v>16.688657760620117</v>
      </c>
      <c r="P55" s="1">
        <v>2</v>
      </c>
      <c r="Q55">
        <f t="shared" si="90"/>
        <v>2.2982609868049622</v>
      </c>
      <c r="R55" s="1">
        <v>1</v>
      </c>
      <c r="S55">
        <f t="shared" si="91"/>
        <v>4.5965219736099243</v>
      </c>
      <c r="T55" s="1">
        <v>23.645351409912109</v>
      </c>
      <c r="U55" s="1">
        <v>16.688657760620117</v>
      </c>
      <c r="V55" s="1">
        <v>23.488859176635742</v>
      </c>
      <c r="W55" s="1">
        <v>399.26153564453125</v>
      </c>
      <c r="X55" s="1">
        <v>395.0986328125</v>
      </c>
      <c r="Y55" s="1">
        <v>11.207139015197754</v>
      </c>
      <c r="Z55" s="1">
        <v>14.239235877990723</v>
      </c>
      <c r="AA55" s="1">
        <v>37.363731384277344</v>
      </c>
      <c r="AB55" s="1">
        <v>47.472503662109375</v>
      </c>
      <c r="AC55" s="1">
        <v>500.47091674804688</v>
      </c>
      <c r="AD55" s="1">
        <v>512.0377197265625</v>
      </c>
      <c r="AE55" s="1">
        <v>711.8720703125</v>
      </c>
      <c r="AF55" s="1">
        <v>97.742645263671875</v>
      </c>
      <c r="AG55" s="1">
        <v>14.884176254272461</v>
      </c>
      <c r="AH55" s="1">
        <v>-0.25245964527130127</v>
      </c>
      <c r="AI55" s="1">
        <v>1</v>
      </c>
      <c r="AJ55" s="1">
        <v>-0.21956524252891541</v>
      </c>
      <c r="AK55" s="1">
        <v>2.737391471862793</v>
      </c>
      <c r="AL55" s="1">
        <v>1</v>
      </c>
      <c r="AM55" s="1">
        <v>0</v>
      </c>
      <c r="AN55" s="1">
        <v>0.18999999761581421</v>
      </c>
      <c r="AO55" s="1">
        <v>111115</v>
      </c>
      <c r="AP55">
        <f t="shared" si="92"/>
        <v>2.5023545837402343</v>
      </c>
      <c r="AQ55">
        <f t="shared" si="93"/>
        <v>7.6969806053421566E-3</v>
      </c>
      <c r="AR55">
        <f t="shared" si="94"/>
        <v>289.83865776062009</v>
      </c>
      <c r="AS55">
        <f t="shared" si="95"/>
        <v>296.79535140991209</v>
      </c>
      <c r="AT55">
        <f t="shared" si="96"/>
        <v>97.287165527253819</v>
      </c>
      <c r="AU55">
        <f t="shared" si="97"/>
        <v>-1.2943945228933578</v>
      </c>
      <c r="AV55">
        <f t="shared" si="98"/>
        <v>1.9065231218053975</v>
      </c>
      <c r="AW55">
        <f t="shared" si="99"/>
        <v>19.50554045946204</v>
      </c>
      <c r="AX55">
        <f t="shared" si="100"/>
        <v>5.2663045814713172</v>
      </c>
      <c r="AY55">
        <f t="shared" si="101"/>
        <v>20.167004585266113</v>
      </c>
      <c r="AZ55">
        <f t="shared" si="102"/>
        <v>2.3709916369786361</v>
      </c>
      <c r="BA55">
        <f t="shared" si="103"/>
        <v>1.436892614883194</v>
      </c>
      <c r="BB55">
        <f t="shared" si="104"/>
        <v>1.3917805812481965</v>
      </c>
      <c r="BC55">
        <f t="shared" si="105"/>
        <v>0.97921105573043965</v>
      </c>
      <c r="BD55">
        <f t="shared" si="106"/>
        <v>0.94031258951184826</v>
      </c>
      <c r="BE55">
        <f t="shared" si="107"/>
        <v>37.539577469694414</v>
      </c>
      <c r="BF55">
        <f t="shared" si="108"/>
        <v>0.97207497938627463</v>
      </c>
      <c r="BG55">
        <f t="shared" si="109"/>
        <v>81.122482076380308</v>
      </c>
      <c r="BH55">
        <f t="shared" si="110"/>
        <v>392.93230142304543</v>
      </c>
      <c r="BI55">
        <f t="shared" si="111"/>
        <v>1.5228038385516764E-2</v>
      </c>
    </row>
    <row r="56" spans="1:61" x14ac:dyDescent="0.2">
      <c r="A56" s="1">
        <v>50</v>
      </c>
      <c r="B56" s="1" t="s">
        <v>132</v>
      </c>
      <c r="C56" s="1" t="s">
        <v>74</v>
      </c>
      <c r="D56" s="1">
        <v>0</v>
      </c>
      <c r="E56" s="1" t="s">
        <v>80</v>
      </c>
      <c r="F56" s="1" t="s">
        <v>102</v>
      </c>
      <c r="G56" s="1">
        <v>0</v>
      </c>
      <c r="H56" s="1">
        <v>6950</v>
      </c>
      <c r="I56" s="1">
        <v>0</v>
      </c>
      <c r="J56">
        <f t="shared" si="84"/>
        <v>7.9811487152809324</v>
      </c>
      <c r="K56">
        <f t="shared" si="85"/>
        <v>0.236834652547076</v>
      </c>
      <c r="L56">
        <f t="shared" si="86"/>
        <v>332.45002003275408</v>
      </c>
      <c r="M56">
        <f t="shared" si="87"/>
        <v>1.6359626756372607</v>
      </c>
      <c r="N56">
        <f t="shared" si="88"/>
        <v>0.70434401974065342</v>
      </c>
      <c r="O56">
        <f t="shared" si="89"/>
        <v>16.832733154296875</v>
      </c>
      <c r="P56" s="1">
        <v>3.5</v>
      </c>
      <c r="Q56">
        <f t="shared" si="90"/>
        <v>1.9689131230115891</v>
      </c>
      <c r="R56" s="1">
        <v>1</v>
      </c>
      <c r="S56">
        <f t="shared" si="91"/>
        <v>3.9378262460231781</v>
      </c>
      <c r="T56" s="1">
        <v>23.999748229980469</v>
      </c>
      <c r="U56" s="1">
        <v>16.832733154296875</v>
      </c>
      <c r="V56" s="1">
        <v>23.846399307250977</v>
      </c>
      <c r="W56" s="1">
        <v>399.39443969726562</v>
      </c>
      <c r="X56" s="1">
        <v>393.36297607421875</v>
      </c>
      <c r="Y56" s="1">
        <v>11.347500801086426</v>
      </c>
      <c r="Z56" s="1">
        <v>12.477297782897949</v>
      </c>
      <c r="AA56" s="1">
        <v>37.037860870361328</v>
      </c>
      <c r="AB56" s="1">
        <v>40.725479125976562</v>
      </c>
      <c r="AC56" s="1">
        <v>500.48159790039062</v>
      </c>
      <c r="AD56" s="1">
        <v>922.006103515625</v>
      </c>
      <c r="AE56" s="1">
        <v>1205.9410400390625</v>
      </c>
      <c r="AF56" s="1">
        <v>97.75347900390625</v>
      </c>
      <c r="AG56" s="1">
        <v>14.884176254272461</v>
      </c>
      <c r="AH56" s="1">
        <v>-0.25245964527130127</v>
      </c>
      <c r="AI56" s="1">
        <v>0.66666668653488159</v>
      </c>
      <c r="AJ56" s="1">
        <v>-0.21956524252891541</v>
      </c>
      <c r="AK56" s="1">
        <v>2.737391471862793</v>
      </c>
      <c r="AL56" s="1">
        <v>1</v>
      </c>
      <c r="AM56" s="1">
        <v>0</v>
      </c>
      <c r="AN56" s="1">
        <v>0.18999999761581421</v>
      </c>
      <c r="AO56" s="1">
        <v>111115</v>
      </c>
      <c r="AP56">
        <f t="shared" si="92"/>
        <v>1.4299474225725448</v>
      </c>
      <c r="AQ56">
        <f t="shared" si="93"/>
        <v>1.6359626756372607E-3</v>
      </c>
      <c r="AR56">
        <f t="shared" si="94"/>
        <v>289.98273315429685</v>
      </c>
      <c r="AS56">
        <f t="shared" si="95"/>
        <v>297.14974822998045</v>
      </c>
      <c r="AT56">
        <f t="shared" si="96"/>
        <v>175.1811574697349</v>
      </c>
      <c r="AU56">
        <f t="shared" si="97"/>
        <v>1.6219074895544747</v>
      </c>
      <c r="AV56">
        <f t="shared" si="98"/>
        <v>1.9240432865866541</v>
      </c>
      <c r="AW56">
        <f t="shared" si="99"/>
        <v>19.682606759292618</v>
      </c>
      <c r="AX56">
        <f t="shared" si="100"/>
        <v>7.2053089763946687</v>
      </c>
      <c r="AY56">
        <f t="shared" si="101"/>
        <v>20.416240692138672</v>
      </c>
      <c r="AZ56">
        <f t="shared" si="102"/>
        <v>2.4077866344360879</v>
      </c>
      <c r="BA56">
        <f t="shared" si="103"/>
        <v>0.22339867438983113</v>
      </c>
      <c r="BB56">
        <f t="shared" si="104"/>
        <v>1.2196992668460007</v>
      </c>
      <c r="BC56">
        <f t="shared" si="105"/>
        <v>1.1880873675900872</v>
      </c>
      <c r="BD56">
        <f t="shared" si="106"/>
        <v>0.14077218966365032</v>
      </c>
      <c r="BE56">
        <f t="shared" si="107"/>
        <v>32.498146053120038</v>
      </c>
      <c r="BF56">
        <f t="shared" si="108"/>
        <v>0.8451482225160617</v>
      </c>
      <c r="BG56">
        <f t="shared" si="109"/>
        <v>64.904977219879626</v>
      </c>
      <c r="BH56">
        <f t="shared" si="110"/>
        <v>390.62680893720744</v>
      </c>
      <c r="BI56">
        <f t="shared" si="111"/>
        <v>1.3261155243368119E-2</v>
      </c>
    </row>
    <row r="57" spans="1:61" x14ac:dyDescent="0.2">
      <c r="A57" s="1">
        <v>51</v>
      </c>
      <c r="B57" s="1" t="s">
        <v>133</v>
      </c>
      <c r="C57" s="1" t="s">
        <v>74</v>
      </c>
      <c r="D57" s="1">
        <v>0</v>
      </c>
      <c r="E57" s="1" t="s">
        <v>106</v>
      </c>
      <c r="F57" s="1" t="s">
        <v>76</v>
      </c>
      <c r="G57" s="1">
        <v>0</v>
      </c>
      <c r="H57" s="1">
        <v>7721.5</v>
      </c>
      <c r="I57" s="1">
        <v>0</v>
      </c>
      <c r="J57">
        <f t="shared" si="84"/>
        <v>5.5925709901183183</v>
      </c>
      <c r="K57">
        <f t="shared" si="85"/>
        <v>0.5780983200116101</v>
      </c>
      <c r="L57">
        <f t="shared" si="86"/>
        <v>371.09254915353978</v>
      </c>
      <c r="M57">
        <f t="shared" si="87"/>
        <v>2.6684172743164152</v>
      </c>
      <c r="N57">
        <f t="shared" si="88"/>
        <v>0.52688664811849328</v>
      </c>
      <c r="O57">
        <f t="shared" si="89"/>
        <v>17.705934524536133</v>
      </c>
      <c r="P57" s="1">
        <v>5.5</v>
      </c>
      <c r="Q57">
        <f t="shared" si="90"/>
        <v>1.5297826379537582</v>
      </c>
      <c r="R57" s="1">
        <v>1</v>
      </c>
      <c r="S57">
        <f t="shared" si="91"/>
        <v>3.0595652759075165</v>
      </c>
      <c r="T57" s="1">
        <v>24.654945373535156</v>
      </c>
      <c r="U57" s="1">
        <v>17.705934524536133</v>
      </c>
      <c r="V57" s="1">
        <v>24.596979141235352</v>
      </c>
      <c r="W57" s="1">
        <v>399.64755249023438</v>
      </c>
      <c r="X57" s="1">
        <v>392.35055541992188</v>
      </c>
      <c r="Y57" s="1">
        <v>12.519027709960938</v>
      </c>
      <c r="Z57" s="1">
        <v>15.406499862670898</v>
      </c>
      <c r="AA57" s="1">
        <v>39.2978515625</v>
      </c>
      <c r="AB57" s="1">
        <v>48.361770629882812</v>
      </c>
      <c r="AC57" s="1">
        <v>500.44412231445312</v>
      </c>
      <c r="AD57" s="1">
        <v>1254.0640869140625</v>
      </c>
      <c r="AE57" s="1">
        <v>1308.3175048828125</v>
      </c>
      <c r="AF57" s="1">
        <v>97.776718139648438</v>
      </c>
      <c r="AG57" s="1">
        <v>16.081808090209961</v>
      </c>
      <c r="AH57" s="1">
        <v>-0.19391357898712158</v>
      </c>
      <c r="AI57" s="1">
        <v>1</v>
      </c>
      <c r="AJ57" s="1">
        <v>-0.21956524252891541</v>
      </c>
      <c r="AK57" s="1">
        <v>2.737391471862793</v>
      </c>
      <c r="AL57" s="1">
        <v>1</v>
      </c>
      <c r="AM57" s="1">
        <v>0</v>
      </c>
      <c r="AN57" s="1">
        <v>0.18999999761581421</v>
      </c>
      <c r="AO57" s="1">
        <v>111115</v>
      </c>
      <c r="AP57">
        <f t="shared" si="92"/>
        <v>0.90989840420809653</v>
      </c>
      <c r="AQ57">
        <f t="shared" si="93"/>
        <v>2.6684172743164153E-3</v>
      </c>
      <c r="AR57">
        <f t="shared" si="94"/>
        <v>290.85593452453611</v>
      </c>
      <c r="AS57">
        <f t="shared" si="95"/>
        <v>297.80494537353513</v>
      </c>
      <c r="AT57">
        <f t="shared" si="96"/>
        <v>238.2721735237501</v>
      </c>
      <c r="AU57">
        <f t="shared" si="97"/>
        <v>2.207216296758447</v>
      </c>
      <c r="AV57">
        <f t="shared" si="98"/>
        <v>2.0332836427093981</v>
      </c>
      <c r="AW57">
        <f t="shared" si="99"/>
        <v>20.79517170749569</v>
      </c>
      <c r="AX57">
        <f t="shared" si="100"/>
        <v>5.3886718448247919</v>
      </c>
      <c r="AY57">
        <f t="shared" si="101"/>
        <v>21.180439949035645</v>
      </c>
      <c r="AZ57">
        <f t="shared" si="102"/>
        <v>2.5237432611898436</v>
      </c>
      <c r="BA57">
        <f t="shared" si="103"/>
        <v>0.48622680446653277</v>
      </c>
      <c r="BB57">
        <f t="shared" si="104"/>
        <v>1.5063969945909048</v>
      </c>
      <c r="BC57">
        <f t="shared" si="105"/>
        <v>1.0173462665989388</v>
      </c>
      <c r="BD57">
        <f t="shared" si="106"/>
        <v>0.31099639784536925</v>
      </c>
      <c r="BE57">
        <f t="shared" si="107"/>
        <v>36.28421158230929</v>
      </c>
      <c r="BF57">
        <f t="shared" si="108"/>
        <v>0.94581884497747115</v>
      </c>
      <c r="BG57">
        <f t="shared" si="109"/>
        <v>77.803243111192771</v>
      </c>
      <c r="BH57">
        <f t="shared" si="110"/>
        <v>389.88289411649691</v>
      </c>
      <c r="BI57">
        <f t="shared" si="111"/>
        <v>1.116027830220132E-2</v>
      </c>
    </row>
    <row r="58" spans="1:61" x14ac:dyDescent="0.2">
      <c r="A58" s="1">
        <v>52</v>
      </c>
      <c r="B58" s="1" t="s">
        <v>134</v>
      </c>
      <c r="C58" s="1" t="s">
        <v>74</v>
      </c>
      <c r="D58" s="1">
        <v>0</v>
      </c>
      <c r="E58" s="1" t="s">
        <v>92</v>
      </c>
      <c r="F58" s="1" t="s">
        <v>76</v>
      </c>
      <c r="G58" s="1">
        <v>0</v>
      </c>
      <c r="H58" s="1">
        <v>7839.5</v>
      </c>
      <c r="I58" s="1">
        <v>0</v>
      </c>
      <c r="J58">
        <f t="shared" si="84"/>
        <v>14.852824923132413</v>
      </c>
      <c r="K58">
        <f t="shared" si="85"/>
        <v>1.2976652758112384</v>
      </c>
      <c r="L58">
        <f t="shared" si="86"/>
        <v>354.22144835601944</v>
      </c>
      <c r="M58">
        <f t="shared" si="87"/>
        <v>3.7811423376209574</v>
      </c>
      <c r="N58">
        <f t="shared" si="88"/>
        <v>0.39813941083697846</v>
      </c>
      <c r="O58">
        <f t="shared" si="89"/>
        <v>17.701393127441406</v>
      </c>
      <c r="P58" s="1">
        <v>5.5</v>
      </c>
      <c r="Q58">
        <f t="shared" si="90"/>
        <v>1.5297826379537582</v>
      </c>
      <c r="R58" s="1">
        <v>1</v>
      </c>
      <c r="S58">
        <f t="shared" si="91"/>
        <v>3.0595652759075165</v>
      </c>
      <c r="T58" s="1">
        <v>24.503473281860352</v>
      </c>
      <c r="U58" s="1">
        <v>17.701393127441406</v>
      </c>
      <c r="V58" s="1">
        <v>24.477005004882812</v>
      </c>
      <c r="W58" s="1">
        <v>399.43289184570312</v>
      </c>
      <c r="X58" s="1">
        <v>381.52337646484375</v>
      </c>
      <c r="Y58" s="1">
        <v>12.630702972412109</v>
      </c>
      <c r="Z58" s="1">
        <v>16.71690559387207</v>
      </c>
      <c r="AA58" s="1">
        <v>40.010158538818359</v>
      </c>
      <c r="AB58" s="1">
        <v>52.953983306884766</v>
      </c>
      <c r="AC58" s="1">
        <v>500.43121337890625</v>
      </c>
      <c r="AD58" s="1">
        <v>1390.2939453125</v>
      </c>
      <c r="AE58" s="1">
        <v>1515.9534912109375</v>
      </c>
      <c r="AF58" s="1">
        <v>97.778999328613281</v>
      </c>
      <c r="AG58" s="1">
        <v>16.081808090209961</v>
      </c>
      <c r="AH58" s="1">
        <v>-0.19391357898712158</v>
      </c>
      <c r="AI58" s="1">
        <v>1</v>
      </c>
      <c r="AJ58" s="1">
        <v>-0.21956524252891541</v>
      </c>
      <c r="AK58" s="1">
        <v>2.737391471862793</v>
      </c>
      <c r="AL58" s="1">
        <v>1</v>
      </c>
      <c r="AM58" s="1">
        <v>0</v>
      </c>
      <c r="AN58" s="1">
        <v>0.18999999761581421</v>
      </c>
      <c r="AO58" s="1">
        <v>111115</v>
      </c>
      <c r="AP58">
        <f t="shared" si="92"/>
        <v>0.90987493341619308</v>
      </c>
      <c r="AQ58">
        <f t="shared" si="93"/>
        <v>3.7811423376209576E-3</v>
      </c>
      <c r="AR58">
        <f t="shared" si="94"/>
        <v>290.85139312744138</v>
      </c>
      <c r="AS58">
        <f t="shared" si="95"/>
        <v>297.65347328186033</v>
      </c>
      <c r="AT58">
        <f t="shared" si="96"/>
        <v>264.15584629465593</v>
      </c>
      <c r="AU58">
        <f t="shared" si="97"/>
        <v>1.9286109865818848</v>
      </c>
      <c r="AV58">
        <f t="shared" si="98"/>
        <v>2.0327017116766872</v>
      </c>
      <c r="AW58">
        <f t="shared" si="99"/>
        <v>20.788735062068213</v>
      </c>
      <c r="AX58">
        <f t="shared" si="100"/>
        <v>4.0718294681961424</v>
      </c>
      <c r="AY58">
        <f t="shared" si="101"/>
        <v>21.102433204650879</v>
      </c>
      <c r="AZ58">
        <f t="shared" si="102"/>
        <v>2.5116868894931148</v>
      </c>
      <c r="BA58">
        <f t="shared" si="103"/>
        <v>0.91119613031651325</v>
      </c>
      <c r="BB58">
        <f t="shared" si="104"/>
        <v>1.6345623008397088</v>
      </c>
      <c r="BC58">
        <f t="shared" si="105"/>
        <v>0.87712458865340603</v>
      </c>
      <c r="BD58">
        <f t="shared" si="106"/>
        <v>0.59496907367835705</v>
      </c>
      <c r="BE58">
        <f t="shared" si="107"/>
        <v>34.635418760983654</v>
      </c>
      <c r="BF58">
        <f t="shared" si="108"/>
        <v>0.92843969781930225</v>
      </c>
      <c r="BG58">
        <f t="shared" si="109"/>
        <v>85.983735699199897</v>
      </c>
      <c r="BH58">
        <f t="shared" si="110"/>
        <v>374.9697285318768</v>
      </c>
      <c r="BI58">
        <f t="shared" si="111"/>
        <v>3.4058785960598893E-2</v>
      </c>
    </row>
    <row r="59" spans="1:61" x14ac:dyDescent="0.2">
      <c r="A59" s="1">
        <v>53</v>
      </c>
      <c r="B59" s="1" t="s">
        <v>135</v>
      </c>
      <c r="C59" s="1" t="s">
        <v>74</v>
      </c>
      <c r="D59" s="1">
        <v>0</v>
      </c>
      <c r="E59" s="1" t="s">
        <v>75</v>
      </c>
      <c r="F59" s="1" t="s">
        <v>76</v>
      </c>
      <c r="G59" s="1">
        <v>0</v>
      </c>
      <c r="H59" s="1">
        <v>7953.5</v>
      </c>
      <c r="I59" s="1">
        <v>0</v>
      </c>
      <c r="J59">
        <f t="shared" si="84"/>
        <v>7.9734546429840556</v>
      </c>
      <c r="K59">
        <f t="shared" si="85"/>
        <v>0.54329519605749099</v>
      </c>
      <c r="L59">
        <f t="shared" si="86"/>
        <v>358.80687756181663</v>
      </c>
      <c r="M59">
        <f t="shared" si="87"/>
        <v>2.5843125403652416</v>
      </c>
      <c r="N59">
        <f t="shared" si="88"/>
        <v>0.53771778412392335</v>
      </c>
      <c r="O59">
        <f t="shared" si="89"/>
        <v>17.867727279663086</v>
      </c>
      <c r="P59" s="1">
        <v>5.5</v>
      </c>
      <c r="Q59">
        <f t="shared" si="90"/>
        <v>1.5297826379537582</v>
      </c>
      <c r="R59" s="1">
        <v>1</v>
      </c>
      <c r="S59">
        <f t="shared" si="91"/>
        <v>3.0595652759075165</v>
      </c>
      <c r="T59" s="1">
        <v>24.374502182006836</v>
      </c>
      <c r="U59" s="1">
        <v>17.867727279663086</v>
      </c>
      <c r="V59" s="1">
        <v>24.323783874511719</v>
      </c>
      <c r="W59" s="1">
        <v>399.00634765625</v>
      </c>
      <c r="X59" s="1">
        <v>389.137939453125</v>
      </c>
      <c r="Y59" s="1">
        <v>12.71164608001709</v>
      </c>
      <c r="Z59" s="1">
        <v>15.507864952087402</v>
      </c>
      <c r="AA59" s="1">
        <v>40.580024719238281</v>
      </c>
      <c r="AB59" s="1">
        <v>49.506534576416016</v>
      </c>
      <c r="AC59" s="1">
        <v>500.43630981445312</v>
      </c>
      <c r="AD59" s="1">
        <v>1114.9134521484375</v>
      </c>
      <c r="AE59" s="1">
        <v>1048.8260498046875</v>
      </c>
      <c r="AF59" s="1">
        <v>97.782218933105469</v>
      </c>
      <c r="AG59" s="1">
        <v>16.081808090209961</v>
      </c>
      <c r="AH59" s="1">
        <v>-0.19391357898712158</v>
      </c>
      <c r="AI59" s="1">
        <v>1</v>
      </c>
      <c r="AJ59" s="1">
        <v>-0.21956524252891541</v>
      </c>
      <c r="AK59" s="1">
        <v>2.737391471862793</v>
      </c>
      <c r="AL59" s="1">
        <v>1</v>
      </c>
      <c r="AM59" s="1">
        <v>0</v>
      </c>
      <c r="AN59" s="1">
        <v>0.18999999761581421</v>
      </c>
      <c r="AO59" s="1">
        <v>111115</v>
      </c>
      <c r="AP59">
        <f t="shared" si="92"/>
        <v>0.909884199662642</v>
      </c>
      <c r="AQ59">
        <f t="shared" si="93"/>
        <v>2.5843125403652418E-3</v>
      </c>
      <c r="AR59">
        <f t="shared" si="94"/>
        <v>291.01772727966306</v>
      </c>
      <c r="AS59">
        <f t="shared" si="95"/>
        <v>297.52450218200681</v>
      </c>
      <c r="AT59">
        <f t="shared" si="96"/>
        <v>211.83355325004231</v>
      </c>
      <c r="AU59">
        <f t="shared" si="97"/>
        <v>1.8971611277353559</v>
      </c>
      <c r="AV59">
        <f t="shared" si="98"/>
        <v>2.0541112300539668</v>
      </c>
      <c r="AW59">
        <f t="shared" si="99"/>
        <v>21.007001604854356</v>
      </c>
      <c r="AX59">
        <f t="shared" si="100"/>
        <v>5.4991366527669534</v>
      </c>
      <c r="AY59">
        <f t="shared" si="101"/>
        <v>21.121114730834961</v>
      </c>
      <c r="AZ59">
        <f t="shared" si="102"/>
        <v>2.5145696195510077</v>
      </c>
      <c r="BA59">
        <f t="shared" si="103"/>
        <v>0.46136871781722716</v>
      </c>
      <c r="BB59">
        <f t="shared" si="104"/>
        <v>1.5163934459300434</v>
      </c>
      <c r="BC59">
        <f t="shared" si="105"/>
        <v>0.99817617362096422</v>
      </c>
      <c r="BD59">
        <f t="shared" si="106"/>
        <v>0.29474458428382089</v>
      </c>
      <c r="BE59">
        <f t="shared" si="107"/>
        <v>35.084932656453525</v>
      </c>
      <c r="BF59">
        <f t="shared" si="108"/>
        <v>0.92205575757035119</v>
      </c>
      <c r="BG59">
        <f t="shared" si="109"/>
        <v>77.35641944718266</v>
      </c>
      <c r="BH59">
        <f t="shared" si="110"/>
        <v>385.61973905622852</v>
      </c>
      <c r="BI59">
        <f t="shared" si="111"/>
        <v>1.5994977417787819E-2</v>
      </c>
    </row>
    <row r="60" spans="1:61" x14ac:dyDescent="0.2">
      <c r="A60" s="1">
        <v>54</v>
      </c>
      <c r="B60" s="1" t="s">
        <v>136</v>
      </c>
      <c r="C60" s="1" t="s">
        <v>74</v>
      </c>
      <c r="D60" s="1">
        <v>0</v>
      </c>
      <c r="E60" s="1" t="s">
        <v>78</v>
      </c>
      <c r="F60" s="1" t="s">
        <v>76</v>
      </c>
      <c r="G60" s="1">
        <v>0</v>
      </c>
      <c r="H60" s="1">
        <v>8057.5</v>
      </c>
      <c r="I60" s="1">
        <v>0</v>
      </c>
      <c r="J60">
        <f t="shared" si="84"/>
        <v>7.9794445193115688</v>
      </c>
      <c r="K60">
        <f t="shared" si="85"/>
        <v>0.30150567496933389</v>
      </c>
      <c r="L60">
        <f t="shared" si="86"/>
        <v>339.91069315461522</v>
      </c>
      <c r="M60">
        <f t="shared" si="87"/>
        <v>1.7938451036515148</v>
      </c>
      <c r="N60">
        <f t="shared" si="88"/>
        <v>0.62765959145510997</v>
      </c>
      <c r="O60">
        <f t="shared" si="89"/>
        <v>17.948945999145508</v>
      </c>
      <c r="P60" s="1">
        <v>5.5</v>
      </c>
      <c r="Q60">
        <f t="shared" si="90"/>
        <v>1.5297826379537582</v>
      </c>
      <c r="R60" s="1">
        <v>1</v>
      </c>
      <c r="S60">
        <f t="shared" si="91"/>
        <v>3.0595652759075165</v>
      </c>
      <c r="T60" s="1">
        <v>24.339511871337891</v>
      </c>
      <c r="U60" s="1">
        <v>17.948945999145508</v>
      </c>
      <c r="V60" s="1">
        <v>24.264053344726562</v>
      </c>
      <c r="W60" s="1">
        <v>399.1314697265625</v>
      </c>
      <c r="X60" s="1">
        <v>389.59341430664062</v>
      </c>
      <c r="Y60" s="1">
        <v>12.752992630004883</v>
      </c>
      <c r="Z60" s="1">
        <v>14.695576667785645</v>
      </c>
      <c r="AA60" s="1">
        <v>40.797767639160156</v>
      </c>
      <c r="AB60" s="1">
        <v>47.012237548828125</v>
      </c>
      <c r="AC60" s="1">
        <v>500.42413330078125</v>
      </c>
      <c r="AD60" s="1">
        <v>1155.2423095703125</v>
      </c>
      <c r="AE60" s="1">
        <v>1054.71630859375</v>
      </c>
      <c r="AF60" s="1">
        <v>97.782981872558594</v>
      </c>
      <c r="AG60" s="1">
        <v>16.081808090209961</v>
      </c>
      <c r="AH60" s="1">
        <v>-0.19391357898712158</v>
      </c>
      <c r="AI60" s="1">
        <v>1</v>
      </c>
      <c r="AJ60" s="1">
        <v>-0.21956524252891541</v>
      </c>
      <c r="AK60" s="1">
        <v>2.737391471862793</v>
      </c>
      <c r="AL60" s="1">
        <v>1</v>
      </c>
      <c r="AM60" s="1">
        <v>0</v>
      </c>
      <c r="AN60" s="1">
        <v>0.18999999761581421</v>
      </c>
      <c r="AO60" s="1">
        <v>111115</v>
      </c>
      <c r="AP60">
        <f t="shared" si="92"/>
        <v>0.9098620605468748</v>
      </c>
      <c r="AQ60">
        <f t="shared" si="93"/>
        <v>1.7938451036515147E-3</v>
      </c>
      <c r="AR60">
        <f t="shared" si="94"/>
        <v>291.09894599914549</v>
      </c>
      <c r="AS60">
        <f t="shared" si="95"/>
        <v>297.48951187133787</v>
      </c>
      <c r="AT60">
        <f t="shared" si="96"/>
        <v>219.49603606404708</v>
      </c>
      <c r="AU60">
        <f t="shared" si="97"/>
        <v>2.3592382044316507</v>
      </c>
      <c r="AV60">
        <f t="shared" si="98"/>
        <v>2.0646368983679886</v>
      </c>
      <c r="AW60">
        <f t="shared" si="99"/>
        <v>21.114480851676703</v>
      </c>
      <c r="AX60">
        <f t="shared" si="100"/>
        <v>6.4189041838910583</v>
      </c>
      <c r="AY60">
        <f t="shared" si="101"/>
        <v>21.144228935241699</v>
      </c>
      <c r="AZ60">
        <f t="shared" si="102"/>
        <v>2.518140362168952</v>
      </c>
      <c r="BA60">
        <f t="shared" si="103"/>
        <v>0.27445903615470318</v>
      </c>
      <c r="BB60">
        <f t="shared" si="104"/>
        <v>1.4369773069128786</v>
      </c>
      <c r="BC60">
        <f t="shared" si="105"/>
        <v>1.0811630552560734</v>
      </c>
      <c r="BD60">
        <f t="shared" si="106"/>
        <v>0.173777784403645</v>
      </c>
      <c r="BE60">
        <f t="shared" si="107"/>
        <v>33.237481147026564</v>
      </c>
      <c r="BF60">
        <f t="shared" si="108"/>
        <v>0.87247545947242011</v>
      </c>
      <c r="BG60">
        <f t="shared" si="109"/>
        <v>71.822072921806821</v>
      </c>
      <c r="BH60">
        <f t="shared" si="110"/>
        <v>386.07257094176902</v>
      </c>
      <c r="BI60">
        <f t="shared" si="111"/>
        <v>1.4844365781892013E-2</v>
      </c>
    </row>
    <row r="61" spans="1:61" x14ac:dyDescent="0.2">
      <c r="A61" s="1">
        <v>55</v>
      </c>
      <c r="B61" s="1" t="s">
        <v>137</v>
      </c>
      <c r="C61" s="1" t="s">
        <v>74</v>
      </c>
      <c r="D61" s="1">
        <v>0</v>
      </c>
      <c r="E61" s="1" t="s">
        <v>106</v>
      </c>
      <c r="F61" s="1" t="s">
        <v>76</v>
      </c>
      <c r="G61" s="1">
        <v>0</v>
      </c>
      <c r="H61" s="1">
        <v>8177</v>
      </c>
      <c r="I61" s="1">
        <v>0</v>
      </c>
      <c r="J61">
        <f t="shared" si="84"/>
        <v>8.9413172795134344</v>
      </c>
      <c r="K61">
        <f t="shared" si="85"/>
        <v>0.87710067639152445</v>
      </c>
      <c r="L61">
        <f t="shared" si="86"/>
        <v>367.07189596298116</v>
      </c>
      <c r="M61">
        <f t="shared" si="87"/>
        <v>3.2534549299140738</v>
      </c>
      <c r="N61">
        <f t="shared" si="88"/>
        <v>0.45130921333077811</v>
      </c>
      <c r="O61">
        <f t="shared" si="89"/>
        <v>17.556934356689453</v>
      </c>
      <c r="P61" s="1">
        <v>5</v>
      </c>
      <c r="Q61">
        <f t="shared" si="90"/>
        <v>1.6395652592182159</v>
      </c>
      <c r="R61" s="1">
        <v>1</v>
      </c>
      <c r="S61">
        <f t="shared" si="91"/>
        <v>3.2791305184364319</v>
      </c>
      <c r="T61" s="1">
        <v>24.242403030395508</v>
      </c>
      <c r="U61" s="1">
        <v>17.556934356689453</v>
      </c>
      <c r="V61" s="1">
        <v>24.207849502563477</v>
      </c>
      <c r="W61" s="1">
        <v>400.0797119140625</v>
      </c>
      <c r="X61" s="1">
        <v>389.87887573242188</v>
      </c>
      <c r="Y61" s="1">
        <v>12.785580635070801</v>
      </c>
      <c r="Z61" s="1">
        <v>15.984230041503906</v>
      </c>
      <c r="AA61" s="1">
        <v>41.140048980712891</v>
      </c>
      <c r="AB61" s="1">
        <v>51.43231201171875</v>
      </c>
      <c r="AC61" s="1">
        <v>500.43792724609375</v>
      </c>
      <c r="AD61" s="1">
        <v>970.6143798828125</v>
      </c>
      <c r="AE61" s="1">
        <v>1554.7060546875</v>
      </c>
      <c r="AF61" s="1">
        <v>97.781234741210938</v>
      </c>
      <c r="AG61" s="1">
        <v>16.081808090209961</v>
      </c>
      <c r="AH61" s="1">
        <v>-0.19391357898712158</v>
      </c>
      <c r="AI61" s="1">
        <v>1</v>
      </c>
      <c r="AJ61" s="1">
        <v>-0.21956524252891541</v>
      </c>
      <c r="AK61" s="1">
        <v>2.737391471862793</v>
      </c>
      <c r="AL61" s="1">
        <v>1</v>
      </c>
      <c r="AM61" s="1">
        <v>0</v>
      </c>
      <c r="AN61" s="1">
        <v>0.18999999761581421</v>
      </c>
      <c r="AO61" s="1">
        <v>111115</v>
      </c>
      <c r="AP61">
        <f t="shared" si="92"/>
        <v>1.0008758544921874</v>
      </c>
      <c r="AQ61">
        <f t="shared" si="93"/>
        <v>3.2534549299140739E-3</v>
      </c>
      <c r="AR61">
        <f t="shared" si="94"/>
        <v>290.70693435668943</v>
      </c>
      <c r="AS61">
        <f t="shared" si="95"/>
        <v>297.39240303039549</v>
      </c>
      <c r="AT61">
        <f t="shared" si="96"/>
        <v>184.41672986360936</v>
      </c>
      <c r="AU61">
        <f t="shared" si="97"/>
        <v>1.2038316268353548</v>
      </c>
      <c r="AV61">
        <f t="shared" si="98"/>
        <v>2.0142669631765875</v>
      </c>
      <c r="AW61">
        <f t="shared" si="99"/>
        <v>20.599729268172695</v>
      </c>
      <c r="AX61">
        <f t="shared" si="100"/>
        <v>4.6154992266687884</v>
      </c>
      <c r="AY61">
        <f t="shared" si="101"/>
        <v>20.89966869354248</v>
      </c>
      <c r="AZ61">
        <f t="shared" si="102"/>
        <v>2.4805841528039871</v>
      </c>
      <c r="BA61">
        <f t="shared" si="103"/>
        <v>0.69200375553596682</v>
      </c>
      <c r="BB61">
        <f t="shared" si="104"/>
        <v>1.5629577498458094</v>
      </c>
      <c r="BC61">
        <f t="shared" si="105"/>
        <v>0.91762640295817777</v>
      </c>
      <c r="BD61">
        <f t="shared" si="106"/>
        <v>0.44603318774725398</v>
      </c>
      <c r="BE61">
        <f t="shared" si="107"/>
        <v>35.892743226057618</v>
      </c>
      <c r="BF61">
        <f t="shared" si="108"/>
        <v>0.94150239679799064</v>
      </c>
      <c r="BG61">
        <f t="shared" si="109"/>
        <v>81.993312142753339</v>
      </c>
      <c r="BH61">
        <f t="shared" si="110"/>
        <v>386.19778458357098</v>
      </c>
      <c r="BI61">
        <f t="shared" si="111"/>
        <v>1.898323211400749E-2</v>
      </c>
    </row>
    <row r="62" spans="1:61" x14ac:dyDescent="0.2">
      <c r="A62" s="1">
        <v>56</v>
      </c>
      <c r="B62" s="1" t="s">
        <v>138</v>
      </c>
      <c r="C62" s="1" t="s">
        <v>74</v>
      </c>
      <c r="D62" s="1">
        <v>0</v>
      </c>
      <c r="E62" s="1" t="s">
        <v>92</v>
      </c>
      <c r="F62" s="1" t="s">
        <v>76</v>
      </c>
      <c r="G62" s="1">
        <v>0</v>
      </c>
      <c r="H62" s="1">
        <v>8297.5</v>
      </c>
      <c r="I62" s="1">
        <v>0</v>
      </c>
      <c r="J62">
        <f t="shared" si="84"/>
        <v>13.720883274233557</v>
      </c>
      <c r="K62">
        <f t="shared" si="85"/>
        <v>2.6792182226917882</v>
      </c>
      <c r="L62">
        <f t="shared" si="86"/>
        <v>367.26938248836422</v>
      </c>
      <c r="M62">
        <f t="shared" si="87"/>
        <v>4.3380176462397859</v>
      </c>
      <c r="N62">
        <f t="shared" si="88"/>
        <v>0.29136734799891628</v>
      </c>
      <c r="O62">
        <f t="shared" si="89"/>
        <v>17.37421989440918</v>
      </c>
      <c r="P62" s="1">
        <v>5.5</v>
      </c>
      <c r="Q62">
        <f t="shared" si="90"/>
        <v>1.5297826379537582</v>
      </c>
      <c r="R62" s="1">
        <v>1</v>
      </c>
      <c r="S62">
        <f t="shared" si="91"/>
        <v>3.0595652759075165</v>
      </c>
      <c r="T62" s="1">
        <v>24.31036376953125</v>
      </c>
      <c r="U62" s="1">
        <v>17.37421989440918</v>
      </c>
      <c r="V62" s="1">
        <v>24.253541946411133</v>
      </c>
      <c r="W62" s="1">
        <v>400.21444702148438</v>
      </c>
      <c r="X62" s="1">
        <v>383.30844116210938</v>
      </c>
      <c r="Y62" s="1">
        <v>12.698539733886719</v>
      </c>
      <c r="Z62" s="1">
        <v>17.382965087890625</v>
      </c>
      <c r="AA62" s="1">
        <v>40.695423126220703</v>
      </c>
      <c r="AB62" s="1">
        <v>55.707756042480469</v>
      </c>
      <c r="AC62" s="1">
        <v>500.47451782226562</v>
      </c>
      <c r="AD62" s="1">
        <v>1418.086669921875</v>
      </c>
      <c r="AE62" s="1">
        <v>1566.589111328125</v>
      </c>
      <c r="AF62" s="1">
        <v>97.784996032714844</v>
      </c>
      <c r="AG62" s="1">
        <v>16.081808090209961</v>
      </c>
      <c r="AH62" s="1">
        <v>-0.19391357898712158</v>
      </c>
      <c r="AI62" s="1">
        <v>1</v>
      </c>
      <c r="AJ62" s="1">
        <v>-0.21956524252891541</v>
      </c>
      <c r="AK62" s="1">
        <v>2.737391471862793</v>
      </c>
      <c r="AL62" s="1">
        <v>1</v>
      </c>
      <c r="AM62" s="1">
        <v>0</v>
      </c>
      <c r="AN62" s="1">
        <v>0.18999999761581421</v>
      </c>
      <c r="AO62" s="1">
        <v>111115</v>
      </c>
      <c r="AP62">
        <f t="shared" si="92"/>
        <v>0.90995366876775563</v>
      </c>
      <c r="AQ62">
        <f t="shared" si="93"/>
        <v>4.3380176462397861E-3</v>
      </c>
      <c r="AR62">
        <f t="shared" si="94"/>
        <v>290.52421989440916</v>
      </c>
      <c r="AS62">
        <f t="shared" si="95"/>
        <v>297.46036376953123</v>
      </c>
      <c r="AT62">
        <f t="shared" si="96"/>
        <v>269.43646390417416</v>
      </c>
      <c r="AU62">
        <f t="shared" si="97"/>
        <v>1.7275071175192755</v>
      </c>
      <c r="AV62">
        <f t="shared" si="98"/>
        <v>1.9911605201551217</v>
      </c>
      <c r="AW62">
        <f t="shared" si="99"/>
        <v>20.36263845108672</v>
      </c>
      <c r="AX62">
        <f t="shared" si="100"/>
        <v>2.9796733631960954</v>
      </c>
      <c r="AY62">
        <f t="shared" si="101"/>
        <v>20.842291831970215</v>
      </c>
      <c r="AZ62">
        <f t="shared" si="102"/>
        <v>2.4718443831569097</v>
      </c>
      <c r="BA62">
        <f t="shared" si="103"/>
        <v>1.4283938473593212</v>
      </c>
      <c r="BB62">
        <f t="shared" si="104"/>
        <v>1.6997931721562054</v>
      </c>
      <c r="BC62">
        <f t="shared" si="105"/>
        <v>0.77205121100070428</v>
      </c>
      <c r="BD62">
        <f t="shared" si="106"/>
        <v>0.95696970180018659</v>
      </c>
      <c r="BE62">
        <f t="shared" si="107"/>
        <v>35.913435109562329</v>
      </c>
      <c r="BF62">
        <f t="shared" si="108"/>
        <v>0.95815626020361522</v>
      </c>
      <c r="BG62">
        <f t="shared" si="109"/>
        <v>92.048497941670931</v>
      </c>
      <c r="BH62">
        <f t="shared" si="110"/>
        <v>377.25425020691853</v>
      </c>
      <c r="BI62">
        <f t="shared" si="111"/>
        <v>3.3478395409288687E-2</v>
      </c>
    </row>
    <row r="63" spans="1:61" x14ac:dyDescent="0.2">
      <c r="A63" s="1">
        <v>57</v>
      </c>
      <c r="B63" s="1" t="s">
        <v>139</v>
      </c>
      <c r="C63" s="1" t="s">
        <v>74</v>
      </c>
      <c r="D63" s="1">
        <v>0</v>
      </c>
      <c r="E63" s="1" t="s">
        <v>75</v>
      </c>
      <c r="F63" s="1" t="s">
        <v>76</v>
      </c>
      <c r="G63" s="1">
        <v>0</v>
      </c>
      <c r="H63" s="1">
        <v>8424</v>
      </c>
      <c r="I63" s="1">
        <v>0</v>
      </c>
      <c r="J63">
        <f t="shared" si="84"/>
        <v>11.313692572209726</v>
      </c>
      <c r="K63">
        <f t="shared" si="85"/>
        <v>1.8532922596989352</v>
      </c>
      <c r="L63">
        <f t="shared" si="86"/>
        <v>369.07910241837146</v>
      </c>
      <c r="M63">
        <f t="shared" si="87"/>
        <v>4.1830287107866679</v>
      </c>
      <c r="N63">
        <f t="shared" si="88"/>
        <v>0.34772030986126068</v>
      </c>
      <c r="O63">
        <f t="shared" si="89"/>
        <v>17.595548629760742</v>
      </c>
      <c r="P63" s="1">
        <v>5.5</v>
      </c>
      <c r="Q63">
        <f t="shared" si="90"/>
        <v>1.5297826379537582</v>
      </c>
      <c r="R63" s="1">
        <v>1</v>
      </c>
      <c r="S63">
        <f t="shared" si="91"/>
        <v>3.0595652759075165</v>
      </c>
      <c r="T63" s="1">
        <v>24.303251266479492</v>
      </c>
      <c r="U63" s="1">
        <v>17.595548629760742</v>
      </c>
      <c r="V63" s="1">
        <v>24.244115829467773</v>
      </c>
      <c r="W63" s="1">
        <v>400.19064331054688</v>
      </c>
      <c r="X63" s="1">
        <v>385.98306274414062</v>
      </c>
      <c r="Y63" s="1">
        <v>12.574428558349609</v>
      </c>
      <c r="Z63" s="1">
        <v>17.092811584472656</v>
      </c>
      <c r="AA63" s="1">
        <v>40.315811157226562</v>
      </c>
      <c r="AB63" s="1">
        <v>54.802536010742188</v>
      </c>
      <c r="AC63" s="1">
        <v>500.4757080078125</v>
      </c>
      <c r="AD63" s="1">
        <v>1182.66357421875</v>
      </c>
      <c r="AE63" s="1">
        <v>1411.789794921875</v>
      </c>
      <c r="AF63" s="1">
        <v>97.787300109863281</v>
      </c>
      <c r="AG63" s="1">
        <v>16.081808090209961</v>
      </c>
      <c r="AH63" s="1">
        <v>-0.19391357898712158</v>
      </c>
      <c r="AI63" s="1">
        <v>1</v>
      </c>
      <c r="AJ63" s="1">
        <v>-0.21956524252891541</v>
      </c>
      <c r="AK63" s="1">
        <v>2.737391471862793</v>
      </c>
      <c r="AL63" s="1">
        <v>1</v>
      </c>
      <c r="AM63" s="1">
        <v>0</v>
      </c>
      <c r="AN63" s="1">
        <v>0.18999999761581421</v>
      </c>
      <c r="AO63" s="1">
        <v>111115</v>
      </c>
      <c r="AP63">
        <f t="shared" si="92"/>
        <v>0.90995583274147707</v>
      </c>
      <c r="AQ63">
        <f t="shared" si="93"/>
        <v>4.1830287107866683E-3</v>
      </c>
      <c r="AR63">
        <f t="shared" si="94"/>
        <v>290.74554862976072</v>
      </c>
      <c r="AS63">
        <f t="shared" si="95"/>
        <v>297.45325126647947</v>
      </c>
      <c r="AT63">
        <f t="shared" si="96"/>
        <v>224.70607628187281</v>
      </c>
      <c r="AU63">
        <f t="shared" si="97"/>
        <v>1.275160223933909</v>
      </c>
      <c r="AV63">
        <f t="shared" si="98"/>
        <v>2.0191802059934361</v>
      </c>
      <c r="AW63">
        <f t="shared" si="99"/>
        <v>20.648695727613941</v>
      </c>
      <c r="AX63">
        <f t="shared" si="100"/>
        <v>3.5558841431412844</v>
      </c>
      <c r="AY63">
        <f t="shared" si="101"/>
        <v>20.949399948120117</v>
      </c>
      <c r="AZ63">
        <f t="shared" si="102"/>
        <v>2.488181209391735</v>
      </c>
      <c r="BA63">
        <f t="shared" si="103"/>
        <v>1.1541691577228057</v>
      </c>
      <c r="BB63">
        <f t="shared" si="104"/>
        <v>1.6714598961321754</v>
      </c>
      <c r="BC63">
        <f t="shared" si="105"/>
        <v>0.81672131325955966</v>
      </c>
      <c r="BD63">
        <f t="shared" si="106"/>
        <v>0.76271569983555632</v>
      </c>
      <c r="BE63">
        <f t="shared" si="107"/>
        <v>36.091248952464262</v>
      </c>
      <c r="BF63">
        <f t="shared" si="108"/>
        <v>0.95620543501160205</v>
      </c>
      <c r="BG63">
        <f t="shared" si="109"/>
        <v>89.069140583143152</v>
      </c>
      <c r="BH63">
        <f t="shared" si="110"/>
        <v>380.99101858258803</v>
      </c>
      <c r="BI63">
        <f t="shared" si="111"/>
        <v>2.644946534376557E-2</v>
      </c>
    </row>
    <row r="64" spans="1:61" x14ac:dyDescent="0.2">
      <c r="A64" s="1">
        <v>58</v>
      </c>
      <c r="B64" s="1" t="s">
        <v>140</v>
      </c>
      <c r="C64" s="1" t="s">
        <v>74</v>
      </c>
      <c r="D64" s="1">
        <v>0</v>
      </c>
      <c r="E64" s="1" t="s">
        <v>78</v>
      </c>
      <c r="F64" s="1" t="s">
        <v>76</v>
      </c>
      <c r="G64" s="1">
        <v>0</v>
      </c>
      <c r="H64" s="1">
        <v>8559.5</v>
      </c>
      <c r="I64" s="1">
        <v>0</v>
      </c>
      <c r="J64">
        <f t="shared" si="84"/>
        <v>6.2070923033349281</v>
      </c>
      <c r="K64">
        <f t="shared" si="85"/>
        <v>0.6663188977965917</v>
      </c>
      <c r="L64">
        <f t="shared" si="86"/>
        <v>370.96526868809752</v>
      </c>
      <c r="M64">
        <f t="shared" si="87"/>
        <v>3.0260654527740658</v>
      </c>
      <c r="N64">
        <f t="shared" si="88"/>
        <v>0.53085586059167333</v>
      </c>
      <c r="O64">
        <f t="shared" si="89"/>
        <v>17.970890045166016</v>
      </c>
      <c r="P64" s="1">
        <v>5.5</v>
      </c>
      <c r="Q64">
        <f t="shared" si="90"/>
        <v>1.5297826379537582</v>
      </c>
      <c r="R64" s="1">
        <v>1</v>
      </c>
      <c r="S64">
        <f t="shared" si="91"/>
        <v>3.0595652759075165</v>
      </c>
      <c r="T64" s="1">
        <v>24.251296997070312</v>
      </c>
      <c r="U64" s="1">
        <v>17.970890045166016</v>
      </c>
      <c r="V64" s="1">
        <v>24.211345672607422</v>
      </c>
      <c r="W64" s="1">
        <v>400.06387329101562</v>
      </c>
      <c r="X64" s="1">
        <v>391.93807983398438</v>
      </c>
      <c r="Y64" s="1">
        <v>12.440118789672852</v>
      </c>
      <c r="Z64" s="1">
        <v>15.713809013366699</v>
      </c>
      <c r="AA64" s="1">
        <v>40.010177612304688</v>
      </c>
      <c r="AB64" s="1">
        <v>50.539089202880859</v>
      </c>
      <c r="AC64" s="1">
        <v>500.40866088867188</v>
      </c>
      <c r="AD64" s="1">
        <v>446.99151611328125</v>
      </c>
      <c r="AE64" s="1">
        <v>308.46563720703125</v>
      </c>
      <c r="AF64" s="1">
        <v>97.788703918457031</v>
      </c>
      <c r="AG64" s="1">
        <v>16.081808090209961</v>
      </c>
      <c r="AH64" s="1">
        <v>-0.19391357898712158</v>
      </c>
      <c r="AI64" s="1">
        <v>0.66666668653488159</v>
      </c>
      <c r="AJ64" s="1">
        <v>-0.21956524252891541</v>
      </c>
      <c r="AK64" s="1">
        <v>2.737391471862793</v>
      </c>
      <c r="AL64" s="1">
        <v>1</v>
      </c>
      <c r="AM64" s="1">
        <v>0</v>
      </c>
      <c r="AN64" s="1">
        <v>0.18999999761581421</v>
      </c>
      <c r="AO64" s="1">
        <v>111115</v>
      </c>
      <c r="AP64">
        <f t="shared" si="92"/>
        <v>0.90983392888849424</v>
      </c>
      <c r="AQ64">
        <f t="shared" si="93"/>
        <v>3.0260654527740657E-3</v>
      </c>
      <c r="AR64">
        <f t="shared" si="94"/>
        <v>291.12089004516599</v>
      </c>
      <c r="AS64">
        <f t="shared" si="95"/>
        <v>297.40129699707029</v>
      </c>
      <c r="AT64">
        <f t="shared" si="96"/>
        <v>84.928386995812616</v>
      </c>
      <c r="AU64">
        <f t="shared" si="97"/>
        <v>0.2290368361180076</v>
      </c>
      <c r="AV64">
        <f t="shared" si="98"/>
        <v>2.067488877630971</v>
      </c>
      <c r="AW64">
        <f t="shared" si="99"/>
        <v>21.142410061544386</v>
      </c>
      <c r="AX64">
        <f t="shared" si="100"/>
        <v>5.4286010481776863</v>
      </c>
      <c r="AY64">
        <f t="shared" si="101"/>
        <v>21.111093521118164</v>
      </c>
      <c r="AZ64">
        <f t="shared" si="102"/>
        <v>2.5130228953548106</v>
      </c>
      <c r="BA64">
        <f t="shared" si="103"/>
        <v>0.54715768589035074</v>
      </c>
      <c r="BB64">
        <f t="shared" si="104"/>
        <v>1.5366330170392977</v>
      </c>
      <c r="BC64">
        <f t="shared" si="105"/>
        <v>0.97638987831551294</v>
      </c>
      <c r="BD64">
        <f t="shared" si="106"/>
        <v>0.35099682086074518</v>
      </c>
      <c r="BE64">
        <f t="shared" si="107"/>
        <v>36.276212823771232</v>
      </c>
      <c r="BF64">
        <f t="shared" si="108"/>
        <v>0.94648947824929275</v>
      </c>
      <c r="BG64">
        <f t="shared" si="109"/>
        <v>78.519633110215665</v>
      </c>
      <c r="BH64">
        <f t="shared" si="110"/>
        <v>389.19926766498543</v>
      </c>
      <c r="BI64">
        <f t="shared" si="111"/>
        <v>1.2522598340514538E-2</v>
      </c>
    </row>
    <row r="65" spans="1:61" x14ac:dyDescent="0.2">
      <c r="A65" s="1">
        <v>59</v>
      </c>
      <c r="B65" s="1" t="s">
        <v>141</v>
      </c>
      <c r="C65" s="1" t="s">
        <v>74</v>
      </c>
      <c r="D65" s="1">
        <v>0</v>
      </c>
      <c r="E65" s="1" t="s">
        <v>87</v>
      </c>
      <c r="F65" s="1" t="s">
        <v>88</v>
      </c>
      <c r="G65" s="1">
        <v>0</v>
      </c>
      <c r="H65" s="1">
        <v>8731</v>
      </c>
      <c r="I65" s="1">
        <v>0</v>
      </c>
      <c r="J65">
        <f t="shared" si="84"/>
        <v>18.424416912052767</v>
      </c>
      <c r="K65">
        <f t="shared" si="85"/>
        <v>-3.201369723530556</v>
      </c>
      <c r="L65">
        <f t="shared" si="86"/>
        <v>375.28264356484465</v>
      </c>
      <c r="M65">
        <f t="shared" si="87"/>
        <v>6.8099723115246933</v>
      </c>
      <c r="N65">
        <f t="shared" si="88"/>
        <v>2.5929012892805137E-2</v>
      </c>
      <c r="O65">
        <f t="shared" si="89"/>
        <v>17.520509719848633</v>
      </c>
      <c r="P65" s="1">
        <v>6</v>
      </c>
      <c r="Q65">
        <f t="shared" si="90"/>
        <v>1.4200000166893005</v>
      </c>
      <c r="R65" s="1">
        <v>1</v>
      </c>
      <c r="S65">
        <f t="shared" si="91"/>
        <v>2.8400000333786011</v>
      </c>
      <c r="T65" s="1">
        <v>24.034706115722656</v>
      </c>
      <c r="U65" s="1">
        <v>17.520509719848633</v>
      </c>
      <c r="V65" s="1">
        <v>24.00555419921875</v>
      </c>
      <c r="W65" s="1">
        <v>400.06988525390625</v>
      </c>
      <c r="X65" s="1">
        <v>374.91778564453125</v>
      </c>
      <c r="Y65" s="1">
        <v>12.285564422607422</v>
      </c>
      <c r="Z65" s="1">
        <v>20.285078048706055</v>
      </c>
      <c r="AA65" s="1">
        <v>40.031219482421875</v>
      </c>
      <c r="AB65" s="1">
        <v>66.096794128417969</v>
      </c>
      <c r="AC65" s="1">
        <v>500.41778564453125</v>
      </c>
      <c r="AD65" s="1">
        <v>841.56256103515625</v>
      </c>
      <c r="AE65" s="1">
        <v>99.269317626953125</v>
      </c>
      <c r="AF65" s="1">
        <v>97.791732788085938</v>
      </c>
      <c r="AG65" s="1">
        <v>16.081808090209961</v>
      </c>
      <c r="AH65" s="1">
        <v>-0.19391357898712158</v>
      </c>
      <c r="AI65" s="1">
        <v>1</v>
      </c>
      <c r="AJ65" s="1">
        <v>-0.21956524252891541</v>
      </c>
      <c r="AK65" s="1">
        <v>2.737391471862793</v>
      </c>
      <c r="AL65" s="1">
        <v>1</v>
      </c>
      <c r="AM65" s="1">
        <v>0</v>
      </c>
      <c r="AN65" s="1">
        <v>0.18999999761581421</v>
      </c>
      <c r="AO65" s="1">
        <v>111115</v>
      </c>
      <c r="AP65">
        <f t="shared" si="92"/>
        <v>0.83402964274088542</v>
      </c>
      <c r="AQ65">
        <f t="shared" si="93"/>
        <v>6.8099723115246933E-3</v>
      </c>
      <c r="AR65">
        <f t="shared" si="94"/>
        <v>290.67050971984861</v>
      </c>
      <c r="AS65">
        <f t="shared" si="95"/>
        <v>297.18470611572263</v>
      </c>
      <c r="AT65">
        <f t="shared" si="96"/>
        <v>159.89688459023819</v>
      </c>
      <c r="AU65">
        <f t="shared" si="97"/>
        <v>-0.82723109194051103</v>
      </c>
      <c r="AV65">
        <f t="shared" si="98"/>
        <v>2.0096419450173353</v>
      </c>
      <c r="AW65">
        <f t="shared" si="99"/>
        <v>20.550223293130685</v>
      </c>
      <c r="AX65">
        <f t="shared" si="100"/>
        <v>0.26514524442463028</v>
      </c>
      <c r="AY65">
        <f t="shared" si="101"/>
        <v>20.777607917785645</v>
      </c>
      <c r="AZ65">
        <f t="shared" si="102"/>
        <v>2.4620239378568796</v>
      </c>
      <c r="BA65">
        <f t="shared" si="103"/>
        <v>25.159526018523863</v>
      </c>
      <c r="BB65">
        <f t="shared" si="104"/>
        <v>1.9837129321245301</v>
      </c>
      <c r="BC65">
        <f t="shared" si="105"/>
        <v>0.47831100573234941</v>
      </c>
      <c r="BD65">
        <f t="shared" si="106"/>
        <v>-57.498653090878975</v>
      </c>
      <c r="BE65">
        <f t="shared" si="107"/>
        <v>36.699539999499784</v>
      </c>
      <c r="BF65">
        <f t="shared" si="108"/>
        <v>1.0009731678098071</v>
      </c>
      <c r="BG65">
        <f t="shared" si="109"/>
        <v>110.35125405111251</v>
      </c>
      <c r="BH65">
        <f t="shared" si="110"/>
        <v>366.15970024349656</v>
      </c>
      <c r="BI65">
        <f t="shared" si="111"/>
        <v>5.5526523264397935E-2</v>
      </c>
    </row>
    <row r="66" spans="1:61" x14ac:dyDescent="0.2">
      <c r="A66" s="1">
        <v>60</v>
      </c>
      <c r="B66" s="1" t="s">
        <v>142</v>
      </c>
      <c r="C66" s="1" t="s">
        <v>74</v>
      </c>
      <c r="D66" s="1">
        <v>0</v>
      </c>
      <c r="E66" s="1" t="s">
        <v>87</v>
      </c>
      <c r="F66" s="1" t="s">
        <v>88</v>
      </c>
      <c r="G66" s="1">
        <v>0</v>
      </c>
      <c r="H66" s="1">
        <v>8833.5</v>
      </c>
      <c r="I66" s="1">
        <v>0</v>
      </c>
      <c r="J66">
        <f t="shared" si="84"/>
        <v>12.640539508348079</v>
      </c>
      <c r="K66">
        <f t="shared" si="85"/>
        <v>-3.1732921007152988</v>
      </c>
      <c r="L66">
        <f t="shared" si="86"/>
        <v>382.36494809528841</v>
      </c>
      <c r="M66">
        <f t="shared" si="87"/>
        <v>6.5857697622589182</v>
      </c>
      <c r="N66">
        <f t="shared" si="88"/>
        <v>2.3339457228865879E-2</v>
      </c>
      <c r="O66">
        <f t="shared" si="89"/>
        <v>17.234355926513672</v>
      </c>
      <c r="P66" s="1">
        <v>6</v>
      </c>
      <c r="Q66">
        <f t="shared" si="90"/>
        <v>1.4200000166893005</v>
      </c>
      <c r="R66" s="1">
        <v>1</v>
      </c>
      <c r="S66">
        <f t="shared" si="91"/>
        <v>2.8400000333786011</v>
      </c>
      <c r="T66" s="1">
        <v>23.889162063598633</v>
      </c>
      <c r="U66" s="1">
        <v>17.234355926513672</v>
      </c>
      <c r="V66" s="1">
        <v>23.835361480712891</v>
      </c>
      <c r="W66" s="1">
        <v>400.20584106445312</v>
      </c>
      <c r="X66" s="1">
        <v>382.0343017578125</v>
      </c>
      <c r="Y66" s="1">
        <v>12.205520629882812</v>
      </c>
      <c r="Z66" s="1">
        <v>19.943889617919922</v>
      </c>
      <c r="AA66" s="1">
        <v>40.118576049804688</v>
      </c>
      <c r="AB66" s="1">
        <v>65.553977966308594</v>
      </c>
      <c r="AC66" s="1">
        <v>500.44839477539062</v>
      </c>
      <c r="AD66" s="1">
        <v>1152.4034423828125</v>
      </c>
      <c r="AE66" s="1">
        <v>1346.694091796875</v>
      </c>
      <c r="AF66" s="1">
        <v>97.788902282714844</v>
      </c>
      <c r="AG66" s="1">
        <v>16.081808090209961</v>
      </c>
      <c r="AH66" s="1">
        <v>-0.19391357898712158</v>
      </c>
      <c r="AI66" s="1">
        <v>1</v>
      </c>
      <c r="AJ66" s="1">
        <v>-0.21956524252891541</v>
      </c>
      <c r="AK66" s="1">
        <v>2.737391471862793</v>
      </c>
      <c r="AL66" s="1">
        <v>1</v>
      </c>
      <c r="AM66" s="1">
        <v>0</v>
      </c>
      <c r="AN66" s="1">
        <v>0.18999999761581421</v>
      </c>
      <c r="AO66" s="1">
        <v>111115</v>
      </c>
      <c r="AP66">
        <f t="shared" si="92"/>
        <v>0.83408065795898423</v>
      </c>
      <c r="AQ66">
        <f t="shared" si="93"/>
        <v>6.5857697622589183E-3</v>
      </c>
      <c r="AR66">
        <f t="shared" si="94"/>
        <v>290.38435592651365</v>
      </c>
      <c r="AS66">
        <f t="shared" si="95"/>
        <v>297.03916206359861</v>
      </c>
      <c r="AT66">
        <f t="shared" si="96"/>
        <v>218.95665130519046</v>
      </c>
      <c r="AU66">
        <f t="shared" si="97"/>
        <v>1.4288345790720618E-2</v>
      </c>
      <c r="AV66">
        <f t="shared" si="98"/>
        <v>1.9736305302128883</v>
      </c>
      <c r="AW66">
        <f t="shared" si="99"/>
        <v>20.182561457812245</v>
      </c>
      <c r="AX66">
        <f t="shared" si="100"/>
        <v>0.23867183989232288</v>
      </c>
      <c r="AY66">
        <f t="shared" si="101"/>
        <v>20.561758995056152</v>
      </c>
      <c r="AZ66">
        <f t="shared" si="102"/>
        <v>2.4295001449685731</v>
      </c>
      <c r="BA66">
        <f t="shared" si="103"/>
        <v>27.039796488307239</v>
      </c>
      <c r="BB66">
        <f t="shared" si="104"/>
        <v>1.9502910729840224</v>
      </c>
      <c r="BC66">
        <f t="shared" si="105"/>
        <v>0.47920907198455076</v>
      </c>
      <c r="BD66">
        <f t="shared" si="106"/>
        <v>-45.842389657309084</v>
      </c>
      <c r="BE66">
        <f t="shared" si="107"/>
        <v>37.391048545625488</v>
      </c>
      <c r="BF66">
        <f t="shared" si="108"/>
        <v>1.0008654886117674</v>
      </c>
      <c r="BG66">
        <f t="shared" si="109"/>
        <v>110.28300884809413</v>
      </c>
      <c r="BH66">
        <f t="shared" si="110"/>
        <v>376.02559466777461</v>
      </c>
      <c r="BI66">
        <f t="shared" si="111"/>
        <v>3.7072921370564983E-2</v>
      </c>
    </row>
    <row r="67" spans="1:61" x14ac:dyDescent="0.2">
      <c r="A67" s="1">
        <v>61</v>
      </c>
      <c r="B67" s="1" t="s">
        <v>143</v>
      </c>
      <c r="C67" s="1" t="s">
        <v>74</v>
      </c>
      <c r="D67" s="1">
        <v>0</v>
      </c>
      <c r="E67" s="1" t="s">
        <v>87</v>
      </c>
      <c r="F67" s="1" t="s">
        <v>88</v>
      </c>
      <c r="G67" s="1">
        <v>0</v>
      </c>
      <c r="H67" s="1">
        <v>8919</v>
      </c>
      <c r="I67" s="1">
        <v>0</v>
      </c>
      <c r="J67">
        <f t="shared" si="84"/>
        <v>15.455534015618214</v>
      </c>
      <c r="K67">
        <f t="shared" si="85"/>
        <v>-9.877119788823201</v>
      </c>
      <c r="L67">
        <f t="shared" si="86"/>
        <v>373.35782194119093</v>
      </c>
      <c r="M67">
        <f t="shared" si="87"/>
        <v>6.0812744764668274</v>
      </c>
      <c r="N67">
        <f t="shared" si="88"/>
        <v>0.14619421835771851</v>
      </c>
      <c r="O67">
        <f t="shared" si="89"/>
        <v>17.704904556274414</v>
      </c>
      <c r="P67" s="1">
        <v>6</v>
      </c>
      <c r="Q67">
        <f t="shared" si="90"/>
        <v>1.4200000166893005</v>
      </c>
      <c r="R67" s="1">
        <v>1</v>
      </c>
      <c r="S67">
        <f t="shared" si="91"/>
        <v>2.8400000333786011</v>
      </c>
      <c r="T67" s="1">
        <v>23.83575439453125</v>
      </c>
      <c r="U67" s="1">
        <v>17.704904556274414</v>
      </c>
      <c r="V67" s="1">
        <v>23.763256072998047</v>
      </c>
      <c r="W67" s="1">
        <v>400.33584594726562</v>
      </c>
      <c r="X67" s="1">
        <v>379.0428466796875</v>
      </c>
      <c r="Y67" s="1">
        <v>12.146444320678711</v>
      </c>
      <c r="Z67" s="1">
        <v>19.296535491943359</v>
      </c>
      <c r="AA67" s="1">
        <v>40.052192687988281</v>
      </c>
      <c r="AB67" s="1">
        <v>63.629199981689453</v>
      </c>
      <c r="AC67" s="1">
        <v>500.4630126953125</v>
      </c>
      <c r="AD67" s="1">
        <v>586.6536865234375</v>
      </c>
      <c r="AE67" s="1">
        <v>190.21232604980469</v>
      </c>
      <c r="AF67" s="1">
        <v>97.787368774414062</v>
      </c>
      <c r="AG67" s="1">
        <v>16.081808090209961</v>
      </c>
      <c r="AH67" s="1">
        <v>-0.19391357898712158</v>
      </c>
      <c r="AI67" s="1">
        <v>0.66666668653488159</v>
      </c>
      <c r="AJ67" s="1">
        <v>-0.21956524252891541</v>
      </c>
      <c r="AK67" s="1">
        <v>2.737391471862793</v>
      </c>
      <c r="AL67" s="1">
        <v>1</v>
      </c>
      <c r="AM67" s="1">
        <v>0</v>
      </c>
      <c r="AN67" s="1">
        <v>0.18999999761581421</v>
      </c>
      <c r="AO67" s="1">
        <v>111115</v>
      </c>
      <c r="AP67">
        <f t="shared" si="92"/>
        <v>0.8341050211588541</v>
      </c>
      <c r="AQ67">
        <f t="shared" si="93"/>
        <v>6.0812744764668272E-3</v>
      </c>
      <c r="AR67">
        <f t="shared" si="94"/>
        <v>290.85490455627439</v>
      </c>
      <c r="AS67">
        <f t="shared" si="95"/>
        <v>296.98575439453123</v>
      </c>
      <c r="AT67">
        <f t="shared" si="96"/>
        <v>111.46419904076174</v>
      </c>
      <c r="AU67">
        <f t="shared" si="97"/>
        <v>-1.0722536258995885</v>
      </c>
      <c r="AV67">
        <f t="shared" si="98"/>
        <v>2.0331516505769534</v>
      </c>
      <c r="AW67">
        <f t="shared" si="99"/>
        <v>20.791556987970871</v>
      </c>
      <c r="AX67">
        <f t="shared" si="100"/>
        <v>1.4950214960275119</v>
      </c>
      <c r="AY67">
        <f t="shared" si="101"/>
        <v>20.770329475402832</v>
      </c>
      <c r="AZ67">
        <f t="shared" si="102"/>
        <v>2.4609210516143403</v>
      </c>
      <c r="BA67">
        <f t="shared" si="103"/>
        <v>3.9861507981641684</v>
      </c>
      <c r="BB67">
        <f t="shared" si="104"/>
        <v>1.8869574322192348</v>
      </c>
      <c r="BC67">
        <f t="shared" si="105"/>
        <v>0.57396361939510543</v>
      </c>
      <c r="BD67">
        <f t="shared" si="106"/>
        <v>3.1210614417468245</v>
      </c>
      <c r="BE67">
        <f t="shared" si="107"/>
        <v>36.509679018975255</v>
      </c>
      <c r="BF67">
        <f t="shared" si="108"/>
        <v>0.98500163032149046</v>
      </c>
      <c r="BG67">
        <f t="shared" si="109"/>
        <v>102.96126498744719</v>
      </c>
      <c r="BH67">
        <f t="shared" si="110"/>
        <v>371.6960260191741</v>
      </c>
      <c r="BI67">
        <f t="shared" si="111"/>
        <v>4.2812438710939614E-2</v>
      </c>
    </row>
    <row r="68" spans="1:61" x14ac:dyDescent="0.2">
      <c r="A68" s="1">
        <v>62</v>
      </c>
      <c r="B68" s="1" t="s">
        <v>144</v>
      </c>
      <c r="C68" s="1" t="s">
        <v>74</v>
      </c>
      <c r="D68" s="1">
        <v>0</v>
      </c>
      <c r="E68" s="1" t="s">
        <v>75</v>
      </c>
      <c r="F68" s="1" t="s">
        <v>93</v>
      </c>
      <c r="G68" s="1">
        <v>0</v>
      </c>
      <c r="H68" s="1">
        <v>9102.5</v>
      </c>
      <c r="I68" s="1">
        <v>0</v>
      </c>
      <c r="J68">
        <f t="shared" si="84"/>
        <v>10.514968491052176</v>
      </c>
      <c r="K68">
        <f t="shared" si="85"/>
        <v>1.3776279297834011</v>
      </c>
      <c r="L68">
        <f t="shared" si="86"/>
        <v>377.17901727892922</v>
      </c>
      <c r="M68">
        <f t="shared" si="87"/>
        <v>6.9942922819945395</v>
      </c>
      <c r="N68">
        <f t="shared" si="88"/>
        <v>0.62745597165240574</v>
      </c>
      <c r="O68">
        <f t="shared" si="89"/>
        <v>17.504367828369141</v>
      </c>
      <c r="P68" s="1">
        <v>1.5</v>
      </c>
      <c r="Q68">
        <f t="shared" si="90"/>
        <v>2.4080436080694199</v>
      </c>
      <c r="R68" s="1">
        <v>1</v>
      </c>
      <c r="S68">
        <f t="shared" si="91"/>
        <v>4.8160872161388397</v>
      </c>
      <c r="T68" s="1">
        <v>23.665847778320312</v>
      </c>
      <c r="U68" s="1">
        <v>17.504367828369141</v>
      </c>
      <c r="V68" s="1">
        <v>23.565771102905273</v>
      </c>
      <c r="W68" s="1">
        <v>400.27615356445312</v>
      </c>
      <c r="X68" s="1">
        <v>396.29342651367188</v>
      </c>
      <c r="Y68" s="1">
        <v>12.046060562133789</v>
      </c>
      <c r="Z68" s="1">
        <v>14.113021850585938</v>
      </c>
      <c r="AA68" s="1">
        <v>40.131298065185547</v>
      </c>
      <c r="AB68" s="1">
        <v>47.017353057861328</v>
      </c>
      <c r="AC68" s="1">
        <v>500.4144287109375</v>
      </c>
      <c r="AD68" s="1">
        <v>542.3450927734375</v>
      </c>
      <c r="AE68" s="1">
        <v>567.64752197265625</v>
      </c>
      <c r="AF68" s="1">
        <v>97.791908264160156</v>
      </c>
      <c r="AG68" s="1">
        <v>16.081808090209961</v>
      </c>
      <c r="AH68" s="1">
        <v>-0.19391357898712158</v>
      </c>
      <c r="AI68" s="1">
        <v>1</v>
      </c>
      <c r="AJ68" s="1">
        <v>-0.21956524252891541</v>
      </c>
      <c r="AK68" s="1">
        <v>2.737391471862793</v>
      </c>
      <c r="AL68" s="1">
        <v>1</v>
      </c>
      <c r="AM68" s="1">
        <v>0</v>
      </c>
      <c r="AN68" s="1">
        <v>0.18999999761581421</v>
      </c>
      <c r="AO68" s="1">
        <v>111115</v>
      </c>
      <c r="AP68">
        <f t="shared" si="92"/>
        <v>3.3360961914062495</v>
      </c>
      <c r="AQ68">
        <f t="shared" si="93"/>
        <v>6.9942922819945397E-3</v>
      </c>
      <c r="AR68">
        <f t="shared" si="94"/>
        <v>290.65436782836912</v>
      </c>
      <c r="AS68">
        <f t="shared" si="95"/>
        <v>296.81584777832029</v>
      </c>
      <c r="AT68">
        <f t="shared" si="96"/>
        <v>103.04556633390166</v>
      </c>
      <c r="AU68">
        <f t="shared" si="97"/>
        <v>-1.0279191624053692</v>
      </c>
      <c r="AV68">
        <f t="shared" si="98"/>
        <v>2.0075953097949935</v>
      </c>
      <c r="AW68">
        <f t="shared" si="99"/>
        <v>20.529257946086719</v>
      </c>
      <c r="AX68">
        <f t="shared" si="100"/>
        <v>6.416236095500782</v>
      </c>
      <c r="AY68">
        <f t="shared" si="101"/>
        <v>20.585107803344727</v>
      </c>
      <c r="AZ68">
        <f t="shared" si="102"/>
        <v>2.433000058363608</v>
      </c>
      <c r="BA68">
        <f t="shared" si="103"/>
        <v>1.0712110752451691</v>
      </c>
      <c r="BB68">
        <f t="shared" si="104"/>
        <v>1.3801393381425877</v>
      </c>
      <c r="BC68">
        <f t="shared" si="105"/>
        <v>1.0528607202210203</v>
      </c>
      <c r="BD68">
        <f t="shared" si="106"/>
        <v>0.69162036350045719</v>
      </c>
      <c r="BE68">
        <f t="shared" si="107"/>
        <v>36.885055856907123</v>
      </c>
      <c r="BF68">
        <f t="shared" si="108"/>
        <v>0.95176702928711532</v>
      </c>
      <c r="BG68">
        <f t="shared" si="109"/>
        <v>75.269176022877602</v>
      </c>
      <c r="BH68">
        <f t="shared" si="110"/>
        <v>393.34597003585895</v>
      </c>
      <c r="BI68">
        <f t="shared" si="111"/>
        <v>2.012104036952167E-2</v>
      </c>
    </row>
    <row r="69" spans="1:61" x14ac:dyDescent="0.2">
      <c r="A69" s="1">
        <v>63</v>
      </c>
      <c r="B69" s="1" t="s">
        <v>145</v>
      </c>
      <c r="C69" s="1" t="s">
        <v>74</v>
      </c>
      <c r="D69" s="1">
        <v>0</v>
      </c>
      <c r="E69" s="1" t="s">
        <v>78</v>
      </c>
      <c r="F69" s="1" t="s">
        <v>93</v>
      </c>
      <c r="G69" s="1">
        <v>0</v>
      </c>
      <c r="H69" s="1">
        <v>9176.5</v>
      </c>
      <c r="I69" s="1">
        <v>0</v>
      </c>
      <c r="J69">
        <f t="shared" si="84"/>
        <v>8.2334200111819413</v>
      </c>
      <c r="K69">
        <f t="shared" si="85"/>
        <v>0.74006950400857852</v>
      </c>
      <c r="L69">
        <f t="shared" si="86"/>
        <v>371.95697168292151</v>
      </c>
      <c r="M69">
        <f t="shared" si="87"/>
        <v>4.2446867762374652</v>
      </c>
      <c r="N69">
        <f t="shared" si="88"/>
        <v>0.64015954187105972</v>
      </c>
      <c r="O69">
        <f t="shared" si="89"/>
        <v>17.275920867919922</v>
      </c>
      <c r="P69" s="1">
        <v>2</v>
      </c>
      <c r="Q69">
        <f t="shared" si="90"/>
        <v>2.2982609868049622</v>
      </c>
      <c r="R69" s="1">
        <v>1</v>
      </c>
      <c r="S69">
        <f t="shared" si="91"/>
        <v>4.5965219736099243</v>
      </c>
      <c r="T69" s="1">
        <v>23.742311477661133</v>
      </c>
      <c r="U69" s="1">
        <v>17.275920867919922</v>
      </c>
      <c r="V69" s="1">
        <v>23.633754730224609</v>
      </c>
      <c r="W69" s="1">
        <v>400.18447875976562</v>
      </c>
      <c r="X69" s="1">
        <v>396.221923828125</v>
      </c>
      <c r="Y69" s="1">
        <v>12.015568733215332</v>
      </c>
      <c r="Z69" s="1">
        <v>13.688703536987305</v>
      </c>
      <c r="AA69" s="1">
        <v>39.846519470214844</v>
      </c>
      <c r="AB69" s="1">
        <v>45.395038604736328</v>
      </c>
      <c r="AC69" s="1">
        <v>500.44772338867188</v>
      </c>
      <c r="AD69" s="1">
        <v>1319.28271484375</v>
      </c>
      <c r="AE69" s="1">
        <v>1450.1715087890625</v>
      </c>
      <c r="AF69" s="1">
        <v>97.793510437011719</v>
      </c>
      <c r="AG69" s="1">
        <v>16.081808090209961</v>
      </c>
      <c r="AH69" s="1">
        <v>-0.19391357898712158</v>
      </c>
      <c r="AI69" s="1">
        <v>0.66666668653488159</v>
      </c>
      <c r="AJ69" s="1">
        <v>-0.21956524252891541</v>
      </c>
      <c r="AK69" s="1">
        <v>2.737391471862793</v>
      </c>
      <c r="AL69" s="1">
        <v>1</v>
      </c>
      <c r="AM69" s="1">
        <v>0</v>
      </c>
      <c r="AN69" s="1">
        <v>0.18999999761581421</v>
      </c>
      <c r="AO69" s="1">
        <v>111115</v>
      </c>
      <c r="AP69">
        <f t="shared" si="92"/>
        <v>2.5022386169433593</v>
      </c>
      <c r="AQ69">
        <f t="shared" si="93"/>
        <v>4.244686776237465E-3</v>
      </c>
      <c r="AR69">
        <f t="shared" si="94"/>
        <v>290.4259208679199</v>
      </c>
      <c r="AS69">
        <f t="shared" si="95"/>
        <v>296.89231147766111</v>
      </c>
      <c r="AT69">
        <f t="shared" si="96"/>
        <v>250.6637126748974</v>
      </c>
      <c r="AU69">
        <f t="shared" si="97"/>
        <v>1.0416502584817475</v>
      </c>
      <c r="AV69">
        <f t="shared" si="98"/>
        <v>1.978825914084587</v>
      </c>
      <c r="AW69">
        <f t="shared" si="99"/>
        <v>20.234736489586783</v>
      </c>
      <c r="AX69">
        <f t="shared" si="100"/>
        <v>6.5460329525994787</v>
      </c>
      <c r="AY69">
        <f t="shared" si="101"/>
        <v>20.509116172790527</v>
      </c>
      <c r="AZ69">
        <f t="shared" si="102"/>
        <v>2.4216253272647426</v>
      </c>
      <c r="BA69">
        <f t="shared" si="103"/>
        <v>0.63743791358975932</v>
      </c>
      <c r="BB69">
        <f t="shared" si="104"/>
        <v>1.3386663722135272</v>
      </c>
      <c r="BC69">
        <f t="shared" si="105"/>
        <v>1.0829589550512153</v>
      </c>
      <c r="BD69">
        <f t="shared" si="106"/>
        <v>0.40650232285382604</v>
      </c>
      <c r="BE69">
        <f t="shared" si="107"/>
        <v>36.374977992393056</v>
      </c>
      <c r="BF69">
        <f t="shared" si="108"/>
        <v>0.93875918851040341</v>
      </c>
      <c r="BG69">
        <f t="shared" si="109"/>
        <v>71.655057090795381</v>
      </c>
      <c r="BH69">
        <f t="shared" si="110"/>
        <v>393.8037656905351</v>
      </c>
      <c r="BI69">
        <f t="shared" si="111"/>
        <v>1.4981222434966641E-2</v>
      </c>
    </row>
    <row r="70" spans="1:61" x14ac:dyDescent="0.2">
      <c r="A70" s="1">
        <v>64</v>
      </c>
      <c r="B70" s="1" t="s">
        <v>146</v>
      </c>
      <c r="C70" s="1" t="s">
        <v>74</v>
      </c>
      <c r="D70" s="1">
        <v>0</v>
      </c>
      <c r="E70" s="1" t="s">
        <v>80</v>
      </c>
      <c r="F70" s="1" t="s">
        <v>93</v>
      </c>
      <c r="G70" s="1">
        <v>0</v>
      </c>
      <c r="H70" s="1">
        <v>9268.5</v>
      </c>
      <c r="I70" s="1">
        <v>0</v>
      </c>
      <c r="J70">
        <f t="shared" si="84"/>
        <v>1.537926785201394</v>
      </c>
      <c r="K70">
        <f t="shared" si="85"/>
        <v>-0.18190078776767846</v>
      </c>
      <c r="L70">
        <f t="shared" si="86"/>
        <v>406.01819453462747</v>
      </c>
      <c r="M70">
        <f t="shared" si="87"/>
        <v>-1.9736578559827531</v>
      </c>
      <c r="N70">
        <f t="shared" si="88"/>
        <v>0.99849659244196665</v>
      </c>
      <c r="O70">
        <f t="shared" si="89"/>
        <v>17.874944686889648</v>
      </c>
      <c r="P70" s="1">
        <v>3</v>
      </c>
      <c r="Q70">
        <f t="shared" si="90"/>
        <v>2.0786957442760468</v>
      </c>
      <c r="R70" s="1">
        <v>1</v>
      </c>
      <c r="S70">
        <f t="shared" si="91"/>
        <v>4.1573914885520935</v>
      </c>
      <c r="T70" s="1">
        <v>23.685317993164062</v>
      </c>
      <c r="U70" s="1">
        <v>17.874944686889648</v>
      </c>
      <c r="V70" s="1">
        <v>23.625961303710938</v>
      </c>
      <c r="W70" s="1">
        <v>400.17837524414062</v>
      </c>
      <c r="X70" s="1">
        <v>399.7293701171875</v>
      </c>
      <c r="Y70" s="1">
        <v>11.974384307861328</v>
      </c>
      <c r="Z70" s="1">
        <v>10.804009437561035</v>
      </c>
      <c r="AA70" s="1">
        <v>39.845893859863281</v>
      </c>
      <c r="AB70" s="1">
        <v>35.951362609863281</v>
      </c>
      <c r="AC70" s="1">
        <v>500.438232421875</v>
      </c>
      <c r="AD70" s="1">
        <v>171.02989196777344</v>
      </c>
      <c r="AE70" s="1">
        <v>869.28338623046875</v>
      </c>
      <c r="AF70" s="1">
        <v>97.792221069335938</v>
      </c>
      <c r="AG70" s="1">
        <v>16.081808090209961</v>
      </c>
      <c r="AH70" s="1">
        <v>-0.19391357898712158</v>
      </c>
      <c r="AI70" s="1">
        <v>1</v>
      </c>
      <c r="AJ70" s="1">
        <v>-0.21956524252891541</v>
      </c>
      <c r="AK70" s="1">
        <v>2.737391471862793</v>
      </c>
      <c r="AL70" s="1">
        <v>1</v>
      </c>
      <c r="AM70" s="1">
        <v>0</v>
      </c>
      <c r="AN70" s="1">
        <v>0.18999999761581421</v>
      </c>
      <c r="AO70" s="1">
        <v>111115</v>
      </c>
      <c r="AP70">
        <f t="shared" si="92"/>
        <v>1.6681274414062499</v>
      </c>
      <c r="AQ70">
        <f t="shared" si="93"/>
        <v>-1.9736578559827532E-3</v>
      </c>
      <c r="AR70">
        <f t="shared" si="94"/>
        <v>291.02494468688963</v>
      </c>
      <c r="AS70">
        <f t="shared" si="95"/>
        <v>296.83531799316404</v>
      </c>
      <c r="AT70">
        <f t="shared" si="96"/>
        <v>32.495679066109915</v>
      </c>
      <c r="AU70">
        <f t="shared" si="97"/>
        <v>1.5589298720006575</v>
      </c>
      <c r="AV70">
        <f t="shared" si="98"/>
        <v>2.0550446717951272</v>
      </c>
      <c r="AW70">
        <f t="shared" si="99"/>
        <v>21.014398173225601</v>
      </c>
      <c r="AX70">
        <f t="shared" si="100"/>
        <v>10.210388735664566</v>
      </c>
      <c r="AY70">
        <f t="shared" si="101"/>
        <v>20.780131340026855</v>
      </c>
      <c r="AZ70">
        <f t="shared" si="102"/>
        <v>2.4624064074874759</v>
      </c>
      <c r="BA70">
        <f t="shared" si="103"/>
        <v>-0.19022375946623463</v>
      </c>
      <c r="BB70">
        <f t="shared" si="104"/>
        <v>1.0565480793531605</v>
      </c>
      <c r="BC70">
        <f t="shared" si="105"/>
        <v>1.4058583281343153</v>
      </c>
      <c r="BD70">
        <f t="shared" si="106"/>
        <v>-0.11811297794934413</v>
      </c>
      <c r="BE70">
        <f t="shared" si="107"/>
        <v>39.705421038102934</v>
      </c>
      <c r="BF70">
        <f t="shared" si="108"/>
        <v>1.0157327053941427</v>
      </c>
      <c r="BG70">
        <f t="shared" si="109"/>
        <v>48.367835601399953</v>
      </c>
      <c r="BH70">
        <f t="shared" si="110"/>
        <v>399.2299701531141</v>
      </c>
      <c r="BI70">
        <f t="shared" si="111"/>
        <v>1.8632416270021439E-3</v>
      </c>
    </row>
    <row r="71" spans="1:61" x14ac:dyDescent="0.2">
      <c r="A71" s="1">
        <v>65</v>
      </c>
      <c r="B71" s="1" t="s">
        <v>147</v>
      </c>
      <c r="C71" s="1" t="s">
        <v>74</v>
      </c>
      <c r="D71" s="1">
        <v>0</v>
      </c>
      <c r="E71" s="1" t="s">
        <v>75</v>
      </c>
      <c r="F71" s="1" t="s">
        <v>93</v>
      </c>
      <c r="G71" s="1">
        <v>0</v>
      </c>
      <c r="H71" s="1">
        <v>9474</v>
      </c>
      <c r="I71" s="1">
        <v>0</v>
      </c>
      <c r="J71">
        <f t="shared" si="84"/>
        <v>12.879927554184325</v>
      </c>
      <c r="K71">
        <f t="shared" si="85"/>
        <v>1.2993466504136797</v>
      </c>
      <c r="L71">
        <f t="shared" si="86"/>
        <v>372.0190266422133</v>
      </c>
      <c r="M71">
        <f t="shared" si="87"/>
        <v>6.930394907727603</v>
      </c>
      <c r="N71">
        <f t="shared" si="88"/>
        <v>0.65087247673516369</v>
      </c>
      <c r="O71">
        <f t="shared" si="89"/>
        <v>17.562868118286133</v>
      </c>
      <c r="P71" s="1">
        <v>1.5</v>
      </c>
      <c r="Q71">
        <f t="shared" si="90"/>
        <v>2.4080436080694199</v>
      </c>
      <c r="R71" s="1">
        <v>1</v>
      </c>
      <c r="S71">
        <f t="shared" si="91"/>
        <v>4.8160872161388397</v>
      </c>
      <c r="T71" s="1">
        <v>23.719516754150391</v>
      </c>
      <c r="U71" s="1">
        <v>17.562868118286133</v>
      </c>
      <c r="V71" s="1">
        <v>23.616600036621094</v>
      </c>
      <c r="W71" s="1">
        <v>400.25732421875</v>
      </c>
      <c r="X71" s="1">
        <v>395.57504272460938</v>
      </c>
      <c r="Y71" s="1">
        <v>11.901325225830078</v>
      </c>
      <c r="Z71" s="1">
        <v>13.949627876281738</v>
      </c>
      <c r="AA71" s="1">
        <v>39.520858764648438</v>
      </c>
      <c r="AB71" s="1">
        <v>46.322677612304688</v>
      </c>
      <c r="AC71" s="1">
        <v>500.44253540039062</v>
      </c>
      <c r="AD71" s="1">
        <v>917.496826171875</v>
      </c>
      <c r="AE71" s="1">
        <v>768.6239013671875</v>
      </c>
      <c r="AF71" s="1">
        <v>97.791053771972656</v>
      </c>
      <c r="AG71" s="1">
        <v>16.081808090209961</v>
      </c>
      <c r="AH71" s="1">
        <v>-0.19391357898712158</v>
      </c>
      <c r="AI71" s="1">
        <v>1</v>
      </c>
      <c r="AJ71" s="1">
        <v>-0.21956524252891541</v>
      </c>
      <c r="AK71" s="1">
        <v>2.737391471862793</v>
      </c>
      <c r="AL71" s="1">
        <v>1</v>
      </c>
      <c r="AM71" s="1">
        <v>0</v>
      </c>
      <c r="AN71" s="1">
        <v>0.18999999761581421</v>
      </c>
      <c r="AO71" s="1">
        <v>111115</v>
      </c>
      <c r="AP71">
        <f t="shared" si="92"/>
        <v>3.3362835693359369</v>
      </c>
      <c r="AQ71">
        <f t="shared" si="93"/>
        <v>6.9303949077276026E-3</v>
      </c>
      <c r="AR71">
        <f t="shared" si="94"/>
        <v>290.71286811828611</v>
      </c>
      <c r="AS71">
        <f t="shared" si="95"/>
        <v>296.86951675415037</v>
      </c>
      <c r="AT71">
        <f t="shared" si="96"/>
        <v>174.32439478517335</v>
      </c>
      <c r="AU71">
        <f t="shared" si="97"/>
        <v>-0.47650097022830684</v>
      </c>
      <c r="AV71">
        <f t="shared" si="98"/>
        <v>2.0150212864836399</v>
      </c>
      <c r="AW71">
        <f t="shared" si="99"/>
        <v>20.605374507797293</v>
      </c>
      <c r="AX71">
        <f t="shared" si="100"/>
        <v>6.6557466315155551</v>
      </c>
      <c r="AY71">
        <f t="shared" si="101"/>
        <v>20.641192436218262</v>
      </c>
      <c r="AZ71">
        <f t="shared" si="102"/>
        <v>2.4414250210103448</v>
      </c>
      <c r="BA71">
        <f t="shared" si="103"/>
        <v>1.0232743790454664</v>
      </c>
      <c r="BB71">
        <f t="shared" si="104"/>
        <v>1.3641488097484762</v>
      </c>
      <c r="BC71">
        <f t="shared" si="105"/>
        <v>1.0772762112618686</v>
      </c>
      <c r="BD71">
        <f t="shared" si="106"/>
        <v>0.65969527761395874</v>
      </c>
      <c r="BE71">
        <f t="shared" si="107"/>
        <v>36.380132638565605</v>
      </c>
      <c r="BF71">
        <f t="shared" si="108"/>
        <v>0.94045120763901369</v>
      </c>
      <c r="BG71">
        <f t="shared" si="109"/>
        <v>74.114745530519968</v>
      </c>
      <c r="BH71">
        <f t="shared" si="110"/>
        <v>391.96466329877973</v>
      </c>
      <c r="BI71">
        <f t="shared" si="111"/>
        <v>2.4354046232026132E-2</v>
      </c>
    </row>
    <row r="72" spans="1:61" x14ac:dyDescent="0.2">
      <c r="A72" s="1">
        <v>66</v>
      </c>
      <c r="B72" s="1" t="s">
        <v>148</v>
      </c>
      <c r="C72" s="1" t="s">
        <v>74</v>
      </c>
      <c r="D72" s="1">
        <v>0</v>
      </c>
      <c r="E72" s="1" t="s">
        <v>78</v>
      </c>
      <c r="F72" s="1" t="s">
        <v>93</v>
      </c>
      <c r="G72" s="1">
        <v>0</v>
      </c>
      <c r="H72" s="1">
        <v>9611.5</v>
      </c>
      <c r="I72" s="1">
        <v>0</v>
      </c>
      <c r="J72">
        <f t="shared" si="84"/>
        <v>17.260720185934101</v>
      </c>
      <c r="K72">
        <f t="shared" si="85"/>
        <v>0.8762459455119147</v>
      </c>
      <c r="L72">
        <f t="shared" si="86"/>
        <v>351.83260846571255</v>
      </c>
      <c r="M72">
        <f t="shared" si="87"/>
        <v>4.9859716570330477</v>
      </c>
      <c r="N72">
        <f t="shared" si="88"/>
        <v>0.65118713214416557</v>
      </c>
      <c r="O72">
        <f t="shared" si="89"/>
        <v>17.473247528076172</v>
      </c>
      <c r="P72" s="1">
        <v>2</v>
      </c>
      <c r="Q72">
        <f t="shared" si="90"/>
        <v>2.2982609868049622</v>
      </c>
      <c r="R72" s="1">
        <v>1</v>
      </c>
      <c r="S72">
        <f t="shared" si="91"/>
        <v>4.5965219736099243</v>
      </c>
      <c r="T72" s="1">
        <v>23.919399261474609</v>
      </c>
      <c r="U72" s="1">
        <v>17.473247528076172</v>
      </c>
      <c r="V72" s="1">
        <v>23.800165176391602</v>
      </c>
      <c r="W72" s="1">
        <v>400.11605834960938</v>
      </c>
      <c r="X72" s="1">
        <v>392.435791015625</v>
      </c>
      <c r="Y72" s="1">
        <v>11.864385604858398</v>
      </c>
      <c r="Z72" s="1">
        <v>13.82948112487793</v>
      </c>
      <c r="AA72" s="1">
        <v>38.929286956787109</v>
      </c>
      <c r="AB72" s="1">
        <v>45.377140045166016</v>
      </c>
      <c r="AC72" s="1">
        <v>500.435546875</v>
      </c>
      <c r="AD72" s="1">
        <v>1281.5645751953125</v>
      </c>
      <c r="AE72" s="1">
        <v>1355.3778076171875</v>
      </c>
      <c r="AF72" s="1">
        <v>97.795974731445312</v>
      </c>
      <c r="AG72" s="1">
        <v>16.081808090209961</v>
      </c>
      <c r="AH72" s="1">
        <v>-0.19391357898712158</v>
      </c>
      <c r="AI72" s="1">
        <v>0.66666668653488159</v>
      </c>
      <c r="AJ72" s="1">
        <v>-0.21956524252891541</v>
      </c>
      <c r="AK72" s="1">
        <v>2.737391471862793</v>
      </c>
      <c r="AL72" s="1">
        <v>1</v>
      </c>
      <c r="AM72" s="1">
        <v>0</v>
      </c>
      <c r="AN72" s="1">
        <v>0.18999999761581421</v>
      </c>
      <c r="AO72" s="1">
        <v>111115</v>
      </c>
      <c r="AP72">
        <f t="shared" si="92"/>
        <v>2.5021777343749996</v>
      </c>
      <c r="AQ72">
        <f t="shared" si="93"/>
        <v>4.9859716570330474E-3</v>
      </c>
      <c r="AR72">
        <f t="shared" si="94"/>
        <v>290.62324752807615</v>
      </c>
      <c r="AS72">
        <f t="shared" si="95"/>
        <v>297.06939926147459</v>
      </c>
      <c r="AT72">
        <f t="shared" si="96"/>
        <v>243.49726623162132</v>
      </c>
      <c r="AU72">
        <f t="shared" si="97"/>
        <v>0.73113513039705091</v>
      </c>
      <c r="AV72">
        <f t="shared" si="98"/>
        <v>2.0036547187817275</v>
      </c>
      <c r="AW72">
        <f t="shared" si="99"/>
        <v>20.488110316236487</v>
      </c>
      <c r="AX72">
        <f t="shared" si="100"/>
        <v>6.6586291913585569</v>
      </c>
      <c r="AY72">
        <f t="shared" si="101"/>
        <v>20.696323394775391</v>
      </c>
      <c r="AZ72">
        <f t="shared" si="102"/>
        <v>2.4497316192619207</v>
      </c>
      <c r="BA72">
        <f t="shared" si="103"/>
        <v>0.73595003522064262</v>
      </c>
      <c r="BB72">
        <f t="shared" si="104"/>
        <v>1.3524675866375619</v>
      </c>
      <c r="BC72">
        <f t="shared" si="105"/>
        <v>1.0972640326243588</v>
      </c>
      <c r="BD72">
        <f t="shared" si="106"/>
        <v>0.47080473888850322</v>
      </c>
      <c r="BE72">
        <f t="shared" si="107"/>
        <v>34.407812887211314</v>
      </c>
      <c r="BF72">
        <f t="shared" si="108"/>
        <v>0.89653547540903111</v>
      </c>
      <c r="BG72">
        <f t="shared" si="109"/>
        <v>72.227058455129296</v>
      </c>
      <c r="BH72">
        <f t="shared" si="110"/>
        <v>387.36631187796507</v>
      </c>
      <c r="BI72">
        <f t="shared" si="111"/>
        <v>3.2183775605139534E-2</v>
      </c>
    </row>
    <row r="73" spans="1:61" x14ac:dyDescent="0.2">
      <c r="A73" s="1">
        <v>67</v>
      </c>
      <c r="B73" s="1" t="s">
        <v>149</v>
      </c>
      <c r="C73" s="1" t="s">
        <v>74</v>
      </c>
      <c r="D73" s="1">
        <v>0</v>
      </c>
      <c r="E73" s="1" t="s">
        <v>150</v>
      </c>
      <c r="F73" s="1" t="s">
        <v>93</v>
      </c>
      <c r="G73" s="1">
        <v>0</v>
      </c>
      <c r="H73" s="1">
        <v>9683</v>
      </c>
      <c r="I73" s="1">
        <v>0</v>
      </c>
      <c r="J73">
        <f t="shared" si="84"/>
        <v>12.460303198155366</v>
      </c>
      <c r="K73">
        <f t="shared" si="85"/>
        <v>0.23098356045304891</v>
      </c>
      <c r="L73">
        <f t="shared" si="86"/>
        <v>299.767349323362</v>
      </c>
      <c r="M73">
        <f t="shared" si="87"/>
        <v>1.9645456699566677</v>
      </c>
      <c r="N73">
        <f t="shared" si="88"/>
        <v>0.85873541993798796</v>
      </c>
      <c r="O73">
        <f t="shared" si="89"/>
        <v>18.161453247070312</v>
      </c>
      <c r="P73" s="1">
        <v>2</v>
      </c>
      <c r="Q73">
        <f t="shared" si="90"/>
        <v>2.2982609868049622</v>
      </c>
      <c r="R73" s="1">
        <v>1</v>
      </c>
      <c r="S73">
        <f t="shared" si="91"/>
        <v>4.5965219736099243</v>
      </c>
      <c r="T73" s="1">
        <v>23.874696731567383</v>
      </c>
      <c r="U73" s="1">
        <v>18.161453247070312</v>
      </c>
      <c r="V73" s="1">
        <v>23.791372299194336</v>
      </c>
      <c r="W73" s="1">
        <v>400.01040649414062</v>
      </c>
      <c r="X73" s="1">
        <v>394.72113037109375</v>
      </c>
      <c r="Y73" s="1">
        <v>11.83915901184082</v>
      </c>
      <c r="Z73" s="1">
        <v>12.614328384399414</v>
      </c>
      <c r="AA73" s="1">
        <v>38.952163696289062</v>
      </c>
      <c r="AB73" s="1">
        <v>41.502555847167969</v>
      </c>
      <c r="AC73" s="1">
        <v>500.47494506835938</v>
      </c>
      <c r="AD73" s="1">
        <v>514.3670654296875</v>
      </c>
      <c r="AE73" s="1">
        <v>254.26097106933594</v>
      </c>
      <c r="AF73" s="1">
        <v>97.798774719238281</v>
      </c>
      <c r="AG73" s="1">
        <v>16.081808090209961</v>
      </c>
      <c r="AH73" s="1">
        <v>-0.19391357898712158</v>
      </c>
      <c r="AI73" s="1">
        <v>0.66666668653488159</v>
      </c>
      <c r="AJ73" s="1">
        <v>-0.21956524252891541</v>
      </c>
      <c r="AK73" s="1">
        <v>2.737391471862793</v>
      </c>
      <c r="AL73" s="1">
        <v>1</v>
      </c>
      <c r="AM73" s="1">
        <v>0</v>
      </c>
      <c r="AN73" s="1">
        <v>0.18999999761581421</v>
      </c>
      <c r="AO73" s="1">
        <v>111115</v>
      </c>
      <c r="AP73">
        <f t="shared" si="92"/>
        <v>2.5023747253417969</v>
      </c>
      <c r="AQ73">
        <f t="shared" si="93"/>
        <v>1.9645456699566677E-3</v>
      </c>
      <c r="AR73">
        <f t="shared" si="94"/>
        <v>291.31145324707029</v>
      </c>
      <c r="AS73">
        <f t="shared" si="95"/>
        <v>297.02469673156736</v>
      </c>
      <c r="AT73">
        <f t="shared" si="96"/>
        <v>97.729741205293976</v>
      </c>
      <c r="AU73">
        <f t="shared" si="97"/>
        <v>0.57282235440662743</v>
      </c>
      <c r="AV73">
        <f t="shared" si="98"/>
        <v>2.0924012798383593</v>
      </c>
      <c r="AW73">
        <f t="shared" si="99"/>
        <v>21.394964158244786</v>
      </c>
      <c r="AX73">
        <f t="shared" si="100"/>
        <v>8.780635773845372</v>
      </c>
      <c r="AY73">
        <f t="shared" si="101"/>
        <v>21.018074989318848</v>
      </c>
      <c r="AZ73">
        <f t="shared" si="102"/>
        <v>2.4987056560228242</v>
      </c>
      <c r="BA73">
        <f t="shared" si="103"/>
        <v>0.21993159897457837</v>
      </c>
      <c r="BB73">
        <f t="shared" si="104"/>
        <v>1.2336658599003714</v>
      </c>
      <c r="BC73">
        <f t="shared" si="105"/>
        <v>1.2650397961224529</v>
      </c>
      <c r="BD73">
        <f t="shared" si="106"/>
        <v>0.13840923679867079</v>
      </c>
      <c r="BE73">
        <f t="shared" si="107"/>
        <v>29.316879464658687</v>
      </c>
      <c r="BF73">
        <f t="shared" si="108"/>
        <v>0.75944084635534526</v>
      </c>
      <c r="BG73">
        <f t="shared" si="109"/>
        <v>60.247037898804855</v>
      </c>
      <c r="BH73">
        <f t="shared" si="110"/>
        <v>391.06153526547109</v>
      </c>
      <c r="BI73">
        <f t="shared" si="111"/>
        <v>1.919637426115707E-2</v>
      </c>
    </row>
    <row r="74" spans="1:61" x14ac:dyDescent="0.2">
      <c r="A74" s="1">
        <v>68</v>
      </c>
      <c r="B74" s="1" t="s">
        <v>151</v>
      </c>
      <c r="C74" s="1" t="s">
        <v>74</v>
      </c>
      <c r="D74" s="1">
        <v>0</v>
      </c>
      <c r="E74" s="1" t="s">
        <v>92</v>
      </c>
      <c r="F74" s="1" t="s">
        <v>102</v>
      </c>
      <c r="G74" s="1">
        <v>0</v>
      </c>
      <c r="H74" s="1">
        <v>9862</v>
      </c>
      <c r="I74" s="1">
        <v>0</v>
      </c>
      <c r="J74">
        <f t="shared" si="84"/>
        <v>22.431080373842669</v>
      </c>
      <c r="K74">
        <f t="shared" si="85"/>
        <v>1.0712345496904163</v>
      </c>
      <c r="L74">
        <f t="shared" si="86"/>
        <v>350.87805580558921</v>
      </c>
      <c r="M74">
        <f t="shared" si="87"/>
        <v>7.1834939224794603</v>
      </c>
      <c r="N74">
        <f t="shared" si="88"/>
        <v>0.78162359403973514</v>
      </c>
      <c r="O74">
        <f t="shared" si="89"/>
        <v>18.043413162231445</v>
      </c>
      <c r="P74" s="1">
        <v>1</v>
      </c>
      <c r="Q74">
        <f t="shared" si="90"/>
        <v>2.5178262293338776</v>
      </c>
      <c r="R74" s="1">
        <v>1</v>
      </c>
      <c r="S74">
        <f t="shared" si="91"/>
        <v>5.0356524586677551</v>
      </c>
      <c r="T74" s="1">
        <v>24.265205383300781</v>
      </c>
      <c r="U74" s="1">
        <v>18.043413162231445</v>
      </c>
      <c r="V74" s="1">
        <v>24.077051162719727</v>
      </c>
      <c r="W74" s="1">
        <v>400.2647705078125</v>
      </c>
      <c r="X74" s="1">
        <v>395.21539306640625</v>
      </c>
      <c r="Y74" s="1">
        <v>11.828277587890625</v>
      </c>
      <c r="Z74" s="1">
        <v>13.244645118713379</v>
      </c>
      <c r="AA74" s="1">
        <v>38.014720916748047</v>
      </c>
      <c r="AB74" s="1">
        <v>42.566764831542969</v>
      </c>
      <c r="AC74" s="1">
        <v>500.45986938476562</v>
      </c>
      <c r="AD74" s="1">
        <v>874.502685546875</v>
      </c>
      <c r="AE74" s="1">
        <v>1564.7928466796875</v>
      </c>
      <c r="AF74" s="1">
        <v>97.799179077148438</v>
      </c>
      <c r="AG74" s="1">
        <v>16.081808090209961</v>
      </c>
      <c r="AH74" s="1">
        <v>-0.19391357898712158</v>
      </c>
      <c r="AI74" s="1">
        <v>1</v>
      </c>
      <c r="AJ74" s="1">
        <v>-0.21956524252891541</v>
      </c>
      <c r="AK74" s="1">
        <v>2.737391471862793</v>
      </c>
      <c r="AL74" s="1">
        <v>1</v>
      </c>
      <c r="AM74" s="1">
        <v>0</v>
      </c>
      <c r="AN74" s="1">
        <v>0.18999999761581421</v>
      </c>
      <c r="AO74" s="1">
        <v>111115</v>
      </c>
      <c r="AP74">
        <f t="shared" si="92"/>
        <v>5.0045986938476563</v>
      </c>
      <c r="AQ74">
        <f t="shared" si="93"/>
        <v>7.18349392247946E-3</v>
      </c>
      <c r="AR74">
        <f t="shared" si="94"/>
        <v>291.19341316223142</v>
      </c>
      <c r="AS74">
        <f t="shared" si="95"/>
        <v>297.41520538330076</v>
      </c>
      <c r="AT74">
        <f t="shared" si="96"/>
        <v>166.15550816892937</v>
      </c>
      <c r="AU74">
        <f t="shared" si="97"/>
        <v>-0.58751163192066591</v>
      </c>
      <c r="AV74">
        <f t="shared" si="98"/>
        <v>2.0769390138180648</v>
      </c>
      <c r="AW74">
        <f t="shared" si="99"/>
        <v>21.236773492543129</v>
      </c>
      <c r="AX74">
        <f t="shared" si="100"/>
        <v>7.9921283738297504</v>
      </c>
      <c r="AY74">
        <f t="shared" si="101"/>
        <v>21.154309272766113</v>
      </c>
      <c r="AZ74">
        <f t="shared" si="102"/>
        <v>2.5196989889694899</v>
      </c>
      <c r="BA74">
        <f t="shared" si="103"/>
        <v>0.88332482434592463</v>
      </c>
      <c r="BB74">
        <f t="shared" si="104"/>
        <v>1.2953154197783296</v>
      </c>
      <c r="BC74">
        <f t="shared" si="105"/>
        <v>1.2243835691911602</v>
      </c>
      <c r="BD74">
        <f t="shared" si="106"/>
        <v>0.56635920880664081</v>
      </c>
      <c r="BE74">
        <f t="shared" si="107"/>
        <v>34.315585813972504</v>
      </c>
      <c r="BF74">
        <f t="shared" si="108"/>
        <v>0.88781475104800067</v>
      </c>
      <c r="BG74">
        <f t="shared" si="109"/>
        <v>68.423599448957532</v>
      </c>
      <c r="BH74">
        <f t="shared" si="110"/>
        <v>389.20188066592993</v>
      </c>
      <c r="BI74">
        <f t="shared" si="111"/>
        <v>3.9434939422211747E-2</v>
      </c>
    </row>
    <row r="75" spans="1:61" x14ac:dyDescent="0.2">
      <c r="A75" s="1">
        <v>69</v>
      </c>
      <c r="B75" s="1" t="s">
        <v>152</v>
      </c>
      <c r="C75" s="1" t="s">
        <v>74</v>
      </c>
      <c r="D75" s="1">
        <v>0</v>
      </c>
      <c r="E75" s="1" t="s">
        <v>75</v>
      </c>
      <c r="F75" s="1" t="s">
        <v>102</v>
      </c>
      <c r="G75" s="1">
        <v>0</v>
      </c>
      <c r="H75" s="1">
        <v>10003.5</v>
      </c>
      <c r="I75" s="1">
        <v>0</v>
      </c>
      <c r="J75">
        <f>(W75-X75*(1000-Y75)/(1000-Z75))*AP75</f>
        <v>21.676656309124514</v>
      </c>
      <c r="K75">
        <f>IF(BA75&lt;&gt;0,1/(1/BA75-1/S75),0)</f>
        <v>0.76916690545919031</v>
      </c>
      <c r="L75">
        <f>((BD75-AQ75/2)*X75-J75)/(BD75+AQ75/2)</f>
        <v>336.78768147932283</v>
      </c>
      <c r="M75">
        <f>AQ75*1000</f>
        <v>5.5534203761292753</v>
      </c>
      <c r="N75">
        <f>(AV75-BB75)</f>
        <v>0.80444683557082786</v>
      </c>
      <c r="O75">
        <f>(U75+AU75*I75)</f>
        <v>18.390249252319336</v>
      </c>
      <c r="P75" s="1">
        <v>1.5</v>
      </c>
      <c r="Q75">
        <f>(P75*AJ75+AK75)</f>
        <v>2.4080436080694199</v>
      </c>
      <c r="R75" s="1">
        <v>1</v>
      </c>
      <c r="S75">
        <f>Q75*(R75+1)*(R75+1)/(R75*R75+1)</f>
        <v>4.8160872161388397</v>
      </c>
      <c r="T75" s="1">
        <v>24.560714721679688</v>
      </c>
      <c r="U75" s="1">
        <v>18.390249252319336</v>
      </c>
      <c r="V75" s="1">
        <v>24.401567459106445</v>
      </c>
      <c r="W75" s="1">
        <v>399.98696899414062</v>
      </c>
      <c r="X75" s="1">
        <v>392.83572387695312</v>
      </c>
      <c r="Y75" s="1">
        <v>11.837194442749023</v>
      </c>
      <c r="Z75" s="1">
        <v>13.479333877563477</v>
      </c>
      <c r="AA75" s="1">
        <v>37.374519348144531</v>
      </c>
      <c r="AB75" s="1">
        <v>42.559375762939453</v>
      </c>
      <c r="AC75" s="1">
        <v>500.43533325195312</v>
      </c>
      <c r="AD75" s="1">
        <v>918.25469970703125</v>
      </c>
      <c r="AE75" s="1">
        <v>1005.9268188476562</v>
      </c>
      <c r="AF75" s="1">
        <v>97.795082092285156</v>
      </c>
      <c r="AG75" s="1">
        <v>16.081808090209961</v>
      </c>
      <c r="AH75" s="1">
        <v>-0.19391357898712158</v>
      </c>
      <c r="AI75" s="1">
        <v>0.66666668653488159</v>
      </c>
      <c r="AJ75" s="1">
        <v>-0.21956524252891541</v>
      </c>
      <c r="AK75" s="1">
        <v>2.737391471862793</v>
      </c>
      <c r="AL75" s="1">
        <v>1</v>
      </c>
      <c r="AM75" s="1">
        <v>0</v>
      </c>
      <c r="AN75" s="1">
        <v>0.18999999761581421</v>
      </c>
      <c r="AO75" s="1">
        <v>111115</v>
      </c>
      <c r="AP75">
        <f>AC75*0.000001/(P75*0.0001)</f>
        <v>3.3362355550130203</v>
      </c>
      <c r="AQ75">
        <f>(Z75-Y75)/(1000-Z75)*AP75</f>
        <v>5.5534203761292752E-3</v>
      </c>
      <c r="AR75">
        <f>(U75+273.15)</f>
        <v>291.54024925231931</v>
      </c>
      <c r="AS75">
        <f>(T75+273.15)</f>
        <v>297.71071472167966</v>
      </c>
      <c r="AT75">
        <f>(AD75*AL75+AE75*AM75)*AN75</f>
        <v>174.46839075504613</v>
      </c>
      <c r="AU75">
        <f>((AT75+0.00000010773*(AS75^4-AR75^4))-AQ75*44100)/(Q75*51.4+0.00000043092*AR75^3)</f>
        <v>-1.8054052318823399E-2</v>
      </c>
      <c r="AV75">
        <f>0.61365*EXP(17.502*O75/(240.97+O75))</f>
        <v>2.1226593986764684</v>
      </c>
      <c r="AW75">
        <f>AV75*1000/AF75</f>
        <v>21.705175283491279</v>
      </c>
      <c r="AX75">
        <f>(AW75-Z75)</f>
        <v>8.2258414059278024</v>
      </c>
      <c r="AY75">
        <f>IF(I75,U75,(T75+U75)/2)</f>
        <v>21.475481986999512</v>
      </c>
      <c r="AZ75">
        <f>0.61365*EXP(17.502*AY75/(240.97+AY75))</f>
        <v>2.5698031942389066</v>
      </c>
      <c r="BA75">
        <f>IF(AX75&lt;&gt;0,(1000-(AW75+Z75)/2)/AX75*AQ75,0)</f>
        <v>0.66324196174608385</v>
      </c>
      <c r="BB75">
        <f>Z75*AF75/1000</f>
        <v>1.3182125631056405</v>
      </c>
      <c r="BC75">
        <f>(AZ75-BB75)</f>
        <v>1.2515906311332661</v>
      </c>
      <c r="BD75">
        <f>1/(1.6/K75+1.37/S75)</f>
        <v>0.42289807169482585</v>
      </c>
      <c r="BE75">
        <f>L75*AF75*0.001</f>
        <v>32.936178957940761</v>
      </c>
      <c r="BF75">
        <f>L75/X75</f>
        <v>0.85732447689715185</v>
      </c>
      <c r="BG75">
        <f>(1-AQ75*AF75/AV75/K75)*100</f>
        <v>66.73583224351178</v>
      </c>
      <c r="BH75">
        <f>(X75-J75/(S75/1.35))</f>
        <v>386.75952867864873</v>
      </c>
      <c r="BI75">
        <f>J75*BG75/100/BH75</f>
        <v>3.7403337003442151E-2</v>
      </c>
    </row>
    <row r="76" spans="1:61" x14ac:dyDescent="0.2">
      <c r="A76" s="1">
        <v>71</v>
      </c>
      <c r="B76" s="1" t="s">
        <v>153</v>
      </c>
      <c r="C76" s="1" t="s">
        <v>74</v>
      </c>
      <c r="D76" s="1">
        <v>0</v>
      </c>
      <c r="E76" s="1" t="s">
        <v>92</v>
      </c>
      <c r="F76" s="1" t="s">
        <v>102</v>
      </c>
      <c r="G76" s="1">
        <v>0</v>
      </c>
      <c r="H76" s="1">
        <v>10256</v>
      </c>
      <c r="I76" s="1">
        <v>0</v>
      </c>
      <c r="J76">
        <f>(W76-X76*(1000-Y76)/(1000-Z76))*AP76</f>
        <v>54.090124507454696</v>
      </c>
      <c r="K76">
        <f>IF(BA76&lt;&gt;0,1/(1/BA76-1/S76),0)</f>
        <v>3.0842147729736786</v>
      </c>
      <c r="L76">
        <f>((BD76-AQ76/2)*X76-J76)/(BD76+AQ76/2)</f>
        <v>346.56810095672421</v>
      </c>
      <c r="M76">
        <f>AQ76*1000</f>
        <v>17.939058587150861</v>
      </c>
      <c r="N76">
        <f>(AV76-BB76)</f>
        <v>0.88620821767200608</v>
      </c>
      <c r="O76">
        <f>(U76+AU76*I76)</f>
        <v>19.087545394897461</v>
      </c>
      <c r="P76" s="1">
        <v>0.5</v>
      </c>
      <c r="Q76">
        <f>(P76*AJ76+AK76)</f>
        <v>2.6276088505983353</v>
      </c>
      <c r="R76" s="1">
        <v>1</v>
      </c>
      <c r="S76">
        <f>Q76*(R76+1)*(R76+1)/(R76*R76+1)</f>
        <v>5.2552177011966705</v>
      </c>
      <c r="T76" s="1">
        <v>24.860122680664062</v>
      </c>
      <c r="U76" s="1">
        <v>19.087545394897461</v>
      </c>
      <c r="V76" s="1">
        <v>24.693161010742188</v>
      </c>
      <c r="W76" s="1">
        <v>400.01693725585938</v>
      </c>
      <c r="X76" s="1">
        <v>393.9063720703125</v>
      </c>
      <c r="Y76" s="1">
        <v>11.843518257141113</v>
      </c>
      <c r="Z76" s="1">
        <v>13.611536979675293</v>
      </c>
      <c r="AA76" s="1">
        <v>36.728897094726562</v>
      </c>
      <c r="AB76" s="1">
        <v>42.211845397949219</v>
      </c>
      <c r="AC76" s="1">
        <v>500.41552734375</v>
      </c>
      <c r="AD76" s="1">
        <v>1276.83056640625</v>
      </c>
      <c r="AE76" s="1">
        <v>1397.693603515625</v>
      </c>
      <c r="AF76" s="1">
        <v>97.788238525390625</v>
      </c>
      <c r="AG76" s="1">
        <v>16.081808090209961</v>
      </c>
      <c r="AH76" s="1">
        <v>-0.19391357898712158</v>
      </c>
      <c r="AI76" s="1">
        <v>1</v>
      </c>
      <c r="AJ76" s="1">
        <v>-0.21956524252891541</v>
      </c>
      <c r="AK76" s="1">
        <v>2.737391471862793</v>
      </c>
      <c r="AL76" s="1">
        <v>1</v>
      </c>
      <c r="AM76" s="1">
        <v>0</v>
      </c>
      <c r="AN76" s="1">
        <v>0.18999999761581421</v>
      </c>
      <c r="AO76" s="1">
        <v>111115</v>
      </c>
      <c r="AP76">
        <f>AC76*0.000001/(P76*0.0001)</f>
        <v>10.008310546874998</v>
      </c>
      <c r="AQ76">
        <f>(Z76-Y76)/(1000-Z76)*AP76</f>
        <v>1.793905858715086E-2</v>
      </c>
      <c r="AR76">
        <f>(U76+273.15)</f>
        <v>292.23754539489744</v>
      </c>
      <c r="AS76">
        <f>(T76+273.15)</f>
        <v>298.01012268066404</v>
      </c>
      <c r="AT76">
        <f>(AD76*AL76+AE76*AM76)*AN76</f>
        <v>242.59780457298621</v>
      </c>
      <c r="AU76">
        <f>((AT76+0.00000010773*(AS76^4-AR76^4))-AQ76*44100)/(Q76*51.4+0.00000043092*AR76^3)</f>
        <v>-3.3231908016182792</v>
      </c>
      <c r="AV76">
        <f>0.61365*EXP(17.502*O76/(240.97+O76))</f>
        <v>2.2172564425376686</v>
      </c>
      <c r="AW76">
        <f>AV76*1000/AF76</f>
        <v>22.674060561607927</v>
      </c>
      <c r="AX76">
        <f>(AW76-Z76)</f>
        <v>9.0625235819326342</v>
      </c>
      <c r="AY76">
        <f>IF(I76,U76,(T76+U76)/2)</f>
        <v>21.973834037780762</v>
      </c>
      <c r="AZ76">
        <f>0.61365*EXP(17.502*AY76/(240.97+AY76))</f>
        <v>2.6492753664348774</v>
      </c>
      <c r="BA76">
        <f>IF(AX76&lt;&gt;0,(1000-(AW76+Z76)/2)/AX76*AQ76,0)</f>
        <v>1.9435639198980414</v>
      </c>
      <c r="BB76">
        <f>Z76*AF76/1000</f>
        <v>1.3310482248656625</v>
      </c>
      <c r="BC76">
        <f>(AZ76-BB76)</f>
        <v>1.3182271415692148</v>
      </c>
      <c r="BD76">
        <f>1/(1.6/K76+1.37/S76)</f>
        <v>1.2829330382322019</v>
      </c>
      <c r="BE76">
        <f>L76*AF76*0.001</f>
        <v>33.890284121647802</v>
      </c>
      <c r="BF76">
        <f>L76/X76</f>
        <v>0.87982354572030541</v>
      </c>
      <c r="BG76">
        <f>(1-AQ76*AF76/AV76/K76)*100</f>
        <v>74.347734104330399</v>
      </c>
      <c r="BH76">
        <f>(X76-J76/(S76/1.35))</f>
        <v>380.01129250616123</v>
      </c>
      <c r="BI76">
        <f>J76*BG76/100/BH76</f>
        <v>0.10582522871962194</v>
      </c>
    </row>
    <row r="77" spans="1:61" x14ac:dyDescent="0.2">
      <c r="A77" s="1">
        <v>72</v>
      </c>
      <c r="B77" s="1" t="s">
        <v>154</v>
      </c>
      <c r="C77" s="1" t="s">
        <v>74</v>
      </c>
      <c r="D77" s="1">
        <v>0</v>
      </c>
      <c r="E77" s="1" t="s">
        <v>75</v>
      </c>
      <c r="F77" s="1" t="s">
        <v>102</v>
      </c>
      <c r="G77" s="1">
        <v>0</v>
      </c>
      <c r="H77" s="1">
        <v>10407.5</v>
      </c>
      <c r="I77" s="1">
        <v>0</v>
      </c>
      <c r="J77">
        <f>(W77-X77*(1000-Y77)/(1000-Z77))*AP77</f>
        <v>25.201381497650132</v>
      </c>
      <c r="K77">
        <f>IF(BA77&lt;&gt;0,1/(1/BA77-1/S77),0)</f>
        <v>1.4049983713038383</v>
      </c>
      <c r="L77">
        <f>((BD77-AQ77/2)*X77-J77)/(BD77+AQ77/2)</f>
        <v>350.36411380546753</v>
      </c>
      <c r="M77">
        <f>AQ77*1000</f>
        <v>9.5124194326915106</v>
      </c>
      <c r="N77">
        <f>(AV77-BB77)</f>
        <v>0.83904109206852651</v>
      </c>
      <c r="O77">
        <f>(U77+AU77*I77)</f>
        <v>19.462120056152344</v>
      </c>
      <c r="P77" s="1">
        <v>1.5</v>
      </c>
      <c r="Q77">
        <f>(P77*AJ77+AK77)</f>
        <v>2.4080436080694199</v>
      </c>
      <c r="R77" s="1">
        <v>1</v>
      </c>
      <c r="S77">
        <f>Q77*(R77+1)*(R77+1)/(R77*R77+1)</f>
        <v>4.8160872161388397</v>
      </c>
      <c r="T77" s="1">
        <v>25.260419845581055</v>
      </c>
      <c r="U77" s="1">
        <v>19.462120056152344</v>
      </c>
      <c r="V77" s="1">
        <v>25.109136581420898</v>
      </c>
      <c r="W77" s="1">
        <v>399.92202758789062</v>
      </c>
      <c r="X77" s="1">
        <v>391.2523193359375</v>
      </c>
      <c r="Y77" s="1">
        <v>11.81917667388916</v>
      </c>
      <c r="Z77" s="1">
        <v>14.628811836242676</v>
      </c>
      <c r="AA77" s="1">
        <v>35.789794921875</v>
      </c>
      <c r="AB77" s="1">
        <v>44.297683715820312</v>
      </c>
      <c r="AC77" s="1">
        <v>500.41714477539062</v>
      </c>
      <c r="AD77" s="1">
        <v>1223.406494140625</v>
      </c>
      <c r="AE77" s="1">
        <v>1363.43310546875</v>
      </c>
      <c r="AF77" s="1">
        <v>97.789291381835938</v>
      </c>
      <c r="AG77" s="1">
        <v>16.081808090209961</v>
      </c>
      <c r="AH77" s="1">
        <v>-0.19391357898712158</v>
      </c>
      <c r="AI77" s="1">
        <v>1</v>
      </c>
      <c r="AJ77" s="1">
        <v>-0.21956524252891541</v>
      </c>
      <c r="AK77" s="1">
        <v>2.737391471862793</v>
      </c>
      <c r="AL77" s="1">
        <v>1</v>
      </c>
      <c r="AM77" s="1">
        <v>0</v>
      </c>
      <c r="AN77" s="1">
        <v>0.18999999761581421</v>
      </c>
      <c r="AO77" s="1">
        <v>111115</v>
      </c>
      <c r="AP77">
        <f>AC77*0.000001/(P77*0.0001)</f>
        <v>3.3361142985026038</v>
      </c>
      <c r="AQ77">
        <f>(Z77-Y77)/(1000-Z77)*AP77</f>
        <v>9.5124194326915105E-3</v>
      </c>
      <c r="AR77">
        <f>(U77+273.15)</f>
        <v>292.61212005615232</v>
      </c>
      <c r="AS77">
        <f>(T77+273.15)</f>
        <v>298.41041984558103</v>
      </c>
      <c r="AT77">
        <f>(AD77*AL77+AE77*AM77)*AN77</f>
        <v>232.44723096989037</v>
      </c>
      <c r="AU77">
        <f>((AT77+0.00000010773*(AS77^4-AR77^4))-AQ77*44100)/(Q77*51.4+0.00000043092*AR77^3)</f>
        <v>-0.91079254511814933</v>
      </c>
      <c r="AV77">
        <f>0.61365*EXP(17.502*O77/(240.97+O77))</f>
        <v>2.269582235292912</v>
      </c>
      <c r="AW77">
        <f>AV77*1000/AF77</f>
        <v>23.208903584656511</v>
      </c>
      <c r="AX77">
        <f>(AW77-Z77)</f>
        <v>8.5800917484138353</v>
      </c>
      <c r="AY77">
        <f>IF(I77,U77,(T77+U77)/2)</f>
        <v>22.361269950866699</v>
      </c>
      <c r="AZ77">
        <f>0.61365*EXP(17.502*AY77/(240.97+AY77))</f>
        <v>2.7125379091194097</v>
      </c>
      <c r="BA77">
        <f>IF(AX77&lt;&gt;0,(1000-(AW77+Z77)/2)/AX77*AQ77,0)</f>
        <v>1.0876871246379802</v>
      </c>
      <c r="BB77">
        <f>Z77*AF77/1000</f>
        <v>1.4305411432243855</v>
      </c>
      <c r="BC77">
        <f>(AZ77-BB77)</f>
        <v>1.2819967658950242</v>
      </c>
      <c r="BD77">
        <f>1/(1.6/K77+1.37/S77)</f>
        <v>0.70261495729741075</v>
      </c>
      <c r="BE77">
        <f>L77*AF77*0.001</f>
        <v>34.261858414661589</v>
      </c>
      <c r="BF77">
        <f>L77/X77</f>
        <v>0.89549402390797717</v>
      </c>
      <c r="BG77">
        <f>(1-AQ77*AF77/AV77/K77)*100</f>
        <v>70.828380091992344</v>
      </c>
      <c r="BH77">
        <f>(X77-J77/(S77/1.35))</f>
        <v>384.18810652271861</v>
      </c>
      <c r="BI77">
        <f>J77*BG77/100/BH77</f>
        <v>4.646091321552439E-2</v>
      </c>
    </row>
    <row r="78" spans="1:61" x14ac:dyDescent="0.2">
      <c r="A78" s="1">
        <v>73</v>
      </c>
      <c r="B78" s="1" t="s">
        <v>155</v>
      </c>
      <c r="C78" s="1" t="s">
        <v>74</v>
      </c>
      <c r="D78" s="1">
        <v>0</v>
      </c>
      <c r="E78" s="1" t="s">
        <v>78</v>
      </c>
      <c r="F78" s="1" t="s">
        <v>102</v>
      </c>
      <c r="G78" s="1">
        <v>0</v>
      </c>
      <c r="H78" s="1">
        <v>10484</v>
      </c>
      <c r="I78" s="1">
        <v>0</v>
      </c>
      <c r="J78">
        <f>(W78-X78*(1000-Y78)/(1000-Z78))*AP78</f>
        <v>8.0613253443363924</v>
      </c>
      <c r="K78">
        <f>IF(BA78&lt;&gt;0,1/(1/BA78-1/S78),0)</f>
        <v>0.31464682320862092</v>
      </c>
      <c r="L78">
        <f>((BD78-AQ78/2)*X78-J78)/(BD78+AQ78/2)</f>
        <v>345.5896771378932</v>
      </c>
      <c r="M78">
        <f>AQ78*1000</f>
        <v>3.0779270243875079</v>
      </c>
      <c r="N78">
        <f>(AV78-BB78)</f>
        <v>1.0063994821839966</v>
      </c>
      <c r="O78">
        <f>(U78+AU78*I78)</f>
        <v>19.737955093383789</v>
      </c>
      <c r="P78" s="1">
        <v>2.5</v>
      </c>
      <c r="Q78">
        <f>(P78*AJ78+AK78)</f>
        <v>2.1884783655405045</v>
      </c>
      <c r="R78" s="1">
        <v>1</v>
      </c>
      <c r="S78">
        <f>Q78*(R78+1)*(R78+1)/(R78*R78+1)</f>
        <v>4.3769567310810089</v>
      </c>
      <c r="T78" s="1">
        <v>25.286022186279297</v>
      </c>
      <c r="U78" s="1">
        <v>19.737955093383789</v>
      </c>
      <c r="V78" s="1">
        <v>25.171728134155273</v>
      </c>
      <c r="W78" s="1">
        <v>399.89471435546875</v>
      </c>
      <c r="X78" s="1">
        <v>395.25982666015625</v>
      </c>
      <c r="Y78" s="1">
        <v>11.801671028137207</v>
      </c>
      <c r="Z78" s="1">
        <v>13.318806648254395</v>
      </c>
      <c r="AA78" s="1">
        <v>35.681495666503906</v>
      </c>
      <c r="AB78" s="1">
        <v>40.268447875976562</v>
      </c>
      <c r="AC78" s="1">
        <v>500.43856811523438</v>
      </c>
      <c r="AD78" s="1">
        <v>711.87451171875</v>
      </c>
      <c r="AE78" s="1">
        <v>654.64410400390625</v>
      </c>
      <c r="AF78" s="1">
        <v>97.786849975585938</v>
      </c>
      <c r="AG78" s="1">
        <v>16.081808090209961</v>
      </c>
      <c r="AH78" s="1">
        <v>-0.19391357898712158</v>
      </c>
      <c r="AI78" s="1">
        <v>0.66666668653488159</v>
      </c>
      <c r="AJ78" s="1">
        <v>-0.21956524252891541</v>
      </c>
      <c r="AK78" s="1">
        <v>2.737391471862793</v>
      </c>
      <c r="AL78" s="1">
        <v>1</v>
      </c>
      <c r="AM78" s="1">
        <v>0</v>
      </c>
      <c r="AN78" s="1">
        <v>0.18999999761581421</v>
      </c>
      <c r="AO78" s="1">
        <v>111115</v>
      </c>
      <c r="AP78">
        <f>AC78*0.000001/(P78*0.0001)</f>
        <v>2.0017542724609374</v>
      </c>
      <c r="AQ78">
        <f>(Z78-Y78)/(1000-Z78)*AP78</f>
        <v>3.0779270243875079E-3</v>
      </c>
      <c r="AR78">
        <f>(U78+273.15)</f>
        <v>292.88795509338377</v>
      </c>
      <c r="AS78">
        <f>(T78+273.15)</f>
        <v>298.43602218627927</v>
      </c>
      <c r="AT78">
        <f>(AD78*AL78+AE78*AM78)*AN78</f>
        <v>135.2561555293214</v>
      </c>
      <c r="AU78">
        <f>((AT78+0.00000010773*(AS78^4-AR78^4))-AQ78*44100)/(Q78*51.4+0.00000043092*AR78^3)</f>
        <v>0.4972318835236868</v>
      </c>
      <c r="AV78">
        <f>0.61365*EXP(17.502*O78/(240.97+O78))</f>
        <v>2.3088036297506855</v>
      </c>
      <c r="AW78">
        <f>AV78*1000/AF78</f>
        <v>23.610573715454741</v>
      </c>
      <c r="AX78">
        <f>(AW78-Z78)</f>
        <v>10.291767067200347</v>
      </c>
      <c r="AY78">
        <f>IF(I78,U78,(T78+U78)/2)</f>
        <v>22.511988639831543</v>
      </c>
      <c r="AZ78">
        <f>0.61365*EXP(17.502*AY78/(240.97+AY78))</f>
        <v>2.7375028831308388</v>
      </c>
      <c r="BA78">
        <f>IF(AX78&lt;&gt;0,(1000-(AW78+Z78)/2)/AX78*AQ78,0)</f>
        <v>0.29354473685165305</v>
      </c>
      <c r="BB78">
        <f>Z78*AF78/1000</f>
        <v>1.302404147566689</v>
      </c>
      <c r="BC78">
        <f>(AZ78-BB78)</f>
        <v>1.4350987355641498</v>
      </c>
      <c r="BD78">
        <f>1/(1.6/K78+1.37/S78)</f>
        <v>0.18525141935770084</v>
      </c>
      <c r="BE78">
        <f>L78*AF78*0.001</f>
        <v>33.794125911394346</v>
      </c>
      <c r="BF78">
        <f>L78/X78</f>
        <v>0.87433544678202435</v>
      </c>
      <c r="BG78">
        <f>(1-AQ78*AF78/AV78/K78)*100</f>
        <v>58.568712704077619</v>
      </c>
      <c r="BH78">
        <f>(X78-J78/(S78/1.35))</f>
        <v>392.77344402411717</v>
      </c>
      <c r="BI78">
        <f>J78*BG78/100/BH78</f>
        <v>1.2020706982357677E-2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tabSelected="1" workbookViewId="0">
      <selection activeCell="A3" sqref="A3:AC71"/>
    </sheetView>
  </sheetViews>
  <sheetFormatPr baseColWidth="10" defaultRowHeight="16" x14ac:dyDescent="0.2"/>
  <sheetData>
    <row r="1" spans="1:29" x14ac:dyDescent="0.2">
      <c r="A1" t="s">
        <v>156</v>
      </c>
      <c r="B1" s="1" t="s">
        <v>11</v>
      </c>
      <c r="C1" s="1" t="s">
        <v>10</v>
      </c>
      <c r="D1" s="1" t="s">
        <v>12</v>
      </c>
      <c r="E1" s="1" t="s">
        <v>15</v>
      </c>
      <c r="F1" s="1" t="s">
        <v>14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25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63</v>
      </c>
      <c r="AB1" s="1" t="s">
        <v>64</v>
      </c>
      <c r="AC1" s="1" t="s">
        <v>68</v>
      </c>
    </row>
    <row r="2" spans="1:29" x14ac:dyDescent="0.2">
      <c r="B2" s="1" t="s">
        <v>71</v>
      </c>
      <c r="C2" s="1" t="s">
        <v>71</v>
      </c>
      <c r="D2" s="1" t="s">
        <v>71</v>
      </c>
      <c r="E2" s="1" t="s">
        <v>71</v>
      </c>
      <c r="F2" s="1" t="s">
        <v>71</v>
      </c>
      <c r="G2" s="1" t="s">
        <v>72</v>
      </c>
      <c r="H2" s="1" t="s">
        <v>72</v>
      </c>
      <c r="I2" s="1" t="s">
        <v>72</v>
      </c>
      <c r="J2" s="1" t="s">
        <v>72</v>
      </c>
      <c r="K2" s="1" t="s">
        <v>72</v>
      </c>
      <c r="L2" s="1" t="s">
        <v>71</v>
      </c>
      <c r="M2" s="1" t="s">
        <v>71</v>
      </c>
      <c r="N2" s="1" t="s">
        <v>72</v>
      </c>
      <c r="O2" s="1" t="s">
        <v>71</v>
      </c>
      <c r="P2" s="1" t="s">
        <v>71</v>
      </c>
      <c r="Q2" s="1" t="s">
        <v>71</v>
      </c>
      <c r="R2" s="1" t="s">
        <v>71</v>
      </c>
      <c r="S2" s="1" t="s">
        <v>71</v>
      </c>
      <c r="T2" s="1" t="s">
        <v>71</v>
      </c>
      <c r="U2" s="1" t="s">
        <v>71</v>
      </c>
      <c r="V2" s="1" t="s">
        <v>71</v>
      </c>
      <c r="W2" s="1" t="s">
        <v>71</v>
      </c>
      <c r="X2" s="1" t="s">
        <v>71</v>
      </c>
      <c r="Y2" s="1" t="s">
        <v>71</v>
      </c>
      <c r="Z2" s="1" t="s">
        <v>71</v>
      </c>
      <c r="AA2" s="1" t="s">
        <v>72</v>
      </c>
      <c r="AB2" s="1" t="s">
        <v>72</v>
      </c>
      <c r="AC2" s="1" t="s">
        <v>72</v>
      </c>
    </row>
    <row r="3" spans="1:29" x14ac:dyDescent="0.2">
      <c r="A3" s="2">
        <v>42691</v>
      </c>
      <c r="B3" s="1" t="s">
        <v>73</v>
      </c>
      <c r="C3" s="1">
        <v>1</v>
      </c>
      <c r="D3" s="1" t="s">
        <v>74</v>
      </c>
      <c r="E3" s="1" t="s">
        <v>76</v>
      </c>
      <c r="F3" s="1" t="s">
        <v>75</v>
      </c>
      <c r="G3">
        <v>0.4708396082949739</v>
      </c>
      <c r="H3">
        <v>7.0436574339034719E-2</v>
      </c>
      <c r="I3">
        <v>387.81829224859518</v>
      </c>
      <c r="J3">
        <v>0.13880138805737199</v>
      </c>
      <c r="K3">
        <v>0.19464993746410486</v>
      </c>
      <c r="L3" s="1">
        <v>5.5</v>
      </c>
      <c r="M3" s="1">
        <v>1</v>
      </c>
      <c r="N3">
        <v>3.0595652759075165</v>
      </c>
      <c r="O3" s="1">
        <v>15.744750022888184</v>
      </c>
      <c r="P3" s="1">
        <v>8.4313116073608398</v>
      </c>
      <c r="Q3" s="1">
        <v>15.8017578125</v>
      </c>
      <c r="R3" s="1">
        <v>400.56930541992188</v>
      </c>
      <c r="S3" s="1">
        <v>399.99090576171875</v>
      </c>
      <c r="T3" s="1">
        <v>9.2191925048828125</v>
      </c>
      <c r="U3" s="1">
        <v>9.3702878952026367</v>
      </c>
      <c r="V3" s="1">
        <v>50.105869293212891</v>
      </c>
      <c r="W3" s="1">
        <v>50.927066802978516</v>
      </c>
      <c r="X3" s="1">
        <v>500.51446533203125</v>
      </c>
      <c r="Y3" s="1">
        <v>76.974143981933594</v>
      </c>
      <c r="Z3" s="1">
        <v>86.483177185058594</v>
      </c>
      <c r="AA3">
        <v>0.91422467205618885</v>
      </c>
      <c r="AB3">
        <v>0.50158541063055129</v>
      </c>
      <c r="AC3">
        <v>82.661435165655391</v>
      </c>
    </row>
    <row r="4" spans="1:29" x14ac:dyDescent="0.2">
      <c r="A4" s="2">
        <v>42691</v>
      </c>
      <c r="B4" s="1" t="s">
        <v>77</v>
      </c>
      <c r="C4" s="1">
        <v>2</v>
      </c>
      <c r="D4" s="1" t="s">
        <v>74</v>
      </c>
      <c r="E4" s="1" t="s">
        <v>76</v>
      </c>
      <c r="F4" s="1" t="s">
        <v>78</v>
      </c>
      <c r="G4">
        <v>1.0734626228655741</v>
      </c>
      <c r="H4">
        <v>8.2872659711974231E-2</v>
      </c>
      <c r="I4">
        <v>377.23226043460301</v>
      </c>
      <c r="J4">
        <v>0.15247225380742055</v>
      </c>
      <c r="K4">
        <v>0.18248227391057814</v>
      </c>
      <c r="L4" s="1">
        <v>5.5</v>
      </c>
      <c r="M4" s="1">
        <v>1</v>
      </c>
      <c r="N4">
        <v>3.0595652759075165</v>
      </c>
      <c r="O4" s="1">
        <v>15.709111213684082</v>
      </c>
      <c r="P4" s="1">
        <v>8.2019433975219727</v>
      </c>
      <c r="Q4" s="1">
        <v>15.776236534118652</v>
      </c>
      <c r="R4" s="1">
        <v>400.85433959960938</v>
      </c>
      <c r="S4" s="1">
        <v>399.60791015625</v>
      </c>
      <c r="T4" s="1">
        <v>9.1532564163208008</v>
      </c>
      <c r="U4" s="1">
        <v>9.3192262649536133</v>
      </c>
      <c r="V4" s="1">
        <v>49.862331390380859</v>
      </c>
      <c r="W4" s="1">
        <v>50.766452789306641</v>
      </c>
      <c r="X4" s="1">
        <v>500.56219482421875</v>
      </c>
      <c r="Y4" s="1">
        <v>61.614475250244141</v>
      </c>
      <c r="Z4" s="1">
        <v>72.067848205566406</v>
      </c>
      <c r="AA4">
        <v>0.90926488791841253</v>
      </c>
      <c r="AB4">
        <v>0.49423752847775904</v>
      </c>
      <c r="AC4">
        <v>83.557492993791655</v>
      </c>
    </row>
    <row r="5" spans="1:29" x14ac:dyDescent="0.2">
      <c r="A5" s="2">
        <v>42691</v>
      </c>
      <c r="B5" s="1" t="s">
        <v>79</v>
      </c>
      <c r="C5" s="1">
        <v>3</v>
      </c>
      <c r="D5" s="1" t="s">
        <v>74</v>
      </c>
      <c r="E5" s="1" t="s">
        <v>76</v>
      </c>
      <c r="F5" s="1" t="s">
        <v>80</v>
      </c>
      <c r="G5">
        <v>0.28852226473690867</v>
      </c>
      <c r="H5">
        <v>1.9382904102527972E-2</v>
      </c>
      <c r="I5">
        <v>375.73782460936593</v>
      </c>
      <c r="J5">
        <v>3.8782002827152447E-2</v>
      </c>
      <c r="K5">
        <v>0.19447255246216577</v>
      </c>
      <c r="L5" s="1">
        <v>5.5</v>
      </c>
      <c r="M5" s="1">
        <v>1</v>
      </c>
      <c r="N5">
        <v>3.0595652759075165</v>
      </c>
      <c r="O5" s="1">
        <v>15.615457534790039</v>
      </c>
      <c r="P5" s="1">
        <v>8.1377410888671875</v>
      </c>
      <c r="Q5" s="1">
        <v>15.710531234741211</v>
      </c>
      <c r="R5" s="1">
        <v>401.2677001953125</v>
      </c>
      <c r="S5" s="1">
        <v>400.93359375</v>
      </c>
      <c r="T5" s="1">
        <v>9.1049528121948242</v>
      </c>
      <c r="U5" s="1">
        <v>9.1471757888793945</v>
      </c>
      <c r="V5" s="1">
        <v>49.9000244140625</v>
      </c>
      <c r="W5" s="1">
        <v>50.131427764892578</v>
      </c>
      <c r="X5" s="1">
        <v>500.556640625</v>
      </c>
      <c r="Y5" s="1">
        <v>44.297245025634766</v>
      </c>
      <c r="Z5" s="1">
        <v>63.229164123535156</v>
      </c>
      <c r="AA5">
        <v>0.89252245986389611</v>
      </c>
      <c r="AB5">
        <v>0.50369351785173877</v>
      </c>
      <c r="AC5">
        <v>82.039601698965782</v>
      </c>
    </row>
    <row r="6" spans="1:29" x14ac:dyDescent="0.2">
      <c r="A6" s="2">
        <v>42691</v>
      </c>
      <c r="B6" s="1" t="s">
        <v>81</v>
      </c>
      <c r="C6" s="1">
        <v>4</v>
      </c>
      <c r="D6" s="1" t="s">
        <v>74</v>
      </c>
      <c r="E6" s="1" t="s">
        <v>76</v>
      </c>
      <c r="F6" s="1" t="s">
        <v>82</v>
      </c>
      <c r="G6">
        <v>-1.3220393894337188</v>
      </c>
      <c r="H6">
        <v>3.6324558316074784E-2</v>
      </c>
      <c r="I6">
        <v>460.18496405188768</v>
      </c>
      <c r="J6">
        <v>7.1182461000579428E-2</v>
      </c>
      <c r="K6">
        <v>0.19138232568550317</v>
      </c>
      <c r="L6" s="1">
        <v>5</v>
      </c>
      <c r="M6" s="1">
        <v>1</v>
      </c>
      <c r="N6">
        <v>3.2791305184364319</v>
      </c>
      <c r="O6" s="1">
        <v>15.542402267456055</v>
      </c>
      <c r="P6" s="1">
        <v>8.0779609680175781</v>
      </c>
      <c r="Q6" s="1">
        <v>15.645865440368652</v>
      </c>
      <c r="R6" s="1">
        <v>401.47390747070312</v>
      </c>
      <c r="S6" s="1">
        <v>402.7659912109375</v>
      </c>
      <c r="T6" s="1">
        <v>9.0626296997070312</v>
      </c>
      <c r="U6" s="1">
        <v>9.133091926574707</v>
      </c>
      <c r="V6" s="1">
        <v>49.904266357421875</v>
      </c>
      <c r="W6" s="1">
        <v>50.292270660400391</v>
      </c>
      <c r="X6" s="1">
        <v>500.49755859375</v>
      </c>
      <c r="Y6" s="1">
        <v>33.738285064697266</v>
      </c>
      <c r="Z6" s="1">
        <v>40.265522003173828</v>
      </c>
      <c r="AA6">
        <v>0.89120427003992519</v>
      </c>
      <c r="AB6">
        <v>0.49890600589286427</v>
      </c>
      <c r="AC6">
        <v>82.336797788197941</v>
      </c>
    </row>
    <row r="7" spans="1:29" x14ac:dyDescent="0.2">
      <c r="A7" s="2">
        <v>42691</v>
      </c>
      <c r="B7" s="1" t="s">
        <v>83</v>
      </c>
      <c r="C7" s="1">
        <v>5</v>
      </c>
      <c r="D7" s="1" t="s">
        <v>74</v>
      </c>
      <c r="E7" s="1" t="s">
        <v>76</v>
      </c>
      <c r="F7" s="1" t="s">
        <v>78</v>
      </c>
      <c r="G7">
        <v>0.60277603477516561</v>
      </c>
      <c r="H7">
        <v>0.38821078329682385</v>
      </c>
      <c r="I7">
        <v>395.62293945053887</v>
      </c>
      <c r="J7">
        <v>0.53195035890716791</v>
      </c>
      <c r="K7">
        <v>0.14702193582076495</v>
      </c>
      <c r="L7" s="1">
        <v>4.5</v>
      </c>
      <c r="M7" s="1">
        <v>1</v>
      </c>
      <c r="N7">
        <v>3.4986957609653473</v>
      </c>
      <c r="O7" s="1">
        <v>15.521450996398926</v>
      </c>
      <c r="P7" s="1">
        <v>8.0062952041625977</v>
      </c>
      <c r="Q7" s="1">
        <v>15.597088813781738</v>
      </c>
      <c r="R7" s="1">
        <v>400.03033447265625</v>
      </c>
      <c r="S7" s="1">
        <v>399.2974853515625</v>
      </c>
      <c r="T7" s="1">
        <v>9.0598258972167969</v>
      </c>
      <c r="U7" s="1">
        <v>9.5334901809692383</v>
      </c>
      <c r="V7" s="1">
        <v>49.957241058349609</v>
      </c>
      <c r="W7" s="1">
        <v>52.569099426269531</v>
      </c>
      <c r="X7" s="1">
        <v>500.55612182617188</v>
      </c>
      <c r="Y7" s="1">
        <v>38.913421630859375</v>
      </c>
      <c r="Z7" s="1">
        <v>50.487300872802734</v>
      </c>
      <c r="AA7">
        <v>0.93030053709025373</v>
      </c>
      <c r="AB7">
        <v>0.45556656671867701</v>
      </c>
      <c r="AC7">
        <v>87.588360855276846</v>
      </c>
    </row>
    <row r="8" spans="1:29" x14ac:dyDescent="0.2">
      <c r="A8" s="2">
        <v>42691</v>
      </c>
      <c r="B8" s="1" t="s">
        <v>84</v>
      </c>
      <c r="C8" s="1">
        <v>6</v>
      </c>
      <c r="D8" s="1" t="s">
        <v>74</v>
      </c>
      <c r="E8" s="1" t="s">
        <v>76</v>
      </c>
      <c r="F8" s="1" t="s">
        <v>80</v>
      </c>
      <c r="G8">
        <v>0.35855234962736626</v>
      </c>
      <c r="H8">
        <v>0.18655395761005031</v>
      </c>
      <c r="I8">
        <v>395.18311883724596</v>
      </c>
      <c r="J8">
        <v>0.29860147292357292</v>
      </c>
      <c r="K8">
        <v>0.16401962185577146</v>
      </c>
      <c r="L8" s="1">
        <v>5.5</v>
      </c>
      <c r="M8" s="1">
        <v>1</v>
      </c>
      <c r="N8">
        <v>3.0595652759075165</v>
      </c>
      <c r="O8" s="1">
        <v>15.485162734985352</v>
      </c>
      <c r="P8" s="1">
        <v>8.1021060943603516</v>
      </c>
      <c r="Q8" s="1">
        <v>15.554599761962891</v>
      </c>
      <c r="R8" s="1">
        <v>400.01458740234375</v>
      </c>
      <c r="S8" s="1">
        <v>399.48953247070312</v>
      </c>
      <c r="T8" s="1">
        <v>9.1061124801635742</v>
      </c>
      <c r="U8" s="1">
        <v>9.4311237335205078</v>
      </c>
      <c r="V8" s="1">
        <v>50.331306457519531</v>
      </c>
      <c r="W8" s="1">
        <v>52.127708435058594</v>
      </c>
      <c r="X8" s="1">
        <v>500.54244995117188</v>
      </c>
      <c r="Y8" s="1">
        <v>48.347915649414062</v>
      </c>
      <c r="Z8" s="1">
        <v>68.897979736328125</v>
      </c>
      <c r="AA8">
        <v>0.92034562684420962</v>
      </c>
      <c r="AB8">
        <v>0.46824714545568114</v>
      </c>
      <c r="AC8">
        <v>85.595459856719657</v>
      </c>
    </row>
    <row r="9" spans="1:29" x14ac:dyDescent="0.2">
      <c r="A9" s="2">
        <v>42691</v>
      </c>
      <c r="B9" s="1" t="s">
        <v>85</v>
      </c>
      <c r="C9" s="1">
        <v>7</v>
      </c>
      <c r="D9" s="1" t="s">
        <v>74</v>
      </c>
      <c r="E9" s="1" t="s">
        <v>76</v>
      </c>
      <c r="F9" s="1" t="s">
        <v>82</v>
      </c>
      <c r="G9">
        <v>0.80409145186739306</v>
      </c>
      <c r="H9">
        <v>0.18482302150029567</v>
      </c>
      <c r="I9">
        <v>390.85701780911569</v>
      </c>
      <c r="J9">
        <v>0.27423451043285824</v>
      </c>
      <c r="K9">
        <v>0.15197663073455625</v>
      </c>
      <c r="L9" s="1">
        <v>5.5</v>
      </c>
      <c r="M9" s="1">
        <v>1</v>
      </c>
      <c r="N9">
        <v>3.0595652759075165</v>
      </c>
      <c r="O9" s="1">
        <v>15.441301345825195</v>
      </c>
      <c r="P9" s="1">
        <v>7.9493908882141113</v>
      </c>
      <c r="Q9" s="1">
        <v>15.529741287231445</v>
      </c>
      <c r="R9" s="1">
        <v>400.168212890625</v>
      </c>
      <c r="S9" s="1">
        <v>399.164306640625</v>
      </c>
      <c r="T9" s="1">
        <v>9.1409521102905273</v>
      </c>
      <c r="U9" s="1">
        <v>9.4394636154174805</v>
      </c>
      <c r="V9" s="1">
        <v>50.667446136474609</v>
      </c>
      <c r="W9" s="1">
        <v>52.322071075439453</v>
      </c>
      <c r="X9" s="1">
        <v>500.50076293945312</v>
      </c>
      <c r="Y9" s="1">
        <v>34.641220092773438</v>
      </c>
      <c r="Z9" s="1">
        <v>47.975658416748047</v>
      </c>
      <c r="AA9">
        <v>0.92118209600790579</v>
      </c>
      <c r="AB9">
        <v>0.45842691050719941</v>
      </c>
      <c r="AC9">
        <v>86.507256916220825</v>
      </c>
    </row>
    <row r="10" spans="1:29" x14ac:dyDescent="0.2">
      <c r="A10" s="2">
        <v>42691</v>
      </c>
      <c r="B10" s="1" t="s">
        <v>86</v>
      </c>
      <c r="C10" s="1">
        <v>8</v>
      </c>
      <c r="D10" s="1" t="s">
        <v>74</v>
      </c>
      <c r="E10" s="1" t="s">
        <v>88</v>
      </c>
      <c r="F10" s="1" t="s">
        <v>87</v>
      </c>
      <c r="G10">
        <v>-0.59960645218939335</v>
      </c>
      <c r="H10">
        <v>-1.7288205029965722</v>
      </c>
      <c r="I10">
        <v>400.1864206623365</v>
      </c>
      <c r="J10">
        <v>1.9846651520270893</v>
      </c>
      <c r="K10">
        <v>-4.3340293239759298E-2</v>
      </c>
      <c r="L10" s="1">
        <v>6</v>
      </c>
      <c r="M10" s="1">
        <v>1</v>
      </c>
      <c r="N10">
        <v>2.8400000333786011</v>
      </c>
      <c r="O10" s="1">
        <v>15.404061317443848</v>
      </c>
      <c r="P10" s="1">
        <v>8.0796985626220703</v>
      </c>
      <c r="Q10" s="1">
        <v>15.472851753234863</v>
      </c>
      <c r="R10" s="1">
        <v>400.33331298828125</v>
      </c>
      <c r="S10" s="1">
        <v>400.1002197265625</v>
      </c>
      <c r="T10" s="1">
        <v>9.1864175796508789</v>
      </c>
      <c r="U10" s="1">
        <v>11.537944793701172</v>
      </c>
      <c r="V10" s="1">
        <v>51.045124053955078</v>
      </c>
      <c r="W10" s="1">
        <v>64.111587524414062</v>
      </c>
      <c r="X10" s="1">
        <v>500.55117797851562</v>
      </c>
      <c r="Y10" s="1">
        <v>24.111795425415039</v>
      </c>
      <c r="Z10" s="1">
        <v>23.169700622558594</v>
      </c>
      <c r="AA10">
        <v>1.1260548030615609</v>
      </c>
      <c r="AB10">
        <v>0.25780109986499533</v>
      </c>
      <c r="AC10">
        <v>110.34795314296169</v>
      </c>
    </row>
    <row r="11" spans="1:29" x14ac:dyDescent="0.2">
      <c r="A11" s="2">
        <v>42691</v>
      </c>
      <c r="B11" s="1" t="s">
        <v>89</v>
      </c>
      <c r="C11" s="1">
        <v>9</v>
      </c>
      <c r="D11" s="1" t="s">
        <v>74</v>
      </c>
      <c r="E11" s="1" t="s">
        <v>88</v>
      </c>
      <c r="F11" s="1" t="s">
        <v>87</v>
      </c>
      <c r="G11">
        <v>0.15205744671690766</v>
      </c>
      <c r="H11">
        <v>-2.0494544359594049</v>
      </c>
      <c r="I11">
        <v>399.61690808006324</v>
      </c>
      <c r="J11">
        <v>1.7825148441224976</v>
      </c>
      <c r="K11">
        <v>-2.3365595892816726E-2</v>
      </c>
      <c r="L11" s="1">
        <v>6</v>
      </c>
      <c r="M11" s="1">
        <v>1</v>
      </c>
      <c r="N11">
        <v>2.8400000333786011</v>
      </c>
      <c r="O11" s="1">
        <v>15.241379737854004</v>
      </c>
      <c r="P11" s="1">
        <v>8.1036224365234375</v>
      </c>
      <c r="Q11" s="1">
        <v>15.322726249694824</v>
      </c>
      <c r="R11" s="1">
        <v>400.39471435546875</v>
      </c>
      <c r="S11" s="1">
        <v>399.359130859375</v>
      </c>
      <c r="T11" s="1">
        <v>9.2376508712768555</v>
      </c>
      <c r="U11" s="1">
        <v>11.350102424621582</v>
      </c>
      <c r="V11" s="1">
        <v>51.874404907226562</v>
      </c>
      <c r="W11" s="1">
        <v>63.736961364746094</v>
      </c>
      <c r="X11" s="1">
        <v>500.54159545898438</v>
      </c>
      <c r="Y11" s="1">
        <v>27.371702194213867</v>
      </c>
      <c r="Z11" s="1">
        <v>40.062786102294922</v>
      </c>
      <c r="AA11">
        <v>1.1078426320336439</v>
      </c>
      <c r="AB11">
        <v>0.26968563070565654</v>
      </c>
      <c r="AC11">
        <v>107.82803611332787</v>
      </c>
    </row>
    <row r="12" spans="1:29" x14ac:dyDescent="0.2">
      <c r="A12" s="2">
        <v>42691</v>
      </c>
      <c r="B12" s="1" t="s">
        <v>90</v>
      </c>
      <c r="C12" s="1">
        <v>11</v>
      </c>
      <c r="D12" s="1" t="s">
        <v>74</v>
      </c>
      <c r="E12" s="1" t="s">
        <v>88</v>
      </c>
      <c r="F12" s="1" t="s">
        <v>87</v>
      </c>
      <c r="G12">
        <v>-0.65290428302099024</v>
      </c>
      <c r="H12">
        <v>-1.716645728131557</v>
      </c>
      <c r="I12">
        <v>400.47732015283236</v>
      </c>
      <c r="J12">
        <v>1.6987777654061103</v>
      </c>
      <c r="K12">
        <v>-3.7782651255739763E-2</v>
      </c>
      <c r="L12" s="1">
        <v>6</v>
      </c>
      <c r="M12" s="1">
        <v>1</v>
      </c>
      <c r="N12">
        <v>2.8400000333786011</v>
      </c>
      <c r="O12" s="1">
        <v>15.122997283935547</v>
      </c>
      <c r="P12" s="1">
        <v>7.838620662689209</v>
      </c>
      <c r="Q12" s="1">
        <v>15.198822021484375</v>
      </c>
      <c r="R12" s="1">
        <v>400.49783325195312</v>
      </c>
      <c r="S12" s="1">
        <v>400.46499633789062</v>
      </c>
      <c r="T12" s="1">
        <v>9.2858734130859375</v>
      </c>
      <c r="U12" s="1">
        <v>11.298971176147461</v>
      </c>
      <c r="V12" s="1">
        <v>52.544689178466797</v>
      </c>
      <c r="W12" s="1">
        <v>63.935932159423828</v>
      </c>
      <c r="X12" s="1">
        <v>500.59664916992188</v>
      </c>
      <c r="Y12" s="1">
        <v>29.148414611816406</v>
      </c>
      <c r="Z12" s="1">
        <v>40.461795806884766</v>
      </c>
      <c r="AA12">
        <v>1.1028768942158786</v>
      </c>
      <c r="AB12">
        <v>0.25730044248202599</v>
      </c>
      <c r="AC12">
        <v>109.06892877538948</v>
      </c>
    </row>
    <row r="13" spans="1:29" x14ac:dyDescent="0.2">
      <c r="A13" s="2">
        <v>42691</v>
      </c>
      <c r="B13" s="1" t="s">
        <v>91</v>
      </c>
      <c r="C13" s="1">
        <v>12</v>
      </c>
      <c r="D13" s="1" t="s">
        <v>74</v>
      </c>
      <c r="E13" s="1" t="s">
        <v>93</v>
      </c>
      <c r="F13" s="1" t="s">
        <v>92</v>
      </c>
      <c r="G13">
        <v>-3.0255886426499679</v>
      </c>
      <c r="H13">
        <v>1.6974654308358688</v>
      </c>
      <c r="I13">
        <v>404.22103779747994</v>
      </c>
      <c r="J13">
        <v>1.5914724573001215</v>
      </c>
      <c r="K13">
        <v>0.12247766179191089</v>
      </c>
      <c r="L13" s="1">
        <v>1.5</v>
      </c>
      <c r="M13" s="1">
        <v>1</v>
      </c>
      <c r="N13">
        <v>4.8160872161388397</v>
      </c>
      <c r="O13" s="1">
        <v>15.125601768493652</v>
      </c>
      <c r="P13" s="1">
        <v>8.0423212051391602</v>
      </c>
      <c r="Q13" s="1">
        <v>15.172367095947266</v>
      </c>
      <c r="R13" s="1">
        <v>400.5797119140625</v>
      </c>
      <c r="S13" s="1">
        <v>401.29501342773438</v>
      </c>
      <c r="T13" s="1">
        <v>9.3371438980102539</v>
      </c>
      <c r="U13" s="1">
        <v>9.80938720703125</v>
      </c>
      <c r="V13" s="1">
        <v>52.826381683349609</v>
      </c>
      <c r="W13" s="1">
        <v>55.498172760009766</v>
      </c>
      <c r="X13" s="1">
        <v>500.5452880859375</v>
      </c>
      <c r="Y13" s="1">
        <v>42.525745391845703</v>
      </c>
      <c r="Z13" s="1">
        <v>66.147171020507812</v>
      </c>
      <c r="AA13">
        <v>0.95748822925100108</v>
      </c>
      <c r="AB13">
        <v>0.4120018495237715</v>
      </c>
      <c r="AC13">
        <v>91.526170623970742</v>
      </c>
    </row>
    <row r="14" spans="1:29" x14ac:dyDescent="0.2">
      <c r="A14" s="2">
        <v>42691</v>
      </c>
      <c r="B14" s="1" t="s">
        <v>94</v>
      </c>
      <c r="C14" s="1">
        <v>13</v>
      </c>
      <c r="D14" s="1" t="s">
        <v>74</v>
      </c>
      <c r="E14" s="1" t="s">
        <v>93</v>
      </c>
      <c r="F14" s="1" t="s">
        <v>75</v>
      </c>
      <c r="G14">
        <v>-12.610685360078246</v>
      </c>
      <c r="H14">
        <v>1.3688593366283044</v>
      </c>
      <c r="I14">
        <v>423.00586918382163</v>
      </c>
      <c r="J14">
        <v>1.3284067477860206</v>
      </c>
      <c r="K14">
        <v>0.12163631118060292</v>
      </c>
      <c r="L14" s="1">
        <v>2</v>
      </c>
      <c r="M14" s="1">
        <v>1</v>
      </c>
      <c r="N14">
        <v>4.5965219736099243</v>
      </c>
      <c r="O14" s="1">
        <v>15.26453971862793</v>
      </c>
      <c r="P14" s="1">
        <v>8.1351833343505859</v>
      </c>
      <c r="Q14" s="1">
        <v>15.304490089416504</v>
      </c>
      <c r="R14" s="1">
        <v>400.49081420898438</v>
      </c>
      <c r="S14" s="1">
        <v>405.314208984375</v>
      </c>
      <c r="T14" s="1">
        <v>9.3630342483520508</v>
      </c>
      <c r="U14" s="1">
        <v>9.8885421752929688</v>
      </c>
      <c r="V14" s="1">
        <v>52.499500274658203</v>
      </c>
      <c r="W14" s="1">
        <v>55.446079254150391</v>
      </c>
      <c r="X14" s="1">
        <v>500.57122802734375</v>
      </c>
      <c r="Y14" s="1">
        <v>56.504325866699219</v>
      </c>
      <c r="Z14" s="1">
        <v>88.333366394042969</v>
      </c>
      <c r="AA14">
        <v>0.9651697587864474</v>
      </c>
      <c r="AB14">
        <v>0.41485084214074264</v>
      </c>
      <c r="AC14">
        <v>91.284513573813712</v>
      </c>
    </row>
    <row r="15" spans="1:29" x14ac:dyDescent="0.2">
      <c r="A15" s="2">
        <v>42691</v>
      </c>
      <c r="B15" s="1" t="s">
        <v>95</v>
      </c>
      <c r="C15" s="1">
        <v>14</v>
      </c>
      <c r="D15" s="1" t="s">
        <v>74</v>
      </c>
      <c r="E15" s="1" t="s">
        <v>93</v>
      </c>
      <c r="F15" s="1" t="s">
        <v>78</v>
      </c>
      <c r="G15">
        <v>-54.939658374129607</v>
      </c>
      <c r="H15">
        <v>0.63816825195573756</v>
      </c>
      <c r="I15">
        <v>581.33876252977495</v>
      </c>
      <c r="J15">
        <v>0.8565694227921532</v>
      </c>
      <c r="K15">
        <v>0.14853431346481094</v>
      </c>
      <c r="L15" s="1">
        <v>2.5</v>
      </c>
      <c r="M15" s="1">
        <v>1</v>
      </c>
      <c r="N15">
        <v>4.3769567310810089</v>
      </c>
      <c r="O15" s="1">
        <v>15.438045501708984</v>
      </c>
      <c r="P15" s="1">
        <v>8.3920059204101562</v>
      </c>
      <c r="Q15" s="1">
        <v>15.459329605102539</v>
      </c>
      <c r="R15" s="1">
        <v>400.36215209960938</v>
      </c>
      <c r="S15" s="1">
        <v>427.61776733398438</v>
      </c>
      <c r="T15" s="1">
        <v>9.3844757080078125</v>
      </c>
      <c r="U15" s="1">
        <v>9.8080768585205078</v>
      </c>
      <c r="V15" s="1">
        <v>52.040866851806641</v>
      </c>
      <c r="W15" s="1">
        <v>54.389911651611328</v>
      </c>
      <c r="X15" s="1">
        <v>500.57000732421875</v>
      </c>
      <c r="Y15" s="1">
        <v>43.505455017089844</v>
      </c>
      <c r="Z15" s="1">
        <v>62.312797546386719</v>
      </c>
      <c r="AA15">
        <v>0.95738853773419397</v>
      </c>
      <c r="AB15">
        <v>0.44237070148958346</v>
      </c>
      <c r="AC15">
        <v>88.153040499616381</v>
      </c>
    </row>
    <row r="16" spans="1:29" x14ac:dyDescent="0.2">
      <c r="A16" s="2">
        <v>42691</v>
      </c>
      <c r="B16" s="1" t="s">
        <v>96</v>
      </c>
      <c r="C16" s="1">
        <v>15</v>
      </c>
      <c r="D16" s="1" t="s">
        <v>74</v>
      </c>
      <c r="E16" s="1" t="s">
        <v>93</v>
      </c>
      <c r="F16" s="1" t="s">
        <v>80</v>
      </c>
      <c r="G16">
        <v>-7.6000913237266071E-2</v>
      </c>
      <c r="H16">
        <v>4.7490612994642967E-2</v>
      </c>
      <c r="I16">
        <v>401.67034662665964</v>
      </c>
      <c r="J16">
        <v>9.085928286865802E-2</v>
      </c>
      <c r="K16">
        <v>0.18704025454623641</v>
      </c>
      <c r="L16" s="1">
        <v>3.5</v>
      </c>
      <c r="M16" s="1">
        <v>1</v>
      </c>
      <c r="N16">
        <v>3.9378262460231781</v>
      </c>
      <c r="O16" s="1">
        <v>15.514739036560059</v>
      </c>
      <c r="P16" s="1">
        <v>8.4496927261352539</v>
      </c>
      <c r="Q16" s="1">
        <v>15.548855781555176</v>
      </c>
      <c r="R16" s="1">
        <v>400.29583740234375</v>
      </c>
      <c r="S16" s="1">
        <v>400.32354736328125</v>
      </c>
      <c r="T16" s="1">
        <v>9.3948497772216797</v>
      </c>
      <c r="U16" s="1">
        <v>9.4577827453613281</v>
      </c>
      <c r="V16" s="1">
        <v>51.843994140625</v>
      </c>
      <c r="W16" s="1">
        <v>52.191280364990234</v>
      </c>
      <c r="X16" s="1">
        <v>500.53231811523438</v>
      </c>
      <c r="Y16" s="1">
        <v>38.265914916992188</v>
      </c>
      <c r="Z16" s="1">
        <v>53.753604888916016</v>
      </c>
      <c r="AA16">
        <v>0.92321711305508503</v>
      </c>
      <c r="AB16">
        <v>0.48275668691072982</v>
      </c>
      <c r="AC16">
        <v>83.178978030910201</v>
      </c>
    </row>
    <row r="17" spans="1:29" x14ac:dyDescent="0.2">
      <c r="A17" s="2">
        <v>42691</v>
      </c>
      <c r="B17" s="1" t="s">
        <v>97</v>
      </c>
      <c r="C17" s="1">
        <v>16</v>
      </c>
      <c r="D17" s="1" t="s">
        <v>74</v>
      </c>
      <c r="E17" s="1" t="s">
        <v>93</v>
      </c>
      <c r="F17" s="1" t="s">
        <v>92</v>
      </c>
      <c r="G17">
        <v>1.2347679104394385</v>
      </c>
      <c r="H17">
        <v>23.104172048338032</v>
      </c>
      <c r="I17">
        <v>398.53290448932296</v>
      </c>
      <c r="J17">
        <v>3.727992814100467</v>
      </c>
      <c r="K17">
        <v>9.0311997095512186E-2</v>
      </c>
      <c r="L17" s="1">
        <v>1.5</v>
      </c>
      <c r="M17" s="1">
        <v>1</v>
      </c>
      <c r="N17">
        <v>4.8160872161388397</v>
      </c>
      <c r="O17" s="1">
        <v>15.720139503479004</v>
      </c>
      <c r="P17" s="1">
        <v>8.5401582717895508</v>
      </c>
      <c r="Q17" s="1">
        <v>15.743643760681152</v>
      </c>
      <c r="R17" s="1">
        <v>400.31216430664062</v>
      </c>
      <c r="S17" s="1">
        <v>399.49581909179688</v>
      </c>
      <c r="T17" s="1">
        <v>9.4128074645996094</v>
      </c>
      <c r="U17" s="1">
        <v>10.51824951171875</v>
      </c>
      <c r="V17" s="1">
        <v>51.266059875488281</v>
      </c>
      <c r="W17" s="1">
        <v>57.286754608154297</v>
      </c>
      <c r="X17" s="1">
        <v>500.53924560546875</v>
      </c>
      <c r="Y17" s="1">
        <v>61.976524353027344</v>
      </c>
      <c r="Z17" s="1">
        <v>83.57281494140625</v>
      </c>
      <c r="AA17">
        <v>1.0267730089640246</v>
      </c>
      <c r="AB17">
        <v>0.39296907806007719</v>
      </c>
      <c r="AC17">
        <v>98.589966571228345</v>
      </c>
    </row>
    <row r="18" spans="1:29" x14ac:dyDescent="0.2">
      <c r="A18" s="2">
        <v>42691</v>
      </c>
      <c r="B18" s="1" t="s">
        <v>98</v>
      </c>
      <c r="C18" s="1">
        <v>17</v>
      </c>
      <c r="D18" s="1" t="s">
        <v>74</v>
      </c>
      <c r="E18" s="1" t="s">
        <v>93</v>
      </c>
      <c r="F18" s="1" t="s">
        <v>75</v>
      </c>
      <c r="G18">
        <v>-0.82548068659856288</v>
      </c>
      <c r="H18">
        <v>7.81461941896106</v>
      </c>
      <c r="I18">
        <v>400.18310168727726</v>
      </c>
      <c r="J18">
        <v>2.3427515250513773</v>
      </c>
      <c r="K18">
        <v>8.062328347413783E-2</v>
      </c>
      <c r="L18" s="1">
        <v>2.5</v>
      </c>
      <c r="M18" s="1">
        <v>1</v>
      </c>
      <c r="N18">
        <v>4.3769567310810089</v>
      </c>
      <c r="O18" s="1">
        <v>15.991781234741211</v>
      </c>
      <c r="P18" s="1">
        <v>8.5057792663574219</v>
      </c>
      <c r="Q18" s="1">
        <v>16.031913757324219</v>
      </c>
      <c r="R18" s="1">
        <v>400.29718017578125</v>
      </c>
      <c r="S18" s="1">
        <v>400.24114990234375</v>
      </c>
      <c r="T18" s="1">
        <v>9.4324932098388672</v>
      </c>
      <c r="U18" s="1">
        <v>10.590179443359375</v>
      </c>
      <c r="V18" s="1">
        <v>50.492012023925781</v>
      </c>
      <c r="W18" s="1">
        <v>56.689090728759766</v>
      </c>
      <c r="X18" s="1">
        <v>500.55474853515625</v>
      </c>
      <c r="Y18" s="1">
        <v>28.42637825012207</v>
      </c>
      <c r="Z18" s="1">
        <v>28.168895721435547</v>
      </c>
      <c r="AA18">
        <v>1.0338627131050453</v>
      </c>
      <c r="AB18">
        <v>0.39700610533651948</v>
      </c>
      <c r="AC18">
        <v>97.373947921281868</v>
      </c>
    </row>
    <row r="19" spans="1:29" x14ac:dyDescent="0.2">
      <c r="A19" s="2">
        <v>42691</v>
      </c>
      <c r="B19" s="1" t="s">
        <v>99</v>
      </c>
      <c r="C19" s="1">
        <v>18</v>
      </c>
      <c r="D19" s="1" t="s">
        <v>74</v>
      </c>
      <c r="E19" s="1" t="s">
        <v>93</v>
      </c>
      <c r="F19" s="1" t="s">
        <v>78</v>
      </c>
      <c r="G19">
        <v>-13.947840240969533</v>
      </c>
      <c r="H19">
        <v>0.21374530029250544</v>
      </c>
      <c r="I19">
        <v>517.66401661565044</v>
      </c>
      <c r="J19">
        <v>0.32431811597647248</v>
      </c>
      <c r="K19">
        <v>0.15454391925363398</v>
      </c>
      <c r="L19" s="1">
        <v>3.5</v>
      </c>
      <c r="M19" s="1">
        <v>1</v>
      </c>
      <c r="N19">
        <v>3.9378262460231781</v>
      </c>
      <c r="O19" s="1">
        <v>16.157306671142578</v>
      </c>
      <c r="P19" s="1">
        <v>8.3077030181884766</v>
      </c>
      <c r="Q19" s="1">
        <v>16.225975036621094</v>
      </c>
      <c r="R19" s="1">
        <v>399.92208862304688</v>
      </c>
      <c r="S19" s="1">
        <v>409.58212280273438</v>
      </c>
      <c r="T19" s="1">
        <v>9.4553356170654297</v>
      </c>
      <c r="U19" s="1">
        <v>9.6799173355102539</v>
      </c>
      <c r="V19" s="1">
        <v>50.086177825927734</v>
      </c>
      <c r="W19" s="1">
        <v>51.27581787109375</v>
      </c>
      <c r="X19" s="1">
        <v>500.54190063476562</v>
      </c>
      <c r="Y19" s="1">
        <v>65.508369445800781</v>
      </c>
      <c r="Z19" s="1">
        <v>146.87391662597656</v>
      </c>
      <c r="AA19">
        <v>0.94507135067306813</v>
      </c>
      <c r="AB19">
        <v>0.48426642986629798</v>
      </c>
      <c r="AC19">
        <v>86.52816294475798</v>
      </c>
    </row>
    <row r="20" spans="1:29" x14ac:dyDescent="0.2">
      <c r="A20" s="2">
        <v>42691</v>
      </c>
      <c r="B20" s="1" t="s">
        <v>100</v>
      </c>
      <c r="C20" s="1">
        <v>19</v>
      </c>
      <c r="D20" s="1" t="s">
        <v>74</v>
      </c>
      <c r="E20" s="1" t="s">
        <v>93</v>
      </c>
      <c r="F20" s="1" t="s">
        <v>80</v>
      </c>
      <c r="G20">
        <v>-0.75996810082938837</v>
      </c>
      <c r="H20">
        <v>8.0144372915714454E-2</v>
      </c>
      <c r="I20">
        <v>414.74507217517561</v>
      </c>
      <c r="J20">
        <v>0.15443214114848611</v>
      </c>
      <c r="K20">
        <v>0.19016043573529584</v>
      </c>
      <c r="L20" s="1">
        <v>4</v>
      </c>
      <c r="M20" s="1">
        <v>1</v>
      </c>
      <c r="N20">
        <v>3.7182610034942627</v>
      </c>
      <c r="O20" s="1">
        <v>16.275928497314453</v>
      </c>
      <c r="P20" s="1">
        <v>8.6873779296875</v>
      </c>
      <c r="Q20" s="1">
        <v>16.337499618530273</v>
      </c>
      <c r="R20" s="1">
        <v>400.01522827148438</v>
      </c>
      <c r="S20" s="1">
        <v>400.5731201171875</v>
      </c>
      <c r="T20" s="1">
        <v>9.4859638214111328</v>
      </c>
      <c r="U20" s="1">
        <v>9.6081924438476562</v>
      </c>
      <c r="V20" s="1">
        <v>49.872245788574219</v>
      </c>
      <c r="W20" s="1">
        <v>50.514862060546875</v>
      </c>
      <c r="X20" s="1">
        <v>500.53195190429688</v>
      </c>
      <c r="Y20" s="1">
        <v>47.947940826416016</v>
      </c>
      <c r="Z20" s="1">
        <v>78.619987487792969</v>
      </c>
      <c r="AA20">
        <v>0.93811472908593718</v>
      </c>
      <c r="AB20">
        <v>0.51481918238924929</v>
      </c>
      <c r="AC20">
        <v>83.325074943796935</v>
      </c>
    </row>
    <row r="21" spans="1:29" x14ac:dyDescent="0.2">
      <c r="A21" s="2">
        <v>42691</v>
      </c>
      <c r="B21" s="1" t="s">
        <v>101</v>
      </c>
      <c r="C21" s="1">
        <v>20</v>
      </c>
      <c r="D21" s="1" t="s">
        <v>74</v>
      </c>
      <c r="E21" s="1" t="s">
        <v>102</v>
      </c>
      <c r="F21" s="1" t="s">
        <v>75</v>
      </c>
      <c r="G21">
        <v>5.9451585036467378</v>
      </c>
      <c r="H21">
        <v>3.2003968784999475</v>
      </c>
      <c r="I21">
        <v>393.59549364568767</v>
      </c>
      <c r="J21">
        <v>3.5668019030280016</v>
      </c>
      <c r="K21">
        <v>0.17321376605101202</v>
      </c>
      <c r="L21" s="1">
        <v>0.5</v>
      </c>
      <c r="M21" s="1">
        <v>1</v>
      </c>
      <c r="N21">
        <v>5.2552177011966705</v>
      </c>
      <c r="O21" s="1">
        <v>16.420398712158203</v>
      </c>
      <c r="P21" s="1">
        <v>8.8011035919189453</v>
      </c>
      <c r="Q21" s="1">
        <v>16.451030731201172</v>
      </c>
      <c r="R21" s="1">
        <v>399.92910766601562</v>
      </c>
      <c r="S21" s="1">
        <v>399.1929931640625</v>
      </c>
      <c r="T21" s="1">
        <v>9.51739501953125</v>
      </c>
      <c r="U21" s="1">
        <v>9.87017822265625</v>
      </c>
      <c r="V21" s="1">
        <v>49.583225250244141</v>
      </c>
      <c r="W21" s="1">
        <v>51.421134948730469</v>
      </c>
      <c r="X21" s="1">
        <v>500.53359985351562</v>
      </c>
      <c r="Y21" s="1">
        <v>50.728435516357422</v>
      </c>
      <c r="Z21" s="1">
        <v>84.886985778808594</v>
      </c>
      <c r="AA21">
        <v>0.96377321820380168</v>
      </c>
      <c r="AB21">
        <v>0.50152145590271968</v>
      </c>
      <c r="AC21">
        <v>90.428731103519496</v>
      </c>
    </row>
    <row r="22" spans="1:29" x14ac:dyDescent="0.2">
      <c r="A22" s="2">
        <v>42691</v>
      </c>
      <c r="B22" s="1" t="s">
        <v>103</v>
      </c>
      <c r="C22" s="1">
        <v>21</v>
      </c>
      <c r="D22" s="1" t="s">
        <v>74</v>
      </c>
      <c r="E22" s="1" t="s">
        <v>102</v>
      </c>
      <c r="F22" s="1" t="s">
        <v>78</v>
      </c>
      <c r="G22">
        <v>-0.28444103357986639</v>
      </c>
      <c r="H22">
        <v>-1.7255806414101699E-2</v>
      </c>
      <c r="I22">
        <v>372.33260336405266</v>
      </c>
      <c r="J22">
        <v>-3.9341112637970334E-2</v>
      </c>
      <c r="K22">
        <v>0.21943989495994254</v>
      </c>
      <c r="L22" s="1">
        <v>2</v>
      </c>
      <c r="M22" s="1">
        <v>1</v>
      </c>
      <c r="N22">
        <v>4.5965219736099243</v>
      </c>
      <c r="O22" s="1">
        <v>16.515832901000977</v>
      </c>
      <c r="P22" s="1">
        <v>8.9639759063720703</v>
      </c>
      <c r="Q22" s="1">
        <v>16.553064346313477</v>
      </c>
      <c r="R22" s="1">
        <v>399.9061279296875</v>
      </c>
      <c r="S22" s="1">
        <v>400.02606201171875</v>
      </c>
      <c r="T22" s="1">
        <v>9.5403556823730469</v>
      </c>
      <c r="U22" s="1">
        <v>9.5247869491577148</v>
      </c>
      <c r="V22" s="1">
        <v>49.406131744384766</v>
      </c>
      <c r="W22" s="1">
        <v>49.325508117675781</v>
      </c>
      <c r="X22" s="1">
        <v>500.57247924804688</v>
      </c>
      <c r="Y22" s="1">
        <v>59.201526641845703</v>
      </c>
      <c r="Z22" s="1">
        <v>145.28756713867188</v>
      </c>
      <c r="AA22">
        <v>0.93012699818606048</v>
      </c>
      <c r="AB22">
        <v>0.54762621258772937</v>
      </c>
      <c r="AC22">
        <v>80.632921584995927</v>
      </c>
    </row>
    <row r="23" spans="1:29" x14ac:dyDescent="0.2">
      <c r="A23" s="2">
        <v>42691</v>
      </c>
      <c r="B23" s="1" t="s">
        <v>104</v>
      </c>
      <c r="C23" s="1">
        <v>22</v>
      </c>
      <c r="D23" s="1" t="s">
        <v>74</v>
      </c>
      <c r="E23" s="1" t="s">
        <v>102</v>
      </c>
      <c r="F23" s="1" t="s">
        <v>80</v>
      </c>
      <c r="G23">
        <v>-3.0080685870719592</v>
      </c>
      <c r="H23">
        <v>-8.5935019895402712E-2</v>
      </c>
      <c r="I23">
        <v>344.96386785367366</v>
      </c>
      <c r="J23">
        <v>-0.21750485447209952</v>
      </c>
      <c r="K23">
        <v>0.23973435373590601</v>
      </c>
      <c r="L23" s="1">
        <v>2.5</v>
      </c>
      <c r="M23" s="1">
        <v>1</v>
      </c>
      <c r="N23">
        <v>4.3769567310810089</v>
      </c>
      <c r="O23" s="1">
        <v>16.679813385009766</v>
      </c>
      <c r="P23" s="1">
        <v>9.1468143463134766</v>
      </c>
      <c r="Q23" s="1">
        <v>16.72059440612793</v>
      </c>
      <c r="R23" s="1">
        <v>399.96871948242188</v>
      </c>
      <c r="S23" s="1">
        <v>401.51480102539062</v>
      </c>
      <c r="T23" s="1">
        <v>9.5701704025268555</v>
      </c>
      <c r="U23" s="1">
        <v>9.462559700012207</v>
      </c>
      <c r="V23" s="1">
        <v>49.049236297607422</v>
      </c>
      <c r="W23" s="1">
        <v>48.497707366943359</v>
      </c>
      <c r="X23" s="1">
        <v>500.52340698242188</v>
      </c>
      <c r="Y23" s="1">
        <v>28.491783142089844</v>
      </c>
      <c r="Z23" s="1">
        <v>55.953571319580078</v>
      </c>
      <c r="AA23">
        <v>0.92410062010789984</v>
      </c>
      <c r="AB23">
        <v>0.57052672953809536</v>
      </c>
      <c r="AC23">
        <v>78.761785738630081</v>
      </c>
    </row>
    <row r="24" spans="1:29" x14ac:dyDescent="0.2">
      <c r="A24" s="2">
        <v>42691</v>
      </c>
      <c r="B24" s="1" t="s">
        <v>105</v>
      </c>
      <c r="C24" s="1">
        <v>24</v>
      </c>
      <c r="D24" s="1" t="s">
        <v>74</v>
      </c>
      <c r="E24" s="1" t="s">
        <v>102</v>
      </c>
      <c r="F24" s="1" t="s">
        <v>106</v>
      </c>
      <c r="G24">
        <v>13.896886979507379</v>
      </c>
      <c r="H24">
        <v>10.495570075788038</v>
      </c>
      <c r="I24">
        <v>391.56895249780928</v>
      </c>
      <c r="J24">
        <v>6.2310134055267525</v>
      </c>
      <c r="K24">
        <v>0.17184424116417052</v>
      </c>
      <c r="L24" s="1">
        <v>0.5</v>
      </c>
      <c r="M24" s="1">
        <v>1</v>
      </c>
      <c r="N24">
        <v>5.2552177011966705</v>
      </c>
      <c r="O24" s="1">
        <v>16.865903854370117</v>
      </c>
      <c r="P24" s="1">
        <v>9.227543830871582</v>
      </c>
      <c r="Q24" s="1">
        <v>16.891969680786133</v>
      </c>
      <c r="R24" s="1">
        <v>399.96319580078125</v>
      </c>
      <c r="S24" s="1">
        <v>398.32699584960938</v>
      </c>
      <c r="T24" s="1">
        <v>9.606450080871582</v>
      </c>
      <c r="U24" s="1">
        <v>10.222546577453613</v>
      </c>
      <c r="V24" s="1">
        <v>48.657913208007812</v>
      </c>
      <c r="W24" s="1">
        <v>51.778526306152344</v>
      </c>
      <c r="X24" s="1">
        <v>500.51547241210938</v>
      </c>
      <c r="Y24" s="1">
        <v>58.613666534423828</v>
      </c>
      <c r="Z24" s="1">
        <v>83.635810852050781</v>
      </c>
      <c r="AA24">
        <v>0.9983400975456389</v>
      </c>
      <c r="AB24">
        <v>0.50938423647767195</v>
      </c>
      <c r="AC24">
        <v>95.045295158024587</v>
      </c>
    </row>
    <row r="25" spans="1:29" x14ac:dyDescent="0.2">
      <c r="A25" s="2">
        <v>42691</v>
      </c>
      <c r="B25" s="1" t="s">
        <v>107</v>
      </c>
      <c r="C25" s="1">
        <v>25</v>
      </c>
      <c r="D25" s="1" t="s">
        <v>74</v>
      </c>
      <c r="E25" s="1" t="s">
        <v>102</v>
      </c>
      <c r="F25" s="1" t="s">
        <v>92</v>
      </c>
      <c r="G25">
        <v>2.9462649283217068</v>
      </c>
      <c r="H25">
        <v>3.0083242435184703</v>
      </c>
      <c r="I25">
        <v>395.01060407924308</v>
      </c>
      <c r="J25">
        <v>2.6671628967991396</v>
      </c>
      <c r="K25">
        <v>0.14162510727989042</v>
      </c>
      <c r="L25" s="1">
        <v>2</v>
      </c>
      <c r="M25" s="1">
        <v>1</v>
      </c>
      <c r="N25">
        <v>4.5965219736099243</v>
      </c>
      <c r="O25" s="1">
        <v>16.954669952392578</v>
      </c>
      <c r="P25" s="1">
        <v>9.4164285659790039</v>
      </c>
      <c r="Q25" s="1">
        <v>16.981382369995117</v>
      </c>
      <c r="R25" s="1">
        <v>399.935546875</v>
      </c>
      <c r="S25" s="1">
        <v>398.33377075195312</v>
      </c>
      <c r="T25" s="1">
        <v>9.6305103302001953</v>
      </c>
      <c r="U25" s="1">
        <v>10.684858322143555</v>
      </c>
      <c r="V25" s="1">
        <v>48.508029937744141</v>
      </c>
      <c r="W25" s="1">
        <v>53.818687438964844</v>
      </c>
      <c r="X25" s="1">
        <v>500.53012084960938</v>
      </c>
      <c r="Y25" s="1">
        <v>62.096286773681641</v>
      </c>
      <c r="Z25" s="1">
        <v>96.194488525390625</v>
      </c>
      <c r="AA25">
        <v>1.04353441528244</v>
      </c>
      <c r="AB25">
        <v>0.4779256083621406</v>
      </c>
      <c r="AC25">
        <v>92.693891867967167</v>
      </c>
    </row>
    <row r="26" spans="1:29" x14ac:dyDescent="0.2">
      <c r="A26" s="2">
        <v>42691</v>
      </c>
      <c r="B26" s="1" t="s">
        <v>108</v>
      </c>
      <c r="C26" s="1">
        <v>26</v>
      </c>
      <c r="D26" s="1" t="s">
        <v>74</v>
      </c>
      <c r="E26" s="1" t="s">
        <v>102</v>
      </c>
      <c r="F26" s="1" t="s">
        <v>78</v>
      </c>
      <c r="G26">
        <v>-4.3657925531764441</v>
      </c>
      <c r="H26">
        <v>0.95572633445749144</v>
      </c>
      <c r="I26">
        <v>408.82300705683411</v>
      </c>
      <c r="J26">
        <v>1.8034913051524717</v>
      </c>
      <c r="K26">
        <v>0.22194114896994743</v>
      </c>
      <c r="L26" s="1">
        <v>2.5</v>
      </c>
      <c r="M26" s="1">
        <v>1</v>
      </c>
      <c r="N26">
        <v>4.3769567310810089</v>
      </c>
      <c r="O26" s="1">
        <v>17.268396377563477</v>
      </c>
      <c r="P26" s="1">
        <v>10.248100280761719</v>
      </c>
      <c r="Q26" s="1">
        <v>17.323183059692383</v>
      </c>
      <c r="R26" s="1">
        <v>399.78103637695312</v>
      </c>
      <c r="S26" s="1">
        <v>401.59982299804688</v>
      </c>
      <c r="T26" s="1">
        <v>9.6658163070678711</v>
      </c>
      <c r="U26" s="1">
        <v>10.557077407836914</v>
      </c>
      <c r="V26" s="1">
        <v>47.734195709228516</v>
      </c>
      <c r="W26" s="1">
        <v>52.135646820068359</v>
      </c>
      <c r="X26" s="1">
        <v>500.54122924804688</v>
      </c>
      <c r="Y26" s="1">
        <v>59.975490570068359</v>
      </c>
      <c r="Z26" s="1">
        <v>111.30564117431641</v>
      </c>
      <c r="AA26">
        <v>1.0311829456876003</v>
      </c>
      <c r="AB26">
        <v>0.5481116414634144</v>
      </c>
      <c r="AC26">
        <v>85.29115961184263</v>
      </c>
    </row>
    <row r="27" spans="1:29" x14ac:dyDescent="0.2">
      <c r="A27" s="2">
        <v>42691</v>
      </c>
      <c r="B27" s="1" t="s">
        <v>109</v>
      </c>
      <c r="C27" s="1">
        <v>27</v>
      </c>
      <c r="D27" s="1" t="s">
        <v>74</v>
      </c>
      <c r="E27" s="1" t="s">
        <v>76</v>
      </c>
      <c r="F27" s="1" t="s">
        <v>106</v>
      </c>
      <c r="G27">
        <v>11.181635828577654</v>
      </c>
      <c r="H27">
        <v>-13.070537199384496</v>
      </c>
      <c r="I27">
        <v>386.7227477006536</v>
      </c>
      <c r="J27">
        <v>3.1434116629764888</v>
      </c>
      <c r="K27">
        <v>5.8324768071756683E-2</v>
      </c>
      <c r="L27" s="1">
        <v>4</v>
      </c>
      <c r="M27" s="1">
        <v>1</v>
      </c>
      <c r="N27">
        <v>3.7182610034942627</v>
      </c>
      <c r="O27" s="1">
        <v>18.288839340209961</v>
      </c>
      <c r="P27" s="1">
        <v>10.606057167053223</v>
      </c>
      <c r="Q27" s="1">
        <v>18.248271942138672</v>
      </c>
      <c r="R27" s="1">
        <v>399.689208984375</v>
      </c>
      <c r="S27" s="1">
        <v>389.77413940429688</v>
      </c>
      <c r="T27" s="1">
        <v>10.062040328979492</v>
      </c>
      <c r="U27" s="1">
        <v>12.542622566223145</v>
      </c>
      <c r="V27" s="1">
        <v>46.596019744873047</v>
      </c>
      <c r="W27" s="1">
        <v>58.083274841308594</v>
      </c>
      <c r="X27" s="1">
        <v>500.52523803710938</v>
      </c>
      <c r="Y27" s="1">
        <v>915.53326416015625</v>
      </c>
      <c r="Z27" s="1">
        <v>485.69876098632812</v>
      </c>
      <c r="AA27">
        <v>1.2250930420236108</v>
      </c>
      <c r="AB27">
        <v>0.42635690631623269</v>
      </c>
      <c r="AC27">
        <v>101.83029241794219</v>
      </c>
    </row>
    <row r="28" spans="1:29" x14ac:dyDescent="0.2">
      <c r="A28" s="2">
        <v>42691</v>
      </c>
      <c r="B28" s="1" t="s">
        <v>110</v>
      </c>
      <c r="C28" s="1">
        <v>28</v>
      </c>
      <c r="D28" s="1" t="s">
        <v>74</v>
      </c>
      <c r="E28" s="1" t="s">
        <v>76</v>
      </c>
      <c r="F28" s="1" t="s">
        <v>92</v>
      </c>
      <c r="G28">
        <v>12.106103180505933</v>
      </c>
      <c r="H28">
        <v>-3.3383918431317454</v>
      </c>
      <c r="I28">
        <v>387.18372918498147</v>
      </c>
      <c r="J28">
        <v>3.1856378645142271</v>
      </c>
      <c r="K28">
        <v>1.6621371105980387E-3</v>
      </c>
      <c r="L28" s="1">
        <v>5</v>
      </c>
      <c r="M28" s="1">
        <v>1</v>
      </c>
      <c r="N28">
        <v>3.2791305184364319</v>
      </c>
      <c r="O28" s="1">
        <v>18.560075759887695</v>
      </c>
      <c r="P28" s="1">
        <v>10.786686897277832</v>
      </c>
      <c r="Q28" s="1">
        <v>18.479099273681641</v>
      </c>
      <c r="R28" s="1">
        <v>399.68655395507812</v>
      </c>
      <c r="S28" s="1">
        <v>386.36370849609375</v>
      </c>
      <c r="T28" s="1">
        <v>10.140972137451172</v>
      </c>
      <c r="U28" s="1">
        <v>13.280984878540039</v>
      </c>
      <c r="V28" s="1">
        <v>46.172508239746094</v>
      </c>
      <c r="W28" s="1">
        <v>60.469196319580078</v>
      </c>
      <c r="X28" s="1">
        <v>500.52813720703125</v>
      </c>
      <c r="Y28" s="1">
        <v>1071.410888671875</v>
      </c>
      <c r="Z28" s="1">
        <v>1140.3865966796875</v>
      </c>
      <c r="AA28">
        <v>1.2972856950559652</v>
      </c>
      <c r="AB28">
        <v>0.37844060718093453</v>
      </c>
      <c r="AC28">
        <v>107.1758397530598</v>
      </c>
    </row>
    <row r="29" spans="1:29" x14ac:dyDescent="0.2">
      <c r="A29" s="2">
        <v>42691</v>
      </c>
      <c r="B29" s="1" t="s">
        <v>111</v>
      </c>
      <c r="C29" s="1">
        <v>29</v>
      </c>
      <c r="D29" s="1" t="s">
        <v>74</v>
      </c>
      <c r="E29" s="1" t="s">
        <v>76</v>
      </c>
      <c r="F29" s="1" t="s">
        <v>75</v>
      </c>
      <c r="G29">
        <v>9.5877035721234538</v>
      </c>
      <c r="H29">
        <v>-14.185304925395345</v>
      </c>
      <c r="I29">
        <v>385.45400486394527</v>
      </c>
      <c r="J29">
        <v>2.9519267035631684</v>
      </c>
      <c r="K29">
        <v>6.6698189005651942E-2</v>
      </c>
      <c r="L29" s="1">
        <v>5</v>
      </c>
      <c r="M29" s="1">
        <v>1</v>
      </c>
      <c r="N29">
        <v>3.2791305184364319</v>
      </c>
      <c r="O29" s="1">
        <v>18.695550918579102</v>
      </c>
      <c r="P29" s="1">
        <v>11.332685470581055</v>
      </c>
      <c r="Q29" s="1">
        <v>18.635211944580078</v>
      </c>
      <c r="R29" s="1">
        <v>399.45138549804688</v>
      </c>
      <c r="S29" s="1">
        <v>388.72677612304688</v>
      </c>
      <c r="T29" s="1">
        <v>10.19550895690918</v>
      </c>
      <c r="U29" s="1">
        <v>13.105875015258789</v>
      </c>
      <c r="V29" s="1">
        <v>46.029739379882812</v>
      </c>
      <c r="W29" s="1">
        <v>59.169185638427734</v>
      </c>
      <c r="X29" s="1">
        <v>500.49359130859375</v>
      </c>
      <c r="Y29" s="1">
        <v>637.51129150390625</v>
      </c>
      <c r="Z29" s="1">
        <v>273.629150390625</v>
      </c>
      <c r="AA29">
        <v>1.2802038732661312</v>
      </c>
      <c r="AB29">
        <v>0.43272752771773981</v>
      </c>
      <c r="AC29">
        <v>101.50919025046217</v>
      </c>
    </row>
    <row r="30" spans="1:29" x14ac:dyDescent="0.2">
      <c r="A30" s="2">
        <v>42691</v>
      </c>
      <c r="B30" s="1" t="s">
        <v>112</v>
      </c>
      <c r="C30" s="1">
        <v>30</v>
      </c>
      <c r="D30" s="1" t="s">
        <v>74</v>
      </c>
      <c r="E30" s="1" t="s">
        <v>76</v>
      </c>
      <c r="F30" s="1" t="s">
        <v>78</v>
      </c>
      <c r="G30">
        <v>2.0292845780316942</v>
      </c>
      <c r="H30">
        <v>2.0969651476744779</v>
      </c>
      <c r="I30">
        <v>393.07558164262821</v>
      </c>
      <c r="J30">
        <v>2.1447302350533795</v>
      </c>
      <c r="K30">
        <v>0.16164292749895348</v>
      </c>
      <c r="L30" s="1">
        <v>5</v>
      </c>
      <c r="M30" s="1">
        <v>1</v>
      </c>
      <c r="N30">
        <v>3.2791305184364319</v>
      </c>
      <c r="O30" s="1">
        <v>18.692968368530273</v>
      </c>
      <c r="P30" s="1">
        <v>11.602395057678223</v>
      </c>
      <c r="Q30" s="1">
        <v>18.682449340820312</v>
      </c>
      <c r="R30" s="1">
        <v>399.34817504882812</v>
      </c>
      <c r="S30" s="1">
        <v>396.47152709960938</v>
      </c>
      <c r="T30" s="1">
        <v>10.265420913696289</v>
      </c>
      <c r="U30" s="1">
        <v>12.381418228149414</v>
      </c>
      <c r="V30" s="1">
        <v>46.355907440185547</v>
      </c>
      <c r="W30" s="1">
        <v>55.911186218261719</v>
      </c>
      <c r="X30" s="1">
        <v>500.51467895507812</v>
      </c>
      <c r="Y30" s="1">
        <v>224.07832336425781</v>
      </c>
      <c r="Z30" s="1">
        <v>96.242546081542969</v>
      </c>
      <c r="AA30">
        <v>1.2095172557175828</v>
      </c>
      <c r="AB30">
        <v>0.51819477455712959</v>
      </c>
      <c r="AC30">
        <v>92.713231984611554</v>
      </c>
    </row>
    <row r="31" spans="1:29" x14ac:dyDescent="0.2">
      <c r="A31" s="2">
        <v>42691</v>
      </c>
      <c r="B31" s="1" t="s">
        <v>113</v>
      </c>
      <c r="C31" s="1">
        <v>31</v>
      </c>
      <c r="D31" s="1" t="s">
        <v>74</v>
      </c>
      <c r="E31" s="1" t="s">
        <v>76</v>
      </c>
      <c r="F31" s="1" t="s">
        <v>75</v>
      </c>
      <c r="G31">
        <v>12.95158231907188</v>
      </c>
      <c r="H31">
        <v>357.5594456342327</v>
      </c>
      <c r="I31">
        <v>378.12962880562856</v>
      </c>
      <c r="J31">
        <v>2.3290618646032941</v>
      </c>
      <c r="K31">
        <v>7.4013628517587859E-2</v>
      </c>
      <c r="L31" s="1">
        <v>5.5</v>
      </c>
      <c r="M31" s="1">
        <v>1</v>
      </c>
      <c r="N31">
        <v>3.0595652759075165</v>
      </c>
      <c r="O31" s="1">
        <v>18.884624481201172</v>
      </c>
      <c r="P31" s="1">
        <v>11.142121315002441</v>
      </c>
      <c r="Q31" s="1">
        <v>18.809446334838867</v>
      </c>
      <c r="R31" s="1">
        <v>399.60418701171875</v>
      </c>
      <c r="S31" s="1">
        <v>384.38858032226562</v>
      </c>
      <c r="T31" s="1">
        <v>10.329605102539062</v>
      </c>
      <c r="U31" s="1">
        <v>12.855992317199707</v>
      </c>
      <c r="V31" s="1">
        <v>46.093959808349609</v>
      </c>
      <c r="W31" s="1">
        <v>57.367496490478516</v>
      </c>
      <c r="X31" s="1">
        <v>500.5233154296875</v>
      </c>
      <c r="Y31" s="1">
        <v>1095.712890625</v>
      </c>
      <c r="Z31" s="1">
        <v>1349.3133544921875</v>
      </c>
      <c r="AA31">
        <v>1.2559773470173605</v>
      </c>
      <c r="AB31">
        <v>0.45687188941251389</v>
      </c>
      <c r="AC31">
        <v>99.952152386943098</v>
      </c>
    </row>
    <row r="32" spans="1:29" x14ac:dyDescent="0.2">
      <c r="A32" s="2">
        <v>42691</v>
      </c>
      <c r="B32" s="1" t="s">
        <v>114</v>
      </c>
      <c r="C32" s="1">
        <v>32</v>
      </c>
      <c r="D32" s="1" t="s">
        <v>74</v>
      </c>
      <c r="E32" s="1" t="s">
        <v>76</v>
      </c>
      <c r="F32" s="1" t="s">
        <v>78</v>
      </c>
      <c r="G32">
        <v>10.349325197530744</v>
      </c>
      <c r="H32">
        <v>-9.2557371109670132</v>
      </c>
      <c r="I32">
        <v>382.55725728029205</v>
      </c>
      <c r="J32">
        <v>2.4540064756797038</v>
      </c>
      <c r="K32">
        <v>5.772488953173105E-2</v>
      </c>
      <c r="L32" s="1">
        <v>6</v>
      </c>
      <c r="M32" s="1">
        <v>1</v>
      </c>
      <c r="N32">
        <v>2.8400000333786011</v>
      </c>
      <c r="O32" s="1">
        <v>19.081758499145508</v>
      </c>
      <c r="P32" s="1">
        <v>11.423313140869141</v>
      </c>
      <c r="Q32" s="1">
        <v>18.990232467651367</v>
      </c>
      <c r="R32" s="1">
        <v>399.59454345703125</v>
      </c>
      <c r="S32" s="1">
        <v>386.05258178710938</v>
      </c>
      <c r="T32" s="1">
        <v>10.375238418579102</v>
      </c>
      <c r="U32" s="1">
        <v>13.277927398681641</v>
      </c>
      <c r="V32" s="1">
        <v>45.734535217285156</v>
      </c>
      <c r="W32" s="1">
        <v>58.52972412109375</v>
      </c>
      <c r="X32" s="1">
        <v>500.51983642578125</v>
      </c>
      <c r="Y32" s="1">
        <v>1160.1611328125</v>
      </c>
      <c r="Z32" s="1">
        <v>1305.75439453125</v>
      </c>
      <c r="AA32">
        <v>1.2972858831451157</v>
      </c>
      <c r="AB32">
        <v>0.4421080796989667</v>
      </c>
      <c r="AC32">
        <v>101.9117334890351</v>
      </c>
    </row>
    <row r="33" spans="1:29" x14ac:dyDescent="0.2">
      <c r="A33" s="2">
        <v>42691</v>
      </c>
      <c r="B33" s="1" t="s">
        <v>115</v>
      </c>
      <c r="C33" s="1">
        <v>33</v>
      </c>
      <c r="D33" s="1" t="s">
        <v>74</v>
      </c>
      <c r="E33" s="1" t="s">
        <v>76</v>
      </c>
      <c r="F33" s="1" t="s">
        <v>80</v>
      </c>
      <c r="G33">
        <v>9.592797062846854</v>
      </c>
      <c r="H33">
        <v>9.219673494138112</v>
      </c>
      <c r="I33">
        <v>380.14738391205248</v>
      </c>
      <c r="J33">
        <v>2.2603661481217272</v>
      </c>
      <c r="K33">
        <v>0.10033661476792255</v>
      </c>
      <c r="L33" s="1">
        <v>6</v>
      </c>
      <c r="M33" s="1">
        <v>1</v>
      </c>
      <c r="N33">
        <v>2.8400000333786011</v>
      </c>
      <c r="O33" s="1">
        <v>19.264835357666016</v>
      </c>
      <c r="P33" s="1">
        <v>11.690494537353516</v>
      </c>
      <c r="Q33" s="1">
        <v>19.181758880615234</v>
      </c>
      <c r="R33" s="1">
        <v>399.5565185546875</v>
      </c>
      <c r="S33" s="1">
        <v>387.00836181640625</v>
      </c>
      <c r="T33" s="1">
        <v>10.414207458496094</v>
      </c>
      <c r="U33" s="1">
        <v>13.088388442993164</v>
      </c>
      <c r="V33" s="1">
        <v>45.387760162353516</v>
      </c>
      <c r="W33" s="1">
        <v>57.042522430419922</v>
      </c>
      <c r="X33" s="1">
        <v>500.51547241210938</v>
      </c>
      <c r="Y33" s="1">
        <v>871.84710693359375</v>
      </c>
      <c r="Z33" s="1">
        <v>1207.73046875</v>
      </c>
      <c r="AA33">
        <v>1.2788302747366105</v>
      </c>
      <c r="AB33">
        <v>0.48588031110248453</v>
      </c>
      <c r="AC33">
        <v>98.263106601493547</v>
      </c>
    </row>
    <row r="34" spans="1:29" x14ac:dyDescent="0.2">
      <c r="A34" s="2">
        <v>42691</v>
      </c>
      <c r="B34" s="1" t="s">
        <v>116</v>
      </c>
      <c r="C34" s="1">
        <v>34</v>
      </c>
      <c r="D34" s="1" t="s">
        <v>74</v>
      </c>
      <c r="E34" s="1" t="s">
        <v>88</v>
      </c>
      <c r="F34" s="1" t="s">
        <v>87</v>
      </c>
      <c r="G34">
        <v>1.4978772525389361</v>
      </c>
      <c r="H34">
        <v>-5.8980494033280344</v>
      </c>
      <c r="I34">
        <v>395.72724365060736</v>
      </c>
      <c r="J34">
        <v>3.059758855230756</v>
      </c>
      <c r="K34">
        <v>5.3797313848390704E-2</v>
      </c>
      <c r="L34" s="1">
        <v>6</v>
      </c>
      <c r="M34" s="1">
        <v>1</v>
      </c>
      <c r="N34">
        <v>2.8400000333786011</v>
      </c>
      <c r="O34" s="1">
        <v>19.263792037963867</v>
      </c>
      <c r="P34" s="1">
        <v>12.2325439453125</v>
      </c>
      <c r="Q34" s="1">
        <v>19.241765975952148</v>
      </c>
      <c r="R34" s="1">
        <v>399.5487060546875</v>
      </c>
      <c r="S34" s="1">
        <v>396.29928588867188</v>
      </c>
      <c r="T34" s="1">
        <v>10.46143627166748</v>
      </c>
      <c r="U34" s="1">
        <v>14.077974319458008</v>
      </c>
      <c r="V34" s="1">
        <v>45.597362518310547</v>
      </c>
      <c r="W34" s="1">
        <v>61.360454559326172</v>
      </c>
      <c r="X34" s="1">
        <v>500.4814453125</v>
      </c>
      <c r="Y34" s="1">
        <v>34.959796905517578</v>
      </c>
      <c r="Z34" s="1">
        <v>44.325813293457031</v>
      </c>
      <c r="AA34">
        <v>1.3755441431858926</v>
      </c>
      <c r="AB34">
        <v>0.42001318294613954</v>
      </c>
      <c r="AC34">
        <v>103.54631384459714</v>
      </c>
    </row>
    <row r="35" spans="1:29" x14ac:dyDescent="0.2">
      <c r="A35" s="2">
        <v>42691</v>
      </c>
      <c r="B35" s="1" t="s">
        <v>117</v>
      </c>
      <c r="C35" s="1">
        <v>35</v>
      </c>
      <c r="D35" s="1" t="s">
        <v>74</v>
      </c>
      <c r="E35" s="1" t="s">
        <v>88</v>
      </c>
      <c r="F35" s="1" t="s">
        <v>87</v>
      </c>
      <c r="G35">
        <v>6.9868395758644679</v>
      </c>
      <c r="H35">
        <v>-5.5398735005457613</v>
      </c>
      <c r="I35">
        <v>388.12350213907757</v>
      </c>
      <c r="J35">
        <v>2.9928306038186512</v>
      </c>
      <c r="K35">
        <v>4.9463747064139918E-2</v>
      </c>
      <c r="L35" s="1">
        <v>6</v>
      </c>
      <c r="M35" s="1">
        <v>1</v>
      </c>
      <c r="N35">
        <v>2.8400000333786011</v>
      </c>
      <c r="O35" s="1">
        <v>19.190702438354492</v>
      </c>
      <c r="P35" s="1">
        <v>12.137847900390625</v>
      </c>
      <c r="Q35" s="1">
        <v>19.189901351928711</v>
      </c>
      <c r="R35" s="1">
        <v>399.47479248046875</v>
      </c>
      <c r="S35" s="1">
        <v>389.70132446289062</v>
      </c>
      <c r="T35" s="1">
        <v>10.494376182556152</v>
      </c>
      <c r="U35" s="1">
        <v>14.031647682189941</v>
      </c>
      <c r="V35" s="1">
        <v>45.949012756347656</v>
      </c>
      <c r="W35" s="1">
        <v>61.436752319335938</v>
      </c>
      <c r="X35" s="1">
        <v>500.52752685546875</v>
      </c>
      <c r="Y35" s="1">
        <v>237.17491149902344</v>
      </c>
      <c r="Z35" s="1">
        <v>484.79949951171875</v>
      </c>
      <c r="AA35">
        <v>1.3709981322810489</v>
      </c>
      <c r="AB35">
        <v>0.41494223329971813</v>
      </c>
      <c r="AC35">
        <v>103.71604441927589</v>
      </c>
    </row>
    <row r="36" spans="1:29" x14ac:dyDescent="0.2">
      <c r="A36" s="2">
        <v>42691</v>
      </c>
      <c r="B36" s="1" t="s">
        <v>118</v>
      </c>
      <c r="C36" s="1">
        <v>36</v>
      </c>
      <c r="D36" s="1" t="s">
        <v>74</v>
      </c>
      <c r="E36" s="1" t="s">
        <v>88</v>
      </c>
      <c r="F36" s="1" t="s">
        <v>87</v>
      </c>
      <c r="G36">
        <v>8.6174355039237707</v>
      </c>
      <c r="H36">
        <v>-1.6376490234370544</v>
      </c>
      <c r="I36">
        <v>392.35894328987627</v>
      </c>
      <c r="J36">
        <v>4.2201477168132406</v>
      </c>
      <c r="K36">
        <v>-0.10499742319641925</v>
      </c>
      <c r="L36" s="1">
        <v>6</v>
      </c>
      <c r="M36" s="1">
        <v>1</v>
      </c>
      <c r="N36">
        <v>2.8400000333786011</v>
      </c>
      <c r="O36" s="1">
        <v>19.117103576660156</v>
      </c>
      <c r="P36" s="1">
        <v>12.02773380279541</v>
      </c>
      <c r="Q36" s="1">
        <v>19.115932464599609</v>
      </c>
      <c r="R36" s="1">
        <v>399.57159423828125</v>
      </c>
      <c r="S36" s="1">
        <v>387.28292846679688</v>
      </c>
      <c r="T36" s="1">
        <v>10.527946472167969</v>
      </c>
      <c r="U36" s="1">
        <v>15.508106231689453</v>
      </c>
      <c r="V36" s="1">
        <v>46.305980682373047</v>
      </c>
      <c r="W36" s="1">
        <v>68.210647583007812</v>
      </c>
      <c r="X36" s="1">
        <v>500.55035400390625</v>
      </c>
      <c r="Y36" s="1">
        <v>105.76338958740234</v>
      </c>
      <c r="Z36" s="1">
        <v>256.09262084960938</v>
      </c>
      <c r="AA36">
        <v>1.5151950560490077</v>
      </c>
      <c r="AB36">
        <v>0.2602673563130764</v>
      </c>
      <c r="AC36">
        <v>117.85404471553073</v>
      </c>
    </row>
    <row r="37" spans="1:29" x14ac:dyDescent="0.2">
      <c r="A37" s="2">
        <v>42691</v>
      </c>
      <c r="B37" s="1" t="s">
        <v>119</v>
      </c>
      <c r="C37" s="1">
        <v>37</v>
      </c>
      <c r="D37" s="1" t="s">
        <v>74</v>
      </c>
      <c r="E37" s="1" t="s">
        <v>93</v>
      </c>
      <c r="F37" s="1" t="s">
        <v>75</v>
      </c>
      <c r="G37">
        <v>-28.800917969799585</v>
      </c>
      <c r="H37">
        <v>0.5421074652610669</v>
      </c>
      <c r="I37">
        <v>502.17431527560575</v>
      </c>
      <c r="J37">
        <v>1.3511739481106106</v>
      </c>
      <c r="K37">
        <v>0.26883684762039972</v>
      </c>
      <c r="L37" s="1">
        <v>2</v>
      </c>
      <c r="M37" s="1">
        <v>1</v>
      </c>
      <c r="N37">
        <v>4.5965219736099243</v>
      </c>
      <c r="O37" s="1">
        <v>19.233100891113281</v>
      </c>
      <c r="P37" s="1">
        <v>11.420913696289062</v>
      </c>
      <c r="Q37" s="1">
        <v>19.177789688110352</v>
      </c>
      <c r="R37" s="1">
        <v>399.30252075195312</v>
      </c>
      <c r="S37" s="1">
        <v>410.58966064453125</v>
      </c>
      <c r="T37" s="1">
        <v>10.581073760986328</v>
      </c>
      <c r="U37" s="1">
        <v>11.11500072479248</v>
      </c>
      <c r="V37" s="1">
        <v>46.203800201416016</v>
      </c>
      <c r="W37" s="1">
        <v>48.535274505615234</v>
      </c>
      <c r="X37" s="1">
        <v>500.50128173828125</v>
      </c>
      <c r="Y37" s="1">
        <v>1214.24658203125</v>
      </c>
      <c r="Z37" s="1">
        <v>1206.697265625</v>
      </c>
      <c r="AA37">
        <v>1.0859586874900633</v>
      </c>
      <c r="AB37">
        <v>0.6617743273789336</v>
      </c>
      <c r="AC37">
        <v>82.025536891100757</v>
      </c>
    </row>
    <row r="38" spans="1:29" x14ac:dyDescent="0.2">
      <c r="A38" s="2">
        <v>42691</v>
      </c>
      <c r="B38" s="1" t="s">
        <v>120</v>
      </c>
      <c r="C38" s="1">
        <v>39</v>
      </c>
      <c r="D38" s="1" t="s">
        <v>74</v>
      </c>
      <c r="E38" s="1" t="s">
        <v>93</v>
      </c>
      <c r="F38" s="1" t="s">
        <v>80</v>
      </c>
      <c r="G38">
        <v>47.468256901263437</v>
      </c>
      <c r="H38">
        <v>-8.0879357176757285</v>
      </c>
      <c r="I38">
        <v>385.14901716224318</v>
      </c>
      <c r="J38">
        <v>14.565078994782173</v>
      </c>
      <c r="K38">
        <v>0.1051580081794723</v>
      </c>
      <c r="L38" s="1">
        <v>1</v>
      </c>
      <c r="M38" s="1">
        <v>1</v>
      </c>
      <c r="N38">
        <v>5.0356524586677551</v>
      </c>
      <c r="O38" s="1">
        <v>20.184057235717773</v>
      </c>
      <c r="P38" s="1">
        <v>12.238832473754883</v>
      </c>
      <c r="Q38" s="1">
        <v>19.996494293212891</v>
      </c>
      <c r="R38" s="1">
        <v>399.70828247070312</v>
      </c>
      <c r="S38" s="1">
        <v>389.09136962890625</v>
      </c>
      <c r="T38" s="1">
        <v>10.686700820922852</v>
      </c>
      <c r="U38" s="1">
        <v>13.557474136352539</v>
      </c>
      <c r="V38" s="1">
        <v>43.996578216552734</v>
      </c>
      <c r="W38" s="1">
        <v>55.815399169921875</v>
      </c>
      <c r="X38" s="1">
        <v>500.47885131835938</v>
      </c>
      <c r="Y38" s="1">
        <v>1245.9852294921875</v>
      </c>
      <c r="Z38" s="1">
        <v>1405.18994140625</v>
      </c>
      <c r="AA38">
        <v>1.3247748451391963</v>
      </c>
      <c r="AB38">
        <v>0.52471320890397033</v>
      </c>
      <c r="AC38">
        <v>112.30616681105374</v>
      </c>
    </row>
    <row r="39" spans="1:29" x14ac:dyDescent="0.2">
      <c r="A39" s="2">
        <v>42691</v>
      </c>
      <c r="B39" s="1" t="s">
        <v>121</v>
      </c>
      <c r="C39" s="1">
        <v>40</v>
      </c>
      <c r="D39" s="1" t="s">
        <v>74</v>
      </c>
      <c r="E39" s="1" t="s">
        <v>93</v>
      </c>
      <c r="F39" s="1" t="s">
        <v>82</v>
      </c>
      <c r="G39">
        <v>26.95907505922197</v>
      </c>
      <c r="H39">
        <v>29.916593043859564</v>
      </c>
      <c r="I39">
        <v>380.08954260875208</v>
      </c>
      <c r="J39">
        <v>9.3871033870949177</v>
      </c>
      <c r="K39">
        <v>0.21787606954114169</v>
      </c>
      <c r="L39" s="1">
        <v>1.5</v>
      </c>
      <c r="M39" s="1">
        <v>1</v>
      </c>
      <c r="N39">
        <v>4.8160872161388397</v>
      </c>
      <c r="O39" s="1">
        <v>20.501123428344727</v>
      </c>
      <c r="P39" s="1">
        <v>13.328990936279297</v>
      </c>
      <c r="Q39" s="1">
        <v>20.356163024902344</v>
      </c>
      <c r="R39" s="1">
        <v>399.60061645507812</v>
      </c>
      <c r="S39" s="1">
        <v>390.42239379882812</v>
      </c>
      <c r="T39" s="1">
        <v>10.712488174438477</v>
      </c>
      <c r="U39" s="1">
        <v>13.487919807434082</v>
      </c>
      <c r="V39" s="1">
        <v>43.244644165039062</v>
      </c>
      <c r="W39" s="1">
        <v>54.448627471923828</v>
      </c>
      <c r="X39" s="1">
        <v>500.48922729492188</v>
      </c>
      <c r="Y39" s="1">
        <v>162.284423828125</v>
      </c>
      <c r="Z39" s="1">
        <v>943.976806640625</v>
      </c>
      <c r="AA39">
        <v>1.3178918718577843</v>
      </c>
      <c r="AB39">
        <v>0.61622566922866984</v>
      </c>
      <c r="AC39">
        <v>98.003686820243914</v>
      </c>
    </row>
    <row r="40" spans="1:29" x14ac:dyDescent="0.2">
      <c r="A40" s="2">
        <v>42691</v>
      </c>
      <c r="B40" s="1" t="s">
        <v>122</v>
      </c>
      <c r="C40" s="1">
        <v>41</v>
      </c>
      <c r="D40" s="1" t="s">
        <v>74</v>
      </c>
      <c r="E40" s="1" t="s">
        <v>93</v>
      </c>
      <c r="F40" s="1" t="s">
        <v>123</v>
      </c>
      <c r="G40">
        <v>3.0588331734441798</v>
      </c>
      <c r="H40">
        <v>4.0456639706120576</v>
      </c>
      <c r="I40">
        <v>393.87998734746805</v>
      </c>
      <c r="J40">
        <v>7.123501174197223</v>
      </c>
      <c r="K40">
        <v>0.31199335464382871</v>
      </c>
      <c r="L40" s="1">
        <v>1.5</v>
      </c>
      <c r="M40" s="1">
        <v>1</v>
      </c>
      <c r="N40">
        <v>4.8160872161388397</v>
      </c>
      <c r="O40" s="1">
        <v>20.672859191894531</v>
      </c>
      <c r="P40" s="1">
        <v>13.628669738769531</v>
      </c>
      <c r="Q40" s="1">
        <v>20.591632843017578</v>
      </c>
      <c r="R40" s="1">
        <v>399.64358520507812</v>
      </c>
      <c r="S40" s="1">
        <v>397.8773193359375</v>
      </c>
      <c r="T40" s="1">
        <v>10.727047920227051</v>
      </c>
      <c r="U40" s="1">
        <v>12.83467960357666</v>
      </c>
      <c r="V40" s="1">
        <v>42.846858978271484</v>
      </c>
      <c r="W40" s="1">
        <v>51.265331268310547</v>
      </c>
      <c r="X40" s="1">
        <v>500.47216796875</v>
      </c>
      <c r="Y40" s="1">
        <v>57.919078826904297</v>
      </c>
      <c r="Z40" s="1">
        <v>194.53961181640625</v>
      </c>
      <c r="AA40">
        <v>1.2540491144813495</v>
      </c>
      <c r="AB40">
        <v>0.70916918467111989</v>
      </c>
      <c r="AC40">
        <v>89.014251024684953</v>
      </c>
    </row>
    <row r="41" spans="1:29" x14ac:dyDescent="0.2">
      <c r="A41" s="2">
        <v>42691</v>
      </c>
      <c r="B41" s="1" t="s">
        <v>124</v>
      </c>
      <c r="C41" s="1">
        <v>42</v>
      </c>
      <c r="D41" s="1" t="s">
        <v>74</v>
      </c>
      <c r="E41" s="1" t="s">
        <v>93</v>
      </c>
      <c r="F41" s="1" t="s">
        <v>75</v>
      </c>
      <c r="G41">
        <v>16.049359461307837</v>
      </c>
      <c r="H41">
        <v>4.6971596106660849</v>
      </c>
      <c r="I41">
        <v>381.72104190309295</v>
      </c>
      <c r="J41">
        <v>7.655516910179812</v>
      </c>
      <c r="K41">
        <v>0.30999367830954827</v>
      </c>
      <c r="L41" s="1">
        <v>1.5</v>
      </c>
      <c r="M41" s="1">
        <v>1</v>
      </c>
      <c r="N41">
        <v>4.8160872161388397</v>
      </c>
      <c r="O41" s="1">
        <v>20.9031982421875</v>
      </c>
      <c r="P41" s="1">
        <v>13.786314010620117</v>
      </c>
      <c r="Q41" s="1">
        <v>20.795198440551758</v>
      </c>
      <c r="R41" s="1">
        <v>399.32156372070312</v>
      </c>
      <c r="S41" s="1">
        <v>393.60855102539062</v>
      </c>
      <c r="T41" s="1">
        <v>10.754636764526367</v>
      </c>
      <c r="U41" s="1">
        <v>13.019101142883301</v>
      </c>
      <c r="V41" s="1">
        <v>42.356151580810547</v>
      </c>
      <c r="W41" s="1">
        <v>51.2745361328125</v>
      </c>
      <c r="X41" s="1">
        <v>500.50570678710938</v>
      </c>
      <c r="Y41" s="1">
        <v>89.337852478027344</v>
      </c>
      <c r="Z41" s="1">
        <v>164.21623229980469</v>
      </c>
      <c r="AA41">
        <v>1.2721841665791944</v>
      </c>
      <c r="AB41">
        <v>0.7152721659623904</v>
      </c>
      <c r="AC41">
        <v>89.934093579513558</v>
      </c>
    </row>
    <row r="42" spans="1:29" x14ac:dyDescent="0.2">
      <c r="A42" s="2">
        <v>42691</v>
      </c>
      <c r="B42" s="1" t="s">
        <v>125</v>
      </c>
      <c r="C42" s="1">
        <v>43</v>
      </c>
      <c r="D42" s="1" t="s">
        <v>74</v>
      </c>
      <c r="E42" s="1" t="s">
        <v>93</v>
      </c>
      <c r="F42" s="1" t="s">
        <v>78</v>
      </c>
      <c r="G42">
        <v>3.0909143625249702</v>
      </c>
      <c r="H42">
        <v>1.8318691604341473</v>
      </c>
      <c r="I42">
        <v>391.06529073336287</v>
      </c>
      <c r="J42">
        <v>4.4153076498241681</v>
      </c>
      <c r="K42">
        <v>0.32921431288838976</v>
      </c>
      <c r="L42" s="1">
        <v>2.5</v>
      </c>
      <c r="M42" s="1">
        <v>1</v>
      </c>
      <c r="N42">
        <v>4.3769567310810089</v>
      </c>
      <c r="O42" s="1">
        <v>21.007036209106445</v>
      </c>
      <c r="P42" s="1">
        <v>13.90178108215332</v>
      </c>
      <c r="Q42" s="1">
        <v>20.903417587280273</v>
      </c>
      <c r="R42" s="1">
        <v>399.21502685546875</v>
      </c>
      <c r="S42" s="1">
        <v>396.7960205078125</v>
      </c>
      <c r="T42" s="1">
        <v>10.767233848571777</v>
      </c>
      <c r="U42" s="1">
        <v>12.944116592407227</v>
      </c>
      <c r="V42" s="1">
        <v>42.136520385742188</v>
      </c>
      <c r="W42" s="1">
        <v>50.655536651611328</v>
      </c>
      <c r="X42" s="1">
        <v>500.504150390625</v>
      </c>
      <c r="Y42" s="1">
        <v>105.36683654785156</v>
      </c>
      <c r="Z42" s="1">
        <v>129.46174621582031</v>
      </c>
      <c r="AA42">
        <v>1.2648744990236447</v>
      </c>
      <c r="AB42">
        <v>0.73639805574424133</v>
      </c>
      <c r="AC42">
        <v>85.224947747560549</v>
      </c>
    </row>
    <row r="43" spans="1:29" x14ac:dyDescent="0.2">
      <c r="A43" s="2">
        <v>42691</v>
      </c>
      <c r="B43" s="1" t="s">
        <v>126</v>
      </c>
      <c r="C43" s="1">
        <v>44</v>
      </c>
      <c r="D43" s="1" t="s">
        <v>74</v>
      </c>
      <c r="E43" s="1" t="s">
        <v>93</v>
      </c>
      <c r="F43" s="1" t="s">
        <v>80</v>
      </c>
      <c r="G43">
        <v>4.2523317528355298</v>
      </c>
      <c r="H43">
        <v>1.6830930642124158</v>
      </c>
      <c r="I43">
        <v>388.70250379470912</v>
      </c>
      <c r="J43">
        <v>3.8738761099466172</v>
      </c>
      <c r="K43">
        <v>0.31133105679843176</v>
      </c>
      <c r="L43" s="1">
        <v>3</v>
      </c>
      <c r="M43" s="1">
        <v>1</v>
      </c>
      <c r="N43">
        <v>4.1573914885520935</v>
      </c>
      <c r="O43" s="1">
        <v>21.079442977905273</v>
      </c>
      <c r="P43" s="1">
        <v>13.848262786865234</v>
      </c>
      <c r="Q43" s="1">
        <v>21.005653381347656</v>
      </c>
      <c r="R43" s="1">
        <v>399.56082153320312</v>
      </c>
      <c r="S43" s="1">
        <v>396.0921630859375</v>
      </c>
      <c r="T43" s="1">
        <v>10.778902053833008</v>
      </c>
      <c r="U43" s="1">
        <v>13.070609092712402</v>
      </c>
      <c r="V43" s="1">
        <v>41.994712829589844</v>
      </c>
      <c r="W43" s="1">
        <v>50.923225402832031</v>
      </c>
      <c r="X43" s="1">
        <v>500.48834228515625</v>
      </c>
      <c r="Y43" s="1">
        <v>116.39131164550781</v>
      </c>
      <c r="Z43" s="1">
        <v>768.53472900390625</v>
      </c>
      <c r="AA43">
        <v>1.2772273277826243</v>
      </c>
      <c r="AB43">
        <v>0.72523913355258229</v>
      </c>
      <c r="AC43">
        <v>85.841840782400084</v>
      </c>
    </row>
    <row r="44" spans="1:29" x14ac:dyDescent="0.2">
      <c r="A44" s="2">
        <v>42691</v>
      </c>
      <c r="B44" s="1" t="s">
        <v>127</v>
      </c>
      <c r="C44" s="1">
        <v>45</v>
      </c>
      <c r="D44" s="1" t="s">
        <v>74</v>
      </c>
      <c r="E44" s="1" t="s">
        <v>102</v>
      </c>
      <c r="F44" s="1" t="s">
        <v>92</v>
      </c>
      <c r="G44">
        <v>37.047337807082926</v>
      </c>
      <c r="H44">
        <v>31.729283958177326</v>
      </c>
      <c r="I44">
        <v>381.5176415834153</v>
      </c>
      <c r="J44">
        <v>17.260375261094026</v>
      </c>
      <c r="K44">
        <v>0.36866192714869639</v>
      </c>
      <c r="L44" s="1">
        <v>0.5</v>
      </c>
      <c r="M44" s="1">
        <v>1</v>
      </c>
      <c r="N44">
        <v>5.2552177011966705</v>
      </c>
      <c r="O44" s="1">
        <v>21.801593780517578</v>
      </c>
      <c r="P44" s="1">
        <v>14.003310203552246</v>
      </c>
      <c r="Q44" s="1">
        <v>21.626005172729492</v>
      </c>
      <c r="R44" s="1">
        <v>399.51138305664062</v>
      </c>
      <c r="S44" s="1">
        <v>395.12911987304688</v>
      </c>
      <c r="T44" s="1">
        <v>10.946010589599609</v>
      </c>
      <c r="U44" s="1">
        <v>12.648476600646973</v>
      </c>
      <c r="V44" s="1">
        <v>40.800235748291016</v>
      </c>
      <c r="W44" s="1">
        <v>47.146018981933594</v>
      </c>
      <c r="X44" s="1">
        <v>500.51095581054688</v>
      </c>
      <c r="Y44" s="1">
        <v>1279.2518310546875</v>
      </c>
      <c r="Z44" s="1">
        <v>1333.0146484375</v>
      </c>
      <c r="AA44">
        <v>1.2359651447557554</v>
      </c>
      <c r="AB44">
        <v>0.82264051451663245</v>
      </c>
      <c r="AC44">
        <v>96.687286717798187</v>
      </c>
    </row>
    <row r="45" spans="1:29" x14ac:dyDescent="0.2">
      <c r="A45" s="2">
        <v>42691</v>
      </c>
      <c r="B45" s="1" t="s">
        <v>128</v>
      </c>
      <c r="C45" s="1">
        <v>46</v>
      </c>
      <c r="D45" s="1" t="s">
        <v>74</v>
      </c>
      <c r="E45" s="1" t="s">
        <v>102</v>
      </c>
      <c r="F45" s="1" t="s">
        <v>75</v>
      </c>
      <c r="G45">
        <v>11.156577514874462</v>
      </c>
      <c r="H45">
        <v>4.0995859006578952</v>
      </c>
      <c r="I45">
        <v>384.22005066701189</v>
      </c>
      <c r="J45">
        <v>7.8105705105394989</v>
      </c>
      <c r="K45">
        <v>0.34664329463502552</v>
      </c>
      <c r="L45" s="1">
        <v>2</v>
      </c>
      <c r="M45" s="1">
        <v>1</v>
      </c>
      <c r="N45">
        <v>4.5965219736099243</v>
      </c>
      <c r="O45" s="1">
        <v>22.530075073242188</v>
      </c>
      <c r="P45" s="1">
        <v>15.086457252502441</v>
      </c>
      <c r="Q45" s="1">
        <v>22.330888748168945</v>
      </c>
      <c r="R45" s="1">
        <v>399.67962646484375</v>
      </c>
      <c r="S45" s="1">
        <v>393.991455078125</v>
      </c>
      <c r="T45" s="1">
        <v>10.986252784729004</v>
      </c>
      <c r="U45" s="1">
        <v>14.063632965087891</v>
      </c>
      <c r="V45" s="1">
        <v>39.173774719238281</v>
      </c>
      <c r="W45" s="1">
        <v>50.146812438964844</v>
      </c>
      <c r="X45" s="1">
        <v>500.47280883789062</v>
      </c>
      <c r="Y45" s="1">
        <v>923.5186767578125</v>
      </c>
      <c r="Z45" s="1">
        <v>1029.541259765625</v>
      </c>
      <c r="AA45">
        <v>1.3742795608371379</v>
      </c>
      <c r="AB45">
        <v>0.80465449643704834</v>
      </c>
      <c r="AC45">
        <v>89.181702308491907</v>
      </c>
    </row>
    <row r="46" spans="1:29" x14ac:dyDescent="0.2">
      <c r="A46" s="2">
        <v>42691</v>
      </c>
      <c r="B46" s="1" t="s">
        <v>129</v>
      </c>
      <c r="C46" s="1">
        <v>47</v>
      </c>
      <c r="D46" s="1" t="s">
        <v>74</v>
      </c>
      <c r="E46" s="1" t="s">
        <v>102</v>
      </c>
      <c r="F46" s="1" t="s">
        <v>78</v>
      </c>
      <c r="G46">
        <v>5.0766019740790957</v>
      </c>
      <c r="H46">
        <v>0.77725768230528791</v>
      </c>
      <c r="I46">
        <v>380.22822103297875</v>
      </c>
      <c r="J46">
        <v>3.4276359525169333</v>
      </c>
      <c r="K46">
        <v>0.50353153645417792</v>
      </c>
      <c r="L46" s="1">
        <v>3</v>
      </c>
      <c r="M46" s="1">
        <v>1</v>
      </c>
      <c r="N46">
        <v>4.1573914885520935</v>
      </c>
      <c r="O46" s="1">
        <v>22.878454208374023</v>
      </c>
      <c r="P46" s="1">
        <v>15.597367286682129</v>
      </c>
      <c r="Q46" s="1">
        <v>22.724208831787109</v>
      </c>
      <c r="R46" s="1">
        <v>399.3818359375</v>
      </c>
      <c r="S46" s="1">
        <v>395.52633666992188</v>
      </c>
      <c r="T46" s="1">
        <v>11.016961097717285</v>
      </c>
      <c r="U46" s="1">
        <v>13.04466724395752</v>
      </c>
      <c r="V46" s="1">
        <v>38.463722229003906</v>
      </c>
      <c r="W46" s="1">
        <v>45.5430908203125</v>
      </c>
      <c r="X46" s="1">
        <v>500.5050048828125</v>
      </c>
      <c r="Y46" s="1">
        <v>649.73468017578125</v>
      </c>
      <c r="Z46" s="1">
        <v>762.74957275390625</v>
      </c>
      <c r="AA46">
        <v>1.2747713762035346</v>
      </c>
      <c r="AB46">
        <v>0.96336172481333304</v>
      </c>
      <c r="AC46">
        <v>75.766104851871077</v>
      </c>
    </row>
    <row r="47" spans="1:29" x14ac:dyDescent="0.2">
      <c r="A47" s="2">
        <v>42691</v>
      </c>
      <c r="B47" s="1" t="s">
        <v>130</v>
      </c>
      <c r="C47" s="1">
        <v>48</v>
      </c>
      <c r="D47" s="1" t="s">
        <v>74</v>
      </c>
      <c r="E47" s="1" t="s">
        <v>102</v>
      </c>
      <c r="F47" s="1" t="s">
        <v>75</v>
      </c>
      <c r="G47">
        <v>16.956174848029356</v>
      </c>
      <c r="H47">
        <v>3.3977842556595275</v>
      </c>
      <c r="I47">
        <v>379.28529381479422</v>
      </c>
      <c r="J47">
        <v>11.049547662038089</v>
      </c>
      <c r="K47">
        <v>0.52378595495510427</v>
      </c>
      <c r="L47" s="1">
        <v>1</v>
      </c>
      <c r="M47" s="1">
        <v>1</v>
      </c>
      <c r="N47">
        <v>5.0356524586677551</v>
      </c>
      <c r="O47" s="1">
        <v>23.262340545654297</v>
      </c>
      <c r="P47" s="1">
        <v>15.978389739990234</v>
      </c>
      <c r="Q47" s="1">
        <v>23.096651077270508</v>
      </c>
      <c r="R47" s="1">
        <v>399.32174682617188</v>
      </c>
      <c r="S47" s="1">
        <v>395.0614013671875</v>
      </c>
      <c r="T47" s="1">
        <v>11.106470108032227</v>
      </c>
      <c r="U47" s="1">
        <v>13.285006523132324</v>
      </c>
      <c r="V47" s="1">
        <v>37.890151977539062</v>
      </c>
      <c r="W47" s="1">
        <v>45.322315216064453</v>
      </c>
      <c r="X47" s="1">
        <v>500.46234130859375</v>
      </c>
      <c r="Y47" s="1">
        <v>843.3184814453125</v>
      </c>
      <c r="Z47" s="1">
        <v>278.11032104492188</v>
      </c>
      <c r="AA47">
        <v>1.298396640224899</v>
      </c>
      <c r="AB47">
        <v>0.99361465541514282</v>
      </c>
      <c r="AC47">
        <v>82.557753617276688</v>
      </c>
    </row>
    <row r="48" spans="1:29" x14ac:dyDescent="0.2">
      <c r="A48" s="2">
        <v>42691</v>
      </c>
      <c r="B48" s="1" t="s">
        <v>131</v>
      </c>
      <c r="C48" s="1">
        <v>49</v>
      </c>
      <c r="D48" s="1" t="s">
        <v>74</v>
      </c>
      <c r="E48" s="1" t="s">
        <v>102</v>
      </c>
      <c r="F48" s="1" t="s">
        <v>78</v>
      </c>
      <c r="G48">
        <v>7.3759924694436414</v>
      </c>
      <c r="H48">
        <v>2.0903427991598336</v>
      </c>
      <c r="I48">
        <v>384.06549534675622</v>
      </c>
      <c r="J48">
        <v>7.6969806053421568</v>
      </c>
      <c r="K48">
        <v>0.51474254055720103</v>
      </c>
      <c r="L48" s="1">
        <v>2</v>
      </c>
      <c r="M48" s="1">
        <v>1</v>
      </c>
      <c r="N48">
        <v>4.5965219736099243</v>
      </c>
      <c r="O48" s="1">
        <v>23.645351409912109</v>
      </c>
      <c r="P48" s="1">
        <v>16.688657760620117</v>
      </c>
      <c r="Q48" s="1">
        <v>23.488859176635742</v>
      </c>
      <c r="R48" s="1">
        <v>399.26153564453125</v>
      </c>
      <c r="S48" s="1">
        <v>395.0986328125</v>
      </c>
      <c r="T48" s="1">
        <v>11.207139015197754</v>
      </c>
      <c r="U48" s="1">
        <v>14.239235877990723</v>
      </c>
      <c r="V48" s="1">
        <v>37.363731384277344</v>
      </c>
      <c r="W48" s="1">
        <v>47.472503662109375</v>
      </c>
      <c r="X48" s="1">
        <v>500.47091674804688</v>
      </c>
      <c r="Y48" s="1">
        <v>512.0377197265625</v>
      </c>
      <c r="Z48" s="1">
        <v>711.8720703125</v>
      </c>
      <c r="AA48">
        <v>1.3917805812481965</v>
      </c>
      <c r="AB48">
        <v>0.97921105573043965</v>
      </c>
      <c r="AC48">
        <v>81.122482076380308</v>
      </c>
    </row>
    <row r="49" spans="1:29" x14ac:dyDescent="0.2">
      <c r="A49" s="2">
        <v>42691</v>
      </c>
      <c r="B49" s="1" t="s">
        <v>132</v>
      </c>
      <c r="C49" s="1">
        <v>50</v>
      </c>
      <c r="D49" s="1" t="s">
        <v>74</v>
      </c>
      <c r="E49" s="1" t="s">
        <v>102</v>
      </c>
      <c r="F49" s="1" t="s">
        <v>80</v>
      </c>
      <c r="G49">
        <v>7.9811487152809324</v>
      </c>
      <c r="H49">
        <v>0.236834652547076</v>
      </c>
      <c r="I49">
        <v>332.45002003275408</v>
      </c>
      <c r="J49">
        <v>1.6359626756372607</v>
      </c>
      <c r="K49">
        <v>0.70434401974065342</v>
      </c>
      <c r="L49" s="1">
        <v>3.5</v>
      </c>
      <c r="M49" s="1">
        <v>1</v>
      </c>
      <c r="N49">
        <v>3.9378262460231781</v>
      </c>
      <c r="O49" s="1">
        <v>23.999748229980469</v>
      </c>
      <c r="P49" s="1">
        <v>16.832733154296875</v>
      </c>
      <c r="Q49" s="1">
        <v>23.846399307250977</v>
      </c>
      <c r="R49" s="1">
        <v>399.39443969726562</v>
      </c>
      <c r="S49" s="1">
        <v>393.36297607421875</v>
      </c>
      <c r="T49" s="1">
        <v>11.347500801086426</v>
      </c>
      <c r="U49" s="1">
        <v>12.477297782897949</v>
      </c>
      <c r="V49" s="1">
        <v>37.037860870361328</v>
      </c>
      <c r="W49" s="1">
        <v>40.725479125976562</v>
      </c>
      <c r="X49" s="1">
        <v>500.48159790039062</v>
      </c>
      <c r="Y49" s="1">
        <v>922.006103515625</v>
      </c>
      <c r="Z49" s="1">
        <v>1205.9410400390625</v>
      </c>
      <c r="AA49">
        <v>1.2196992668460007</v>
      </c>
      <c r="AB49">
        <v>1.1880873675900872</v>
      </c>
      <c r="AC49">
        <v>64.904977219879626</v>
      </c>
    </row>
    <row r="50" spans="1:29" x14ac:dyDescent="0.2">
      <c r="A50" s="2">
        <v>42691</v>
      </c>
      <c r="B50" s="1" t="s">
        <v>133</v>
      </c>
      <c r="C50" s="1">
        <v>51</v>
      </c>
      <c r="D50" s="1" t="s">
        <v>74</v>
      </c>
      <c r="E50" s="1" t="s">
        <v>76</v>
      </c>
      <c r="F50" s="1" t="s">
        <v>106</v>
      </c>
      <c r="G50">
        <v>5.5925709901183183</v>
      </c>
      <c r="H50">
        <v>0.5780983200116101</v>
      </c>
      <c r="I50">
        <v>371.09254915353978</v>
      </c>
      <c r="J50">
        <v>2.6684172743164152</v>
      </c>
      <c r="K50">
        <v>0.52688664811849328</v>
      </c>
      <c r="L50" s="1">
        <v>5.5</v>
      </c>
      <c r="M50" s="1">
        <v>1</v>
      </c>
      <c r="N50">
        <v>3.0595652759075165</v>
      </c>
      <c r="O50" s="1">
        <v>24.654945373535156</v>
      </c>
      <c r="P50" s="1">
        <v>17.705934524536133</v>
      </c>
      <c r="Q50" s="1">
        <v>24.596979141235352</v>
      </c>
      <c r="R50" s="1">
        <v>399.64755249023438</v>
      </c>
      <c r="S50" s="1">
        <v>392.35055541992188</v>
      </c>
      <c r="T50" s="1">
        <v>12.519027709960938</v>
      </c>
      <c r="U50" s="1">
        <v>15.406499862670898</v>
      </c>
      <c r="V50" s="1">
        <v>39.2978515625</v>
      </c>
      <c r="W50" s="1">
        <v>48.361770629882812</v>
      </c>
      <c r="X50" s="1">
        <v>500.44412231445312</v>
      </c>
      <c r="Y50" s="1">
        <v>1254.0640869140625</v>
      </c>
      <c r="Z50" s="1">
        <v>1308.3175048828125</v>
      </c>
      <c r="AA50">
        <v>1.5063969945909048</v>
      </c>
      <c r="AB50">
        <v>1.0173462665989388</v>
      </c>
      <c r="AC50">
        <v>77.803243111192771</v>
      </c>
    </row>
    <row r="51" spans="1:29" x14ac:dyDescent="0.2">
      <c r="A51" s="2">
        <v>42691</v>
      </c>
      <c r="B51" s="1" t="s">
        <v>134</v>
      </c>
      <c r="C51" s="1">
        <v>52</v>
      </c>
      <c r="D51" s="1" t="s">
        <v>74</v>
      </c>
      <c r="E51" s="1" t="s">
        <v>76</v>
      </c>
      <c r="F51" s="1" t="s">
        <v>92</v>
      </c>
      <c r="G51">
        <v>14.852824923132413</v>
      </c>
      <c r="H51">
        <v>1.2976652758112384</v>
      </c>
      <c r="I51">
        <v>354.22144835601944</v>
      </c>
      <c r="J51">
        <v>3.7811423376209574</v>
      </c>
      <c r="K51">
        <v>0.39813941083697846</v>
      </c>
      <c r="L51" s="1">
        <v>5.5</v>
      </c>
      <c r="M51" s="1">
        <v>1</v>
      </c>
      <c r="N51">
        <v>3.0595652759075165</v>
      </c>
      <c r="O51" s="1">
        <v>24.503473281860352</v>
      </c>
      <c r="P51" s="1">
        <v>17.701393127441406</v>
      </c>
      <c r="Q51" s="1">
        <v>24.477005004882812</v>
      </c>
      <c r="R51" s="1">
        <v>399.43289184570312</v>
      </c>
      <c r="S51" s="1">
        <v>381.52337646484375</v>
      </c>
      <c r="T51" s="1">
        <v>12.630702972412109</v>
      </c>
      <c r="U51" s="1">
        <v>16.71690559387207</v>
      </c>
      <c r="V51" s="1">
        <v>40.010158538818359</v>
      </c>
      <c r="W51" s="1">
        <v>52.953983306884766</v>
      </c>
      <c r="X51" s="1">
        <v>500.43121337890625</v>
      </c>
      <c r="Y51" s="1">
        <v>1390.2939453125</v>
      </c>
      <c r="Z51" s="1">
        <v>1515.9534912109375</v>
      </c>
      <c r="AA51">
        <v>1.6345623008397088</v>
      </c>
      <c r="AB51">
        <v>0.87712458865340603</v>
      </c>
      <c r="AC51">
        <v>85.983735699199897</v>
      </c>
    </row>
    <row r="52" spans="1:29" x14ac:dyDescent="0.2">
      <c r="A52" s="2">
        <v>42691</v>
      </c>
      <c r="B52" s="1" t="s">
        <v>135</v>
      </c>
      <c r="C52" s="1">
        <v>53</v>
      </c>
      <c r="D52" s="1" t="s">
        <v>74</v>
      </c>
      <c r="E52" s="1" t="s">
        <v>76</v>
      </c>
      <c r="F52" s="1" t="s">
        <v>75</v>
      </c>
      <c r="G52">
        <v>7.9734546429840556</v>
      </c>
      <c r="H52">
        <v>0.54329519605749099</v>
      </c>
      <c r="I52">
        <v>358.80687756181663</v>
      </c>
      <c r="J52">
        <v>2.5843125403652416</v>
      </c>
      <c r="K52">
        <v>0.53771778412392335</v>
      </c>
      <c r="L52" s="1">
        <v>5.5</v>
      </c>
      <c r="M52" s="1">
        <v>1</v>
      </c>
      <c r="N52">
        <v>3.0595652759075165</v>
      </c>
      <c r="O52" s="1">
        <v>24.374502182006836</v>
      </c>
      <c r="P52" s="1">
        <v>17.867727279663086</v>
      </c>
      <c r="Q52" s="1">
        <v>24.323783874511719</v>
      </c>
      <c r="R52" s="1">
        <v>399.00634765625</v>
      </c>
      <c r="S52" s="1">
        <v>389.137939453125</v>
      </c>
      <c r="T52" s="1">
        <v>12.71164608001709</v>
      </c>
      <c r="U52" s="1">
        <v>15.507864952087402</v>
      </c>
      <c r="V52" s="1">
        <v>40.580024719238281</v>
      </c>
      <c r="W52" s="1">
        <v>49.506534576416016</v>
      </c>
      <c r="X52" s="1">
        <v>500.43630981445312</v>
      </c>
      <c r="Y52" s="1">
        <v>1114.9134521484375</v>
      </c>
      <c r="Z52" s="1">
        <v>1048.8260498046875</v>
      </c>
      <c r="AA52">
        <v>1.5163934459300434</v>
      </c>
      <c r="AB52">
        <v>0.99817617362096422</v>
      </c>
      <c r="AC52">
        <v>77.35641944718266</v>
      </c>
    </row>
    <row r="53" spans="1:29" x14ac:dyDescent="0.2">
      <c r="A53" s="2">
        <v>42691</v>
      </c>
      <c r="B53" s="1" t="s">
        <v>136</v>
      </c>
      <c r="C53" s="1">
        <v>54</v>
      </c>
      <c r="D53" s="1" t="s">
        <v>74</v>
      </c>
      <c r="E53" s="1" t="s">
        <v>76</v>
      </c>
      <c r="F53" s="1" t="s">
        <v>78</v>
      </c>
      <c r="G53">
        <v>7.9794445193115688</v>
      </c>
      <c r="H53">
        <v>0.30150567496933389</v>
      </c>
      <c r="I53">
        <v>339.91069315461522</v>
      </c>
      <c r="J53">
        <v>1.7938451036515148</v>
      </c>
      <c r="K53">
        <v>0.62765959145510997</v>
      </c>
      <c r="L53" s="1">
        <v>5.5</v>
      </c>
      <c r="M53" s="1">
        <v>1</v>
      </c>
      <c r="N53">
        <v>3.0595652759075165</v>
      </c>
      <c r="O53" s="1">
        <v>24.339511871337891</v>
      </c>
      <c r="P53" s="1">
        <v>17.948945999145508</v>
      </c>
      <c r="Q53" s="1">
        <v>24.264053344726562</v>
      </c>
      <c r="R53" s="1">
        <v>399.1314697265625</v>
      </c>
      <c r="S53" s="1">
        <v>389.59341430664062</v>
      </c>
      <c r="T53" s="1">
        <v>12.752992630004883</v>
      </c>
      <c r="U53" s="1">
        <v>14.695576667785645</v>
      </c>
      <c r="V53" s="1">
        <v>40.797767639160156</v>
      </c>
      <c r="W53" s="1">
        <v>47.012237548828125</v>
      </c>
      <c r="X53" s="1">
        <v>500.42413330078125</v>
      </c>
      <c r="Y53" s="1">
        <v>1155.2423095703125</v>
      </c>
      <c r="Z53" s="1">
        <v>1054.71630859375</v>
      </c>
      <c r="AA53">
        <v>1.4369773069128786</v>
      </c>
      <c r="AB53">
        <v>1.0811630552560734</v>
      </c>
      <c r="AC53">
        <v>71.822072921806821</v>
      </c>
    </row>
    <row r="54" spans="1:29" x14ac:dyDescent="0.2">
      <c r="A54" s="2">
        <v>42691</v>
      </c>
      <c r="B54" s="1" t="s">
        <v>137</v>
      </c>
      <c r="C54" s="1">
        <v>55</v>
      </c>
      <c r="D54" s="1" t="s">
        <v>74</v>
      </c>
      <c r="E54" s="1" t="s">
        <v>76</v>
      </c>
      <c r="F54" s="1" t="s">
        <v>106</v>
      </c>
      <c r="G54">
        <v>8.9413172795134344</v>
      </c>
      <c r="H54">
        <v>0.87710067639152445</v>
      </c>
      <c r="I54">
        <v>367.07189596298116</v>
      </c>
      <c r="J54">
        <v>3.2534549299140738</v>
      </c>
      <c r="K54">
        <v>0.45130921333077811</v>
      </c>
      <c r="L54" s="1">
        <v>5</v>
      </c>
      <c r="M54" s="1">
        <v>1</v>
      </c>
      <c r="N54">
        <v>3.2791305184364319</v>
      </c>
      <c r="O54" s="1">
        <v>24.242403030395508</v>
      </c>
      <c r="P54" s="1">
        <v>17.556934356689453</v>
      </c>
      <c r="Q54" s="1">
        <v>24.207849502563477</v>
      </c>
      <c r="R54" s="1">
        <v>400.0797119140625</v>
      </c>
      <c r="S54" s="1">
        <v>389.87887573242188</v>
      </c>
      <c r="T54" s="1">
        <v>12.785580635070801</v>
      </c>
      <c r="U54" s="1">
        <v>15.984230041503906</v>
      </c>
      <c r="V54" s="1">
        <v>41.140048980712891</v>
      </c>
      <c r="W54" s="1">
        <v>51.43231201171875</v>
      </c>
      <c r="X54" s="1">
        <v>500.43792724609375</v>
      </c>
      <c r="Y54" s="1">
        <v>970.6143798828125</v>
      </c>
      <c r="Z54" s="1">
        <v>1554.7060546875</v>
      </c>
      <c r="AA54">
        <v>1.5629577498458094</v>
      </c>
      <c r="AB54">
        <v>0.91762640295817777</v>
      </c>
      <c r="AC54">
        <v>81.993312142753339</v>
      </c>
    </row>
    <row r="55" spans="1:29" x14ac:dyDescent="0.2">
      <c r="A55" s="2">
        <v>42691</v>
      </c>
      <c r="B55" s="1" t="s">
        <v>138</v>
      </c>
      <c r="C55" s="1">
        <v>56</v>
      </c>
      <c r="D55" s="1" t="s">
        <v>74</v>
      </c>
      <c r="E55" s="1" t="s">
        <v>76</v>
      </c>
      <c r="F55" s="1" t="s">
        <v>92</v>
      </c>
      <c r="G55">
        <v>13.720883274233557</v>
      </c>
      <c r="H55">
        <v>2.6792182226917882</v>
      </c>
      <c r="I55">
        <v>367.26938248836422</v>
      </c>
      <c r="J55">
        <v>4.3380176462397859</v>
      </c>
      <c r="K55">
        <v>0.29136734799891628</v>
      </c>
      <c r="L55" s="1">
        <v>5.5</v>
      </c>
      <c r="M55" s="1">
        <v>1</v>
      </c>
      <c r="N55">
        <v>3.0595652759075165</v>
      </c>
      <c r="O55" s="1">
        <v>24.31036376953125</v>
      </c>
      <c r="P55" s="1">
        <v>17.37421989440918</v>
      </c>
      <c r="Q55" s="1">
        <v>24.253541946411133</v>
      </c>
      <c r="R55" s="1">
        <v>400.21444702148438</v>
      </c>
      <c r="S55" s="1">
        <v>383.30844116210938</v>
      </c>
      <c r="T55" s="1">
        <v>12.698539733886719</v>
      </c>
      <c r="U55" s="1">
        <v>17.382965087890625</v>
      </c>
      <c r="V55" s="1">
        <v>40.695423126220703</v>
      </c>
      <c r="W55" s="1">
        <v>55.707756042480469</v>
      </c>
      <c r="X55" s="1">
        <v>500.47451782226562</v>
      </c>
      <c r="Y55" s="1">
        <v>1418.086669921875</v>
      </c>
      <c r="Z55" s="1">
        <v>1566.589111328125</v>
      </c>
      <c r="AA55">
        <v>1.6997931721562054</v>
      </c>
      <c r="AB55">
        <v>0.77205121100070428</v>
      </c>
      <c r="AC55">
        <v>92.048497941670931</v>
      </c>
    </row>
    <row r="56" spans="1:29" x14ac:dyDescent="0.2">
      <c r="A56" s="2">
        <v>42691</v>
      </c>
      <c r="B56" s="1" t="s">
        <v>139</v>
      </c>
      <c r="C56" s="1">
        <v>57</v>
      </c>
      <c r="D56" s="1" t="s">
        <v>74</v>
      </c>
      <c r="E56" s="1" t="s">
        <v>76</v>
      </c>
      <c r="F56" s="1" t="s">
        <v>75</v>
      </c>
      <c r="G56">
        <v>11.313692572209726</v>
      </c>
      <c r="H56">
        <v>1.8532922596989352</v>
      </c>
      <c r="I56">
        <v>369.07910241837146</v>
      </c>
      <c r="J56">
        <v>4.1830287107866679</v>
      </c>
      <c r="K56">
        <v>0.34772030986126068</v>
      </c>
      <c r="L56" s="1">
        <v>5.5</v>
      </c>
      <c r="M56" s="1">
        <v>1</v>
      </c>
      <c r="N56">
        <v>3.0595652759075165</v>
      </c>
      <c r="O56" s="1">
        <v>24.303251266479492</v>
      </c>
      <c r="P56" s="1">
        <v>17.595548629760742</v>
      </c>
      <c r="Q56" s="1">
        <v>24.244115829467773</v>
      </c>
      <c r="R56" s="1">
        <v>400.19064331054688</v>
      </c>
      <c r="S56" s="1">
        <v>385.98306274414062</v>
      </c>
      <c r="T56" s="1">
        <v>12.574428558349609</v>
      </c>
      <c r="U56" s="1">
        <v>17.092811584472656</v>
      </c>
      <c r="V56" s="1">
        <v>40.315811157226562</v>
      </c>
      <c r="W56" s="1">
        <v>54.802536010742188</v>
      </c>
      <c r="X56" s="1">
        <v>500.4757080078125</v>
      </c>
      <c r="Y56" s="1">
        <v>1182.66357421875</v>
      </c>
      <c r="Z56" s="1">
        <v>1411.789794921875</v>
      </c>
      <c r="AA56">
        <v>1.6714598961321754</v>
      </c>
      <c r="AB56">
        <v>0.81672131325955966</v>
      </c>
      <c r="AC56">
        <v>89.069140583143152</v>
      </c>
    </row>
    <row r="57" spans="1:29" x14ac:dyDescent="0.2">
      <c r="A57" s="2">
        <v>42691</v>
      </c>
      <c r="B57" s="1" t="s">
        <v>140</v>
      </c>
      <c r="C57" s="1">
        <v>58</v>
      </c>
      <c r="D57" s="1" t="s">
        <v>74</v>
      </c>
      <c r="E57" s="1" t="s">
        <v>76</v>
      </c>
      <c r="F57" s="1" t="s">
        <v>78</v>
      </c>
      <c r="G57">
        <v>6.2070923033349281</v>
      </c>
      <c r="H57">
        <v>0.6663188977965917</v>
      </c>
      <c r="I57">
        <v>370.96526868809752</v>
      </c>
      <c r="J57">
        <v>3.0260654527740658</v>
      </c>
      <c r="K57">
        <v>0.53085586059167333</v>
      </c>
      <c r="L57" s="1">
        <v>5.5</v>
      </c>
      <c r="M57" s="1">
        <v>1</v>
      </c>
      <c r="N57">
        <v>3.0595652759075165</v>
      </c>
      <c r="O57" s="1">
        <v>24.251296997070312</v>
      </c>
      <c r="P57" s="1">
        <v>17.970890045166016</v>
      </c>
      <c r="Q57" s="1">
        <v>24.211345672607422</v>
      </c>
      <c r="R57" s="1">
        <v>400.06387329101562</v>
      </c>
      <c r="S57" s="1">
        <v>391.93807983398438</v>
      </c>
      <c r="T57" s="1">
        <v>12.440118789672852</v>
      </c>
      <c r="U57" s="1">
        <v>15.713809013366699</v>
      </c>
      <c r="V57" s="1">
        <v>40.010177612304688</v>
      </c>
      <c r="W57" s="1">
        <v>50.539089202880859</v>
      </c>
      <c r="X57" s="1">
        <v>500.40866088867188</v>
      </c>
      <c r="Y57" s="1">
        <v>446.99151611328125</v>
      </c>
      <c r="Z57" s="1">
        <v>308.46563720703125</v>
      </c>
      <c r="AA57">
        <v>1.5366330170392977</v>
      </c>
      <c r="AB57">
        <v>0.97638987831551294</v>
      </c>
      <c r="AC57">
        <v>78.519633110215665</v>
      </c>
    </row>
    <row r="58" spans="1:29" x14ac:dyDescent="0.2">
      <c r="A58" s="2">
        <v>42691</v>
      </c>
      <c r="B58" s="1" t="s">
        <v>141</v>
      </c>
      <c r="C58" s="1">
        <v>59</v>
      </c>
      <c r="D58" s="1" t="s">
        <v>74</v>
      </c>
      <c r="E58" s="1" t="s">
        <v>88</v>
      </c>
      <c r="F58" s="1" t="s">
        <v>87</v>
      </c>
      <c r="G58">
        <v>18.424416912052767</v>
      </c>
      <c r="H58">
        <v>-3.201369723530556</v>
      </c>
      <c r="I58">
        <v>375.28264356484465</v>
      </c>
      <c r="J58">
        <v>6.8099723115246933</v>
      </c>
      <c r="K58">
        <v>2.5929012892805137E-2</v>
      </c>
      <c r="L58" s="1">
        <v>6</v>
      </c>
      <c r="M58" s="1">
        <v>1</v>
      </c>
      <c r="N58">
        <v>2.8400000333786011</v>
      </c>
      <c r="O58" s="1">
        <v>24.034706115722656</v>
      </c>
      <c r="P58" s="1">
        <v>17.520509719848633</v>
      </c>
      <c r="Q58" s="1">
        <v>24.00555419921875</v>
      </c>
      <c r="R58" s="1">
        <v>400.06988525390625</v>
      </c>
      <c r="S58" s="1">
        <v>374.91778564453125</v>
      </c>
      <c r="T58" s="1">
        <v>12.285564422607422</v>
      </c>
      <c r="U58" s="1">
        <v>20.285078048706055</v>
      </c>
      <c r="V58" s="1">
        <v>40.031219482421875</v>
      </c>
      <c r="W58" s="1">
        <v>66.096794128417969</v>
      </c>
      <c r="X58" s="1">
        <v>500.41778564453125</v>
      </c>
      <c r="Y58" s="1">
        <v>841.56256103515625</v>
      </c>
      <c r="Z58" s="1">
        <v>99.269317626953125</v>
      </c>
      <c r="AA58">
        <v>1.9837129321245301</v>
      </c>
      <c r="AB58">
        <v>0.47831100573234941</v>
      </c>
      <c r="AC58">
        <v>110.35125405111251</v>
      </c>
    </row>
    <row r="59" spans="1:29" x14ac:dyDescent="0.2">
      <c r="A59" s="2">
        <v>42691</v>
      </c>
      <c r="B59" s="1" t="s">
        <v>142</v>
      </c>
      <c r="C59" s="1">
        <v>60</v>
      </c>
      <c r="D59" s="1" t="s">
        <v>74</v>
      </c>
      <c r="E59" s="1" t="s">
        <v>88</v>
      </c>
      <c r="F59" s="1" t="s">
        <v>87</v>
      </c>
      <c r="G59">
        <v>12.640539508348079</v>
      </c>
      <c r="H59">
        <v>-3.1732921007152988</v>
      </c>
      <c r="I59">
        <v>382.36494809528841</v>
      </c>
      <c r="J59">
        <v>6.5857697622589182</v>
      </c>
      <c r="K59">
        <v>2.3339457228865879E-2</v>
      </c>
      <c r="L59" s="1">
        <v>6</v>
      </c>
      <c r="M59" s="1">
        <v>1</v>
      </c>
      <c r="N59">
        <v>2.8400000333786011</v>
      </c>
      <c r="O59" s="1">
        <v>23.889162063598633</v>
      </c>
      <c r="P59" s="1">
        <v>17.234355926513672</v>
      </c>
      <c r="Q59" s="1">
        <v>23.835361480712891</v>
      </c>
      <c r="R59" s="1">
        <v>400.20584106445312</v>
      </c>
      <c r="S59" s="1">
        <v>382.0343017578125</v>
      </c>
      <c r="T59" s="1">
        <v>12.205520629882812</v>
      </c>
      <c r="U59" s="1">
        <v>19.943889617919922</v>
      </c>
      <c r="V59" s="1">
        <v>40.118576049804688</v>
      </c>
      <c r="W59" s="1">
        <v>65.553977966308594</v>
      </c>
      <c r="X59" s="1">
        <v>500.44839477539062</v>
      </c>
      <c r="Y59" s="1">
        <v>1152.4034423828125</v>
      </c>
      <c r="Z59" s="1">
        <v>1346.694091796875</v>
      </c>
      <c r="AA59">
        <v>1.9502910729840224</v>
      </c>
      <c r="AB59">
        <v>0.47920907198455076</v>
      </c>
      <c r="AC59">
        <v>110.28300884809413</v>
      </c>
    </row>
    <row r="60" spans="1:29" x14ac:dyDescent="0.2">
      <c r="A60" s="2">
        <v>42691</v>
      </c>
      <c r="B60" s="1" t="s">
        <v>143</v>
      </c>
      <c r="C60" s="1">
        <v>61</v>
      </c>
      <c r="D60" s="1" t="s">
        <v>74</v>
      </c>
      <c r="E60" s="1" t="s">
        <v>88</v>
      </c>
      <c r="F60" s="1" t="s">
        <v>87</v>
      </c>
      <c r="G60">
        <v>15.455534015618214</v>
      </c>
      <c r="H60">
        <v>-9.877119788823201</v>
      </c>
      <c r="I60">
        <v>373.35782194119093</v>
      </c>
      <c r="J60">
        <v>6.0812744764668274</v>
      </c>
      <c r="K60">
        <v>0.14619421835771851</v>
      </c>
      <c r="L60" s="1">
        <v>6</v>
      </c>
      <c r="M60" s="1">
        <v>1</v>
      </c>
      <c r="N60">
        <v>2.8400000333786011</v>
      </c>
      <c r="O60" s="1">
        <v>23.83575439453125</v>
      </c>
      <c r="P60" s="1">
        <v>17.704904556274414</v>
      </c>
      <c r="Q60" s="1">
        <v>23.763256072998047</v>
      </c>
      <c r="R60" s="1">
        <v>400.33584594726562</v>
      </c>
      <c r="S60" s="1">
        <v>379.0428466796875</v>
      </c>
      <c r="T60" s="1">
        <v>12.146444320678711</v>
      </c>
      <c r="U60" s="1">
        <v>19.296535491943359</v>
      </c>
      <c r="V60" s="1">
        <v>40.052192687988281</v>
      </c>
      <c r="W60" s="1">
        <v>63.629199981689453</v>
      </c>
      <c r="X60" s="1">
        <v>500.4630126953125</v>
      </c>
      <c r="Y60" s="1">
        <v>586.6536865234375</v>
      </c>
      <c r="Z60" s="1">
        <v>190.21232604980469</v>
      </c>
      <c r="AA60">
        <v>1.8869574322192348</v>
      </c>
      <c r="AB60">
        <v>0.57396361939510543</v>
      </c>
      <c r="AC60">
        <v>102.96126498744719</v>
      </c>
    </row>
    <row r="61" spans="1:29" x14ac:dyDescent="0.2">
      <c r="A61" s="2">
        <v>42691</v>
      </c>
      <c r="B61" s="1" t="s">
        <v>144</v>
      </c>
      <c r="C61" s="1">
        <v>62</v>
      </c>
      <c r="D61" s="1" t="s">
        <v>74</v>
      </c>
      <c r="E61" s="1" t="s">
        <v>93</v>
      </c>
      <c r="F61" s="1" t="s">
        <v>75</v>
      </c>
      <c r="G61">
        <v>10.514968491052176</v>
      </c>
      <c r="H61">
        <v>1.3776279297834011</v>
      </c>
      <c r="I61">
        <v>377.17901727892922</v>
      </c>
      <c r="J61">
        <v>6.9942922819945395</v>
      </c>
      <c r="K61">
        <v>0.62745597165240574</v>
      </c>
      <c r="L61" s="1">
        <v>1.5</v>
      </c>
      <c r="M61" s="1">
        <v>1</v>
      </c>
      <c r="N61">
        <v>4.8160872161388397</v>
      </c>
      <c r="O61" s="1">
        <v>23.665847778320312</v>
      </c>
      <c r="P61" s="1">
        <v>17.504367828369141</v>
      </c>
      <c r="Q61" s="1">
        <v>23.565771102905273</v>
      </c>
      <c r="R61" s="1">
        <v>400.27615356445312</v>
      </c>
      <c r="S61" s="1">
        <v>396.29342651367188</v>
      </c>
      <c r="T61" s="1">
        <v>12.046060562133789</v>
      </c>
      <c r="U61" s="1">
        <v>14.113021850585938</v>
      </c>
      <c r="V61" s="1">
        <v>40.131298065185547</v>
      </c>
      <c r="W61" s="1">
        <v>47.017353057861328</v>
      </c>
      <c r="X61" s="1">
        <v>500.4144287109375</v>
      </c>
      <c r="Y61" s="1">
        <v>542.3450927734375</v>
      </c>
      <c r="Z61" s="1">
        <v>567.64752197265625</v>
      </c>
      <c r="AA61">
        <v>1.3801393381425877</v>
      </c>
      <c r="AB61">
        <v>1.0528607202210203</v>
      </c>
      <c r="AC61">
        <v>75.269176022877602</v>
      </c>
    </row>
    <row r="62" spans="1:29" x14ac:dyDescent="0.2">
      <c r="A62" s="2">
        <v>42691</v>
      </c>
      <c r="B62" s="1" t="s">
        <v>145</v>
      </c>
      <c r="C62" s="1">
        <v>63</v>
      </c>
      <c r="D62" s="1" t="s">
        <v>74</v>
      </c>
      <c r="E62" s="1" t="s">
        <v>93</v>
      </c>
      <c r="F62" s="1" t="s">
        <v>78</v>
      </c>
      <c r="G62">
        <v>8.2334200111819413</v>
      </c>
      <c r="H62">
        <v>0.74006950400857852</v>
      </c>
      <c r="I62">
        <v>371.95697168292151</v>
      </c>
      <c r="J62">
        <v>4.2446867762374652</v>
      </c>
      <c r="K62">
        <v>0.64015954187105972</v>
      </c>
      <c r="L62" s="1">
        <v>2</v>
      </c>
      <c r="M62" s="1">
        <v>1</v>
      </c>
      <c r="N62">
        <v>4.5965219736099243</v>
      </c>
      <c r="O62" s="1">
        <v>23.742311477661133</v>
      </c>
      <c r="P62" s="1">
        <v>17.275920867919922</v>
      </c>
      <c r="Q62" s="1">
        <v>23.633754730224609</v>
      </c>
      <c r="R62" s="1">
        <v>400.18447875976562</v>
      </c>
      <c r="S62" s="1">
        <v>396.221923828125</v>
      </c>
      <c r="T62" s="1">
        <v>12.015568733215332</v>
      </c>
      <c r="U62" s="1">
        <v>13.688703536987305</v>
      </c>
      <c r="V62" s="1">
        <v>39.846519470214844</v>
      </c>
      <c r="W62" s="1">
        <v>45.395038604736328</v>
      </c>
      <c r="X62" s="1">
        <v>500.44772338867188</v>
      </c>
      <c r="Y62" s="1">
        <v>1319.28271484375</v>
      </c>
      <c r="Z62" s="1">
        <v>1450.1715087890625</v>
      </c>
      <c r="AA62">
        <v>1.3386663722135272</v>
      </c>
      <c r="AB62">
        <v>1.0829589550512153</v>
      </c>
      <c r="AC62">
        <v>71.655057090795381</v>
      </c>
    </row>
    <row r="63" spans="1:29" x14ac:dyDescent="0.2">
      <c r="A63" s="2">
        <v>42691</v>
      </c>
      <c r="B63" s="1" t="s">
        <v>146</v>
      </c>
      <c r="C63" s="1">
        <v>64</v>
      </c>
      <c r="D63" s="1" t="s">
        <v>74</v>
      </c>
      <c r="E63" s="1" t="s">
        <v>93</v>
      </c>
      <c r="F63" s="1" t="s">
        <v>80</v>
      </c>
      <c r="G63">
        <v>1.537926785201394</v>
      </c>
      <c r="H63">
        <v>-0.18190078776767846</v>
      </c>
      <c r="I63">
        <v>406.01819453462747</v>
      </c>
      <c r="J63">
        <v>-1.9736578559827531</v>
      </c>
      <c r="K63">
        <v>0.99849659244196665</v>
      </c>
      <c r="L63" s="1">
        <v>3</v>
      </c>
      <c r="M63" s="1">
        <v>1</v>
      </c>
      <c r="N63">
        <v>4.1573914885520935</v>
      </c>
      <c r="O63" s="1">
        <v>23.685317993164062</v>
      </c>
      <c r="P63" s="1">
        <v>17.874944686889648</v>
      </c>
      <c r="Q63" s="1">
        <v>23.625961303710938</v>
      </c>
      <c r="R63" s="1">
        <v>400.17837524414062</v>
      </c>
      <c r="S63" s="1">
        <v>399.7293701171875</v>
      </c>
      <c r="T63" s="1">
        <v>11.974384307861328</v>
      </c>
      <c r="U63" s="1">
        <v>10.804009437561035</v>
      </c>
      <c r="V63" s="1">
        <v>39.845893859863281</v>
      </c>
      <c r="W63" s="1">
        <v>35.951362609863281</v>
      </c>
      <c r="X63" s="1">
        <v>500.438232421875</v>
      </c>
      <c r="Y63" s="1">
        <v>171.02989196777344</v>
      </c>
      <c r="Z63" s="1">
        <v>869.28338623046875</v>
      </c>
      <c r="AA63">
        <v>1.0565480793531605</v>
      </c>
      <c r="AB63">
        <v>1.4058583281343153</v>
      </c>
      <c r="AC63">
        <v>48.367835601399953</v>
      </c>
    </row>
    <row r="64" spans="1:29" x14ac:dyDescent="0.2">
      <c r="A64" s="2">
        <v>42691</v>
      </c>
      <c r="B64" s="1" t="s">
        <v>147</v>
      </c>
      <c r="C64" s="1">
        <v>65</v>
      </c>
      <c r="D64" s="1" t="s">
        <v>74</v>
      </c>
      <c r="E64" s="1" t="s">
        <v>93</v>
      </c>
      <c r="F64" s="1" t="s">
        <v>75</v>
      </c>
      <c r="G64">
        <v>12.879927554184325</v>
      </c>
      <c r="H64">
        <v>1.2993466504136797</v>
      </c>
      <c r="I64">
        <v>372.0190266422133</v>
      </c>
      <c r="J64">
        <v>6.930394907727603</v>
      </c>
      <c r="K64">
        <v>0.65087247673516369</v>
      </c>
      <c r="L64" s="1">
        <v>1.5</v>
      </c>
      <c r="M64" s="1">
        <v>1</v>
      </c>
      <c r="N64">
        <v>4.8160872161388397</v>
      </c>
      <c r="O64" s="1">
        <v>23.719516754150391</v>
      </c>
      <c r="P64" s="1">
        <v>17.562868118286133</v>
      </c>
      <c r="Q64" s="1">
        <v>23.616600036621094</v>
      </c>
      <c r="R64" s="1">
        <v>400.25732421875</v>
      </c>
      <c r="S64" s="1">
        <v>395.57504272460938</v>
      </c>
      <c r="T64" s="1">
        <v>11.901325225830078</v>
      </c>
      <c r="U64" s="1">
        <v>13.949627876281738</v>
      </c>
      <c r="V64" s="1">
        <v>39.520858764648438</v>
      </c>
      <c r="W64" s="1">
        <v>46.322677612304688</v>
      </c>
      <c r="X64" s="1">
        <v>500.44253540039062</v>
      </c>
      <c r="Y64" s="1">
        <v>917.496826171875</v>
      </c>
      <c r="Z64" s="1">
        <v>768.6239013671875</v>
      </c>
      <c r="AA64">
        <v>1.3641488097484762</v>
      </c>
      <c r="AB64">
        <v>1.0772762112618686</v>
      </c>
      <c r="AC64">
        <v>74.114745530519968</v>
      </c>
    </row>
    <row r="65" spans="1:29" x14ac:dyDescent="0.2">
      <c r="A65" s="2">
        <v>42691</v>
      </c>
      <c r="B65" s="1" t="s">
        <v>148</v>
      </c>
      <c r="C65" s="1">
        <v>66</v>
      </c>
      <c r="D65" s="1" t="s">
        <v>74</v>
      </c>
      <c r="E65" s="1" t="s">
        <v>93</v>
      </c>
      <c r="F65" s="1" t="s">
        <v>78</v>
      </c>
      <c r="G65">
        <v>17.260720185934101</v>
      </c>
      <c r="H65">
        <v>0.8762459455119147</v>
      </c>
      <c r="I65">
        <v>351.83260846571255</v>
      </c>
      <c r="J65">
        <v>4.9859716570330477</v>
      </c>
      <c r="K65">
        <v>0.65118713214416557</v>
      </c>
      <c r="L65" s="1">
        <v>2</v>
      </c>
      <c r="M65" s="1">
        <v>1</v>
      </c>
      <c r="N65">
        <v>4.5965219736099243</v>
      </c>
      <c r="O65" s="1">
        <v>23.919399261474609</v>
      </c>
      <c r="P65" s="1">
        <v>17.473247528076172</v>
      </c>
      <c r="Q65" s="1">
        <v>23.800165176391602</v>
      </c>
      <c r="R65" s="1">
        <v>400.11605834960938</v>
      </c>
      <c r="S65" s="1">
        <v>392.435791015625</v>
      </c>
      <c r="T65" s="1">
        <v>11.864385604858398</v>
      </c>
      <c r="U65" s="1">
        <v>13.82948112487793</v>
      </c>
      <c r="V65" s="1">
        <v>38.929286956787109</v>
      </c>
      <c r="W65" s="1">
        <v>45.377140045166016</v>
      </c>
      <c r="X65" s="1">
        <v>500.435546875</v>
      </c>
      <c r="Y65" s="1">
        <v>1281.5645751953125</v>
      </c>
      <c r="Z65" s="1">
        <v>1355.3778076171875</v>
      </c>
      <c r="AA65">
        <v>1.3524675866375619</v>
      </c>
      <c r="AB65">
        <v>1.0972640326243588</v>
      </c>
      <c r="AC65">
        <v>72.227058455129296</v>
      </c>
    </row>
    <row r="66" spans="1:29" x14ac:dyDescent="0.2">
      <c r="A66" s="2">
        <v>42691</v>
      </c>
      <c r="B66" s="1" t="s">
        <v>149</v>
      </c>
      <c r="C66" s="1">
        <v>67</v>
      </c>
      <c r="D66" s="1" t="s">
        <v>74</v>
      </c>
      <c r="E66" s="1" t="s">
        <v>93</v>
      </c>
      <c r="F66" s="1" t="s">
        <v>150</v>
      </c>
      <c r="G66">
        <v>12.460303198155366</v>
      </c>
      <c r="H66">
        <v>0.23098356045304891</v>
      </c>
      <c r="I66">
        <v>299.767349323362</v>
      </c>
      <c r="J66">
        <v>1.9645456699566677</v>
      </c>
      <c r="K66">
        <v>0.85873541993798796</v>
      </c>
      <c r="L66" s="1">
        <v>2</v>
      </c>
      <c r="M66" s="1">
        <v>1</v>
      </c>
      <c r="N66">
        <v>4.5965219736099243</v>
      </c>
      <c r="O66" s="1">
        <v>23.874696731567383</v>
      </c>
      <c r="P66" s="1">
        <v>18.161453247070312</v>
      </c>
      <c r="Q66" s="1">
        <v>23.791372299194336</v>
      </c>
      <c r="R66" s="1">
        <v>400.01040649414062</v>
      </c>
      <c r="S66" s="1">
        <v>394.72113037109375</v>
      </c>
      <c r="T66" s="1">
        <v>11.83915901184082</v>
      </c>
      <c r="U66" s="1">
        <v>12.614328384399414</v>
      </c>
      <c r="V66" s="1">
        <v>38.952163696289062</v>
      </c>
      <c r="W66" s="1">
        <v>41.502555847167969</v>
      </c>
      <c r="X66" s="1">
        <v>500.47494506835938</v>
      </c>
      <c r="Y66" s="1">
        <v>514.3670654296875</v>
      </c>
      <c r="Z66" s="1">
        <v>254.26097106933594</v>
      </c>
      <c r="AA66">
        <v>1.2336658599003714</v>
      </c>
      <c r="AB66">
        <v>1.2650397961224529</v>
      </c>
      <c r="AC66">
        <v>60.247037898804855</v>
      </c>
    </row>
    <row r="67" spans="1:29" x14ac:dyDescent="0.2">
      <c r="A67" s="2">
        <v>42691</v>
      </c>
      <c r="B67" s="1" t="s">
        <v>151</v>
      </c>
      <c r="C67" s="1">
        <v>68</v>
      </c>
      <c r="D67" s="1" t="s">
        <v>74</v>
      </c>
      <c r="E67" s="1" t="s">
        <v>102</v>
      </c>
      <c r="F67" s="1" t="s">
        <v>92</v>
      </c>
      <c r="G67">
        <v>22.431080373842669</v>
      </c>
      <c r="H67">
        <v>1.0712345496904163</v>
      </c>
      <c r="I67">
        <v>350.87805580558921</v>
      </c>
      <c r="J67">
        <v>7.1834939224794603</v>
      </c>
      <c r="K67">
        <v>0.78162359403973514</v>
      </c>
      <c r="L67" s="1">
        <v>1</v>
      </c>
      <c r="M67" s="1">
        <v>1</v>
      </c>
      <c r="N67">
        <v>5.0356524586677551</v>
      </c>
      <c r="O67" s="1">
        <v>24.265205383300781</v>
      </c>
      <c r="P67" s="1">
        <v>18.043413162231445</v>
      </c>
      <c r="Q67" s="1">
        <v>24.077051162719727</v>
      </c>
      <c r="R67" s="1">
        <v>400.2647705078125</v>
      </c>
      <c r="S67" s="1">
        <v>395.21539306640625</v>
      </c>
      <c r="T67" s="1">
        <v>11.828277587890625</v>
      </c>
      <c r="U67" s="1">
        <v>13.244645118713379</v>
      </c>
      <c r="V67" s="1">
        <v>38.014720916748047</v>
      </c>
      <c r="W67" s="1">
        <v>42.566764831542969</v>
      </c>
      <c r="X67" s="1">
        <v>500.45986938476562</v>
      </c>
      <c r="Y67" s="1">
        <v>874.502685546875</v>
      </c>
      <c r="Z67" s="1">
        <v>1564.7928466796875</v>
      </c>
      <c r="AA67">
        <v>1.2953154197783296</v>
      </c>
      <c r="AB67">
        <v>1.2243835691911602</v>
      </c>
      <c r="AC67">
        <v>68.423599448957532</v>
      </c>
    </row>
    <row r="68" spans="1:29" x14ac:dyDescent="0.2">
      <c r="A68" s="2">
        <v>42691</v>
      </c>
      <c r="B68" s="1" t="s">
        <v>152</v>
      </c>
      <c r="C68" s="1">
        <v>69</v>
      </c>
      <c r="D68" s="1" t="s">
        <v>74</v>
      </c>
      <c r="E68" s="1" t="s">
        <v>102</v>
      </c>
      <c r="F68" s="1" t="s">
        <v>75</v>
      </c>
      <c r="G68">
        <v>21.676656309124514</v>
      </c>
      <c r="H68">
        <v>0.76916690545919031</v>
      </c>
      <c r="I68">
        <v>336.78768147932283</v>
      </c>
      <c r="J68">
        <v>5.5534203761292753</v>
      </c>
      <c r="K68">
        <v>0.80444683557082786</v>
      </c>
      <c r="L68" s="1">
        <v>1.5</v>
      </c>
      <c r="M68" s="1">
        <v>1</v>
      </c>
      <c r="N68">
        <v>4.8160872161388397</v>
      </c>
      <c r="O68" s="1">
        <v>24.560714721679688</v>
      </c>
      <c r="P68" s="1">
        <v>18.390249252319336</v>
      </c>
      <c r="Q68" s="1">
        <v>24.401567459106445</v>
      </c>
      <c r="R68" s="1">
        <v>399.98696899414062</v>
      </c>
      <c r="S68" s="1">
        <v>392.83572387695312</v>
      </c>
      <c r="T68" s="1">
        <v>11.837194442749023</v>
      </c>
      <c r="U68" s="1">
        <v>13.479333877563477</v>
      </c>
      <c r="V68" s="1">
        <v>37.374519348144531</v>
      </c>
      <c r="W68" s="1">
        <v>42.559375762939453</v>
      </c>
      <c r="X68" s="1">
        <v>500.43533325195312</v>
      </c>
      <c r="Y68" s="1">
        <v>918.25469970703125</v>
      </c>
      <c r="Z68" s="1">
        <v>1005.9268188476562</v>
      </c>
      <c r="AA68">
        <v>1.3182125631056405</v>
      </c>
      <c r="AB68">
        <v>1.2515906311332661</v>
      </c>
      <c r="AC68">
        <v>66.73583224351178</v>
      </c>
    </row>
    <row r="69" spans="1:29" x14ac:dyDescent="0.2">
      <c r="A69" s="2">
        <v>42691</v>
      </c>
      <c r="B69" s="1" t="s">
        <v>153</v>
      </c>
      <c r="C69" s="1">
        <v>71</v>
      </c>
      <c r="D69" s="1" t="s">
        <v>74</v>
      </c>
      <c r="E69" s="1" t="s">
        <v>102</v>
      </c>
      <c r="F69" s="1" t="s">
        <v>92</v>
      </c>
      <c r="G69">
        <v>54.090124507454696</v>
      </c>
      <c r="H69">
        <v>3.0842147729736786</v>
      </c>
      <c r="I69">
        <v>346.56810095672421</v>
      </c>
      <c r="J69">
        <v>17.939058587150861</v>
      </c>
      <c r="K69">
        <v>0.88620821767200608</v>
      </c>
      <c r="L69" s="1">
        <v>0.5</v>
      </c>
      <c r="M69" s="1">
        <v>1</v>
      </c>
      <c r="N69">
        <v>5.2552177011966705</v>
      </c>
      <c r="O69" s="1">
        <v>24.860122680664062</v>
      </c>
      <c r="P69" s="1">
        <v>19.087545394897461</v>
      </c>
      <c r="Q69" s="1">
        <v>24.693161010742188</v>
      </c>
      <c r="R69" s="1">
        <v>400.01693725585938</v>
      </c>
      <c r="S69" s="1">
        <v>393.9063720703125</v>
      </c>
      <c r="T69" s="1">
        <v>11.843518257141113</v>
      </c>
      <c r="U69" s="1">
        <v>13.611536979675293</v>
      </c>
      <c r="V69" s="1">
        <v>36.728897094726562</v>
      </c>
      <c r="W69" s="1">
        <v>42.211845397949219</v>
      </c>
      <c r="X69" s="1">
        <v>500.41552734375</v>
      </c>
      <c r="Y69" s="1">
        <v>1276.83056640625</v>
      </c>
      <c r="Z69" s="1">
        <v>1397.693603515625</v>
      </c>
      <c r="AA69">
        <v>1.3310482248656625</v>
      </c>
      <c r="AB69">
        <v>1.3182271415692148</v>
      </c>
      <c r="AC69">
        <v>74.347734104330399</v>
      </c>
    </row>
    <row r="70" spans="1:29" x14ac:dyDescent="0.2">
      <c r="A70" s="2">
        <v>42691</v>
      </c>
      <c r="B70" s="1" t="s">
        <v>154</v>
      </c>
      <c r="C70" s="1">
        <v>72</v>
      </c>
      <c r="D70" s="1" t="s">
        <v>74</v>
      </c>
      <c r="E70" s="1" t="s">
        <v>102</v>
      </c>
      <c r="F70" s="1" t="s">
        <v>75</v>
      </c>
      <c r="G70">
        <v>25.201381497650132</v>
      </c>
      <c r="H70">
        <v>1.4049983713038383</v>
      </c>
      <c r="I70">
        <v>350.36411380546753</v>
      </c>
      <c r="J70">
        <v>9.5124194326915106</v>
      </c>
      <c r="K70">
        <v>0.83904109206852651</v>
      </c>
      <c r="L70" s="1">
        <v>1.5</v>
      </c>
      <c r="M70" s="1">
        <v>1</v>
      </c>
      <c r="N70">
        <v>4.8160872161388397</v>
      </c>
      <c r="O70" s="1">
        <v>25.260419845581055</v>
      </c>
      <c r="P70" s="1">
        <v>19.462120056152344</v>
      </c>
      <c r="Q70" s="1">
        <v>25.109136581420898</v>
      </c>
      <c r="R70" s="1">
        <v>399.92202758789062</v>
      </c>
      <c r="S70" s="1">
        <v>391.2523193359375</v>
      </c>
      <c r="T70" s="1">
        <v>11.81917667388916</v>
      </c>
      <c r="U70" s="1">
        <v>14.628811836242676</v>
      </c>
      <c r="V70" s="1">
        <v>35.789794921875</v>
      </c>
      <c r="W70" s="1">
        <v>44.297683715820312</v>
      </c>
      <c r="X70" s="1">
        <v>500.41714477539062</v>
      </c>
      <c r="Y70" s="1">
        <v>1223.406494140625</v>
      </c>
      <c r="Z70" s="1">
        <v>1363.43310546875</v>
      </c>
      <c r="AA70">
        <v>1.4305411432243855</v>
      </c>
      <c r="AB70">
        <v>1.2819967658950242</v>
      </c>
      <c r="AC70">
        <v>70.828380091992344</v>
      </c>
    </row>
    <row r="71" spans="1:29" x14ac:dyDescent="0.2">
      <c r="A71" s="2">
        <v>42691</v>
      </c>
      <c r="B71" s="1" t="s">
        <v>155</v>
      </c>
      <c r="C71" s="1">
        <v>73</v>
      </c>
      <c r="D71" s="1" t="s">
        <v>74</v>
      </c>
      <c r="E71" s="1" t="s">
        <v>102</v>
      </c>
      <c r="F71" s="1" t="s">
        <v>78</v>
      </c>
      <c r="G71">
        <v>8.0613253443363924</v>
      </c>
      <c r="H71">
        <v>0.31464682320862092</v>
      </c>
      <c r="I71">
        <v>345.5896771378932</v>
      </c>
      <c r="J71">
        <v>3.0779270243875079</v>
      </c>
      <c r="K71">
        <v>1.0063994821839966</v>
      </c>
      <c r="L71" s="1">
        <v>2.5</v>
      </c>
      <c r="M71" s="1">
        <v>1</v>
      </c>
      <c r="N71">
        <v>4.3769567310810089</v>
      </c>
      <c r="O71" s="1">
        <v>25.286022186279297</v>
      </c>
      <c r="P71" s="1">
        <v>19.737955093383789</v>
      </c>
      <c r="Q71" s="1">
        <v>25.171728134155273</v>
      </c>
      <c r="R71" s="1">
        <v>399.89471435546875</v>
      </c>
      <c r="S71" s="1">
        <v>395.25982666015625</v>
      </c>
      <c r="T71" s="1">
        <v>11.801671028137207</v>
      </c>
      <c r="U71" s="1">
        <v>13.318806648254395</v>
      </c>
      <c r="V71" s="1">
        <v>35.681495666503906</v>
      </c>
      <c r="W71" s="1">
        <v>40.268447875976562</v>
      </c>
      <c r="X71" s="1">
        <v>500.43856811523438</v>
      </c>
      <c r="Y71" s="1">
        <v>711.87451171875</v>
      </c>
      <c r="Z71" s="1">
        <v>654.64410400390625</v>
      </c>
      <c r="AA71">
        <v>1.302404147566689</v>
      </c>
      <c r="AB71">
        <v>1.4350987355641498</v>
      </c>
      <c r="AC71">
        <v>58.568712704077619</v>
      </c>
    </row>
    <row r="72" spans="1:29" x14ac:dyDescent="0.2">
      <c r="A7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tres rios nov2016_</vt:lpstr>
      <vt:lpstr>cap database format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Sanchez</dc:creator>
  <cp:lastModifiedBy>Christopher Sanchez</cp:lastModifiedBy>
  <dcterms:created xsi:type="dcterms:W3CDTF">2016-12-15T21:25:49Z</dcterms:created>
  <dcterms:modified xsi:type="dcterms:W3CDTF">2016-12-15T21:36:30Z</dcterms:modified>
</cp:coreProperties>
</file>