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9020" tabRatio="500"/>
  </bookViews>
  <sheets>
    <sheet name="tres rios sept 2013 m1w_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0" i="1" l="1"/>
  <c r="K10" i="1"/>
  <c r="AU10" i="1"/>
  <c r="AT10" i="1"/>
  <c r="AS10" i="1"/>
  <c r="AR10" i="1"/>
  <c r="R10" i="1"/>
  <c r="AV10" i="1"/>
  <c r="P10" i="1"/>
  <c r="AW10" i="1"/>
  <c r="AX10" i="1"/>
  <c r="AY10" i="1"/>
  <c r="BB10" i="1"/>
  <c r="T10" i="1"/>
  <c r="L10" i="1"/>
  <c r="BE10" i="1"/>
  <c r="M10" i="1"/>
  <c r="N10" i="1"/>
  <c r="BC10" i="1"/>
  <c r="O10" i="1"/>
  <c r="AZ10" i="1"/>
  <c r="BA10" i="1"/>
  <c r="BD10" i="1"/>
  <c r="BF10" i="1"/>
  <c r="BG10" i="1"/>
  <c r="BH10" i="1"/>
  <c r="BI10" i="1"/>
  <c r="BJ10" i="1"/>
  <c r="AQ11" i="1"/>
  <c r="K11" i="1"/>
  <c r="AU11" i="1"/>
  <c r="AT11" i="1"/>
  <c r="AS11" i="1"/>
  <c r="AR11" i="1"/>
  <c r="R11" i="1"/>
  <c r="AV11" i="1"/>
  <c r="P11" i="1"/>
  <c r="AW11" i="1"/>
  <c r="AX11" i="1"/>
  <c r="AY11" i="1"/>
  <c r="BB11" i="1"/>
  <c r="T11" i="1"/>
  <c r="L11" i="1"/>
  <c r="BE11" i="1"/>
  <c r="M11" i="1"/>
  <c r="N11" i="1"/>
  <c r="BC11" i="1"/>
  <c r="O11" i="1"/>
  <c r="AZ11" i="1"/>
  <c r="BA11" i="1"/>
  <c r="BD11" i="1"/>
  <c r="BF11" i="1"/>
  <c r="BG11" i="1"/>
  <c r="BH11" i="1"/>
  <c r="BI11" i="1"/>
  <c r="BJ11" i="1"/>
  <c r="AQ12" i="1"/>
  <c r="K12" i="1"/>
  <c r="AU12" i="1"/>
  <c r="AT12" i="1"/>
  <c r="AS12" i="1"/>
  <c r="AR12" i="1"/>
  <c r="R12" i="1"/>
  <c r="AV12" i="1"/>
  <c r="P12" i="1"/>
  <c r="AW12" i="1"/>
  <c r="AX12" i="1"/>
  <c r="AY12" i="1"/>
  <c r="BB12" i="1"/>
  <c r="T12" i="1"/>
  <c r="L12" i="1"/>
  <c r="BE12" i="1"/>
  <c r="M12" i="1"/>
  <c r="N12" i="1"/>
  <c r="BC12" i="1"/>
  <c r="O12" i="1"/>
  <c r="AZ12" i="1"/>
  <c r="BA12" i="1"/>
  <c r="BD12" i="1"/>
  <c r="BF12" i="1"/>
  <c r="BG12" i="1"/>
  <c r="BH12" i="1"/>
  <c r="BI12" i="1"/>
  <c r="BJ12" i="1"/>
  <c r="AQ13" i="1"/>
  <c r="K13" i="1"/>
  <c r="AU13" i="1"/>
  <c r="AT13" i="1"/>
  <c r="AS13" i="1"/>
  <c r="AR13" i="1"/>
  <c r="R13" i="1"/>
  <c r="AV13" i="1"/>
  <c r="P13" i="1"/>
  <c r="AW13" i="1"/>
  <c r="AX13" i="1"/>
  <c r="AY13" i="1"/>
  <c r="BB13" i="1"/>
  <c r="T13" i="1"/>
  <c r="L13" i="1"/>
  <c r="BE13" i="1"/>
  <c r="M13" i="1"/>
  <c r="N13" i="1"/>
  <c r="BC13" i="1"/>
  <c r="O13" i="1"/>
  <c r="AZ13" i="1"/>
  <c r="BA13" i="1"/>
  <c r="BD13" i="1"/>
  <c r="BF13" i="1"/>
  <c r="BG13" i="1"/>
  <c r="BH13" i="1"/>
  <c r="BI13" i="1"/>
  <c r="BJ13" i="1"/>
  <c r="AQ14" i="1"/>
  <c r="K14" i="1"/>
  <c r="AU14" i="1"/>
  <c r="AT14" i="1"/>
  <c r="AS14" i="1"/>
  <c r="AR14" i="1"/>
  <c r="R14" i="1"/>
  <c r="AV14" i="1"/>
  <c r="P14" i="1"/>
  <c r="AW14" i="1"/>
  <c r="AX14" i="1"/>
  <c r="AY14" i="1"/>
  <c r="BB14" i="1"/>
  <c r="T14" i="1"/>
  <c r="L14" i="1"/>
  <c r="BE14" i="1"/>
  <c r="M14" i="1"/>
  <c r="N14" i="1"/>
  <c r="BC14" i="1"/>
  <c r="O14" i="1"/>
  <c r="AZ14" i="1"/>
  <c r="BA14" i="1"/>
  <c r="BD14" i="1"/>
  <c r="BF14" i="1"/>
  <c r="BG14" i="1"/>
  <c r="BH14" i="1"/>
  <c r="BI14" i="1"/>
  <c r="BJ14" i="1"/>
  <c r="AQ15" i="1"/>
  <c r="K15" i="1"/>
  <c r="AU15" i="1"/>
  <c r="AT15" i="1"/>
  <c r="AS15" i="1"/>
  <c r="AR15" i="1"/>
  <c r="R15" i="1"/>
  <c r="AV15" i="1"/>
  <c r="P15" i="1"/>
  <c r="AW15" i="1"/>
  <c r="AX15" i="1"/>
  <c r="AY15" i="1"/>
  <c r="BB15" i="1"/>
  <c r="T15" i="1"/>
  <c r="L15" i="1"/>
  <c r="BE15" i="1"/>
  <c r="M15" i="1"/>
  <c r="N15" i="1"/>
  <c r="BC15" i="1"/>
  <c r="O15" i="1"/>
  <c r="AZ15" i="1"/>
  <c r="BA15" i="1"/>
  <c r="BD15" i="1"/>
  <c r="BF15" i="1"/>
  <c r="BG15" i="1"/>
  <c r="BH15" i="1"/>
  <c r="BI15" i="1"/>
  <c r="BJ15" i="1"/>
  <c r="AQ16" i="1"/>
  <c r="K16" i="1"/>
  <c r="AU16" i="1"/>
  <c r="AT16" i="1"/>
  <c r="AS16" i="1"/>
  <c r="AR16" i="1"/>
  <c r="R16" i="1"/>
  <c r="AV16" i="1"/>
  <c r="P16" i="1"/>
  <c r="AW16" i="1"/>
  <c r="AX16" i="1"/>
  <c r="AY16" i="1"/>
  <c r="BB16" i="1"/>
  <c r="T16" i="1"/>
  <c r="L16" i="1"/>
  <c r="BE16" i="1"/>
  <c r="M16" i="1"/>
  <c r="N16" i="1"/>
  <c r="BC16" i="1"/>
  <c r="O16" i="1"/>
  <c r="AZ16" i="1"/>
  <c r="BA16" i="1"/>
  <c r="BD16" i="1"/>
  <c r="BF16" i="1"/>
  <c r="BG16" i="1"/>
  <c r="BH16" i="1"/>
  <c r="BI16" i="1"/>
  <c r="BJ16" i="1"/>
  <c r="AQ17" i="1"/>
  <c r="K17" i="1"/>
  <c r="AU17" i="1"/>
  <c r="AT17" i="1"/>
  <c r="AS17" i="1"/>
  <c r="AR17" i="1"/>
  <c r="R17" i="1"/>
  <c r="AV17" i="1"/>
  <c r="P17" i="1"/>
  <c r="AW17" i="1"/>
  <c r="AX17" i="1"/>
  <c r="AY17" i="1"/>
  <c r="BB17" i="1"/>
  <c r="T17" i="1"/>
  <c r="L17" i="1"/>
  <c r="BE17" i="1"/>
  <c r="M17" i="1"/>
  <c r="N17" i="1"/>
  <c r="BC17" i="1"/>
  <c r="O17" i="1"/>
  <c r="AZ17" i="1"/>
  <c r="BA17" i="1"/>
  <c r="BD17" i="1"/>
  <c r="BF17" i="1"/>
  <c r="BG17" i="1"/>
  <c r="BH17" i="1"/>
  <c r="BI17" i="1"/>
  <c r="BJ17" i="1"/>
  <c r="AQ18" i="1"/>
  <c r="K18" i="1"/>
  <c r="AU18" i="1"/>
  <c r="AT18" i="1"/>
  <c r="AS18" i="1"/>
  <c r="AR18" i="1"/>
  <c r="R18" i="1"/>
  <c r="AV18" i="1"/>
  <c r="P18" i="1"/>
  <c r="AW18" i="1"/>
  <c r="AX18" i="1"/>
  <c r="AY18" i="1"/>
  <c r="BB18" i="1"/>
  <c r="T18" i="1"/>
  <c r="L18" i="1"/>
  <c r="BE18" i="1"/>
  <c r="M18" i="1"/>
  <c r="N18" i="1"/>
  <c r="BC18" i="1"/>
  <c r="O18" i="1"/>
  <c r="AZ18" i="1"/>
  <c r="BA18" i="1"/>
  <c r="BD18" i="1"/>
  <c r="BF18" i="1"/>
  <c r="BG18" i="1"/>
  <c r="BH18" i="1"/>
  <c r="BI18" i="1"/>
  <c r="BJ18" i="1"/>
  <c r="AQ19" i="1"/>
  <c r="K19" i="1"/>
  <c r="AU19" i="1"/>
  <c r="AT19" i="1"/>
  <c r="AS19" i="1"/>
  <c r="AR19" i="1"/>
  <c r="R19" i="1"/>
  <c r="AV19" i="1"/>
  <c r="P19" i="1"/>
  <c r="AW19" i="1"/>
  <c r="AX19" i="1"/>
  <c r="AY19" i="1"/>
  <c r="BB19" i="1"/>
  <c r="T19" i="1"/>
  <c r="L19" i="1"/>
  <c r="BE19" i="1"/>
  <c r="M19" i="1"/>
  <c r="N19" i="1"/>
  <c r="BC19" i="1"/>
  <c r="O19" i="1"/>
  <c r="AZ19" i="1"/>
  <c r="BA19" i="1"/>
  <c r="BD19" i="1"/>
  <c r="BF19" i="1"/>
  <c r="BG19" i="1"/>
  <c r="BH19" i="1"/>
  <c r="BI19" i="1"/>
  <c r="BJ19" i="1"/>
  <c r="AQ20" i="1"/>
  <c r="K20" i="1"/>
  <c r="AU20" i="1"/>
  <c r="AT20" i="1"/>
  <c r="AS20" i="1"/>
  <c r="AR20" i="1"/>
  <c r="R20" i="1"/>
  <c r="AV20" i="1"/>
  <c r="P20" i="1"/>
  <c r="AW20" i="1"/>
  <c r="AX20" i="1"/>
  <c r="AY20" i="1"/>
  <c r="BB20" i="1"/>
  <c r="T20" i="1"/>
  <c r="L20" i="1"/>
  <c r="BE20" i="1"/>
  <c r="M20" i="1"/>
  <c r="N20" i="1"/>
  <c r="BC20" i="1"/>
  <c r="O20" i="1"/>
  <c r="AZ20" i="1"/>
  <c r="BA20" i="1"/>
  <c r="BD20" i="1"/>
  <c r="BF20" i="1"/>
  <c r="BG20" i="1"/>
  <c r="BH20" i="1"/>
  <c r="BI20" i="1"/>
  <c r="BJ20" i="1"/>
  <c r="AQ21" i="1"/>
  <c r="K21" i="1"/>
  <c r="AU21" i="1"/>
  <c r="AT21" i="1"/>
  <c r="AS21" i="1"/>
  <c r="AR21" i="1"/>
  <c r="R21" i="1"/>
  <c r="AV21" i="1"/>
  <c r="P21" i="1"/>
  <c r="AW21" i="1"/>
  <c r="AX21" i="1"/>
  <c r="AY21" i="1"/>
  <c r="BB21" i="1"/>
  <c r="T21" i="1"/>
  <c r="L21" i="1"/>
  <c r="BE21" i="1"/>
  <c r="M21" i="1"/>
  <c r="N21" i="1"/>
  <c r="BC21" i="1"/>
  <c r="O21" i="1"/>
  <c r="AZ21" i="1"/>
  <c r="BA21" i="1"/>
  <c r="BD21" i="1"/>
  <c r="BF21" i="1"/>
  <c r="BG21" i="1"/>
  <c r="BH21" i="1"/>
  <c r="BI21" i="1"/>
  <c r="BJ21" i="1"/>
  <c r="AQ22" i="1"/>
  <c r="K22" i="1"/>
  <c r="AU22" i="1"/>
  <c r="AT22" i="1"/>
  <c r="AS22" i="1"/>
  <c r="AR22" i="1"/>
  <c r="R22" i="1"/>
  <c r="AV22" i="1"/>
  <c r="P22" i="1"/>
  <c r="AW22" i="1"/>
  <c r="AX22" i="1"/>
  <c r="AY22" i="1"/>
  <c r="BB22" i="1"/>
  <c r="T22" i="1"/>
  <c r="L22" i="1"/>
  <c r="BE22" i="1"/>
  <c r="M22" i="1"/>
  <c r="N22" i="1"/>
  <c r="BC22" i="1"/>
  <c r="O22" i="1"/>
  <c r="AZ22" i="1"/>
  <c r="BA22" i="1"/>
  <c r="BD22" i="1"/>
  <c r="BF22" i="1"/>
  <c r="BG22" i="1"/>
  <c r="BH22" i="1"/>
  <c r="BI22" i="1"/>
  <c r="BJ22" i="1"/>
  <c r="AQ23" i="1"/>
  <c r="K23" i="1"/>
  <c r="AU23" i="1"/>
  <c r="AT23" i="1"/>
  <c r="AS23" i="1"/>
  <c r="AR23" i="1"/>
  <c r="R23" i="1"/>
  <c r="AV23" i="1"/>
  <c r="P23" i="1"/>
  <c r="AW23" i="1"/>
  <c r="AX23" i="1"/>
  <c r="AY23" i="1"/>
  <c r="BB23" i="1"/>
  <c r="T23" i="1"/>
  <c r="L23" i="1"/>
  <c r="BE23" i="1"/>
  <c r="M23" i="1"/>
  <c r="N23" i="1"/>
  <c r="BC23" i="1"/>
  <c r="O23" i="1"/>
  <c r="AZ23" i="1"/>
  <c r="BA23" i="1"/>
  <c r="BD23" i="1"/>
  <c r="BF23" i="1"/>
  <c r="BG23" i="1"/>
  <c r="BH23" i="1"/>
  <c r="BI23" i="1"/>
  <c r="BJ23" i="1"/>
  <c r="AQ24" i="1"/>
  <c r="K24" i="1"/>
  <c r="AU24" i="1"/>
  <c r="AT24" i="1"/>
  <c r="AS24" i="1"/>
  <c r="AR24" i="1"/>
  <c r="R24" i="1"/>
  <c r="AV24" i="1"/>
  <c r="P24" i="1"/>
  <c r="AW24" i="1"/>
  <c r="AX24" i="1"/>
  <c r="AY24" i="1"/>
  <c r="BB24" i="1"/>
  <c r="T24" i="1"/>
  <c r="L24" i="1"/>
  <c r="BE24" i="1"/>
  <c r="M24" i="1"/>
  <c r="N24" i="1"/>
  <c r="BC24" i="1"/>
  <c r="O24" i="1"/>
  <c r="AZ24" i="1"/>
  <c r="BA24" i="1"/>
  <c r="BD24" i="1"/>
  <c r="BF24" i="1"/>
  <c r="BG24" i="1"/>
  <c r="BH24" i="1"/>
  <c r="BI24" i="1"/>
  <c r="BJ24" i="1"/>
  <c r="AQ25" i="1"/>
  <c r="K25" i="1"/>
  <c r="AU25" i="1"/>
  <c r="AT25" i="1"/>
  <c r="AS25" i="1"/>
  <c r="AR25" i="1"/>
  <c r="R25" i="1"/>
  <c r="AV25" i="1"/>
  <c r="P25" i="1"/>
  <c r="AW25" i="1"/>
  <c r="AX25" i="1"/>
  <c r="AY25" i="1"/>
  <c r="BB25" i="1"/>
  <c r="T25" i="1"/>
  <c r="L25" i="1"/>
  <c r="BE25" i="1"/>
  <c r="M25" i="1"/>
  <c r="N25" i="1"/>
  <c r="BC25" i="1"/>
  <c r="O25" i="1"/>
  <c r="AZ25" i="1"/>
  <c r="BA25" i="1"/>
  <c r="BD25" i="1"/>
  <c r="BF25" i="1"/>
  <c r="BG25" i="1"/>
  <c r="BH25" i="1"/>
  <c r="BI25" i="1"/>
  <c r="BJ25" i="1"/>
  <c r="AQ26" i="1"/>
  <c r="K26" i="1"/>
  <c r="AU26" i="1"/>
  <c r="AT26" i="1"/>
  <c r="AS26" i="1"/>
  <c r="AR26" i="1"/>
  <c r="R26" i="1"/>
  <c r="AV26" i="1"/>
  <c r="P26" i="1"/>
  <c r="AW26" i="1"/>
  <c r="AX26" i="1"/>
  <c r="AY26" i="1"/>
  <c r="BB26" i="1"/>
  <c r="T26" i="1"/>
  <c r="L26" i="1"/>
  <c r="BE26" i="1"/>
  <c r="M26" i="1"/>
  <c r="N26" i="1"/>
  <c r="BC26" i="1"/>
  <c r="O26" i="1"/>
  <c r="AZ26" i="1"/>
  <c r="BA26" i="1"/>
  <c r="BD26" i="1"/>
  <c r="BF26" i="1"/>
  <c r="BG26" i="1"/>
  <c r="BH26" i="1"/>
  <c r="BI26" i="1"/>
  <c r="BJ26" i="1"/>
  <c r="AQ27" i="1"/>
  <c r="K27" i="1"/>
  <c r="AU27" i="1"/>
  <c r="AT27" i="1"/>
  <c r="AS27" i="1"/>
  <c r="AR27" i="1"/>
  <c r="R27" i="1"/>
  <c r="AV27" i="1"/>
  <c r="P27" i="1"/>
  <c r="AW27" i="1"/>
  <c r="AX27" i="1"/>
  <c r="AY27" i="1"/>
  <c r="BB27" i="1"/>
  <c r="T27" i="1"/>
  <c r="L27" i="1"/>
  <c r="BE27" i="1"/>
  <c r="M27" i="1"/>
  <c r="N27" i="1"/>
  <c r="BC27" i="1"/>
  <c r="O27" i="1"/>
  <c r="AZ27" i="1"/>
  <c r="BA27" i="1"/>
  <c r="BD27" i="1"/>
  <c r="BF27" i="1"/>
  <c r="BG27" i="1"/>
  <c r="BH27" i="1"/>
  <c r="BI27" i="1"/>
  <c r="BJ27" i="1"/>
  <c r="AQ28" i="1"/>
  <c r="K28" i="1"/>
  <c r="AU28" i="1"/>
  <c r="AT28" i="1"/>
  <c r="AS28" i="1"/>
  <c r="AR28" i="1"/>
  <c r="R28" i="1"/>
  <c r="AV28" i="1"/>
  <c r="P28" i="1"/>
  <c r="AW28" i="1"/>
  <c r="AX28" i="1"/>
  <c r="AY28" i="1"/>
  <c r="BB28" i="1"/>
  <c r="T28" i="1"/>
  <c r="L28" i="1"/>
  <c r="BE28" i="1"/>
  <c r="M28" i="1"/>
  <c r="N28" i="1"/>
  <c r="BC28" i="1"/>
  <c r="O28" i="1"/>
  <c r="AZ28" i="1"/>
  <c r="BA28" i="1"/>
  <c r="BD28" i="1"/>
  <c r="BF28" i="1"/>
  <c r="BG28" i="1"/>
  <c r="BH28" i="1"/>
  <c r="BI28" i="1"/>
  <c r="BJ28" i="1"/>
  <c r="AQ29" i="1"/>
  <c r="K29" i="1"/>
  <c r="AU29" i="1"/>
  <c r="AT29" i="1"/>
  <c r="AS29" i="1"/>
  <c r="AR29" i="1"/>
  <c r="R29" i="1"/>
  <c r="AV29" i="1"/>
  <c r="P29" i="1"/>
  <c r="AW29" i="1"/>
  <c r="AX29" i="1"/>
  <c r="AY29" i="1"/>
  <c r="BB29" i="1"/>
  <c r="T29" i="1"/>
  <c r="L29" i="1"/>
  <c r="BE29" i="1"/>
  <c r="M29" i="1"/>
  <c r="N29" i="1"/>
  <c r="BC29" i="1"/>
  <c r="O29" i="1"/>
  <c r="AZ29" i="1"/>
  <c r="BA29" i="1"/>
  <c r="BD29" i="1"/>
  <c r="BF29" i="1"/>
  <c r="BG29" i="1"/>
  <c r="BH29" i="1"/>
  <c r="BI29" i="1"/>
  <c r="BJ29" i="1"/>
  <c r="AQ30" i="1"/>
  <c r="K30" i="1"/>
  <c r="AU30" i="1"/>
  <c r="AT30" i="1"/>
  <c r="AS30" i="1"/>
  <c r="AR30" i="1"/>
  <c r="R30" i="1"/>
  <c r="AV30" i="1"/>
  <c r="P30" i="1"/>
  <c r="AW30" i="1"/>
  <c r="AX30" i="1"/>
  <c r="AY30" i="1"/>
  <c r="BB30" i="1"/>
  <c r="T30" i="1"/>
  <c r="L30" i="1"/>
  <c r="BE30" i="1"/>
  <c r="M30" i="1"/>
  <c r="N30" i="1"/>
  <c r="BC30" i="1"/>
  <c r="O30" i="1"/>
  <c r="AZ30" i="1"/>
  <c r="BA30" i="1"/>
  <c r="BD30" i="1"/>
  <c r="BF30" i="1"/>
  <c r="BG30" i="1"/>
  <c r="BH30" i="1"/>
  <c r="BI30" i="1"/>
  <c r="BJ30" i="1"/>
  <c r="AQ31" i="1"/>
  <c r="K31" i="1"/>
  <c r="AU31" i="1"/>
  <c r="AT31" i="1"/>
  <c r="AS31" i="1"/>
  <c r="AR31" i="1"/>
  <c r="R31" i="1"/>
  <c r="AV31" i="1"/>
  <c r="P31" i="1"/>
  <c r="AW31" i="1"/>
  <c r="AX31" i="1"/>
  <c r="AY31" i="1"/>
  <c r="BB31" i="1"/>
  <c r="T31" i="1"/>
  <c r="L31" i="1"/>
  <c r="BE31" i="1"/>
  <c r="M31" i="1"/>
  <c r="N31" i="1"/>
  <c r="BC31" i="1"/>
  <c r="O31" i="1"/>
  <c r="AZ31" i="1"/>
  <c r="BA31" i="1"/>
  <c r="BD31" i="1"/>
  <c r="BF31" i="1"/>
  <c r="BG31" i="1"/>
  <c r="BH31" i="1"/>
  <c r="BI31" i="1"/>
  <c r="BJ31" i="1"/>
  <c r="AQ32" i="1"/>
  <c r="K32" i="1"/>
  <c r="AU32" i="1"/>
  <c r="AT32" i="1"/>
  <c r="AS32" i="1"/>
  <c r="AR32" i="1"/>
  <c r="R32" i="1"/>
  <c r="AV32" i="1"/>
  <c r="P32" i="1"/>
  <c r="AW32" i="1"/>
  <c r="AX32" i="1"/>
  <c r="AY32" i="1"/>
  <c r="BB32" i="1"/>
  <c r="T32" i="1"/>
  <c r="L32" i="1"/>
  <c r="BE32" i="1"/>
  <c r="M32" i="1"/>
  <c r="N32" i="1"/>
  <c r="BC32" i="1"/>
  <c r="O32" i="1"/>
  <c r="AZ32" i="1"/>
  <c r="BA32" i="1"/>
  <c r="BD32" i="1"/>
  <c r="BF32" i="1"/>
  <c r="BG32" i="1"/>
  <c r="BH32" i="1"/>
  <c r="BI32" i="1"/>
  <c r="BJ32" i="1"/>
  <c r="AQ33" i="1"/>
  <c r="K33" i="1"/>
  <c r="AU33" i="1"/>
  <c r="AT33" i="1"/>
  <c r="AS33" i="1"/>
  <c r="AR33" i="1"/>
  <c r="R33" i="1"/>
  <c r="AV33" i="1"/>
  <c r="P33" i="1"/>
  <c r="AW33" i="1"/>
  <c r="AX33" i="1"/>
  <c r="AY33" i="1"/>
  <c r="BB33" i="1"/>
  <c r="T33" i="1"/>
  <c r="L33" i="1"/>
  <c r="BE33" i="1"/>
  <c r="M33" i="1"/>
  <c r="N33" i="1"/>
  <c r="BC33" i="1"/>
  <c r="O33" i="1"/>
  <c r="AZ33" i="1"/>
  <c r="BA33" i="1"/>
  <c r="BD33" i="1"/>
  <c r="BF33" i="1"/>
  <c r="BG33" i="1"/>
  <c r="BH33" i="1"/>
  <c r="BI33" i="1"/>
  <c r="BJ33" i="1"/>
  <c r="AQ34" i="1"/>
  <c r="K34" i="1"/>
  <c r="AU34" i="1"/>
  <c r="AT34" i="1"/>
  <c r="AS34" i="1"/>
  <c r="AR34" i="1"/>
  <c r="R34" i="1"/>
  <c r="AV34" i="1"/>
  <c r="P34" i="1"/>
  <c r="AW34" i="1"/>
  <c r="AX34" i="1"/>
  <c r="AY34" i="1"/>
  <c r="BB34" i="1"/>
  <c r="T34" i="1"/>
  <c r="L34" i="1"/>
  <c r="BE34" i="1"/>
  <c r="M34" i="1"/>
  <c r="N34" i="1"/>
  <c r="BC34" i="1"/>
  <c r="O34" i="1"/>
  <c r="AZ34" i="1"/>
  <c r="BA34" i="1"/>
  <c r="BD34" i="1"/>
  <c r="BF34" i="1"/>
  <c r="BG34" i="1"/>
  <c r="BH34" i="1"/>
  <c r="BI34" i="1"/>
  <c r="BJ34" i="1"/>
  <c r="AQ35" i="1"/>
  <c r="K35" i="1"/>
  <c r="AU35" i="1"/>
  <c r="AT35" i="1"/>
  <c r="AS35" i="1"/>
  <c r="AR35" i="1"/>
  <c r="R35" i="1"/>
  <c r="AV35" i="1"/>
  <c r="P35" i="1"/>
  <c r="AW35" i="1"/>
  <c r="AX35" i="1"/>
  <c r="AY35" i="1"/>
  <c r="BB35" i="1"/>
  <c r="T35" i="1"/>
  <c r="L35" i="1"/>
  <c r="BE35" i="1"/>
  <c r="M35" i="1"/>
  <c r="N35" i="1"/>
  <c r="BC35" i="1"/>
  <c r="O35" i="1"/>
  <c r="AZ35" i="1"/>
  <c r="BA35" i="1"/>
  <c r="BD35" i="1"/>
  <c r="BF35" i="1"/>
  <c r="BG35" i="1"/>
  <c r="BH35" i="1"/>
  <c r="BI35" i="1"/>
  <c r="BJ35" i="1"/>
  <c r="AQ36" i="1"/>
  <c r="K36" i="1"/>
  <c r="AU36" i="1"/>
  <c r="AT36" i="1"/>
  <c r="AS36" i="1"/>
  <c r="AR36" i="1"/>
  <c r="R36" i="1"/>
  <c r="AV36" i="1"/>
  <c r="P36" i="1"/>
  <c r="AW36" i="1"/>
  <c r="AX36" i="1"/>
  <c r="AY36" i="1"/>
  <c r="BB36" i="1"/>
  <c r="T36" i="1"/>
  <c r="L36" i="1"/>
  <c r="BE36" i="1"/>
  <c r="M36" i="1"/>
  <c r="N36" i="1"/>
  <c r="BC36" i="1"/>
  <c r="O36" i="1"/>
  <c r="AZ36" i="1"/>
  <c r="BA36" i="1"/>
  <c r="BD36" i="1"/>
  <c r="BF36" i="1"/>
  <c r="BG36" i="1"/>
  <c r="BH36" i="1"/>
  <c r="BI36" i="1"/>
  <c r="BJ36" i="1"/>
  <c r="AQ37" i="1"/>
  <c r="K37" i="1"/>
  <c r="AU37" i="1"/>
  <c r="AT37" i="1"/>
  <c r="AS37" i="1"/>
  <c r="AR37" i="1"/>
  <c r="R37" i="1"/>
  <c r="AV37" i="1"/>
  <c r="P37" i="1"/>
  <c r="AW37" i="1"/>
  <c r="AX37" i="1"/>
  <c r="AY37" i="1"/>
  <c r="BB37" i="1"/>
  <c r="T37" i="1"/>
  <c r="L37" i="1"/>
  <c r="BE37" i="1"/>
  <c r="M37" i="1"/>
  <c r="N37" i="1"/>
  <c r="BC37" i="1"/>
  <c r="O37" i="1"/>
  <c r="AZ37" i="1"/>
  <c r="BA37" i="1"/>
  <c r="BD37" i="1"/>
  <c r="BF37" i="1"/>
  <c r="BG37" i="1"/>
  <c r="BH37" i="1"/>
  <c r="BI37" i="1"/>
  <c r="BJ37" i="1"/>
  <c r="AQ38" i="1"/>
  <c r="K38" i="1"/>
  <c r="AU38" i="1"/>
  <c r="AT38" i="1"/>
  <c r="AS38" i="1"/>
  <c r="AR38" i="1"/>
  <c r="R38" i="1"/>
  <c r="AV38" i="1"/>
  <c r="P38" i="1"/>
  <c r="AW38" i="1"/>
  <c r="AX38" i="1"/>
  <c r="AY38" i="1"/>
  <c r="BB38" i="1"/>
  <c r="T38" i="1"/>
  <c r="L38" i="1"/>
  <c r="BE38" i="1"/>
  <c r="M38" i="1"/>
  <c r="N38" i="1"/>
  <c r="BC38" i="1"/>
  <c r="O38" i="1"/>
  <c r="AZ38" i="1"/>
  <c r="BA38" i="1"/>
  <c r="BD38" i="1"/>
  <c r="BF38" i="1"/>
  <c r="BG38" i="1"/>
  <c r="BH38" i="1"/>
  <c r="BI38" i="1"/>
  <c r="BJ38" i="1"/>
  <c r="AQ39" i="1"/>
  <c r="K39" i="1"/>
  <c r="AU39" i="1"/>
  <c r="AT39" i="1"/>
  <c r="AS39" i="1"/>
  <c r="AR39" i="1"/>
  <c r="R39" i="1"/>
  <c r="AV39" i="1"/>
  <c r="P39" i="1"/>
  <c r="AW39" i="1"/>
  <c r="AX39" i="1"/>
  <c r="AY39" i="1"/>
  <c r="BB39" i="1"/>
  <c r="T39" i="1"/>
  <c r="L39" i="1"/>
  <c r="BE39" i="1"/>
  <c r="M39" i="1"/>
  <c r="N39" i="1"/>
  <c r="BC39" i="1"/>
  <c r="O39" i="1"/>
  <c r="AZ39" i="1"/>
  <c r="BA39" i="1"/>
  <c r="BD39" i="1"/>
  <c r="BF39" i="1"/>
  <c r="BG39" i="1"/>
  <c r="BH39" i="1"/>
  <c r="BI39" i="1"/>
  <c r="BJ39" i="1"/>
  <c r="AQ40" i="1"/>
  <c r="K40" i="1"/>
  <c r="AU40" i="1"/>
  <c r="AT40" i="1"/>
  <c r="AS40" i="1"/>
  <c r="AR40" i="1"/>
  <c r="R40" i="1"/>
  <c r="AV40" i="1"/>
  <c r="P40" i="1"/>
  <c r="AW40" i="1"/>
  <c r="AX40" i="1"/>
  <c r="AY40" i="1"/>
  <c r="BB40" i="1"/>
  <c r="T40" i="1"/>
  <c r="L40" i="1"/>
  <c r="BE40" i="1"/>
  <c r="M40" i="1"/>
  <c r="N40" i="1"/>
  <c r="BC40" i="1"/>
  <c r="O40" i="1"/>
  <c r="AZ40" i="1"/>
  <c r="BA40" i="1"/>
  <c r="BD40" i="1"/>
  <c r="BF40" i="1"/>
  <c r="BG40" i="1"/>
  <c r="BH40" i="1"/>
  <c r="BI40" i="1"/>
  <c r="BJ40" i="1"/>
  <c r="AQ41" i="1"/>
  <c r="K41" i="1"/>
  <c r="AU41" i="1"/>
  <c r="AT41" i="1"/>
  <c r="AS41" i="1"/>
  <c r="AR41" i="1"/>
  <c r="R41" i="1"/>
  <c r="AV41" i="1"/>
  <c r="P41" i="1"/>
  <c r="AW41" i="1"/>
  <c r="AX41" i="1"/>
  <c r="AY41" i="1"/>
  <c r="BB41" i="1"/>
  <c r="T41" i="1"/>
  <c r="L41" i="1"/>
  <c r="BE41" i="1"/>
  <c r="M41" i="1"/>
  <c r="N41" i="1"/>
  <c r="BC41" i="1"/>
  <c r="O41" i="1"/>
  <c r="AZ41" i="1"/>
  <c r="BA41" i="1"/>
  <c r="BD41" i="1"/>
  <c r="BF41" i="1"/>
  <c r="BG41" i="1"/>
  <c r="BH41" i="1"/>
  <c r="BI41" i="1"/>
  <c r="BJ41" i="1"/>
  <c r="AQ42" i="1"/>
  <c r="K42" i="1"/>
  <c r="AU42" i="1"/>
  <c r="AT42" i="1"/>
  <c r="AS42" i="1"/>
  <c r="AR42" i="1"/>
  <c r="R42" i="1"/>
  <c r="AV42" i="1"/>
  <c r="P42" i="1"/>
  <c r="AW42" i="1"/>
  <c r="AX42" i="1"/>
  <c r="AY42" i="1"/>
  <c r="BB42" i="1"/>
  <c r="T42" i="1"/>
  <c r="L42" i="1"/>
  <c r="BE42" i="1"/>
  <c r="M42" i="1"/>
  <c r="N42" i="1"/>
  <c r="BC42" i="1"/>
  <c r="O42" i="1"/>
  <c r="AZ42" i="1"/>
  <c r="BA42" i="1"/>
  <c r="BD42" i="1"/>
  <c r="BF42" i="1"/>
  <c r="BG42" i="1"/>
  <c r="BH42" i="1"/>
  <c r="BI42" i="1"/>
  <c r="BJ42" i="1"/>
  <c r="AQ43" i="1"/>
  <c r="K43" i="1"/>
  <c r="AU43" i="1"/>
  <c r="AT43" i="1"/>
  <c r="AS43" i="1"/>
  <c r="AR43" i="1"/>
  <c r="R43" i="1"/>
  <c r="AV43" i="1"/>
  <c r="P43" i="1"/>
  <c r="AW43" i="1"/>
  <c r="AX43" i="1"/>
  <c r="AY43" i="1"/>
  <c r="BB43" i="1"/>
  <c r="T43" i="1"/>
  <c r="L43" i="1"/>
  <c r="BE43" i="1"/>
  <c r="M43" i="1"/>
  <c r="N43" i="1"/>
  <c r="BC43" i="1"/>
  <c r="O43" i="1"/>
  <c r="AZ43" i="1"/>
  <c r="BA43" i="1"/>
  <c r="BD43" i="1"/>
  <c r="BF43" i="1"/>
  <c r="BG43" i="1"/>
  <c r="BH43" i="1"/>
  <c r="BI43" i="1"/>
  <c r="BJ43" i="1"/>
  <c r="AQ44" i="1"/>
  <c r="K44" i="1"/>
  <c r="AU44" i="1"/>
  <c r="AT44" i="1"/>
  <c r="AS44" i="1"/>
  <c r="AR44" i="1"/>
  <c r="R44" i="1"/>
  <c r="AV44" i="1"/>
  <c r="P44" i="1"/>
  <c r="AW44" i="1"/>
  <c r="AX44" i="1"/>
  <c r="AY44" i="1"/>
  <c r="BB44" i="1"/>
  <c r="T44" i="1"/>
  <c r="L44" i="1"/>
  <c r="BE44" i="1"/>
  <c r="M44" i="1"/>
  <c r="N44" i="1"/>
  <c r="BC44" i="1"/>
  <c r="O44" i="1"/>
  <c r="AZ44" i="1"/>
  <c r="BA44" i="1"/>
  <c r="BD44" i="1"/>
  <c r="BF44" i="1"/>
  <c r="BG44" i="1"/>
  <c r="BH44" i="1"/>
  <c r="BI44" i="1"/>
  <c r="BJ44" i="1"/>
  <c r="AQ45" i="1"/>
  <c r="K45" i="1"/>
  <c r="AU45" i="1"/>
  <c r="AT45" i="1"/>
  <c r="AS45" i="1"/>
  <c r="AR45" i="1"/>
  <c r="R45" i="1"/>
  <c r="AV45" i="1"/>
  <c r="P45" i="1"/>
  <c r="AW45" i="1"/>
  <c r="AX45" i="1"/>
  <c r="AY45" i="1"/>
  <c r="BB45" i="1"/>
  <c r="T45" i="1"/>
  <c r="L45" i="1"/>
  <c r="BE45" i="1"/>
  <c r="M45" i="1"/>
  <c r="N45" i="1"/>
  <c r="BC45" i="1"/>
  <c r="O45" i="1"/>
  <c r="AZ45" i="1"/>
  <c r="BA45" i="1"/>
  <c r="BD45" i="1"/>
  <c r="BF45" i="1"/>
  <c r="BG45" i="1"/>
  <c r="BH45" i="1"/>
  <c r="BI45" i="1"/>
  <c r="BJ45" i="1"/>
  <c r="AQ46" i="1"/>
  <c r="K46" i="1"/>
  <c r="AU46" i="1"/>
  <c r="AT46" i="1"/>
  <c r="AS46" i="1"/>
  <c r="AR46" i="1"/>
  <c r="R46" i="1"/>
  <c r="AV46" i="1"/>
  <c r="P46" i="1"/>
  <c r="AW46" i="1"/>
  <c r="AX46" i="1"/>
  <c r="AY46" i="1"/>
  <c r="BB46" i="1"/>
  <c r="T46" i="1"/>
  <c r="L46" i="1"/>
  <c r="BE46" i="1"/>
  <c r="M46" i="1"/>
  <c r="N46" i="1"/>
  <c r="BC46" i="1"/>
  <c r="O46" i="1"/>
  <c r="AZ46" i="1"/>
  <c r="BA46" i="1"/>
  <c r="BD46" i="1"/>
  <c r="BF46" i="1"/>
  <c r="BG46" i="1"/>
  <c r="BH46" i="1"/>
  <c r="BI46" i="1"/>
  <c r="BJ46" i="1"/>
  <c r="AQ47" i="1"/>
  <c r="K47" i="1"/>
  <c r="AU47" i="1"/>
  <c r="AT47" i="1"/>
  <c r="AS47" i="1"/>
  <c r="AR47" i="1"/>
  <c r="R47" i="1"/>
  <c r="AV47" i="1"/>
  <c r="P47" i="1"/>
  <c r="AW47" i="1"/>
  <c r="AX47" i="1"/>
  <c r="AY47" i="1"/>
  <c r="BB47" i="1"/>
  <c r="T47" i="1"/>
  <c r="L47" i="1"/>
  <c r="BE47" i="1"/>
  <c r="M47" i="1"/>
  <c r="N47" i="1"/>
  <c r="BC47" i="1"/>
  <c r="O47" i="1"/>
  <c r="AZ47" i="1"/>
  <c r="BA47" i="1"/>
  <c r="BD47" i="1"/>
  <c r="BF47" i="1"/>
  <c r="BG47" i="1"/>
  <c r="BH47" i="1"/>
  <c r="BI47" i="1"/>
  <c r="BJ47" i="1"/>
  <c r="AQ48" i="1"/>
  <c r="K48" i="1"/>
  <c r="AU48" i="1"/>
  <c r="AT48" i="1"/>
  <c r="AS48" i="1"/>
  <c r="AR48" i="1"/>
  <c r="R48" i="1"/>
  <c r="AV48" i="1"/>
  <c r="P48" i="1"/>
  <c r="AW48" i="1"/>
  <c r="AX48" i="1"/>
  <c r="AY48" i="1"/>
  <c r="BB48" i="1"/>
  <c r="T48" i="1"/>
  <c r="L48" i="1"/>
  <c r="BE48" i="1"/>
  <c r="M48" i="1"/>
  <c r="N48" i="1"/>
  <c r="BC48" i="1"/>
  <c r="O48" i="1"/>
  <c r="AZ48" i="1"/>
  <c r="BA48" i="1"/>
  <c r="BD48" i="1"/>
  <c r="BF48" i="1"/>
  <c r="BG48" i="1"/>
  <c r="BH48" i="1"/>
  <c r="BI48" i="1"/>
  <c r="BJ48" i="1"/>
  <c r="AQ49" i="1"/>
  <c r="K49" i="1"/>
  <c r="AU49" i="1"/>
  <c r="AT49" i="1"/>
  <c r="AS49" i="1"/>
  <c r="AR49" i="1"/>
  <c r="R49" i="1"/>
  <c r="AV49" i="1"/>
  <c r="P49" i="1"/>
  <c r="AW49" i="1"/>
  <c r="AX49" i="1"/>
  <c r="AY49" i="1"/>
  <c r="BB49" i="1"/>
  <c r="T49" i="1"/>
  <c r="L49" i="1"/>
  <c r="BE49" i="1"/>
  <c r="M49" i="1"/>
  <c r="N49" i="1"/>
  <c r="BC49" i="1"/>
  <c r="O49" i="1"/>
  <c r="AZ49" i="1"/>
  <c r="BA49" i="1"/>
  <c r="BD49" i="1"/>
  <c r="BF49" i="1"/>
  <c r="BG49" i="1"/>
  <c r="BH49" i="1"/>
  <c r="BI49" i="1"/>
  <c r="BJ49" i="1"/>
  <c r="AQ50" i="1"/>
  <c r="K50" i="1"/>
  <c r="AU50" i="1"/>
  <c r="AT50" i="1"/>
  <c r="AS50" i="1"/>
  <c r="AR50" i="1"/>
  <c r="R50" i="1"/>
  <c r="AV50" i="1"/>
  <c r="P50" i="1"/>
  <c r="AW50" i="1"/>
  <c r="AX50" i="1"/>
  <c r="AY50" i="1"/>
  <c r="BB50" i="1"/>
  <c r="T50" i="1"/>
  <c r="L50" i="1"/>
  <c r="BE50" i="1"/>
  <c r="M50" i="1"/>
  <c r="N50" i="1"/>
  <c r="BC50" i="1"/>
  <c r="O50" i="1"/>
  <c r="AZ50" i="1"/>
  <c r="BA50" i="1"/>
  <c r="BD50" i="1"/>
  <c r="BF50" i="1"/>
  <c r="BG50" i="1"/>
  <c r="BH50" i="1"/>
  <c r="BI50" i="1"/>
  <c r="BJ50" i="1"/>
  <c r="AQ51" i="1"/>
  <c r="K51" i="1"/>
  <c r="AU51" i="1"/>
  <c r="AT51" i="1"/>
  <c r="AS51" i="1"/>
  <c r="AR51" i="1"/>
  <c r="R51" i="1"/>
  <c r="AV51" i="1"/>
  <c r="P51" i="1"/>
  <c r="AW51" i="1"/>
  <c r="AX51" i="1"/>
  <c r="AY51" i="1"/>
  <c r="BB51" i="1"/>
  <c r="T51" i="1"/>
  <c r="L51" i="1"/>
  <c r="BE51" i="1"/>
  <c r="M51" i="1"/>
  <c r="N51" i="1"/>
  <c r="BC51" i="1"/>
  <c r="O51" i="1"/>
  <c r="AZ51" i="1"/>
  <c r="BA51" i="1"/>
  <c r="BD51" i="1"/>
  <c r="BF51" i="1"/>
  <c r="BG51" i="1"/>
  <c r="BH51" i="1"/>
  <c r="BI51" i="1"/>
  <c r="BJ51" i="1"/>
  <c r="AQ52" i="1"/>
  <c r="K52" i="1"/>
  <c r="AU52" i="1"/>
  <c r="AT52" i="1"/>
  <c r="AS52" i="1"/>
  <c r="AR52" i="1"/>
  <c r="R52" i="1"/>
  <c r="AV52" i="1"/>
  <c r="P52" i="1"/>
  <c r="AW52" i="1"/>
  <c r="AX52" i="1"/>
  <c r="AY52" i="1"/>
  <c r="BB52" i="1"/>
  <c r="T52" i="1"/>
  <c r="L52" i="1"/>
  <c r="BE52" i="1"/>
  <c r="M52" i="1"/>
  <c r="N52" i="1"/>
  <c r="BC52" i="1"/>
  <c r="O52" i="1"/>
  <c r="AZ52" i="1"/>
  <c r="BA52" i="1"/>
  <c r="BD52" i="1"/>
  <c r="BF52" i="1"/>
  <c r="BG52" i="1"/>
  <c r="BH52" i="1"/>
  <c r="BI52" i="1"/>
  <c r="BJ52" i="1"/>
  <c r="AQ53" i="1"/>
  <c r="K53" i="1"/>
  <c r="AU53" i="1"/>
  <c r="AT53" i="1"/>
  <c r="AS53" i="1"/>
  <c r="AR53" i="1"/>
  <c r="R53" i="1"/>
  <c r="AV53" i="1"/>
  <c r="P53" i="1"/>
  <c r="AW53" i="1"/>
  <c r="AX53" i="1"/>
  <c r="AY53" i="1"/>
  <c r="BB53" i="1"/>
  <c r="T53" i="1"/>
  <c r="L53" i="1"/>
  <c r="BE53" i="1"/>
  <c r="M53" i="1"/>
  <c r="N53" i="1"/>
  <c r="BC53" i="1"/>
  <c r="O53" i="1"/>
  <c r="AZ53" i="1"/>
  <c r="BA53" i="1"/>
  <c r="BD53" i="1"/>
  <c r="BF53" i="1"/>
  <c r="BG53" i="1"/>
  <c r="BH53" i="1"/>
  <c r="BI53" i="1"/>
  <c r="BJ53" i="1"/>
  <c r="AQ54" i="1"/>
  <c r="K54" i="1"/>
  <c r="AU54" i="1"/>
  <c r="AT54" i="1"/>
  <c r="AS54" i="1"/>
  <c r="AR54" i="1"/>
  <c r="R54" i="1"/>
  <c r="AV54" i="1"/>
  <c r="P54" i="1"/>
  <c r="AW54" i="1"/>
  <c r="AX54" i="1"/>
  <c r="AY54" i="1"/>
  <c r="BB54" i="1"/>
  <c r="T54" i="1"/>
  <c r="L54" i="1"/>
  <c r="BE54" i="1"/>
  <c r="M54" i="1"/>
  <c r="N54" i="1"/>
  <c r="BC54" i="1"/>
  <c r="O54" i="1"/>
  <c r="AZ54" i="1"/>
  <c r="BA54" i="1"/>
  <c r="BD54" i="1"/>
  <c r="BF54" i="1"/>
  <c r="BG54" i="1"/>
  <c r="BH54" i="1"/>
  <c r="BI54" i="1"/>
  <c r="BJ54" i="1"/>
  <c r="AQ55" i="1"/>
  <c r="K55" i="1"/>
  <c r="AU55" i="1"/>
  <c r="AT55" i="1"/>
  <c r="AS55" i="1"/>
  <c r="AR55" i="1"/>
  <c r="R55" i="1"/>
  <c r="AV55" i="1"/>
  <c r="P55" i="1"/>
  <c r="AW55" i="1"/>
  <c r="AX55" i="1"/>
  <c r="AY55" i="1"/>
  <c r="BB55" i="1"/>
  <c r="T55" i="1"/>
  <c r="L55" i="1"/>
  <c r="BE55" i="1"/>
  <c r="M55" i="1"/>
  <c r="N55" i="1"/>
  <c r="BC55" i="1"/>
  <c r="O55" i="1"/>
  <c r="AZ55" i="1"/>
  <c r="BA55" i="1"/>
  <c r="BD55" i="1"/>
  <c r="BF55" i="1"/>
  <c r="BG55" i="1"/>
  <c r="BH55" i="1"/>
  <c r="BI55" i="1"/>
  <c r="BJ55" i="1"/>
  <c r="AQ56" i="1"/>
  <c r="K56" i="1"/>
  <c r="AU56" i="1"/>
  <c r="AT56" i="1"/>
  <c r="AS56" i="1"/>
  <c r="AR56" i="1"/>
  <c r="R56" i="1"/>
  <c r="AV56" i="1"/>
  <c r="P56" i="1"/>
  <c r="AW56" i="1"/>
  <c r="AX56" i="1"/>
  <c r="AY56" i="1"/>
  <c r="BB56" i="1"/>
  <c r="T56" i="1"/>
  <c r="L56" i="1"/>
  <c r="BE56" i="1"/>
  <c r="M56" i="1"/>
  <c r="N56" i="1"/>
  <c r="BC56" i="1"/>
  <c r="O56" i="1"/>
  <c r="AZ56" i="1"/>
  <c r="BA56" i="1"/>
  <c r="BD56" i="1"/>
  <c r="BF56" i="1"/>
  <c r="BG56" i="1"/>
  <c r="BH56" i="1"/>
  <c r="BI56" i="1"/>
  <c r="BJ56" i="1"/>
  <c r="AQ57" i="1"/>
  <c r="K57" i="1"/>
  <c r="AU57" i="1"/>
  <c r="AT57" i="1"/>
  <c r="AS57" i="1"/>
  <c r="AR57" i="1"/>
  <c r="R57" i="1"/>
  <c r="AV57" i="1"/>
  <c r="P57" i="1"/>
  <c r="AW57" i="1"/>
  <c r="AX57" i="1"/>
  <c r="AY57" i="1"/>
  <c r="BB57" i="1"/>
  <c r="T57" i="1"/>
  <c r="L57" i="1"/>
  <c r="BE57" i="1"/>
  <c r="M57" i="1"/>
  <c r="N57" i="1"/>
  <c r="BC57" i="1"/>
  <c r="O57" i="1"/>
  <c r="AZ57" i="1"/>
  <c r="BA57" i="1"/>
  <c r="BD57" i="1"/>
  <c r="BF57" i="1"/>
  <c r="BG57" i="1"/>
  <c r="BH57" i="1"/>
  <c r="BI57" i="1"/>
  <c r="BJ57" i="1"/>
  <c r="AQ58" i="1"/>
  <c r="K58" i="1"/>
  <c r="AU58" i="1"/>
  <c r="AT58" i="1"/>
  <c r="AS58" i="1"/>
  <c r="AR58" i="1"/>
  <c r="R58" i="1"/>
  <c r="AV58" i="1"/>
  <c r="P58" i="1"/>
  <c r="AW58" i="1"/>
  <c r="AX58" i="1"/>
  <c r="AY58" i="1"/>
  <c r="BB58" i="1"/>
  <c r="T58" i="1"/>
  <c r="L58" i="1"/>
  <c r="BE58" i="1"/>
  <c r="M58" i="1"/>
  <c r="N58" i="1"/>
  <c r="BC58" i="1"/>
  <c r="O58" i="1"/>
  <c r="AZ58" i="1"/>
  <c r="BA58" i="1"/>
  <c r="BD58" i="1"/>
  <c r="BF58" i="1"/>
  <c r="BG58" i="1"/>
  <c r="BH58" i="1"/>
  <c r="BI58" i="1"/>
  <c r="BJ58" i="1"/>
  <c r="AQ59" i="1"/>
  <c r="K59" i="1"/>
  <c r="AU59" i="1"/>
  <c r="AT59" i="1"/>
  <c r="AS59" i="1"/>
  <c r="AR59" i="1"/>
  <c r="R59" i="1"/>
  <c r="AV59" i="1"/>
  <c r="P59" i="1"/>
  <c r="AW59" i="1"/>
  <c r="AX59" i="1"/>
  <c r="AY59" i="1"/>
  <c r="BB59" i="1"/>
  <c r="T59" i="1"/>
  <c r="L59" i="1"/>
  <c r="BE59" i="1"/>
  <c r="M59" i="1"/>
  <c r="N59" i="1"/>
  <c r="BC59" i="1"/>
  <c r="O59" i="1"/>
  <c r="AZ59" i="1"/>
  <c r="BA59" i="1"/>
  <c r="BD59" i="1"/>
  <c r="BF59" i="1"/>
  <c r="BG59" i="1"/>
  <c r="BH59" i="1"/>
  <c r="BI59" i="1"/>
  <c r="BJ59" i="1"/>
  <c r="AQ60" i="1"/>
  <c r="K60" i="1"/>
  <c r="AU60" i="1"/>
  <c r="AT60" i="1"/>
  <c r="AS60" i="1"/>
  <c r="AR60" i="1"/>
  <c r="R60" i="1"/>
  <c r="AV60" i="1"/>
  <c r="P60" i="1"/>
  <c r="AW60" i="1"/>
  <c r="AX60" i="1"/>
  <c r="AY60" i="1"/>
  <c r="BB60" i="1"/>
  <c r="T60" i="1"/>
  <c r="L60" i="1"/>
  <c r="BE60" i="1"/>
  <c r="M60" i="1"/>
  <c r="N60" i="1"/>
  <c r="BC60" i="1"/>
  <c r="O60" i="1"/>
  <c r="AZ60" i="1"/>
  <c r="BA60" i="1"/>
  <c r="BD60" i="1"/>
  <c r="BF60" i="1"/>
  <c r="BG60" i="1"/>
  <c r="BH60" i="1"/>
  <c r="BI60" i="1"/>
  <c r="BJ60" i="1"/>
  <c r="AQ61" i="1"/>
  <c r="K61" i="1"/>
  <c r="AU61" i="1"/>
  <c r="AT61" i="1"/>
  <c r="AS61" i="1"/>
  <c r="AR61" i="1"/>
  <c r="R61" i="1"/>
  <c r="AV61" i="1"/>
  <c r="P61" i="1"/>
  <c r="AW61" i="1"/>
  <c r="AX61" i="1"/>
  <c r="AY61" i="1"/>
  <c r="BB61" i="1"/>
  <c r="T61" i="1"/>
  <c r="L61" i="1"/>
  <c r="BE61" i="1"/>
  <c r="M61" i="1"/>
  <c r="N61" i="1"/>
  <c r="BC61" i="1"/>
  <c r="O61" i="1"/>
  <c r="AZ61" i="1"/>
  <c r="BA61" i="1"/>
  <c r="BD61" i="1"/>
  <c r="BF61" i="1"/>
  <c r="BG61" i="1"/>
  <c r="BH61" i="1"/>
  <c r="BI61" i="1"/>
  <c r="BJ61" i="1"/>
  <c r="AQ62" i="1"/>
  <c r="K62" i="1"/>
  <c r="AU62" i="1"/>
  <c r="AT62" i="1"/>
  <c r="AS62" i="1"/>
  <c r="AR62" i="1"/>
  <c r="R62" i="1"/>
  <c r="AV62" i="1"/>
  <c r="P62" i="1"/>
  <c r="AW62" i="1"/>
  <c r="AX62" i="1"/>
  <c r="AY62" i="1"/>
  <c r="BB62" i="1"/>
  <c r="T62" i="1"/>
  <c r="L62" i="1"/>
  <c r="BE62" i="1"/>
  <c r="M62" i="1"/>
  <c r="N62" i="1"/>
  <c r="BC62" i="1"/>
  <c r="O62" i="1"/>
  <c r="AZ62" i="1"/>
  <c r="BA62" i="1"/>
  <c r="BD62" i="1"/>
  <c r="BF62" i="1"/>
  <c r="BG62" i="1"/>
  <c r="BH62" i="1"/>
  <c r="BI62" i="1"/>
  <c r="BJ62" i="1"/>
  <c r="AQ63" i="1"/>
  <c r="K63" i="1"/>
  <c r="AU63" i="1"/>
  <c r="AT63" i="1"/>
  <c r="AS63" i="1"/>
  <c r="AR63" i="1"/>
  <c r="R63" i="1"/>
  <c r="AV63" i="1"/>
  <c r="P63" i="1"/>
  <c r="AW63" i="1"/>
  <c r="AX63" i="1"/>
  <c r="AY63" i="1"/>
  <c r="BB63" i="1"/>
  <c r="T63" i="1"/>
  <c r="L63" i="1"/>
  <c r="BE63" i="1"/>
  <c r="M63" i="1"/>
  <c r="N63" i="1"/>
  <c r="BC63" i="1"/>
  <c r="O63" i="1"/>
  <c r="AZ63" i="1"/>
  <c r="BA63" i="1"/>
  <c r="BD63" i="1"/>
  <c r="BF63" i="1"/>
  <c r="BG63" i="1"/>
  <c r="BH63" i="1"/>
  <c r="BI63" i="1"/>
  <c r="BJ63" i="1"/>
  <c r="AQ64" i="1"/>
  <c r="K64" i="1"/>
  <c r="AU64" i="1"/>
  <c r="AT64" i="1"/>
  <c r="AS64" i="1"/>
  <c r="AR64" i="1"/>
  <c r="R64" i="1"/>
  <c r="AV64" i="1"/>
  <c r="P64" i="1"/>
  <c r="AW64" i="1"/>
  <c r="AX64" i="1"/>
  <c r="AY64" i="1"/>
  <c r="BB64" i="1"/>
  <c r="T64" i="1"/>
  <c r="L64" i="1"/>
  <c r="BE64" i="1"/>
  <c r="M64" i="1"/>
  <c r="N64" i="1"/>
  <c r="BC64" i="1"/>
  <c r="O64" i="1"/>
  <c r="AZ64" i="1"/>
  <c r="BA64" i="1"/>
  <c r="BD64" i="1"/>
  <c r="BF64" i="1"/>
  <c r="BG64" i="1"/>
  <c r="BH64" i="1"/>
  <c r="BI64" i="1"/>
  <c r="BJ64" i="1"/>
  <c r="AQ65" i="1"/>
  <c r="K65" i="1"/>
  <c r="AU65" i="1"/>
  <c r="AT65" i="1"/>
  <c r="AS65" i="1"/>
  <c r="AR65" i="1"/>
  <c r="R65" i="1"/>
  <c r="AV65" i="1"/>
  <c r="P65" i="1"/>
  <c r="AW65" i="1"/>
  <c r="AX65" i="1"/>
  <c r="AY65" i="1"/>
  <c r="BB65" i="1"/>
  <c r="T65" i="1"/>
  <c r="L65" i="1"/>
  <c r="BE65" i="1"/>
  <c r="M65" i="1"/>
  <c r="N65" i="1"/>
  <c r="BC65" i="1"/>
  <c r="O65" i="1"/>
  <c r="AZ65" i="1"/>
  <c r="BA65" i="1"/>
  <c r="BD65" i="1"/>
  <c r="BF65" i="1"/>
  <c r="BG65" i="1"/>
  <c r="BH65" i="1"/>
  <c r="BI65" i="1"/>
  <c r="BJ65" i="1"/>
  <c r="AQ66" i="1"/>
  <c r="K66" i="1"/>
  <c r="AU66" i="1"/>
  <c r="AT66" i="1"/>
  <c r="AS66" i="1"/>
  <c r="AR66" i="1"/>
  <c r="R66" i="1"/>
  <c r="AV66" i="1"/>
  <c r="P66" i="1"/>
  <c r="AW66" i="1"/>
  <c r="AX66" i="1"/>
  <c r="AY66" i="1"/>
  <c r="BB66" i="1"/>
  <c r="T66" i="1"/>
  <c r="L66" i="1"/>
  <c r="BE66" i="1"/>
  <c r="M66" i="1"/>
  <c r="N66" i="1"/>
  <c r="BC66" i="1"/>
  <c r="O66" i="1"/>
  <c r="AZ66" i="1"/>
  <c r="BA66" i="1"/>
  <c r="BD66" i="1"/>
  <c r="BF66" i="1"/>
  <c r="BG66" i="1"/>
  <c r="BH66" i="1"/>
  <c r="BI66" i="1"/>
  <c r="BJ66" i="1"/>
  <c r="AQ67" i="1"/>
  <c r="K67" i="1"/>
  <c r="AU67" i="1"/>
  <c r="AT67" i="1"/>
  <c r="AS67" i="1"/>
  <c r="AR67" i="1"/>
  <c r="R67" i="1"/>
  <c r="AV67" i="1"/>
  <c r="P67" i="1"/>
  <c r="AW67" i="1"/>
  <c r="AX67" i="1"/>
  <c r="AY67" i="1"/>
  <c r="BB67" i="1"/>
  <c r="T67" i="1"/>
  <c r="L67" i="1"/>
  <c r="BE67" i="1"/>
  <c r="M67" i="1"/>
  <c r="N67" i="1"/>
  <c r="BC67" i="1"/>
  <c r="O67" i="1"/>
  <c r="AZ67" i="1"/>
  <c r="BA67" i="1"/>
  <c r="BD67" i="1"/>
  <c r="BF67" i="1"/>
  <c r="BG67" i="1"/>
  <c r="BH67" i="1"/>
  <c r="BI67" i="1"/>
  <c r="BJ67" i="1"/>
</calcChain>
</file>

<file path=xl/sharedStrings.xml><?xml version="1.0" encoding="utf-8"?>
<sst xmlns="http://schemas.openxmlformats.org/spreadsheetml/2006/main" count="365" uniqueCount="143">
  <si>
    <t>OPEN 6.1.4</t>
  </si>
  <si>
    <t>Tue Sep 24 2013 08:07:38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</si>
  <si>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</si>
  <si>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</si>
  <si>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</si>
  <si>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</si>
  <si>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</si>
  <si>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</si>
  <si>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</si>
  <si>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>lovely day1</t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</si>
  <si>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</si>
  <si>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</si>
  <si>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</si>
  <si>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</si>
  <si>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</si>
  <si>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</si>
  <si>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</si>
  <si>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</si>
  <si>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</si>
  <si>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</si>
  <si>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</si>
  <si>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</si>
  <si>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</si>
  <si>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</si>
  <si>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</si>
  <si>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</si>
  <si>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</si>
  <si>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</si>
  <si>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</si>
  <si>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</si>
  <si>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</si>
  <si>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</si>
  <si>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</si>
  <si>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</si>
  <si>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</si>
  <si>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</si>
  <si>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</si>
  <si>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</si>
  <si>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</si>
  <si>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</si>
  <si>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</si>
  <si>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</si>
  <si>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</si>
  <si>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</si>
  <si>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</si>
  <si>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</si>
  <si>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</si>
  <si>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</si>
  <si>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</si>
  <si>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</si>
  <si>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</si>
  <si>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</si>
  <si>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</si>
  <si>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</si>
  <si>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</si>
  <si>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</si>
  <si>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</si>
  <si>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</si>
  <si>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</si>
  <si>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</si>
  <si>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</si>
  <si>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</si>
  <si>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</si>
  <si>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</si>
  <si>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</si>
  <si>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</si>
  <si>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</si>
  <si>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</si>
  <si>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</si>
  <si>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</si>
  <si>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</si>
  <si>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</si>
  <si>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</si>
  <si>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08:17:12</t>
  </si>
  <si>
    <t>m1w</t>
  </si>
  <si>
    <t>150</t>
  </si>
  <si>
    <t>tdom</t>
  </si>
  <si>
    <t>08:18:38</t>
  </si>
  <si>
    <t>100</t>
  </si>
  <si>
    <t>08:20:18</t>
  </si>
  <si>
    <t>08:21:47</t>
  </si>
  <si>
    <t>08:22:43</t>
  </si>
  <si>
    <t>50</t>
  </si>
  <si>
    <t>08:24:03</t>
  </si>
  <si>
    <t>250</t>
  </si>
  <si>
    <t>scal</t>
  </si>
  <si>
    <t>08:27:51</t>
  </si>
  <si>
    <t>200</t>
  </si>
  <si>
    <t>08:29:28</t>
  </si>
  <si>
    <t>08:30:38</t>
  </si>
  <si>
    <t>08:31:48</t>
  </si>
  <si>
    <t>08:34:27</t>
  </si>
  <si>
    <t>08:35:45</t>
  </si>
  <si>
    <t>08:37:37</t>
  </si>
  <si>
    <t>08:38:40</t>
  </si>
  <si>
    <t>08:45:45</t>
  </si>
  <si>
    <t>sac/stab</t>
  </si>
  <si>
    <t>08:48:01</t>
  </si>
  <si>
    <t>08:51:01</t>
  </si>
  <si>
    <t>08:53:22</t>
  </si>
  <si>
    <t>08:55:24</t>
  </si>
  <si>
    <t>08:57:06</t>
  </si>
  <si>
    <t>08:58:46</t>
  </si>
  <si>
    <t>09:01:03</t>
  </si>
  <si>
    <t>sam</t>
  </si>
  <si>
    <t>09:02:49</t>
  </si>
  <si>
    <t>09:04:55</t>
  </si>
  <si>
    <t>09:06:17</t>
  </si>
  <si>
    <t>09:08:16</t>
  </si>
  <si>
    <t>09:11:00</t>
  </si>
  <si>
    <t>09:12:16</t>
  </si>
  <si>
    <t>09:14:48</t>
  </si>
  <si>
    <t>tlat</t>
  </si>
  <si>
    <t>09:16:00</t>
  </si>
  <si>
    <t>09:17:54</t>
  </si>
  <si>
    <t>09:19:12</t>
  </si>
  <si>
    <t>09:21:35</t>
  </si>
  <si>
    <t>09:23:28</t>
  </si>
  <si>
    <t>09:25:24</t>
  </si>
  <si>
    <t>09:26:53</t>
  </si>
  <si>
    <t>09:52:48</t>
  </si>
  <si>
    <t>09:54:32</t>
  </si>
  <si>
    <t>09:57:28</t>
  </si>
  <si>
    <t>09:58:49</t>
  </si>
  <si>
    <t>10:01:58</t>
  </si>
  <si>
    <t>10:04:00</t>
  </si>
  <si>
    <t>10:05:42</t>
  </si>
  <si>
    <t>10:07:31</t>
  </si>
  <si>
    <t>10:09:21</t>
  </si>
  <si>
    <t>10:12:11</t>
  </si>
  <si>
    <t>10:14:18</t>
  </si>
  <si>
    <t>10:16:04</t>
  </si>
  <si>
    <t>10:18:53</t>
  </si>
  <si>
    <t>10:20:40</t>
  </si>
  <si>
    <t>10:23:00</t>
  </si>
  <si>
    <t>10:27:25</t>
  </si>
  <si>
    <t>10:29:50</t>
  </si>
  <si>
    <t>10:31:55</t>
  </si>
  <si>
    <t>10:34:19</t>
  </si>
  <si>
    <t>10:36:55</t>
  </si>
  <si>
    <t>10:38:24</t>
  </si>
  <si>
    <t>10:40:56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</si>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</sst>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7"/>
  <sheetViews>
    <sheetView tabSelected="1" workbookViewId="0">
      <selection activeCell="A10" sqref="A10:XFD67"/>
    </sheetView>
  </sheetViews>
  <sheetFormatPr baseColWidth="10" defaultRowHeight="15" x14ac:dyDescent="0"/>
  <sheetData>
    <row r="1" spans="1:62">
      <c r="A1" s="1" t="s">
        <v>0</v>
      </c>
    </row>
    <row r="2" spans="1:62">
      <c r="A2" s="1" t="s">
        <v>1</v>
      </c>
    </row>
    <row r="3" spans="1:62">
      <c r="A3" s="1" t="s">
        <v>2</v>
      </c>
      <c r="B3" s="1" t="s">
        <v>3</v>
      </c>
      <c r="C3" s="1"/>
    </row>
    <row r="4" spans="1:62">
      <c r="A4" s="1" t="s">
        <v>4</v>
      </c>
      <c r="B4" s="1" t="s">
        <v>5</v>
      </c>
      <c r="C4" s="1"/>
      <c r="D4" s="1">
        <v>1</v>
      </c>
      <c r="E4" s="1">
        <v>0.18999999761581421</v>
      </c>
    </row>
    <row r="5" spans="1:62">
      <c r="A5" s="1" t="s">
        <v>6</v>
      </c>
      <c r="B5" s="1" t="s">
        <v>7</v>
      </c>
      <c r="C5" s="1"/>
    </row>
    <row r="6" spans="1:62">
      <c r="A6" s="1" t="s">
        <v>8</v>
      </c>
      <c r="B6" s="1" t="s">
        <v>9</v>
      </c>
      <c r="C6" s="1"/>
    </row>
    <row r="8" spans="1:62">
      <c r="A8" s="1" t="s">
        <v>10</v>
      </c>
      <c r="B8" s="1" t="s">
        <v>11</v>
      </c>
      <c r="C8" s="1" t="s">
        <v>142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24</v>
      </c>
      <c r="Q8" s="1" t="s">
        <v>25</v>
      </c>
      <c r="R8" s="1" t="s">
        <v>26</v>
      </c>
      <c r="S8" s="1" t="s">
        <v>27</v>
      </c>
      <c r="T8" s="1" t="s">
        <v>28</v>
      </c>
      <c r="U8" s="1" t="s">
        <v>29</v>
      </c>
      <c r="V8" s="1" t="s">
        <v>30</v>
      </c>
      <c r="W8" s="1" t="s">
        <v>31</v>
      </c>
      <c r="X8" s="1" t="s">
        <v>32</v>
      </c>
      <c r="Y8" s="1" t="s">
        <v>33</v>
      </c>
      <c r="Z8" s="1" t="s">
        <v>34</v>
      </c>
      <c r="AA8" s="1" t="s">
        <v>35</v>
      </c>
      <c r="AB8" s="1" t="s">
        <v>36</v>
      </c>
      <c r="AC8" s="1" t="s">
        <v>37</v>
      </c>
      <c r="AD8" s="1" t="s">
        <v>38</v>
      </c>
      <c r="AE8" s="1" t="s">
        <v>39</v>
      </c>
      <c r="AF8" s="1" t="s">
        <v>40</v>
      </c>
      <c r="AG8" s="1" t="s">
        <v>41</v>
      </c>
      <c r="AH8" s="1" t="s">
        <v>42</v>
      </c>
      <c r="AI8" s="1" t="s">
        <v>43</v>
      </c>
      <c r="AJ8" s="1" t="s">
        <v>44</v>
      </c>
      <c r="AK8" s="1" t="s">
        <v>45</v>
      </c>
      <c r="AL8" s="1" t="s">
        <v>46</v>
      </c>
      <c r="AM8" s="1" t="s">
        <v>47</v>
      </c>
      <c r="AN8" s="1" t="s">
        <v>48</v>
      </c>
      <c r="AO8" s="1" t="s">
        <v>49</v>
      </c>
      <c r="AP8" s="1" t="s">
        <v>50</v>
      </c>
      <c r="AQ8" s="1" t="s">
        <v>51</v>
      </c>
      <c r="AR8" s="1" t="s">
        <v>52</v>
      </c>
      <c r="AS8" s="1" t="s">
        <v>53</v>
      </c>
      <c r="AT8" s="1" t="s">
        <v>54</v>
      </c>
      <c r="AU8" s="1" t="s">
        <v>55</v>
      </c>
      <c r="AV8" s="1" t="s">
        <v>56</v>
      </c>
      <c r="AW8" s="1" t="s">
        <v>57</v>
      </c>
      <c r="AX8" s="1" t="s">
        <v>58</v>
      </c>
      <c r="AY8" s="1" t="s">
        <v>59</v>
      </c>
      <c r="AZ8" s="1" t="s">
        <v>60</v>
      </c>
      <c r="BA8" s="1" t="s">
        <v>61</v>
      </c>
      <c r="BB8" s="1" t="s">
        <v>62</v>
      </c>
      <c r="BC8" s="1" t="s">
        <v>63</v>
      </c>
      <c r="BD8" s="1" t="s">
        <v>64</v>
      </c>
      <c r="BE8" s="1" t="s">
        <v>65</v>
      </c>
      <c r="BF8" s="1" t="s">
        <v>66</v>
      </c>
      <c r="BG8" s="1" t="s">
        <v>67</v>
      </c>
      <c r="BH8" s="1" t="s">
        <v>68</v>
      </c>
      <c r="BI8" s="1" t="s">
        <v>69</v>
      </c>
      <c r="BJ8" s="1" t="s">
        <v>70</v>
      </c>
    </row>
    <row r="9" spans="1:62">
      <c r="A9" s="1" t="s">
        <v>71</v>
      </c>
      <c r="B9" s="1" t="s">
        <v>71</v>
      </c>
      <c r="C9" s="1"/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71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72</v>
      </c>
      <c r="Q9" s="1" t="s">
        <v>71</v>
      </c>
      <c r="R9" s="1" t="s">
        <v>72</v>
      </c>
      <c r="S9" s="1" t="s">
        <v>71</v>
      </c>
      <c r="T9" s="1" t="s">
        <v>72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71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  <c r="BJ9" s="1" t="s">
        <v>72</v>
      </c>
    </row>
    <row r="10" spans="1:62">
      <c r="A10" s="1">
        <v>1</v>
      </c>
      <c r="B10" s="1" t="s">
        <v>73</v>
      </c>
      <c r="C10" s="2">
        <v>41541</v>
      </c>
      <c r="D10" s="1" t="s">
        <v>74</v>
      </c>
      <c r="E10" s="1">
        <v>0</v>
      </c>
      <c r="F10" s="1" t="s">
        <v>75</v>
      </c>
      <c r="G10" s="1" t="s">
        <v>76</v>
      </c>
      <c r="H10" s="1">
        <v>0</v>
      </c>
      <c r="I10" s="1">
        <v>607.5</v>
      </c>
      <c r="J10" s="1">
        <v>0</v>
      </c>
      <c r="K10">
        <f t="shared" ref="K10:K31" si="0">(X10-Y10*(1000-Z10)/(1000-AA10))*AQ10</f>
        <v>9.2056627236350739</v>
      </c>
      <c r="L10">
        <f t="shared" ref="L10:L31" si="1">IF(BB10&lt;&gt;0,1/(1/BB10-1/T10),0)</f>
        <v>0.87351432747684365</v>
      </c>
      <c r="M10">
        <f t="shared" ref="M10:M31" si="2">((BE10-AR10/2)*Y10-K10)/(BE10+AR10/2)</f>
        <v>372.54187976769367</v>
      </c>
      <c r="N10">
        <f t="shared" ref="N10:N31" si="3">AR10*1000</f>
        <v>2.5089116072008046</v>
      </c>
      <c r="O10">
        <f t="shared" ref="O10:O31" si="4">(AW10-BC10)</f>
        <v>0.33455148240671928</v>
      </c>
      <c r="P10">
        <f t="shared" ref="P10:P31" si="5">(V10+AV10*J10)</f>
        <v>15.73106861114502</v>
      </c>
      <c r="Q10" s="1">
        <v>3</v>
      </c>
      <c r="R10">
        <f t="shared" ref="R10:R31" si="6">(Q10*AK10+AL10)</f>
        <v>2.0786957442760468</v>
      </c>
      <c r="S10" s="1">
        <v>1</v>
      </c>
      <c r="T10">
        <f t="shared" ref="T10:T31" si="7">R10*(S10+1)*(S10+1)/(S10*S10+1)</f>
        <v>4.1573914885520935</v>
      </c>
      <c r="U10" s="1">
        <v>22.208498001098633</v>
      </c>
      <c r="V10" s="1">
        <v>15.73106861114502</v>
      </c>
      <c r="W10" s="1">
        <v>22.144760131835938</v>
      </c>
      <c r="X10" s="1">
        <v>400.62899780273438</v>
      </c>
      <c r="Y10" s="1">
        <v>394.51690673828125</v>
      </c>
      <c r="Z10" s="1">
        <v>13.424617767333984</v>
      </c>
      <c r="AA10" s="1">
        <v>14.906267166137695</v>
      </c>
      <c r="AB10" s="1">
        <v>48.894794464111328</v>
      </c>
      <c r="AC10" s="1">
        <v>54.291217803955078</v>
      </c>
      <c r="AD10" s="1">
        <v>500.4246826171875</v>
      </c>
      <c r="AE10" s="1">
        <v>991.56744384765625</v>
      </c>
      <c r="AF10" s="1">
        <v>1535.8775634765625</v>
      </c>
      <c r="AG10" s="1">
        <v>97.881111145019531</v>
      </c>
      <c r="AH10" s="1">
        <v>8.1284894943237305</v>
      </c>
      <c r="AI10" s="1">
        <v>-0.53639233112335205</v>
      </c>
      <c r="AJ10" s="1">
        <v>1</v>
      </c>
      <c r="AK10" s="1">
        <v>-0.21956524252891541</v>
      </c>
      <c r="AL10" s="1">
        <v>2.737391471862793</v>
      </c>
      <c r="AM10" s="1">
        <v>1</v>
      </c>
      <c r="AN10" s="1">
        <v>0</v>
      </c>
      <c r="AO10" s="1">
        <v>0.18999999761581421</v>
      </c>
      <c r="AP10" s="1">
        <v>111115</v>
      </c>
      <c r="AQ10">
        <f t="shared" ref="AQ10:AQ31" si="8">AD10*0.000001/(Q10*0.0001)</f>
        <v>1.6680822753906248</v>
      </c>
      <c r="AR10">
        <f t="shared" ref="AR10:AR31" si="9">(AA10-Z10)/(1000-AA10)*AQ10</f>
        <v>2.5089116072008048E-3</v>
      </c>
      <c r="AS10">
        <f t="shared" ref="AS10:AS31" si="10">(V10+273.15)</f>
        <v>288.881068611145</v>
      </c>
      <c r="AT10">
        <f t="shared" ref="AT10:AT31" si="11">(U10+273.15)</f>
        <v>295.35849800109861</v>
      </c>
      <c r="AU10">
        <f t="shared" ref="AU10:AU31" si="12">(AE10*AM10+AF10*AN10)*AO10</f>
        <v>188.39781196697368</v>
      </c>
      <c r="AV10">
        <f t="shared" ref="AV10:AV31" si="13">((AU10+0.00000010773*(AT10^4-AS10^4))-AR10*44100)/(R10*51.4+0.00000043092*AS10^3)</f>
        <v>1.2568338503972543</v>
      </c>
      <c r="AW10">
        <f t="shared" ref="AW10:AW31" si="14">0.61365*EXP(17.502*P10/(240.97+P10))</f>
        <v>1.7935934756527983</v>
      </c>
      <c r="AX10">
        <f t="shared" ref="AX10:AX31" si="15">AW10*1000/AG10</f>
        <v>18.324204278754365</v>
      </c>
      <c r="AY10">
        <f t="shared" ref="AY10:AY31" si="16">(AX10-AA10)</f>
        <v>3.41793711261667</v>
      </c>
      <c r="AZ10">
        <f t="shared" ref="AZ10:AZ31" si="17">IF(J10,V10,(U10+V10)/2)</f>
        <v>18.969783306121826</v>
      </c>
      <c r="BA10">
        <f t="shared" ref="BA10:BA31" si="18">0.61365*EXP(17.502*AZ10/(240.97+AZ10))</f>
        <v>2.2010258097190354</v>
      </c>
      <c r="BB10">
        <f t="shared" ref="BB10:BB31" si="19">IF(AY10&lt;&gt;0,(1000-(AX10+AA10)/2)/AY10*AR10,0)</f>
        <v>0.7218463559007815</v>
      </c>
      <c r="BC10">
        <f t="shared" ref="BC10:BC31" si="20">AA10*AG10/1000</f>
        <v>1.459041993246079</v>
      </c>
      <c r="BD10">
        <f t="shared" ref="BD10:BD31" si="21">(BA10-BC10)</f>
        <v>0.74198381647295641</v>
      </c>
      <c r="BE10">
        <f t="shared" ref="BE10:BE31" si="22">1/(1.6/L10+1.37/T10)</f>
        <v>0.46270268899689493</v>
      </c>
      <c r="BF10">
        <f t="shared" ref="BF10:BF31" si="23">M10*AG10*0.001</f>
        <v>36.464813139716128</v>
      </c>
      <c r="BG10">
        <f t="shared" ref="BG10:BG31" si="24">M10/Y10</f>
        <v>0.94429889671327671</v>
      </c>
      <c r="BH10">
        <f t="shared" ref="BH10:BH31" si="25">(1-AR10*AG10/AW10/L10)*100</f>
        <v>84.325626062800637</v>
      </c>
      <c r="BI10">
        <f t="shared" ref="BI10:BI31" si="26">(Y10-K10/(T10/1.35))</f>
        <v>391.52761773070802</v>
      </c>
      <c r="BJ10">
        <f t="shared" ref="BJ10:BJ31" si="27">K10*BH10/100/BI10</f>
        <v>1.9826782003088055E-2</v>
      </c>
    </row>
    <row r="11" spans="1:62">
      <c r="A11" s="1">
        <v>2</v>
      </c>
      <c r="B11" s="1" t="s">
        <v>77</v>
      </c>
      <c r="C11" s="2">
        <v>41541</v>
      </c>
      <c r="D11" s="1" t="s">
        <v>74</v>
      </c>
      <c r="E11" s="1">
        <v>0</v>
      </c>
      <c r="F11" s="1" t="s">
        <v>78</v>
      </c>
      <c r="G11" s="1" t="s">
        <v>76</v>
      </c>
      <c r="H11" s="1">
        <v>0</v>
      </c>
      <c r="I11" s="1">
        <v>698.5</v>
      </c>
      <c r="J11" s="1">
        <v>0</v>
      </c>
      <c r="K11">
        <f t="shared" si="0"/>
        <v>4.4796528155002777</v>
      </c>
      <c r="L11">
        <f t="shared" si="1"/>
        <v>0.3596180441841404</v>
      </c>
      <c r="M11">
        <f t="shared" si="2"/>
        <v>373.59664733701817</v>
      </c>
      <c r="N11">
        <f t="shared" si="3"/>
        <v>1.67703096696403</v>
      </c>
      <c r="O11">
        <f t="shared" si="4"/>
        <v>0.4856897296620335</v>
      </c>
      <c r="P11">
        <f t="shared" si="5"/>
        <v>16.497690200805664</v>
      </c>
      <c r="Q11" s="1">
        <v>2.5</v>
      </c>
      <c r="R11">
        <f t="shared" si="6"/>
        <v>2.1884783655405045</v>
      </c>
      <c r="S11" s="1">
        <v>1</v>
      </c>
      <c r="T11">
        <f t="shared" si="7"/>
        <v>4.3769567310810089</v>
      </c>
      <c r="U11" s="1">
        <v>22.539270401000977</v>
      </c>
      <c r="V11" s="1">
        <v>16.497690200805664</v>
      </c>
      <c r="W11" s="1">
        <v>22.485071182250977</v>
      </c>
      <c r="X11" s="1">
        <v>400.58218383789062</v>
      </c>
      <c r="Y11" s="1">
        <v>398.01065063476562</v>
      </c>
      <c r="Z11" s="1">
        <v>13.454666137695312</v>
      </c>
      <c r="AA11" s="1">
        <v>14.28055477142334</v>
      </c>
      <c r="AB11" s="1">
        <v>48.029373168945312</v>
      </c>
      <c r="AC11" s="1">
        <v>50.977565765380859</v>
      </c>
      <c r="AD11" s="1">
        <v>500.39495849609375</v>
      </c>
      <c r="AE11" s="1">
        <v>467.52395629882812</v>
      </c>
      <c r="AF11" s="1">
        <v>247.16481018066406</v>
      </c>
      <c r="AG11" s="1">
        <v>97.883232116699219</v>
      </c>
      <c r="AH11" s="1">
        <v>8.1284894943237305</v>
      </c>
      <c r="AI11" s="1">
        <v>-0.53639233112335205</v>
      </c>
      <c r="AJ11" s="1">
        <v>1</v>
      </c>
      <c r="AK11" s="1">
        <v>-0.21956524252891541</v>
      </c>
      <c r="AL11" s="1">
        <v>2.737391471862793</v>
      </c>
      <c r="AM11" s="1">
        <v>1</v>
      </c>
      <c r="AN11" s="1">
        <v>0</v>
      </c>
      <c r="AO11" s="1">
        <v>0.18999999761581421</v>
      </c>
      <c r="AP11" s="1">
        <v>111115</v>
      </c>
      <c r="AQ11">
        <f t="shared" si="8"/>
        <v>2.0015798339843749</v>
      </c>
      <c r="AR11">
        <f t="shared" si="9"/>
        <v>1.67703096696403E-3</v>
      </c>
      <c r="AS11">
        <f t="shared" si="10"/>
        <v>289.64769020080564</v>
      </c>
      <c r="AT11">
        <f t="shared" si="11"/>
        <v>295.68927040100095</v>
      </c>
      <c r="AU11">
        <f t="shared" si="12"/>
        <v>88.82955058211337</v>
      </c>
      <c r="AV11">
        <f t="shared" si="13"/>
        <v>0.65179033121523111</v>
      </c>
      <c r="AW11">
        <f t="shared" si="14"/>
        <v>1.8835165871085009</v>
      </c>
      <c r="AX11">
        <f t="shared" si="15"/>
        <v>19.242484605156051</v>
      </c>
      <c r="AY11">
        <f t="shared" si="16"/>
        <v>4.9619298337327109</v>
      </c>
      <c r="AZ11">
        <f t="shared" si="17"/>
        <v>19.51848030090332</v>
      </c>
      <c r="BA11">
        <f t="shared" si="18"/>
        <v>2.2775483663544271</v>
      </c>
      <c r="BB11">
        <f t="shared" si="19"/>
        <v>0.33231452975886944</v>
      </c>
      <c r="BC11">
        <f t="shared" si="20"/>
        <v>1.3978268574464674</v>
      </c>
      <c r="BD11">
        <f t="shared" si="21"/>
        <v>0.87972150890795975</v>
      </c>
      <c r="BE11">
        <f t="shared" si="22"/>
        <v>0.20998839966939542</v>
      </c>
      <c r="BF11">
        <f t="shared" si="23"/>
        <v>36.568847349309969</v>
      </c>
      <c r="BG11">
        <f t="shared" si="24"/>
        <v>0.93865992465575765</v>
      </c>
      <c r="BH11">
        <f t="shared" si="25"/>
        <v>75.7652547127215</v>
      </c>
      <c r="BI11">
        <f t="shared" si="26"/>
        <v>396.62897572398083</v>
      </c>
      <c r="BJ11">
        <f t="shared" si="27"/>
        <v>8.5571669586523794E-3</v>
      </c>
    </row>
    <row r="12" spans="1:62">
      <c r="A12" s="1">
        <v>3</v>
      </c>
      <c r="B12" s="1" t="s">
        <v>79</v>
      </c>
      <c r="C12" s="2">
        <v>41541</v>
      </c>
      <c r="D12" s="1" t="s">
        <v>74</v>
      </c>
      <c r="E12" s="1">
        <v>0</v>
      </c>
      <c r="F12" s="1" t="s">
        <v>75</v>
      </c>
      <c r="G12" s="1" t="s">
        <v>76</v>
      </c>
      <c r="H12" s="1">
        <v>0</v>
      </c>
      <c r="I12" s="1">
        <v>803.5</v>
      </c>
      <c r="J12" s="1">
        <v>0</v>
      </c>
      <c r="K12">
        <f t="shared" si="0"/>
        <v>9.597599826609029</v>
      </c>
      <c r="L12">
        <f t="shared" si="1"/>
        <v>0.48508879018648565</v>
      </c>
      <c r="M12">
        <f t="shared" si="2"/>
        <v>357.05659143100263</v>
      </c>
      <c r="N12">
        <f t="shared" si="3"/>
        <v>2.0343230207023471</v>
      </c>
      <c r="O12">
        <f t="shared" si="4"/>
        <v>0.45059495865521981</v>
      </c>
      <c r="P12">
        <f t="shared" si="5"/>
        <v>16.546825408935547</v>
      </c>
      <c r="Q12" s="1">
        <v>3</v>
      </c>
      <c r="R12">
        <f t="shared" si="6"/>
        <v>2.0786957442760468</v>
      </c>
      <c r="S12" s="1">
        <v>1</v>
      </c>
      <c r="T12">
        <f t="shared" si="7"/>
        <v>4.1573914885520935</v>
      </c>
      <c r="U12" s="1">
        <v>22.990049362182617</v>
      </c>
      <c r="V12" s="1">
        <v>16.546825408935547</v>
      </c>
      <c r="W12" s="1">
        <v>22.897563934326172</v>
      </c>
      <c r="X12" s="1">
        <v>400.8848876953125</v>
      </c>
      <c r="Y12" s="1">
        <v>394.64962768554688</v>
      </c>
      <c r="Z12" s="1">
        <v>13.497735977172852</v>
      </c>
      <c r="AA12" s="1">
        <v>14.699422836303711</v>
      </c>
      <c r="AB12" s="1">
        <v>46.883686065673828</v>
      </c>
      <c r="AC12" s="1">
        <v>51.057682037353516</v>
      </c>
      <c r="AD12" s="1">
        <v>500.4014892578125</v>
      </c>
      <c r="AE12" s="1">
        <v>1266.3104248046875</v>
      </c>
      <c r="AF12" s="1">
        <v>607.78759765625</v>
      </c>
      <c r="AG12" s="1">
        <v>97.882598876953125</v>
      </c>
      <c r="AH12" s="1">
        <v>8.1284894943237305</v>
      </c>
      <c r="AI12" s="1">
        <v>-0.53639233112335205</v>
      </c>
      <c r="AJ12" s="1">
        <v>1</v>
      </c>
      <c r="AK12" s="1">
        <v>-0.21956524252891541</v>
      </c>
      <c r="AL12" s="1">
        <v>2.737391471862793</v>
      </c>
      <c r="AM12" s="1">
        <v>1</v>
      </c>
      <c r="AN12" s="1">
        <v>0</v>
      </c>
      <c r="AO12" s="1">
        <v>0.18999999761581421</v>
      </c>
      <c r="AP12" s="1">
        <v>111115</v>
      </c>
      <c r="AQ12">
        <f t="shared" si="8"/>
        <v>1.6680049641927082</v>
      </c>
      <c r="AR12">
        <f t="shared" si="9"/>
        <v>2.0343230207023472E-3</v>
      </c>
      <c r="AS12">
        <f t="shared" si="10"/>
        <v>289.69682540893552</v>
      </c>
      <c r="AT12">
        <f t="shared" si="11"/>
        <v>296.14004936218259</v>
      </c>
      <c r="AU12">
        <f t="shared" si="12"/>
        <v>240.5989776937713</v>
      </c>
      <c r="AV12">
        <f t="shared" si="13"/>
        <v>1.8809405813150428</v>
      </c>
      <c r="AW12">
        <f t="shared" si="14"/>
        <v>1.8894126678638605</v>
      </c>
      <c r="AX12">
        <f t="shared" si="15"/>
        <v>19.302845342705044</v>
      </c>
      <c r="AY12">
        <f t="shared" si="16"/>
        <v>4.6034225064013334</v>
      </c>
      <c r="AZ12">
        <f t="shared" si="17"/>
        <v>19.768437385559082</v>
      </c>
      <c r="BA12">
        <f t="shared" si="18"/>
        <v>2.3131741855424401</v>
      </c>
      <c r="BB12">
        <f t="shared" si="19"/>
        <v>0.43440227775427237</v>
      </c>
      <c r="BC12">
        <f t="shared" si="20"/>
        <v>1.4388177092086407</v>
      </c>
      <c r="BD12">
        <f t="shared" si="21"/>
        <v>0.87435647633379943</v>
      </c>
      <c r="BE12">
        <f t="shared" si="22"/>
        <v>0.27564164782070294</v>
      </c>
      <c r="BF12">
        <f t="shared" si="23"/>
        <v>34.949627115412973</v>
      </c>
      <c r="BG12">
        <f t="shared" si="24"/>
        <v>0.90474326182692355</v>
      </c>
      <c r="BH12">
        <f t="shared" si="25"/>
        <v>78.274121628574548</v>
      </c>
      <c r="BI12">
        <f t="shared" si="26"/>
        <v>391.53306774607512</v>
      </c>
      <c r="BJ12">
        <f t="shared" si="27"/>
        <v>1.9187234950422953E-2</v>
      </c>
    </row>
    <row r="13" spans="1:62">
      <c r="A13" s="1">
        <v>4</v>
      </c>
      <c r="B13" s="1" t="s">
        <v>80</v>
      </c>
      <c r="C13" s="2">
        <v>41541</v>
      </c>
      <c r="D13" s="1" t="s">
        <v>74</v>
      </c>
      <c r="E13" s="1">
        <v>0</v>
      </c>
      <c r="F13" s="1" t="s">
        <v>78</v>
      </c>
      <c r="G13" s="1" t="s">
        <v>76</v>
      </c>
      <c r="H13" s="1">
        <v>0</v>
      </c>
      <c r="I13" s="1">
        <v>893.5</v>
      </c>
      <c r="J13" s="1">
        <v>0</v>
      </c>
      <c r="K13">
        <f t="shared" si="0"/>
        <v>7.4292487761707067</v>
      </c>
      <c r="L13">
        <f t="shared" si="1"/>
        <v>0.32020936895902657</v>
      </c>
      <c r="M13">
        <f t="shared" si="2"/>
        <v>353.37797869091895</v>
      </c>
      <c r="N13">
        <f t="shared" si="3"/>
        <v>1.5700585766125881</v>
      </c>
      <c r="O13">
        <f t="shared" si="4"/>
        <v>0.50809528626391276</v>
      </c>
      <c r="P13">
        <f t="shared" si="5"/>
        <v>16.825227737426758</v>
      </c>
      <c r="Q13" s="1">
        <v>3</v>
      </c>
      <c r="R13">
        <f t="shared" si="6"/>
        <v>2.0786957442760468</v>
      </c>
      <c r="S13" s="1">
        <v>1</v>
      </c>
      <c r="T13">
        <f t="shared" si="7"/>
        <v>4.1573914885520935</v>
      </c>
      <c r="U13" s="1">
        <v>23.418336868286133</v>
      </c>
      <c r="V13" s="1">
        <v>16.825227737426758</v>
      </c>
      <c r="W13" s="1">
        <v>23.325973510742188</v>
      </c>
      <c r="X13" s="1">
        <v>400.90847778320312</v>
      </c>
      <c r="Y13" s="1">
        <v>396.08181762695312</v>
      </c>
      <c r="Z13" s="1">
        <v>13.528681755065918</v>
      </c>
      <c r="AA13" s="1">
        <v>14.456327438354492</v>
      </c>
      <c r="AB13" s="1">
        <v>45.790821075439453</v>
      </c>
      <c r="AC13" s="1">
        <v>48.930641174316406</v>
      </c>
      <c r="AD13" s="1">
        <v>500.41561889648438</v>
      </c>
      <c r="AE13" s="1">
        <v>972.28448486328125</v>
      </c>
      <c r="AF13" s="1">
        <v>96.069137573242188</v>
      </c>
      <c r="AG13" s="1">
        <v>97.883216857910156</v>
      </c>
      <c r="AH13" s="1">
        <v>8.1284894943237305</v>
      </c>
      <c r="AI13" s="1">
        <v>-0.53639233112335205</v>
      </c>
      <c r="AJ13" s="1">
        <v>1</v>
      </c>
      <c r="AK13" s="1">
        <v>-0.21956524252891541</v>
      </c>
      <c r="AL13" s="1">
        <v>2.737391471862793</v>
      </c>
      <c r="AM13" s="1">
        <v>1</v>
      </c>
      <c r="AN13" s="1">
        <v>0</v>
      </c>
      <c r="AO13" s="1">
        <v>0.18999999761581421</v>
      </c>
      <c r="AP13" s="1">
        <v>111115</v>
      </c>
      <c r="AQ13">
        <f t="shared" si="8"/>
        <v>1.6680520629882809</v>
      </c>
      <c r="AR13">
        <f t="shared" si="9"/>
        <v>1.570058576612588E-3</v>
      </c>
      <c r="AS13">
        <f t="shared" si="10"/>
        <v>289.97522773742674</v>
      </c>
      <c r="AT13">
        <f t="shared" si="11"/>
        <v>296.56833686828611</v>
      </c>
      <c r="AU13">
        <f t="shared" si="12"/>
        <v>184.73404980591658</v>
      </c>
      <c r="AV13">
        <f t="shared" si="13"/>
        <v>1.5949196939957928</v>
      </c>
      <c r="AW13">
        <f t="shared" si="14"/>
        <v>1.9231271198813222</v>
      </c>
      <c r="AX13">
        <f t="shared" si="15"/>
        <v>19.647158947309464</v>
      </c>
      <c r="AY13">
        <f t="shared" si="16"/>
        <v>5.1908315089549717</v>
      </c>
      <c r="AZ13">
        <f t="shared" si="17"/>
        <v>20.121782302856445</v>
      </c>
      <c r="BA13">
        <f t="shared" si="18"/>
        <v>2.3643684922062809</v>
      </c>
      <c r="BB13">
        <f t="shared" si="19"/>
        <v>0.29731004335318606</v>
      </c>
      <c r="BC13">
        <f t="shared" si="20"/>
        <v>1.4150318336174095</v>
      </c>
      <c r="BD13">
        <f t="shared" si="21"/>
        <v>0.9493366585888714</v>
      </c>
      <c r="BE13">
        <f t="shared" si="22"/>
        <v>0.18774885037145778</v>
      </c>
      <c r="BF13">
        <f t="shared" si="23"/>
        <v>34.589773321013176</v>
      </c>
      <c r="BG13">
        <f t="shared" si="24"/>
        <v>0.89218429870907512</v>
      </c>
      <c r="BH13">
        <f t="shared" si="25"/>
        <v>75.043592853065164</v>
      </c>
      <c r="BI13">
        <f t="shared" si="26"/>
        <v>393.66937081374152</v>
      </c>
      <c r="BJ13">
        <f t="shared" si="27"/>
        <v>1.416207512437811E-2</v>
      </c>
    </row>
    <row r="14" spans="1:62">
      <c r="A14" s="1">
        <v>5</v>
      </c>
      <c r="B14" s="1" t="s">
        <v>81</v>
      </c>
      <c r="C14" s="2">
        <v>41541</v>
      </c>
      <c r="D14" s="1" t="s">
        <v>74</v>
      </c>
      <c r="E14" s="1">
        <v>0</v>
      </c>
      <c r="F14" s="1" t="s">
        <v>82</v>
      </c>
      <c r="G14" s="1" t="s">
        <v>76</v>
      </c>
      <c r="H14" s="1">
        <v>0</v>
      </c>
      <c r="I14" s="1">
        <v>949</v>
      </c>
      <c r="J14" s="1">
        <v>0</v>
      </c>
      <c r="K14">
        <f t="shared" si="0"/>
        <v>2.6549657918232787</v>
      </c>
      <c r="L14">
        <f t="shared" si="1"/>
        <v>2.4634925577589027E-2</v>
      </c>
      <c r="M14">
        <f t="shared" si="2"/>
        <v>222.32146573394903</v>
      </c>
      <c r="N14">
        <f t="shared" si="3"/>
        <v>0.17336282766742306</v>
      </c>
      <c r="O14">
        <f t="shared" si="4"/>
        <v>0.68104171359651255</v>
      </c>
      <c r="P14">
        <f t="shared" si="5"/>
        <v>17.578081130981445</v>
      </c>
      <c r="Q14" s="1">
        <v>3</v>
      </c>
      <c r="R14">
        <f t="shared" si="6"/>
        <v>2.0786957442760468</v>
      </c>
      <c r="S14" s="1">
        <v>1</v>
      </c>
      <c r="T14">
        <f t="shared" si="7"/>
        <v>4.1573914885520935</v>
      </c>
      <c r="U14" s="1">
        <v>23.583278656005859</v>
      </c>
      <c r="V14" s="1">
        <v>17.578081130981445</v>
      </c>
      <c r="W14" s="1">
        <v>23.532037734985352</v>
      </c>
      <c r="X14" s="1">
        <v>400.78189086914062</v>
      </c>
      <c r="Y14" s="1">
        <v>399.14877319335938</v>
      </c>
      <c r="Z14" s="1">
        <v>13.545613288879395</v>
      </c>
      <c r="AA14" s="1">
        <v>13.648124694824219</v>
      </c>
      <c r="AB14" s="1">
        <v>45.394145965576172</v>
      </c>
      <c r="AC14" s="1">
        <v>45.737682342529297</v>
      </c>
      <c r="AD14" s="1">
        <v>500.422607421875</v>
      </c>
      <c r="AE14" s="1">
        <v>25.845117568969727</v>
      </c>
      <c r="AF14" s="1">
        <v>53.269943237304688</v>
      </c>
      <c r="AG14" s="1">
        <v>97.882652282714844</v>
      </c>
      <c r="AH14" s="1">
        <v>8.1284894943237305</v>
      </c>
      <c r="AI14" s="1">
        <v>-0.53639233112335205</v>
      </c>
      <c r="AJ14" s="1">
        <v>1</v>
      </c>
      <c r="AK14" s="1">
        <v>-0.21956524252891541</v>
      </c>
      <c r="AL14" s="1">
        <v>2.737391471862793</v>
      </c>
      <c r="AM14" s="1">
        <v>1</v>
      </c>
      <c r="AN14" s="1">
        <v>0</v>
      </c>
      <c r="AO14" s="1">
        <v>0.18999999761581421</v>
      </c>
      <c r="AP14" s="1">
        <v>111115</v>
      </c>
      <c r="AQ14">
        <f t="shared" si="8"/>
        <v>1.6680753580729164</v>
      </c>
      <c r="AR14">
        <f t="shared" si="9"/>
        <v>1.7336282766742305E-4</v>
      </c>
      <c r="AS14">
        <f t="shared" si="10"/>
        <v>290.72808113098142</v>
      </c>
      <c r="AT14">
        <f t="shared" si="11"/>
        <v>296.73327865600584</v>
      </c>
      <c r="AU14">
        <f t="shared" si="12"/>
        <v>4.910572276484686</v>
      </c>
      <c r="AV14">
        <f t="shared" si="13"/>
        <v>0.53521280998875842</v>
      </c>
      <c r="AW14">
        <f t="shared" si="14"/>
        <v>2.0169563574111251</v>
      </c>
      <c r="AX14">
        <f t="shared" si="15"/>
        <v>20.605861308146231</v>
      </c>
      <c r="AY14">
        <f t="shared" si="16"/>
        <v>6.9577366133220124</v>
      </c>
      <c r="AZ14">
        <f t="shared" si="17"/>
        <v>20.580679893493652</v>
      </c>
      <c r="BA14">
        <f t="shared" si="18"/>
        <v>2.432335989355161</v>
      </c>
      <c r="BB14">
        <f t="shared" si="19"/>
        <v>2.4489809430985339E-2</v>
      </c>
      <c r="BC14">
        <f t="shared" si="20"/>
        <v>1.3359146438146126</v>
      </c>
      <c r="BD14">
        <f t="shared" si="21"/>
        <v>1.0964213455405485</v>
      </c>
      <c r="BE14">
        <f t="shared" si="22"/>
        <v>1.5319102856389247E-2</v>
      </c>
      <c r="BF14">
        <f t="shared" si="23"/>
        <v>21.761414725419638</v>
      </c>
      <c r="BG14">
        <f t="shared" si="24"/>
        <v>0.55698897419947724</v>
      </c>
      <c r="BH14">
        <f t="shared" si="25"/>
        <v>65.848171963445296</v>
      </c>
      <c r="BI14">
        <f t="shared" si="26"/>
        <v>398.28664514291455</v>
      </c>
      <c r="BJ14">
        <f t="shared" si="27"/>
        <v>4.3894176756620294E-3</v>
      </c>
    </row>
    <row r="15" spans="1:62">
      <c r="A15" s="1">
        <v>6</v>
      </c>
      <c r="B15" s="1" t="s">
        <v>83</v>
      </c>
      <c r="C15" s="2">
        <v>41541</v>
      </c>
      <c r="D15" s="1" t="s">
        <v>74</v>
      </c>
      <c r="E15" s="1">
        <v>0</v>
      </c>
      <c r="F15" s="1" t="s">
        <v>84</v>
      </c>
      <c r="G15" s="1" t="s">
        <v>85</v>
      </c>
      <c r="H15" s="1">
        <v>0</v>
      </c>
      <c r="I15" s="1">
        <v>1020</v>
      </c>
      <c r="J15" s="1">
        <v>0</v>
      </c>
      <c r="K15">
        <f t="shared" si="0"/>
        <v>20.630222702165963</v>
      </c>
      <c r="L15">
        <f t="shared" si="1"/>
        <v>1.1982232784881406</v>
      </c>
      <c r="M15">
        <f t="shared" si="2"/>
        <v>357.64582359916869</v>
      </c>
      <c r="N15">
        <f t="shared" si="3"/>
        <v>4.9744504161881498</v>
      </c>
      <c r="O15">
        <f t="shared" si="4"/>
        <v>0.49853953026636932</v>
      </c>
      <c r="P15">
        <f t="shared" si="5"/>
        <v>17.205705642700195</v>
      </c>
      <c r="Q15" s="1">
        <v>1.5</v>
      </c>
      <c r="R15">
        <f t="shared" si="6"/>
        <v>2.4080436080694199</v>
      </c>
      <c r="S15" s="1">
        <v>1</v>
      </c>
      <c r="T15">
        <f t="shared" si="7"/>
        <v>4.8160872161388397</v>
      </c>
      <c r="U15" s="1">
        <v>23.905040740966797</v>
      </c>
      <c r="V15" s="1">
        <v>17.205705642700195</v>
      </c>
      <c r="W15" s="1">
        <v>23.807184219360352</v>
      </c>
      <c r="X15" s="1">
        <v>400.86270141601562</v>
      </c>
      <c r="Y15" s="1">
        <v>394.09066772460938</v>
      </c>
      <c r="Z15" s="1">
        <v>13.56476879119873</v>
      </c>
      <c r="AA15" s="1">
        <v>15.033552169799805</v>
      </c>
      <c r="AB15" s="1">
        <v>44.586261749267578</v>
      </c>
      <c r="AC15" s="1">
        <v>49.414031982421875</v>
      </c>
      <c r="AD15" s="1">
        <v>500.380126953125</v>
      </c>
      <c r="AE15" s="1">
        <v>1410.539794921875</v>
      </c>
      <c r="AF15" s="1">
        <v>1418.7666015625</v>
      </c>
      <c r="AG15" s="1">
        <v>97.882179260253906</v>
      </c>
      <c r="AH15" s="1">
        <v>8.1284894943237305</v>
      </c>
      <c r="AI15" s="1">
        <v>-0.53639233112335205</v>
      </c>
      <c r="AJ15" s="1">
        <v>0.66666668653488159</v>
      </c>
      <c r="AK15" s="1">
        <v>-0.21956524252891541</v>
      </c>
      <c r="AL15" s="1">
        <v>2.737391471862793</v>
      </c>
      <c r="AM15" s="1">
        <v>1</v>
      </c>
      <c r="AN15" s="1">
        <v>0</v>
      </c>
      <c r="AO15" s="1">
        <v>0.18999999761581421</v>
      </c>
      <c r="AP15" s="1">
        <v>111115</v>
      </c>
      <c r="AQ15">
        <f t="shared" si="8"/>
        <v>3.3358675130208333</v>
      </c>
      <c r="AR15">
        <f t="shared" si="9"/>
        <v>4.97445041618815E-3</v>
      </c>
      <c r="AS15">
        <f t="shared" si="10"/>
        <v>290.35570564270017</v>
      </c>
      <c r="AT15">
        <f t="shared" si="11"/>
        <v>297.05504074096677</v>
      </c>
      <c r="AU15">
        <f t="shared" si="12"/>
        <v>268.00255767216731</v>
      </c>
      <c r="AV15">
        <f t="shared" si="13"/>
        <v>0.90663073858342547</v>
      </c>
      <c r="AW15">
        <f t="shared" si="14"/>
        <v>1.9700563786690928</v>
      </c>
      <c r="AX15">
        <f t="shared" si="15"/>
        <v>20.126813619780684</v>
      </c>
      <c r="AY15">
        <f t="shared" si="16"/>
        <v>5.0932614499808793</v>
      </c>
      <c r="AZ15">
        <f t="shared" si="17"/>
        <v>20.555373191833496</v>
      </c>
      <c r="BA15">
        <f t="shared" si="18"/>
        <v>2.4285437013969773</v>
      </c>
      <c r="BB15">
        <f t="shared" si="19"/>
        <v>0.95950280896906315</v>
      </c>
      <c r="BC15">
        <f t="shared" si="20"/>
        <v>1.4715168484027235</v>
      </c>
      <c r="BD15">
        <f t="shared" si="21"/>
        <v>0.95702685299425383</v>
      </c>
      <c r="BE15">
        <f t="shared" si="22"/>
        <v>0.6173701985330845</v>
      </c>
      <c r="BF15">
        <f t="shared" si="23"/>
        <v>35.007152617214977</v>
      </c>
      <c r="BG15">
        <f t="shared" si="24"/>
        <v>0.90752167683679241</v>
      </c>
      <c r="BH15">
        <f t="shared" si="25"/>
        <v>79.373177622171596</v>
      </c>
      <c r="BI15">
        <f t="shared" si="26"/>
        <v>388.30779889395461</v>
      </c>
      <c r="BJ15">
        <f t="shared" si="27"/>
        <v>4.2169802810763712E-2</v>
      </c>
    </row>
    <row r="16" spans="1:62">
      <c r="A16" s="1">
        <v>7</v>
      </c>
      <c r="B16" s="1" t="s">
        <v>86</v>
      </c>
      <c r="C16" s="2">
        <v>41541</v>
      </c>
      <c r="D16" s="1" t="s">
        <v>74</v>
      </c>
      <c r="E16" s="1">
        <v>0</v>
      </c>
      <c r="F16" s="1" t="s">
        <v>87</v>
      </c>
      <c r="G16" s="1" t="s">
        <v>85</v>
      </c>
      <c r="H16" s="1">
        <v>0</v>
      </c>
      <c r="I16" s="1">
        <v>1257.5</v>
      </c>
      <c r="J16" s="1">
        <v>0</v>
      </c>
      <c r="K16">
        <f t="shared" si="0"/>
        <v>19.814673503309361</v>
      </c>
      <c r="L16">
        <f t="shared" si="1"/>
        <v>1.0880459595284835</v>
      </c>
      <c r="M16">
        <f t="shared" si="2"/>
        <v>353.63461899862477</v>
      </c>
      <c r="N16">
        <f t="shared" si="3"/>
        <v>5.0580434228210036</v>
      </c>
      <c r="O16">
        <f t="shared" si="4"/>
        <v>0.55234830601309248</v>
      </c>
      <c r="P16">
        <f t="shared" si="5"/>
        <v>18.134162902832031</v>
      </c>
      <c r="Q16" s="1">
        <v>2</v>
      </c>
      <c r="R16">
        <f t="shared" si="6"/>
        <v>2.2982609868049622</v>
      </c>
      <c r="S16" s="1">
        <v>1</v>
      </c>
      <c r="T16">
        <f t="shared" si="7"/>
        <v>4.5965219736099243</v>
      </c>
      <c r="U16" s="1">
        <v>24.813518524169922</v>
      </c>
      <c r="V16" s="1">
        <v>18.134162902832031</v>
      </c>
      <c r="W16" s="1">
        <v>24.699682235717773</v>
      </c>
      <c r="X16" s="1">
        <v>400.72622680664062</v>
      </c>
      <c r="Y16" s="1">
        <v>392.01351928710938</v>
      </c>
      <c r="Z16" s="1">
        <v>13.706257820129395</v>
      </c>
      <c r="AA16" s="1">
        <v>15.696281433105469</v>
      </c>
      <c r="AB16" s="1">
        <v>42.667255401611328</v>
      </c>
      <c r="AC16" s="1">
        <v>48.862152099609375</v>
      </c>
      <c r="AD16" s="1">
        <v>500.36099243164062</v>
      </c>
      <c r="AE16" s="1">
        <v>1401.2069091796875</v>
      </c>
      <c r="AF16" s="1">
        <v>1407.97021484375</v>
      </c>
      <c r="AG16" s="1">
        <v>97.887466430664062</v>
      </c>
      <c r="AH16" s="1">
        <v>8.1284894943237305</v>
      </c>
      <c r="AI16" s="1">
        <v>-0.53639233112335205</v>
      </c>
      <c r="AJ16" s="1">
        <v>1</v>
      </c>
      <c r="AK16" s="1">
        <v>-0.21956524252891541</v>
      </c>
      <c r="AL16" s="1">
        <v>2.737391471862793</v>
      </c>
      <c r="AM16" s="1">
        <v>1</v>
      </c>
      <c r="AN16" s="1">
        <v>0</v>
      </c>
      <c r="AO16" s="1">
        <v>0.18999999761581421</v>
      </c>
      <c r="AP16" s="1">
        <v>111115</v>
      </c>
      <c r="AQ16">
        <f t="shared" si="8"/>
        <v>2.5018049621582028</v>
      </c>
      <c r="AR16">
        <f t="shared" si="9"/>
        <v>5.0580434228210038E-3</v>
      </c>
      <c r="AS16">
        <f t="shared" si="10"/>
        <v>291.28416290283201</v>
      </c>
      <c r="AT16">
        <f t="shared" si="11"/>
        <v>297.9635185241699</v>
      </c>
      <c r="AU16">
        <f t="shared" si="12"/>
        <v>266.22930940340302</v>
      </c>
      <c r="AV16">
        <f t="shared" si="13"/>
        <v>0.90688164615981137</v>
      </c>
      <c r="AW16">
        <f t="shared" si="14"/>
        <v>2.0888175278824597</v>
      </c>
      <c r="AX16">
        <f t="shared" si="15"/>
        <v>21.33896814422117</v>
      </c>
      <c r="AY16">
        <f t="shared" si="16"/>
        <v>5.6426867111157009</v>
      </c>
      <c r="AZ16">
        <f t="shared" si="17"/>
        <v>21.473840713500977</v>
      </c>
      <c r="BA16">
        <f t="shared" si="18"/>
        <v>2.5695449479016053</v>
      </c>
      <c r="BB16">
        <f t="shared" si="19"/>
        <v>0.87979020043288125</v>
      </c>
      <c r="BC16">
        <f t="shared" si="20"/>
        <v>1.5364692218693672</v>
      </c>
      <c r="BD16">
        <f t="shared" si="21"/>
        <v>1.0330757260322381</v>
      </c>
      <c r="BE16">
        <f t="shared" si="22"/>
        <v>0.56542615007178509</v>
      </c>
      <c r="BF16">
        <f t="shared" si="23"/>
        <v>34.616396895948562</v>
      </c>
      <c r="BG16">
        <f t="shared" si="24"/>
        <v>0.90209801856252814</v>
      </c>
      <c r="BH16">
        <f t="shared" si="25"/>
        <v>78.214782622139509</v>
      </c>
      <c r="BI16">
        <f t="shared" si="26"/>
        <v>386.1939432287229</v>
      </c>
      <c r="BJ16">
        <f t="shared" si="27"/>
        <v>4.0130105817639448E-2</v>
      </c>
    </row>
    <row r="17" spans="1:62">
      <c r="A17" s="1">
        <v>8</v>
      </c>
      <c r="B17" s="1" t="s">
        <v>88</v>
      </c>
      <c r="C17" s="2">
        <v>41541</v>
      </c>
      <c r="D17" s="1" t="s">
        <v>74</v>
      </c>
      <c r="E17" s="1">
        <v>0</v>
      </c>
      <c r="F17" s="1" t="s">
        <v>75</v>
      </c>
      <c r="G17" s="1" t="s">
        <v>85</v>
      </c>
      <c r="H17" s="1">
        <v>0</v>
      </c>
      <c r="I17" s="1">
        <v>1355</v>
      </c>
      <c r="J17" s="1">
        <v>0</v>
      </c>
      <c r="K17">
        <f t="shared" si="0"/>
        <v>15.817262265095524</v>
      </c>
      <c r="L17">
        <f t="shared" si="1"/>
        <v>0.74051330128211434</v>
      </c>
      <c r="M17">
        <f t="shared" si="2"/>
        <v>349.30750531076217</v>
      </c>
      <c r="N17">
        <f t="shared" si="3"/>
        <v>4.10142828289682</v>
      </c>
      <c r="O17">
        <f t="shared" si="4"/>
        <v>0.62188546586994842</v>
      </c>
      <c r="P17">
        <f t="shared" si="5"/>
        <v>18.723299026489258</v>
      </c>
      <c r="Q17" s="1">
        <v>2.5</v>
      </c>
      <c r="R17">
        <f t="shared" si="6"/>
        <v>2.1884783655405045</v>
      </c>
      <c r="S17" s="1">
        <v>1</v>
      </c>
      <c r="T17">
        <f t="shared" si="7"/>
        <v>4.3769567310810089</v>
      </c>
      <c r="U17" s="1">
        <v>25.309459686279297</v>
      </c>
      <c r="V17" s="1">
        <v>18.723299026489258</v>
      </c>
      <c r="W17" s="1">
        <v>25.162521362304688</v>
      </c>
      <c r="X17" s="1">
        <v>400.90194702148438</v>
      </c>
      <c r="Y17" s="1">
        <v>392.19561767578125</v>
      </c>
      <c r="Z17" s="1">
        <v>13.771296501159668</v>
      </c>
      <c r="AA17" s="1">
        <v>15.788108825683594</v>
      </c>
      <c r="AB17" s="1">
        <v>41.622566223144531</v>
      </c>
      <c r="AC17" s="1">
        <v>47.718208312988281</v>
      </c>
      <c r="AD17" s="1">
        <v>500.3780517578125</v>
      </c>
      <c r="AE17" s="1">
        <v>1349.6895751953125</v>
      </c>
      <c r="AF17" s="1">
        <v>1243.6422119140625</v>
      </c>
      <c r="AG17" s="1">
        <v>97.890464782714844</v>
      </c>
      <c r="AH17" s="1">
        <v>8.1284894943237305</v>
      </c>
      <c r="AI17" s="1">
        <v>-0.53639233112335205</v>
      </c>
      <c r="AJ17" s="1">
        <v>1</v>
      </c>
      <c r="AK17" s="1">
        <v>-0.21956524252891541</v>
      </c>
      <c r="AL17" s="1">
        <v>2.737391471862793</v>
      </c>
      <c r="AM17" s="1">
        <v>1</v>
      </c>
      <c r="AN17" s="1">
        <v>0</v>
      </c>
      <c r="AO17" s="1">
        <v>0.18999999761581421</v>
      </c>
      <c r="AP17" s="1">
        <v>111115</v>
      </c>
      <c r="AQ17">
        <f t="shared" si="8"/>
        <v>2.0015122070312499</v>
      </c>
      <c r="AR17">
        <f t="shared" si="9"/>
        <v>4.1014282828968204E-3</v>
      </c>
      <c r="AS17">
        <f t="shared" si="10"/>
        <v>291.87329902648924</v>
      </c>
      <c r="AT17">
        <f t="shared" si="11"/>
        <v>298.45945968627927</v>
      </c>
      <c r="AU17">
        <f t="shared" si="12"/>
        <v>256.44101606919867</v>
      </c>
      <c r="AV17">
        <f t="shared" si="13"/>
        <v>1.2058315971764808</v>
      </c>
      <c r="AW17">
        <f t="shared" si="14"/>
        <v>2.1673907768561977</v>
      </c>
      <c r="AX17">
        <f t="shared" si="15"/>
        <v>22.140979529181966</v>
      </c>
      <c r="AY17">
        <f t="shared" si="16"/>
        <v>6.3528707034983718</v>
      </c>
      <c r="AZ17">
        <f t="shared" si="17"/>
        <v>22.016379356384277</v>
      </c>
      <c r="BA17">
        <f t="shared" si="18"/>
        <v>2.6561586691593675</v>
      </c>
      <c r="BB17">
        <f t="shared" si="19"/>
        <v>0.63335879995472388</v>
      </c>
      <c r="BC17">
        <f t="shared" si="20"/>
        <v>1.5455053109862493</v>
      </c>
      <c r="BD17">
        <f t="shared" si="21"/>
        <v>1.1106533581731182</v>
      </c>
      <c r="BE17">
        <f t="shared" si="22"/>
        <v>0.40425824894717333</v>
      </c>
      <c r="BF17">
        <f t="shared" si="23"/>
        <v>34.193874046961142</v>
      </c>
      <c r="BG17">
        <f t="shared" si="24"/>
        <v>0.89064612037436464</v>
      </c>
      <c r="BH17">
        <f t="shared" si="25"/>
        <v>74.984716582669094</v>
      </c>
      <c r="BI17">
        <f t="shared" si="26"/>
        <v>387.31704441819159</v>
      </c>
      <c r="BJ17">
        <f t="shared" si="27"/>
        <v>3.0622275604823026E-2</v>
      </c>
    </row>
    <row r="18" spans="1:62">
      <c r="A18" s="1">
        <v>9</v>
      </c>
      <c r="B18" s="1" t="s">
        <v>89</v>
      </c>
      <c r="C18" s="2">
        <v>41541</v>
      </c>
      <c r="D18" s="1" t="s">
        <v>74</v>
      </c>
      <c r="E18" s="1">
        <v>0</v>
      </c>
      <c r="F18" s="1" t="s">
        <v>78</v>
      </c>
      <c r="G18" s="1" t="s">
        <v>85</v>
      </c>
      <c r="H18" s="1">
        <v>0</v>
      </c>
      <c r="I18" s="1">
        <v>1426</v>
      </c>
      <c r="J18" s="1">
        <v>0</v>
      </c>
      <c r="K18">
        <f t="shared" si="0"/>
        <v>4.1175497685763949</v>
      </c>
      <c r="L18">
        <f t="shared" si="1"/>
        <v>0.2320376253675942</v>
      </c>
      <c r="M18">
        <f t="shared" si="2"/>
        <v>362.83146713542254</v>
      </c>
      <c r="N18">
        <f t="shared" si="3"/>
        <v>1.8998431685421004</v>
      </c>
      <c r="O18">
        <f t="shared" si="4"/>
        <v>0.83002045953454573</v>
      </c>
      <c r="P18">
        <f t="shared" si="5"/>
        <v>19.626008987426758</v>
      </c>
      <c r="Q18" s="1">
        <v>3</v>
      </c>
      <c r="R18">
        <f t="shared" si="6"/>
        <v>2.0786957442760468</v>
      </c>
      <c r="S18" s="1">
        <v>1</v>
      </c>
      <c r="T18">
        <f t="shared" si="7"/>
        <v>4.1573914885520935</v>
      </c>
      <c r="U18" s="1">
        <v>25.576698303222656</v>
      </c>
      <c r="V18" s="1">
        <v>19.626008987426758</v>
      </c>
      <c r="W18" s="1">
        <v>25.476160049438477</v>
      </c>
      <c r="X18" s="1">
        <v>400.722900390625</v>
      </c>
      <c r="Y18" s="1">
        <v>397.80096435546875</v>
      </c>
      <c r="Z18" s="1">
        <v>13.820622444152832</v>
      </c>
      <c r="AA18" s="1">
        <v>14.942708015441895</v>
      </c>
      <c r="AB18" s="1">
        <v>41.114856719970703</v>
      </c>
      <c r="AC18" s="1">
        <v>44.452938079833984</v>
      </c>
      <c r="AD18" s="1">
        <v>500.3507080078125</v>
      </c>
      <c r="AE18" s="1">
        <v>48.915557861328125</v>
      </c>
      <c r="AF18" s="1">
        <v>59.486629486083984</v>
      </c>
      <c r="AG18" s="1">
        <v>97.893524169921875</v>
      </c>
      <c r="AH18" s="1">
        <v>8.1284894943237305</v>
      </c>
      <c r="AI18" s="1">
        <v>-0.53639233112335205</v>
      </c>
      <c r="AJ18" s="1">
        <v>1</v>
      </c>
      <c r="AK18" s="1">
        <v>-0.21956524252891541</v>
      </c>
      <c r="AL18" s="1">
        <v>2.737391471862793</v>
      </c>
      <c r="AM18" s="1">
        <v>1</v>
      </c>
      <c r="AN18" s="1">
        <v>0</v>
      </c>
      <c r="AO18" s="1">
        <v>0.18999999761581421</v>
      </c>
      <c r="AP18" s="1">
        <v>111115</v>
      </c>
      <c r="AQ18">
        <f t="shared" si="8"/>
        <v>1.667835693359375</v>
      </c>
      <c r="AR18">
        <f t="shared" si="9"/>
        <v>1.8998431685421004E-3</v>
      </c>
      <c r="AS18">
        <f t="shared" si="10"/>
        <v>292.77600898742674</v>
      </c>
      <c r="AT18">
        <f t="shared" si="11"/>
        <v>298.72669830322263</v>
      </c>
      <c r="AU18">
        <f t="shared" si="12"/>
        <v>9.2939558770285657</v>
      </c>
      <c r="AV18">
        <f t="shared" si="13"/>
        <v>-6.9243928919372727E-2</v>
      </c>
      <c r="AW18">
        <f t="shared" si="14"/>
        <v>2.2928148078082922</v>
      </c>
      <c r="AX18">
        <f t="shared" si="15"/>
        <v>23.42151666568326</v>
      </c>
      <c r="AY18">
        <f t="shared" si="16"/>
        <v>8.4788086502413655</v>
      </c>
      <c r="AZ18">
        <f t="shared" si="17"/>
        <v>22.601353645324707</v>
      </c>
      <c r="BA18">
        <f t="shared" si="18"/>
        <v>2.7524000130437138</v>
      </c>
      <c r="BB18">
        <f t="shared" si="19"/>
        <v>0.21977146086444943</v>
      </c>
      <c r="BC18">
        <f t="shared" si="20"/>
        <v>1.4627943482737464</v>
      </c>
      <c r="BD18">
        <f t="shared" si="21"/>
        <v>1.2896056647699674</v>
      </c>
      <c r="BE18">
        <f t="shared" si="22"/>
        <v>0.13840893686545719</v>
      </c>
      <c r="BF18">
        <f t="shared" si="23"/>
        <v>35.518850997629698</v>
      </c>
      <c r="BG18">
        <f t="shared" si="24"/>
        <v>0.91209298027543739</v>
      </c>
      <c r="BH18">
        <f t="shared" si="25"/>
        <v>65.042181374594207</v>
      </c>
      <c r="BI18">
        <f t="shared" si="26"/>
        <v>396.46390187220618</v>
      </c>
      <c r="BJ18">
        <f t="shared" si="27"/>
        <v>6.7550770095833323E-3</v>
      </c>
    </row>
    <row r="19" spans="1:62">
      <c r="A19" s="1">
        <v>10</v>
      </c>
      <c r="B19" s="1" t="s">
        <v>90</v>
      </c>
      <c r="C19" s="2">
        <v>41541</v>
      </c>
      <c r="D19" s="1" t="s">
        <v>74</v>
      </c>
      <c r="E19" s="1">
        <v>0</v>
      </c>
      <c r="F19" s="1" t="s">
        <v>82</v>
      </c>
      <c r="G19" s="1" t="s">
        <v>85</v>
      </c>
      <c r="H19" s="1">
        <v>0</v>
      </c>
      <c r="I19" s="1">
        <v>1495.5</v>
      </c>
      <c r="J19" s="1">
        <v>0</v>
      </c>
      <c r="K19">
        <f t="shared" si="0"/>
        <v>2.4007554926755907</v>
      </c>
      <c r="L19">
        <f t="shared" si="1"/>
        <v>3.2370265160869258E-2</v>
      </c>
      <c r="M19">
        <f t="shared" si="2"/>
        <v>273.72670719192325</v>
      </c>
      <c r="N19">
        <f t="shared" si="3"/>
        <v>0.31894758029036607</v>
      </c>
      <c r="O19">
        <f t="shared" si="4"/>
        <v>0.95404196566985577</v>
      </c>
      <c r="P19">
        <f t="shared" si="5"/>
        <v>19.90863037109375</v>
      </c>
      <c r="Q19" s="1">
        <v>3.5</v>
      </c>
      <c r="R19">
        <f t="shared" si="6"/>
        <v>1.9689131230115891</v>
      </c>
      <c r="S19" s="1">
        <v>1</v>
      </c>
      <c r="T19">
        <f t="shared" si="7"/>
        <v>3.9378262460231781</v>
      </c>
      <c r="U19" s="1">
        <v>25.760786056518555</v>
      </c>
      <c r="V19" s="1">
        <v>19.90863037109375</v>
      </c>
      <c r="W19" s="1">
        <v>25.688074111938477</v>
      </c>
      <c r="X19" s="1">
        <v>400.3316650390625</v>
      </c>
      <c r="Y19" s="1">
        <v>398.56329345703125</v>
      </c>
      <c r="Z19" s="1">
        <v>13.870107650756836</v>
      </c>
      <c r="AA19" s="1">
        <v>14.090083122253418</v>
      </c>
      <c r="AB19" s="1">
        <v>40.813896179199219</v>
      </c>
      <c r="AC19" s="1">
        <v>41.461189270019531</v>
      </c>
      <c r="AD19" s="1">
        <v>500.32284545898438</v>
      </c>
      <c r="AE19" s="1">
        <v>56.238052368164062</v>
      </c>
      <c r="AF19" s="1">
        <v>28.14885139465332</v>
      </c>
      <c r="AG19" s="1">
        <v>97.8934326171875</v>
      </c>
      <c r="AH19" s="1">
        <v>8.1284894943237305</v>
      </c>
      <c r="AI19" s="1">
        <v>-0.53639233112335205</v>
      </c>
      <c r="AJ19" s="1">
        <v>1</v>
      </c>
      <c r="AK19" s="1">
        <v>-0.21956524252891541</v>
      </c>
      <c r="AL19" s="1">
        <v>2.737391471862793</v>
      </c>
      <c r="AM19" s="1">
        <v>1</v>
      </c>
      <c r="AN19" s="1">
        <v>0</v>
      </c>
      <c r="AO19" s="1">
        <v>0.18999999761581421</v>
      </c>
      <c r="AP19" s="1">
        <v>111115</v>
      </c>
      <c r="AQ19">
        <f t="shared" si="8"/>
        <v>1.4294938441685268</v>
      </c>
      <c r="AR19">
        <f t="shared" si="9"/>
        <v>3.1894758029036609E-4</v>
      </c>
      <c r="AS19">
        <f t="shared" si="10"/>
        <v>293.05863037109373</v>
      </c>
      <c r="AT19">
        <f t="shared" si="11"/>
        <v>298.91078605651853</v>
      </c>
      <c r="AU19">
        <f t="shared" si="12"/>
        <v>10.685229815869207</v>
      </c>
      <c r="AV19">
        <f t="shared" si="13"/>
        <v>0.55348996910804482</v>
      </c>
      <c r="AW19">
        <f t="shared" si="14"/>
        <v>2.3333685683687415</v>
      </c>
      <c r="AX19">
        <f t="shared" si="15"/>
        <v>23.835802933720636</v>
      </c>
      <c r="AY19">
        <f t="shared" si="16"/>
        <v>9.7457198114672181</v>
      </c>
      <c r="AZ19">
        <f t="shared" si="17"/>
        <v>22.834708213806152</v>
      </c>
      <c r="BA19">
        <f t="shared" si="18"/>
        <v>2.7916351293031725</v>
      </c>
      <c r="BB19">
        <f t="shared" si="19"/>
        <v>3.2106340172865955E-2</v>
      </c>
      <c r="BC19">
        <f t="shared" si="20"/>
        <v>1.3793266026988857</v>
      </c>
      <c r="BD19">
        <f t="shared" si="21"/>
        <v>1.4123085266042867</v>
      </c>
      <c r="BE19">
        <f t="shared" si="22"/>
        <v>2.0090008884332707E-2</v>
      </c>
      <c r="BF19">
        <f t="shared" si="23"/>
        <v>26.796046966017151</v>
      </c>
      <c r="BG19">
        <f t="shared" si="24"/>
        <v>0.6867835339719599</v>
      </c>
      <c r="BH19">
        <f t="shared" si="25"/>
        <v>58.662589407691023</v>
      </c>
      <c r="BI19">
        <f t="shared" si="26"/>
        <v>397.74024548268625</v>
      </c>
      <c r="BJ19">
        <f t="shared" si="27"/>
        <v>3.540867069264624E-3</v>
      </c>
    </row>
    <row r="20" spans="1:62">
      <c r="A20" s="1">
        <v>11</v>
      </c>
      <c r="B20" s="1" t="s">
        <v>91</v>
      </c>
      <c r="C20" s="2">
        <v>41541</v>
      </c>
      <c r="D20" s="1" t="s">
        <v>74</v>
      </c>
      <c r="E20" s="1">
        <v>0</v>
      </c>
      <c r="F20" s="1" t="s">
        <v>84</v>
      </c>
      <c r="G20" s="1" t="s">
        <v>85</v>
      </c>
      <c r="H20" s="1">
        <v>0</v>
      </c>
      <c r="I20" s="1">
        <v>1652.5</v>
      </c>
      <c r="J20" s="1">
        <v>0</v>
      </c>
      <c r="K20">
        <f t="shared" si="0"/>
        <v>28.232702116075277</v>
      </c>
      <c r="L20">
        <f t="shared" si="1"/>
        <v>0.97200891847602355</v>
      </c>
      <c r="M20">
        <f t="shared" si="2"/>
        <v>335.57139036202204</v>
      </c>
      <c r="N20">
        <f t="shared" si="3"/>
        <v>6.7905526323842889</v>
      </c>
      <c r="O20">
        <f t="shared" si="4"/>
        <v>0.80008499394020016</v>
      </c>
      <c r="P20">
        <f t="shared" si="5"/>
        <v>19.682693481445312</v>
      </c>
      <c r="Q20" s="1">
        <v>1</v>
      </c>
      <c r="R20">
        <f t="shared" si="6"/>
        <v>2.5178262293338776</v>
      </c>
      <c r="S20" s="1">
        <v>1</v>
      </c>
      <c r="T20">
        <f t="shared" si="7"/>
        <v>5.0356524586677551</v>
      </c>
      <c r="U20" s="1">
        <v>26.297340393066406</v>
      </c>
      <c r="V20" s="1">
        <v>19.682693481445312</v>
      </c>
      <c r="W20" s="1">
        <v>26.174095153808594</v>
      </c>
      <c r="X20" s="1">
        <v>400.65945434570312</v>
      </c>
      <c r="Y20" s="1">
        <v>394.48007202148438</v>
      </c>
      <c r="Z20" s="1">
        <v>13.993953704833984</v>
      </c>
      <c r="AA20" s="1">
        <v>15.330615043640137</v>
      </c>
      <c r="AB20" s="1">
        <v>39.892986297607422</v>
      </c>
      <c r="AC20" s="1">
        <v>43.703449249267578</v>
      </c>
      <c r="AD20" s="1">
        <v>500.235107421875</v>
      </c>
      <c r="AE20" s="1">
        <v>1426.9644775390625</v>
      </c>
      <c r="AF20" s="1">
        <v>1442.3017578125</v>
      </c>
      <c r="AG20" s="1">
        <v>97.896507263183594</v>
      </c>
      <c r="AH20" s="1">
        <v>8.1284894943237305</v>
      </c>
      <c r="AI20" s="1">
        <v>-0.53639233112335205</v>
      </c>
      <c r="AJ20" s="1">
        <v>0.3333333432674408</v>
      </c>
      <c r="AK20" s="1">
        <v>-0.21956524252891541</v>
      </c>
      <c r="AL20" s="1">
        <v>2.737391471862793</v>
      </c>
      <c r="AM20" s="1">
        <v>1</v>
      </c>
      <c r="AN20" s="1">
        <v>0</v>
      </c>
      <c r="AO20" s="1">
        <v>0.18999999761581421</v>
      </c>
      <c r="AP20" s="1">
        <v>111115</v>
      </c>
      <c r="AQ20">
        <f t="shared" si="8"/>
        <v>5.0023510742187502</v>
      </c>
      <c r="AR20">
        <f t="shared" si="9"/>
        <v>6.7905526323842891E-3</v>
      </c>
      <c r="AS20">
        <f t="shared" si="10"/>
        <v>292.83269348144529</v>
      </c>
      <c r="AT20">
        <f t="shared" si="11"/>
        <v>299.44734039306638</v>
      </c>
      <c r="AU20">
        <f t="shared" si="12"/>
        <v>271.12324733027344</v>
      </c>
      <c r="AV20">
        <f t="shared" si="13"/>
        <v>0.32585466045118</v>
      </c>
      <c r="AW20">
        <f t="shared" si="14"/>
        <v>2.3008986609089885</v>
      </c>
      <c r="AX20">
        <f t="shared" si="15"/>
        <v>23.503378468072256</v>
      </c>
      <c r="AY20">
        <f t="shared" si="16"/>
        <v>8.1727634244321195</v>
      </c>
      <c r="AZ20">
        <f t="shared" si="17"/>
        <v>22.990016937255859</v>
      </c>
      <c r="BA20">
        <f t="shared" si="18"/>
        <v>2.8180184015070795</v>
      </c>
      <c r="BB20">
        <f t="shared" si="19"/>
        <v>0.81474284133135655</v>
      </c>
      <c r="BC20">
        <f t="shared" si="20"/>
        <v>1.5008136669687884</v>
      </c>
      <c r="BD20">
        <f t="shared" si="21"/>
        <v>1.3172047345382911</v>
      </c>
      <c r="BE20">
        <f t="shared" si="22"/>
        <v>0.52133960039104688</v>
      </c>
      <c r="BF20">
        <f t="shared" si="23"/>
        <v>32.851267053892308</v>
      </c>
      <c r="BG20">
        <f t="shared" si="24"/>
        <v>0.85066753471832157</v>
      </c>
      <c r="BH20">
        <f t="shared" si="25"/>
        <v>70.276183192284407</v>
      </c>
      <c r="BI20">
        <f t="shared" si="26"/>
        <v>386.91121214294043</v>
      </c>
      <c r="BJ20">
        <f t="shared" si="27"/>
        <v>5.1280151198862159E-2</v>
      </c>
    </row>
    <row r="21" spans="1:62">
      <c r="A21" s="1">
        <v>12</v>
      </c>
      <c r="B21" s="1" t="s">
        <v>92</v>
      </c>
      <c r="C21" s="2">
        <v>41541</v>
      </c>
      <c r="D21" s="1" t="s">
        <v>74</v>
      </c>
      <c r="E21" s="1">
        <v>0</v>
      </c>
      <c r="F21" s="1" t="s">
        <v>87</v>
      </c>
      <c r="G21" s="1" t="s">
        <v>85</v>
      </c>
      <c r="H21" s="1">
        <v>0</v>
      </c>
      <c r="I21" s="1">
        <v>1730</v>
      </c>
      <c r="J21" s="1">
        <v>0</v>
      </c>
      <c r="K21">
        <f t="shared" si="0"/>
        <v>17.040503247636501</v>
      </c>
      <c r="L21">
        <f t="shared" si="1"/>
        <v>0.72172489338866563</v>
      </c>
      <c r="M21">
        <f t="shared" si="2"/>
        <v>345.53618942980381</v>
      </c>
      <c r="N21">
        <f t="shared" si="3"/>
        <v>4.8874414058528695</v>
      </c>
      <c r="O21">
        <f t="shared" si="4"/>
        <v>0.75184581471038214</v>
      </c>
      <c r="P21">
        <f t="shared" si="5"/>
        <v>19.77971076965332</v>
      </c>
      <c r="Q21" s="1">
        <v>2</v>
      </c>
      <c r="R21">
        <f t="shared" si="6"/>
        <v>2.2982609868049622</v>
      </c>
      <c r="S21" s="1">
        <v>1</v>
      </c>
      <c r="T21">
        <f t="shared" si="7"/>
        <v>4.5965219736099243</v>
      </c>
      <c r="U21" s="1">
        <v>26.597646713256836</v>
      </c>
      <c r="V21" s="1">
        <v>19.77971076965332</v>
      </c>
      <c r="W21" s="1">
        <v>26.469837188720703</v>
      </c>
      <c r="X21" s="1">
        <v>400.50930786132812</v>
      </c>
      <c r="Y21" s="1">
        <v>392.93093872070312</v>
      </c>
      <c r="Z21" s="1">
        <v>14.043045043945312</v>
      </c>
      <c r="AA21" s="1">
        <v>15.965287208557129</v>
      </c>
      <c r="AB21" s="1">
        <v>39.330181121826172</v>
      </c>
      <c r="AC21" s="1">
        <v>44.713779449462891</v>
      </c>
      <c r="AD21" s="1">
        <v>500.39605712890625</v>
      </c>
      <c r="AE21" s="1">
        <v>1442.3499755859375</v>
      </c>
      <c r="AF21" s="1">
        <v>1461.1602783203125</v>
      </c>
      <c r="AG21" s="1">
        <v>97.896553039550781</v>
      </c>
      <c r="AH21" s="1">
        <v>8.1284894943237305</v>
      </c>
      <c r="AI21" s="1">
        <v>-0.53639233112335205</v>
      </c>
      <c r="AJ21" s="1">
        <v>1</v>
      </c>
      <c r="AK21" s="1">
        <v>-0.21956524252891541</v>
      </c>
      <c r="AL21" s="1">
        <v>2.737391471862793</v>
      </c>
      <c r="AM21" s="1">
        <v>1</v>
      </c>
      <c r="AN21" s="1">
        <v>0</v>
      </c>
      <c r="AO21" s="1">
        <v>0.18999999761581421</v>
      </c>
      <c r="AP21" s="1">
        <v>111115</v>
      </c>
      <c r="AQ21">
        <f t="shared" si="8"/>
        <v>2.5019802856445312</v>
      </c>
      <c r="AR21">
        <f t="shared" si="9"/>
        <v>4.8874414058528697E-3</v>
      </c>
      <c r="AS21">
        <f t="shared" si="10"/>
        <v>292.9297107696533</v>
      </c>
      <c r="AT21">
        <f t="shared" si="11"/>
        <v>299.74764671325681</v>
      </c>
      <c r="AU21">
        <f t="shared" si="12"/>
        <v>274.04649192249781</v>
      </c>
      <c r="AV21">
        <f t="shared" si="13"/>
        <v>1.0466408586709572</v>
      </c>
      <c r="AW21">
        <f t="shared" si="14"/>
        <v>2.3147924007145568</v>
      </c>
      <c r="AX21">
        <f t="shared" si="15"/>
        <v>23.645290143968264</v>
      </c>
      <c r="AY21">
        <f t="shared" si="16"/>
        <v>7.6800029354111352</v>
      </c>
      <c r="AZ21">
        <f t="shared" si="17"/>
        <v>23.188678741455078</v>
      </c>
      <c r="BA21">
        <f t="shared" si="18"/>
        <v>2.8520841309177047</v>
      </c>
      <c r="BB21">
        <f t="shared" si="19"/>
        <v>0.62378156078988223</v>
      </c>
      <c r="BC21">
        <f t="shared" si="20"/>
        <v>1.5629465860041747</v>
      </c>
      <c r="BD21">
        <f t="shared" si="21"/>
        <v>1.2891375449135301</v>
      </c>
      <c r="BE21">
        <f t="shared" si="22"/>
        <v>0.39762022036367506</v>
      </c>
      <c r="BF21">
        <f t="shared" si="23"/>
        <v>33.826801895599054</v>
      </c>
      <c r="BG21">
        <f t="shared" si="24"/>
        <v>0.87938147745452111</v>
      </c>
      <c r="BH21">
        <f t="shared" si="25"/>
        <v>71.360513210075993</v>
      </c>
      <c r="BI21">
        <f t="shared" si="26"/>
        <v>387.92613736951057</v>
      </c>
      <c r="BJ21">
        <f t="shared" si="27"/>
        <v>3.1346664737648626E-2</v>
      </c>
    </row>
    <row r="22" spans="1:62">
      <c r="A22" s="1">
        <v>13</v>
      </c>
      <c r="B22" s="1" t="s">
        <v>93</v>
      </c>
      <c r="C22" s="2">
        <v>41541</v>
      </c>
      <c r="D22" s="1" t="s">
        <v>74</v>
      </c>
      <c r="E22" s="1">
        <v>0</v>
      </c>
      <c r="F22" s="1" t="s">
        <v>75</v>
      </c>
      <c r="G22" s="1" t="s">
        <v>85</v>
      </c>
      <c r="H22" s="1">
        <v>0</v>
      </c>
      <c r="I22" s="1">
        <v>1844</v>
      </c>
      <c r="J22" s="1">
        <v>0</v>
      </c>
      <c r="K22">
        <f t="shared" si="0"/>
        <v>9.171121495114269</v>
      </c>
      <c r="L22">
        <f t="shared" si="1"/>
        <v>0.26323623184611206</v>
      </c>
      <c r="M22">
        <f t="shared" si="2"/>
        <v>330.93094108020352</v>
      </c>
      <c r="N22">
        <f t="shared" si="3"/>
        <v>2.5751321395691491</v>
      </c>
      <c r="O22">
        <f t="shared" si="4"/>
        <v>0.99450553127194996</v>
      </c>
      <c r="P22">
        <f t="shared" si="5"/>
        <v>21.030067443847656</v>
      </c>
      <c r="Q22" s="1">
        <v>2.5</v>
      </c>
      <c r="R22">
        <f t="shared" si="6"/>
        <v>2.1884783655405045</v>
      </c>
      <c r="S22" s="1">
        <v>1</v>
      </c>
      <c r="T22">
        <f t="shared" si="7"/>
        <v>4.3769567310810089</v>
      </c>
      <c r="U22" s="1">
        <v>27.035245895385742</v>
      </c>
      <c r="V22" s="1">
        <v>21.030067443847656</v>
      </c>
      <c r="W22" s="1">
        <v>26.93341064453125</v>
      </c>
      <c r="X22" s="1">
        <v>400.61453247070312</v>
      </c>
      <c r="Y22" s="1">
        <v>395.52340698242188</v>
      </c>
      <c r="Z22" s="1">
        <v>14.117124557495117</v>
      </c>
      <c r="AA22" s="1">
        <v>15.383962631225586</v>
      </c>
      <c r="AB22" s="1">
        <v>38.533206939697266</v>
      </c>
      <c r="AC22" s="1">
        <v>41.991085052490234</v>
      </c>
      <c r="AD22" s="1">
        <v>500.3631591796875</v>
      </c>
      <c r="AE22" s="1">
        <v>301.7320556640625</v>
      </c>
      <c r="AF22" s="1">
        <v>72.044059753417969</v>
      </c>
      <c r="AG22" s="1">
        <v>97.896881103515625</v>
      </c>
      <c r="AH22" s="1">
        <v>8.1284894943237305</v>
      </c>
      <c r="AI22" s="1">
        <v>-0.53639233112335205</v>
      </c>
      <c r="AJ22" s="1">
        <v>1</v>
      </c>
      <c r="AK22" s="1">
        <v>-0.21956524252891541</v>
      </c>
      <c r="AL22" s="1">
        <v>2.737391471862793</v>
      </c>
      <c r="AM22" s="1">
        <v>1</v>
      </c>
      <c r="AN22" s="1">
        <v>0</v>
      </c>
      <c r="AO22" s="1">
        <v>0.18999999761581421</v>
      </c>
      <c r="AP22" s="1">
        <v>111115</v>
      </c>
      <c r="AQ22">
        <f t="shared" si="8"/>
        <v>2.0014526367187502</v>
      </c>
      <c r="AR22">
        <f t="shared" si="9"/>
        <v>2.5751321395691491E-3</v>
      </c>
      <c r="AS22">
        <f t="shared" si="10"/>
        <v>294.18006744384763</v>
      </c>
      <c r="AT22">
        <f t="shared" si="11"/>
        <v>300.18524589538572</v>
      </c>
      <c r="AU22">
        <f t="shared" si="12"/>
        <v>57.329089856786595</v>
      </c>
      <c r="AV22">
        <f t="shared" si="13"/>
        <v>9.4703506723902348E-2</v>
      </c>
      <c r="AW22">
        <f t="shared" si="14"/>
        <v>2.5005474918819686</v>
      </c>
      <c r="AX22">
        <f t="shared" si="15"/>
        <v>25.542667587518988</v>
      </c>
      <c r="AY22">
        <f t="shared" si="16"/>
        <v>10.158704956293402</v>
      </c>
      <c r="AZ22">
        <f t="shared" si="17"/>
        <v>24.032656669616699</v>
      </c>
      <c r="BA22">
        <f t="shared" si="18"/>
        <v>3.0008547155587397</v>
      </c>
      <c r="BB22">
        <f t="shared" si="19"/>
        <v>0.2483029490472802</v>
      </c>
      <c r="BC22">
        <f t="shared" si="20"/>
        <v>1.5060419606100186</v>
      </c>
      <c r="BD22">
        <f t="shared" si="21"/>
        <v>1.4948127549487211</v>
      </c>
      <c r="BE22">
        <f t="shared" si="22"/>
        <v>0.15646529860350314</v>
      </c>
      <c r="BF22">
        <f t="shared" si="23"/>
        <v>32.397106992403224</v>
      </c>
      <c r="BG22">
        <f t="shared" si="24"/>
        <v>0.83669116729395232</v>
      </c>
      <c r="BH22">
        <f t="shared" si="25"/>
        <v>61.700985202467592</v>
      </c>
      <c r="BI22">
        <f t="shared" si="26"/>
        <v>392.6947260565891</v>
      </c>
      <c r="BJ22">
        <f t="shared" si="27"/>
        <v>1.4409850555989744E-2</v>
      </c>
    </row>
    <row r="23" spans="1:62">
      <c r="A23" s="1">
        <v>14</v>
      </c>
      <c r="B23" s="1" t="s">
        <v>94</v>
      </c>
      <c r="C23" s="2">
        <v>41541</v>
      </c>
      <c r="D23" s="1" t="s">
        <v>74</v>
      </c>
      <c r="E23" s="1">
        <v>0</v>
      </c>
      <c r="F23" s="1" t="s">
        <v>78</v>
      </c>
      <c r="G23" s="1" t="s">
        <v>85</v>
      </c>
      <c r="H23" s="1">
        <v>0</v>
      </c>
      <c r="I23" s="1">
        <v>1906.5</v>
      </c>
      <c r="J23" s="1">
        <v>0</v>
      </c>
      <c r="K23">
        <f t="shared" si="0"/>
        <v>11.066844855882389</v>
      </c>
      <c r="L23">
        <f t="shared" si="1"/>
        <v>0.19799681714202103</v>
      </c>
      <c r="M23">
        <f t="shared" si="2"/>
        <v>293.14519921063618</v>
      </c>
      <c r="N23">
        <f t="shared" si="3"/>
        <v>2.0153644611495456</v>
      </c>
      <c r="O23">
        <f t="shared" si="4"/>
        <v>1.0248524567374924</v>
      </c>
      <c r="P23">
        <f t="shared" si="5"/>
        <v>21.328880310058594</v>
      </c>
      <c r="Q23" s="1">
        <v>3.5</v>
      </c>
      <c r="R23">
        <f t="shared" si="6"/>
        <v>1.9689131230115891</v>
      </c>
      <c r="S23" s="1">
        <v>1</v>
      </c>
      <c r="T23">
        <f t="shared" si="7"/>
        <v>3.9378262460231781</v>
      </c>
      <c r="U23" s="1">
        <v>27.2681884765625</v>
      </c>
      <c r="V23" s="1">
        <v>21.328880310058594</v>
      </c>
      <c r="W23" s="1">
        <v>27.175363540649414</v>
      </c>
      <c r="X23" s="1">
        <v>400.54202270507812</v>
      </c>
      <c r="Y23" s="1">
        <v>392.24737548828125</v>
      </c>
      <c r="Z23" s="1">
        <v>14.158378601074219</v>
      </c>
      <c r="AA23" s="1">
        <v>15.546279907226562</v>
      </c>
      <c r="AB23" s="1">
        <v>38.122295379638672</v>
      </c>
      <c r="AC23" s="1">
        <v>41.859302520751953</v>
      </c>
      <c r="AD23" s="1">
        <v>500.33209228515625</v>
      </c>
      <c r="AE23" s="1">
        <v>154.90431213378906</v>
      </c>
      <c r="AF23" s="1">
        <v>88.484870910644531</v>
      </c>
      <c r="AG23" s="1">
        <v>97.899505615234375</v>
      </c>
      <c r="AH23" s="1">
        <v>8.1284894943237305</v>
      </c>
      <c r="AI23" s="1">
        <v>-0.53639233112335205</v>
      </c>
      <c r="AJ23" s="1">
        <v>1</v>
      </c>
      <c r="AK23" s="1">
        <v>-0.21956524252891541</v>
      </c>
      <c r="AL23" s="1">
        <v>2.737391471862793</v>
      </c>
      <c r="AM23" s="1">
        <v>1</v>
      </c>
      <c r="AN23" s="1">
        <v>0</v>
      </c>
      <c r="AO23" s="1">
        <v>0.18999999761581421</v>
      </c>
      <c r="AP23" s="1">
        <v>111115</v>
      </c>
      <c r="AQ23">
        <f t="shared" si="8"/>
        <v>1.4295202636718749</v>
      </c>
      <c r="AR23">
        <f t="shared" si="9"/>
        <v>2.0153644611495456E-3</v>
      </c>
      <c r="AS23">
        <f t="shared" si="10"/>
        <v>294.47888031005857</v>
      </c>
      <c r="AT23">
        <f t="shared" si="11"/>
        <v>300.41818847656248</v>
      </c>
      <c r="AU23">
        <f t="shared" si="12"/>
        <v>29.431818936099262</v>
      </c>
      <c r="AV23">
        <f t="shared" si="13"/>
        <v>7.0545704631064785E-2</v>
      </c>
      <c r="AW23">
        <f t="shared" si="14"/>
        <v>2.5468255738110246</v>
      </c>
      <c r="AX23">
        <f t="shared" si="15"/>
        <v>26.014692901725002</v>
      </c>
      <c r="AY23">
        <f t="shared" si="16"/>
        <v>10.46841299449844</v>
      </c>
      <c r="AZ23">
        <f t="shared" si="17"/>
        <v>24.298534393310547</v>
      </c>
      <c r="BA23">
        <f t="shared" si="18"/>
        <v>3.0491061248911886</v>
      </c>
      <c r="BB23">
        <f t="shared" si="19"/>
        <v>0.18851799297579364</v>
      </c>
      <c r="BC23">
        <f t="shared" si="20"/>
        <v>1.5219731170735322</v>
      </c>
      <c r="BD23">
        <f t="shared" si="21"/>
        <v>1.5271330078176564</v>
      </c>
      <c r="BE23">
        <f t="shared" si="22"/>
        <v>0.1186402076724785</v>
      </c>
      <c r="BF23">
        <f t="shared" si="23"/>
        <v>28.698770076200677</v>
      </c>
      <c r="BG23">
        <f t="shared" si="24"/>
        <v>0.74734776452161156</v>
      </c>
      <c r="BH23">
        <f t="shared" si="25"/>
        <v>60.872987998487837</v>
      </c>
      <c r="BI23">
        <f t="shared" si="26"/>
        <v>388.45334303940683</v>
      </c>
      <c r="BJ23">
        <f t="shared" si="27"/>
        <v>1.7342415148810152E-2</v>
      </c>
    </row>
    <row r="24" spans="1:62">
      <c r="A24" s="1">
        <v>15</v>
      </c>
      <c r="B24" s="1" t="s">
        <v>95</v>
      </c>
      <c r="C24" s="2">
        <v>41541</v>
      </c>
      <c r="D24" s="1" t="s">
        <v>74</v>
      </c>
      <c r="E24" s="1">
        <v>0</v>
      </c>
      <c r="F24" s="1" t="s">
        <v>87</v>
      </c>
      <c r="G24" s="1" t="s">
        <v>96</v>
      </c>
      <c r="H24" s="1">
        <v>0</v>
      </c>
      <c r="I24" s="1">
        <v>2320.5</v>
      </c>
      <c r="J24" s="1">
        <v>0</v>
      </c>
      <c r="K24">
        <f t="shared" si="0"/>
        <v>18.376620658485209</v>
      </c>
      <c r="L24">
        <f t="shared" si="1"/>
        <v>1.9163219586419675</v>
      </c>
      <c r="M24">
        <f t="shared" si="2"/>
        <v>363.63735679548449</v>
      </c>
      <c r="N24">
        <f t="shared" si="3"/>
        <v>9.7623685903088777</v>
      </c>
      <c r="O24">
        <f t="shared" si="4"/>
        <v>0.70064477749798737</v>
      </c>
      <c r="P24">
        <f t="shared" si="5"/>
        <v>21.656009674072266</v>
      </c>
      <c r="Q24" s="1">
        <v>2.5</v>
      </c>
      <c r="R24">
        <f t="shared" si="6"/>
        <v>2.1884783655405045</v>
      </c>
      <c r="S24" s="1">
        <v>1</v>
      </c>
      <c r="T24">
        <f t="shared" si="7"/>
        <v>4.3769567310810089</v>
      </c>
      <c r="U24" s="1">
        <v>27.940273284912109</v>
      </c>
      <c r="V24" s="1">
        <v>21.656009674072266</v>
      </c>
      <c r="W24" s="1">
        <v>27.817739486694336</v>
      </c>
      <c r="X24" s="1">
        <v>400.029052734375</v>
      </c>
      <c r="Y24" s="1">
        <v>388.94949340820312</v>
      </c>
      <c r="Z24" s="1">
        <v>14.600122451782227</v>
      </c>
      <c r="AA24" s="1">
        <v>19.383546829223633</v>
      </c>
      <c r="AB24" s="1">
        <v>37.798141479492188</v>
      </c>
      <c r="AC24" s="1">
        <v>50.181911468505859</v>
      </c>
      <c r="AD24" s="1">
        <v>500.32876586914062</v>
      </c>
      <c r="AE24" s="1">
        <v>887.54498291015625</v>
      </c>
      <c r="AF24" s="1">
        <v>1405.101318359375</v>
      </c>
      <c r="AG24" s="1">
        <v>97.902755737304688</v>
      </c>
      <c r="AH24" s="1">
        <v>8.1284894943237305</v>
      </c>
      <c r="AI24" s="1">
        <v>-0.53639233112335205</v>
      </c>
      <c r="AJ24" s="1">
        <v>1</v>
      </c>
      <c r="AK24" s="1">
        <v>-0.21956524252891541</v>
      </c>
      <c r="AL24" s="1">
        <v>2.737391471862793</v>
      </c>
      <c r="AM24" s="1">
        <v>1</v>
      </c>
      <c r="AN24" s="1">
        <v>0</v>
      </c>
      <c r="AO24" s="1">
        <v>0.18999999761581421</v>
      </c>
      <c r="AP24" s="1">
        <v>111115</v>
      </c>
      <c r="AQ24">
        <f t="shared" si="8"/>
        <v>2.0013150634765626</v>
      </c>
      <c r="AR24">
        <f t="shared" si="9"/>
        <v>9.7623685903088786E-3</v>
      </c>
      <c r="AS24">
        <f t="shared" si="10"/>
        <v>294.80600967407224</v>
      </c>
      <c r="AT24">
        <f t="shared" si="11"/>
        <v>301.09027328491209</v>
      </c>
      <c r="AU24">
        <f t="shared" si="12"/>
        <v>168.63354463685755</v>
      </c>
      <c r="AV24">
        <f t="shared" si="13"/>
        <v>-1.5401483437252412</v>
      </c>
      <c r="AW24">
        <f t="shared" si="14"/>
        <v>2.5983474280420755</v>
      </c>
      <c r="AX24">
        <f t="shared" si="15"/>
        <v>26.540084683765503</v>
      </c>
      <c r="AY24">
        <f t="shared" si="16"/>
        <v>7.1565378545418703</v>
      </c>
      <c r="AZ24">
        <f t="shared" si="17"/>
        <v>24.798141479492188</v>
      </c>
      <c r="BA24">
        <f t="shared" si="18"/>
        <v>3.1416119959580522</v>
      </c>
      <c r="BB24">
        <f t="shared" si="19"/>
        <v>1.3327962592048372</v>
      </c>
      <c r="BC24">
        <f t="shared" si="20"/>
        <v>1.8977026505440882</v>
      </c>
      <c r="BD24">
        <f t="shared" si="21"/>
        <v>1.243909345413964</v>
      </c>
      <c r="BE24">
        <f t="shared" si="22"/>
        <v>0.87112898092370628</v>
      </c>
      <c r="BF24">
        <f t="shared" si="23"/>
        <v>35.60109931930743</v>
      </c>
      <c r="BG24">
        <f t="shared" si="24"/>
        <v>0.93492179051084789</v>
      </c>
      <c r="BH24">
        <f t="shared" si="25"/>
        <v>80.805163349662223</v>
      </c>
      <c r="BI24">
        <f t="shared" si="26"/>
        <v>383.28152833265443</v>
      </c>
      <c r="BJ24">
        <f t="shared" si="27"/>
        <v>3.874243145980389E-2</v>
      </c>
    </row>
    <row r="25" spans="1:62">
      <c r="A25" s="1">
        <v>16</v>
      </c>
      <c r="B25" s="1" t="s">
        <v>97</v>
      </c>
      <c r="C25" s="2">
        <v>41541</v>
      </c>
      <c r="D25" s="1" t="s">
        <v>74</v>
      </c>
      <c r="E25" s="1">
        <v>0</v>
      </c>
      <c r="F25" s="1" t="s">
        <v>75</v>
      </c>
      <c r="G25" s="1" t="s">
        <v>96</v>
      </c>
      <c r="H25" s="1">
        <v>0</v>
      </c>
      <c r="I25" s="1">
        <v>2468.5</v>
      </c>
      <c r="J25" s="1">
        <v>0</v>
      </c>
      <c r="K25">
        <f t="shared" si="0"/>
        <v>18.804070008781306</v>
      </c>
      <c r="L25">
        <f t="shared" si="1"/>
        <v>1.6443608812699118</v>
      </c>
      <c r="M25">
        <f t="shared" si="2"/>
        <v>352.93330704951836</v>
      </c>
      <c r="N25">
        <f t="shared" si="3"/>
        <v>8.4322449246453104</v>
      </c>
      <c r="O25">
        <f t="shared" si="4"/>
        <v>0.70602322625409997</v>
      </c>
      <c r="P25">
        <f t="shared" si="5"/>
        <v>22.829978942871094</v>
      </c>
      <c r="Q25" s="1">
        <v>4</v>
      </c>
      <c r="R25">
        <f t="shared" si="6"/>
        <v>1.8591305017471313</v>
      </c>
      <c r="S25" s="1">
        <v>1</v>
      </c>
      <c r="T25">
        <f t="shared" si="7"/>
        <v>3.7182610034942627</v>
      </c>
      <c r="U25" s="1">
        <v>28.572124481201172</v>
      </c>
      <c r="V25" s="1">
        <v>22.829978942871094</v>
      </c>
      <c r="W25" s="1">
        <v>28.473499298095703</v>
      </c>
      <c r="X25" s="1">
        <v>399.92721557617188</v>
      </c>
      <c r="Y25" s="1">
        <v>382.31692504882812</v>
      </c>
      <c r="Z25" s="1">
        <v>14.697467803955078</v>
      </c>
      <c r="AA25" s="1">
        <v>21.295116424560547</v>
      </c>
      <c r="AB25" s="1">
        <v>36.675979614257812</v>
      </c>
      <c r="AC25" s="1">
        <v>53.139713287353516</v>
      </c>
      <c r="AD25" s="1">
        <v>500.34063720703125</v>
      </c>
      <c r="AE25" s="1">
        <v>428.78338623046875</v>
      </c>
      <c r="AF25" s="1">
        <v>1185.2008056640625</v>
      </c>
      <c r="AG25" s="1">
        <v>97.90093994140625</v>
      </c>
      <c r="AH25" s="1">
        <v>8.1284894943237305</v>
      </c>
      <c r="AI25" s="1">
        <v>-0.53639233112335205</v>
      </c>
      <c r="AJ25" s="1">
        <v>1</v>
      </c>
      <c r="AK25" s="1">
        <v>-0.21956524252891541</v>
      </c>
      <c r="AL25" s="1">
        <v>2.737391471862793</v>
      </c>
      <c r="AM25" s="1">
        <v>1</v>
      </c>
      <c r="AN25" s="1">
        <v>0</v>
      </c>
      <c r="AO25" s="1">
        <v>0.18999999761581421</v>
      </c>
      <c r="AP25" s="1">
        <v>111115</v>
      </c>
      <c r="AQ25">
        <f t="shared" si="8"/>
        <v>1.2508515930175781</v>
      </c>
      <c r="AR25">
        <f t="shared" si="9"/>
        <v>8.4322449246453102E-3</v>
      </c>
      <c r="AS25">
        <f t="shared" si="10"/>
        <v>295.97997894287107</v>
      </c>
      <c r="AT25">
        <f t="shared" si="11"/>
        <v>301.72212448120115</v>
      </c>
      <c r="AU25">
        <f t="shared" si="12"/>
        <v>81.468842361489806</v>
      </c>
      <c r="AV25">
        <f t="shared" si="13"/>
        <v>-2.1019130772310111</v>
      </c>
      <c r="AW25">
        <f t="shared" si="14"/>
        <v>2.7908351403802558</v>
      </c>
      <c r="AX25">
        <f t="shared" si="15"/>
        <v>28.506724675478821</v>
      </c>
      <c r="AY25">
        <f t="shared" si="16"/>
        <v>7.2116082509182746</v>
      </c>
      <c r="AZ25">
        <f t="shared" si="17"/>
        <v>25.701051712036133</v>
      </c>
      <c r="BA25">
        <f t="shared" si="18"/>
        <v>3.3150277445650365</v>
      </c>
      <c r="BB25">
        <f t="shared" si="19"/>
        <v>1.1401443308670358</v>
      </c>
      <c r="BC25">
        <f t="shared" si="20"/>
        <v>2.0848119141261559</v>
      </c>
      <c r="BD25">
        <f t="shared" si="21"/>
        <v>1.2302158304388806</v>
      </c>
      <c r="BE25">
        <f t="shared" si="22"/>
        <v>0.74544853626512619</v>
      </c>
      <c r="BF25">
        <f t="shared" si="23"/>
        <v>34.552502496776789</v>
      </c>
      <c r="BG25">
        <f t="shared" si="24"/>
        <v>0.92314329794435079</v>
      </c>
      <c r="BH25">
        <f t="shared" si="25"/>
        <v>82.011342421692774</v>
      </c>
      <c r="BI25">
        <f t="shared" si="26"/>
        <v>375.48967583528486</v>
      </c>
      <c r="BJ25">
        <f t="shared" si="27"/>
        <v>4.1070290973542964E-2</v>
      </c>
    </row>
    <row r="26" spans="1:62">
      <c r="A26" s="1">
        <v>17</v>
      </c>
      <c r="B26" s="1" t="s">
        <v>98</v>
      </c>
      <c r="C26" s="2">
        <v>41541</v>
      </c>
      <c r="D26" s="1" t="s">
        <v>74</v>
      </c>
      <c r="E26" s="1">
        <v>0</v>
      </c>
      <c r="F26" s="1" t="s">
        <v>78</v>
      </c>
      <c r="G26" s="1" t="s">
        <v>96</v>
      </c>
      <c r="H26" s="1">
        <v>0</v>
      </c>
      <c r="I26" s="1">
        <v>2649.5</v>
      </c>
      <c r="J26" s="1">
        <v>0</v>
      </c>
      <c r="K26">
        <f t="shared" si="0"/>
        <v>11.292149960223872</v>
      </c>
      <c r="L26">
        <f t="shared" si="1"/>
        <v>1.1042367147953891</v>
      </c>
      <c r="M26">
        <f t="shared" si="2"/>
        <v>361.18949720327964</v>
      </c>
      <c r="N26">
        <f t="shared" si="3"/>
        <v>7.3290111790788091</v>
      </c>
      <c r="O26">
        <f t="shared" si="4"/>
        <v>0.8330256036476773</v>
      </c>
      <c r="P26">
        <f t="shared" si="5"/>
        <v>23.561479568481445</v>
      </c>
      <c r="Q26" s="1">
        <v>4.5</v>
      </c>
      <c r="R26">
        <f t="shared" si="6"/>
        <v>1.7493478804826736</v>
      </c>
      <c r="S26" s="1">
        <v>1</v>
      </c>
      <c r="T26">
        <f t="shared" si="7"/>
        <v>3.4986957609653473</v>
      </c>
      <c r="U26" s="1">
        <v>29.360410690307617</v>
      </c>
      <c r="V26" s="1">
        <v>23.561479568481445</v>
      </c>
      <c r="W26" s="1">
        <v>29.272825241088867</v>
      </c>
      <c r="X26" s="1">
        <v>399.72714233398438</v>
      </c>
      <c r="Y26" s="1">
        <v>387.01956176757812</v>
      </c>
      <c r="Z26" s="1">
        <v>14.835027694702148</v>
      </c>
      <c r="AA26" s="1">
        <v>21.286577224731445</v>
      </c>
      <c r="AB26" s="1">
        <v>35.367855072021484</v>
      </c>
      <c r="AC26" s="1">
        <v>50.748847961425781</v>
      </c>
      <c r="AD26" s="1">
        <v>500.32177734375</v>
      </c>
      <c r="AE26" s="1">
        <v>1246.4849853515625</v>
      </c>
      <c r="AF26" s="1">
        <v>1014.6168823242188</v>
      </c>
      <c r="AG26" s="1">
        <v>97.900108337402344</v>
      </c>
      <c r="AH26" s="1">
        <v>8.1284894943237305</v>
      </c>
      <c r="AI26" s="1">
        <v>-0.53639233112335205</v>
      </c>
      <c r="AJ26" s="1">
        <v>1</v>
      </c>
      <c r="AK26" s="1">
        <v>-0.21956524252891541</v>
      </c>
      <c r="AL26" s="1">
        <v>2.737391471862793</v>
      </c>
      <c r="AM26" s="1">
        <v>1</v>
      </c>
      <c r="AN26" s="1">
        <v>0</v>
      </c>
      <c r="AO26" s="1">
        <v>0.18999999761581421</v>
      </c>
      <c r="AP26" s="1">
        <v>111115</v>
      </c>
      <c r="AQ26">
        <f t="shared" si="8"/>
        <v>1.111826171875</v>
      </c>
      <c r="AR26">
        <f t="shared" si="9"/>
        <v>7.3290111790788089E-3</v>
      </c>
      <c r="AS26">
        <f t="shared" si="10"/>
        <v>296.71147956848142</v>
      </c>
      <c r="AT26">
        <f t="shared" si="11"/>
        <v>302.51041069030759</v>
      </c>
      <c r="AU26">
        <f t="shared" si="12"/>
        <v>236.83214424494508</v>
      </c>
      <c r="AV26">
        <f t="shared" si="13"/>
        <v>-0.18941312493136786</v>
      </c>
      <c r="AW26">
        <f t="shared" si="14"/>
        <v>2.9169838200813669</v>
      </c>
      <c r="AX26">
        <f t="shared" si="15"/>
        <v>29.795511666118809</v>
      </c>
      <c r="AY26">
        <f t="shared" si="16"/>
        <v>8.508934441387364</v>
      </c>
      <c r="AZ26">
        <f t="shared" si="17"/>
        <v>26.460945129394531</v>
      </c>
      <c r="BA26">
        <f t="shared" si="18"/>
        <v>3.4673971334721596</v>
      </c>
      <c r="BB26">
        <f t="shared" si="19"/>
        <v>0.8393319549008631</v>
      </c>
      <c r="BC26">
        <f t="shared" si="20"/>
        <v>2.0839582164336896</v>
      </c>
      <c r="BD26">
        <f t="shared" si="21"/>
        <v>1.38343891703847</v>
      </c>
      <c r="BE26">
        <f t="shared" si="22"/>
        <v>0.54331905381157841</v>
      </c>
      <c r="BF26">
        <f t="shared" si="23"/>
        <v>35.360490906532959</v>
      </c>
      <c r="BG26">
        <f t="shared" si="24"/>
        <v>0.93325902069050826</v>
      </c>
      <c r="BH26">
        <f t="shared" si="25"/>
        <v>77.724249063426129</v>
      </c>
      <c r="BI26">
        <f t="shared" si="26"/>
        <v>382.66239455790452</v>
      </c>
      <c r="BJ26">
        <f t="shared" si="27"/>
        <v>2.2935984524530745E-2</v>
      </c>
    </row>
    <row r="27" spans="1:62">
      <c r="A27" s="1">
        <v>18</v>
      </c>
      <c r="B27" s="1" t="s">
        <v>99</v>
      </c>
      <c r="C27" s="2">
        <v>41541</v>
      </c>
      <c r="D27" s="1" t="s">
        <v>74</v>
      </c>
      <c r="E27" s="1">
        <v>0</v>
      </c>
      <c r="F27" s="1" t="s">
        <v>84</v>
      </c>
      <c r="G27" s="1" t="s">
        <v>96</v>
      </c>
      <c r="H27" s="1">
        <v>0</v>
      </c>
      <c r="I27" s="1">
        <v>2790</v>
      </c>
      <c r="J27" s="1">
        <v>0</v>
      </c>
      <c r="K27">
        <f t="shared" si="0"/>
        <v>9.7529407754667208</v>
      </c>
      <c r="L27">
        <f t="shared" si="1"/>
        <v>0.77931562718601155</v>
      </c>
      <c r="M27">
        <f t="shared" si="2"/>
        <v>359.10923992096764</v>
      </c>
      <c r="N27">
        <f t="shared" si="3"/>
        <v>7.6537882574032929</v>
      </c>
      <c r="O27">
        <f t="shared" si="4"/>
        <v>1.1319507761408261</v>
      </c>
      <c r="P27">
        <f t="shared" si="5"/>
        <v>25.006458282470703</v>
      </c>
      <c r="Q27" s="1">
        <v>4</v>
      </c>
      <c r="R27">
        <f t="shared" si="6"/>
        <v>1.8591305017471313</v>
      </c>
      <c r="S27" s="1">
        <v>1</v>
      </c>
      <c r="T27">
        <f t="shared" si="7"/>
        <v>3.7182610034942627</v>
      </c>
      <c r="U27" s="1">
        <v>29.988666534423828</v>
      </c>
      <c r="V27" s="1">
        <v>25.006458282470703</v>
      </c>
      <c r="W27" s="1">
        <v>29.93292236328125</v>
      </c>
      <c r="X27" s="1">
        <v>399.84664916992188</v>
      </c>
      <c r="Y27" s="1">
        <v>389.66519165039062</v>
      </c>
      <c r="Z27" s="1">
        <v>14.938115119934082</v>
      </c>
      <c r="AA27" s="1">
        <v>20.928979873657227</v>
      </c>
      <c r="AB27" s="1">
        <v>34.348411560058594</v>
      </c>
      <c r="AC27" s="1">
        <v>48.123687744140625</v>
      </c>
      <c r="AD27" s="1">
        <v>500.33526611328125</v>
      </c>
      <c r="AE27" s="1">
        <v>1065.2591552734375</v>
      </c>
      <c r="AF27" s="1">
        <v>1217.9766845703125</v>
      </c>
      <c r="AG27" s="1">
        <v>97.900199890136719</v>
      </c>
      <c r="AH27" s="1">
        <v>8.1284894943237305</v>
      </c>
      <c r="AI27" s="1">
        <v>-0.53639233112335205</v>
      </c>
      <c r="AJ27" s="1">
        <v>1</v>
      </c>
      <c r="AK27" s="1">
        <v>-0.21956524252891541</v>
      </c>
      <c r="AL27" s="1">
        <v>2.737391471862793</v>
      </c>
      <c r="AM27" s="1">
        <v>1</v>
      </c>
      <c r="AN27" s="1">
        <v>0</v>
      </c>
      <c r="AO27" s="1">
        <v>0.18999999761581421</v>
      </c>
      <c r="AP27" s="1">
        <v>111115</v>
      </c>
      <c r="AQ27">
        <f t="shared" si="8"/>
        <v>1.250838165283203</v>
      </c>
      <c r="AR27">
        <f t="shared" si="9"/>
        <v>7.653788257403293E-3</v>
      </c>
      <c r="AS27">
        <f t="shared" si="10"/>
        <v>298.15645828247068</v>
      </c>
      <c r="AT27">
        <f t="shared" si="11"/>
        <v>303.13866653442381</v>
      </c>
      <c r="AU27">
        <f t="shared" si="12"/>
        <v>202.39923696217738</v>
      </c>
      <c r="AV27">
        <f t="shared" si="13"/>
        <v>-0.71774857857801799</v>
      </c>
      <c r="AW27">
        <f t="shared" si="14"/>
        <v>3.1809020892685167</v>
      </c>
      <c r="AX27">
        <f t="shared" si="15"/>
        <v>32.491272671946682</v>
      </c>
      <c r="AY27">
        <f t="shared" si="16"/>
        <v>11.562292798289455</v>
      </c>
      <c r="AZ27">
        <f t="shared" si="17"/>
        <v>27.497562408447266</v>
      </c>
      <c r="BA27">
        <f t="shared" si="18"/>
        <v>3.6850974180345886</v>
      </c>
      <c r="BB27">
        <f t="shared" si="19"/>
        <v>0.64428005210911388</v>
      </c>
      <c r="BC27">
        <f t="shared" si="20"/>
        <v>2.0489513131276906</v>
      </c>
      <c r="BD27">
        <f t="shared" si="21"/>
        <v>1.6361461049068979</v>
      </c>
      <c r="BE27">
        <f t="shared" si="22"/>
        <v>0.41296115935470895</v>
      </c>
      <c r="BF27">
        <f t="shared" si="23"/>
        <v>35.156866370657795</v>
      </c>
      <c r="BG27">
        <f t="shared" si="24"/>
        <v>0.92158408709793627</v>
      </c>
      <c r="BH27">
        <f t="shared" si="25"/>
        <v>69.772910256417163</v>
      </c>
      <c r="BI27">
        <f t="shared" si="26"/>
        <v>386.12416264933159</v>
      </c>
      <c r="BJ27">
        <f t="shared" si="27"/>
        <v>1.7623633206316491E-2</v>
      </c>
    </row>
    <row r="28" spans="1:62">
      <c r="A28" s="1">
        <v>19</v>
      </c>
      <c r="B28" s="1" t="s">
        <v>100</v>
      </c>
      <c r="C28" s="2">
        <v>41541</v>
      </c>
      <c r="D28" s="1" t="s">
        <v>74</v>
      </c>
      <c r="E28" s="1">
        <v>0</v>
      </c>
      <c r="F28" s="1" t="s">
        <v>87</v>
      </c>
      <c r="G28" s="1" t="s">
        <v>96</v>
      </c>
      <c r="H28" s="1">
        <v>0</v>
      </c>
      <c r="I28" s="1">
        <v>2911.5</v>
      </c>
      <c r="J28" s="1">
        <v>0</v>
      </c>
      <c r="K28">
        <f t="shared" si="0"/>
        <v>2.237881348658084</v>
      </c>
      <c r="L28">
        <f t="shared" si="1"/>
        <v>0.37971592525492737</v>
      </c>
      <c r="M28">
        <f t="shared" si="2"/>
        <v>375.65231506326546</v>
      </c>
      <c r="N28">
        <f t="shared" si="3"/>
        <v>5.3477664430483953</v>
      </c>
      <c r="O28">
        <f t="shared" si="4"/>
        <v>1.4866514150199366</v>
      </c>
      <c r="P28">
        <f t="shared" si="5"/>
        <v>26.226127624511719</v>
      </c>
      <c r="Q28" s="1">
        <v>4.5</v>
      </c>
      <c r="R28">
        <f t="shared" si="6"/>
        <v>1.7493478804826736</v>
      </c>
      <c r="S28" s="1">
        <v>1</v>
      </c>
      <c r="T28">
        <f t="shared" si="7"/>
        <v>3.4986957609653473</v>
      </c>
      <c r="U28" s="1">
        <v>30.628202438354492</v>
      </c>
      <c r="V28" s="1">
        <v>26.226127624511719</v>
      </c>
      <c r="W28" s="1">
        <v>30.624626159667969</v>
      </c>
      <c r="X28" s="1">
        <v>399.36822509765625</v>
      </c>
      <c r="Y28" s="1">
        <v>395.45364379882812</v>
      </c>
      <c r="Z28" s="1">
        <v>15.030173301696777</v>
      </c>
      <c r="AA28" s="1">
        <v>19.744728088378906</v>
      </c>
      <c r="AB28" s="1">
        <v>33.316513061523438</v>
      </c>
      <c r="AC28" s="1">
        <v>43.766990661621094</v>
      </c>
      <c r="AD28" s="1">
        <v>500.36099243164062</v>
      </c>
      <c r="AE28" s="1">
        <v>586.42962646484375</v>
      </c>
      <c r="AF28" s="1">
        <v>638.49462890625</v>
      </c>
      <c r="AG28" s="1">
        <v>97.900650024414062</v>
      </c>
      <c r="AH28" s="1">
        <v>8.1284894943237305</v>
      </c>
      <c r="AI28" s="1">
        <v>-0.53639233112335205</v>
      </c>
      <c r="AJ28" s="1">
        <v>0.66666668653488159</v>
      </c>
      <c r="AK28" s="1">
        <v>-0.21956524252891541</v>
      </c>
      <c r="AL28" s="1">
        <v>2.737391471862793</v>
      </c>
      <c r="AM28" s="1">
        <v>1</v>
      </c>
      <c r="AN28" s="1">
        <v>0</v>
      </c>
      <c r="AO28" s="1">
        <v>0.18999999761581421</v>
      </c>
      <c r="AP28" s="1">
        <v>111115</v>
      </c>
      <c r="AQ28">
        <f t="shared" si="8"/>
        <v>1.1119133165147568</v>
      </c>
      <c r="AR28">
        <f t="shared" si="9"/>
        <v>5.3477664430483952E-3</v>
      </c>
      <c r="AS28">
        <f t="shared" si="10"/>
        <v>299.3761276245117</v>
      </c>
      <c r="AT28">
        <f t="shared" si="11"/>
        <v>303.77820243835447</v>
      </c>
      <c r="AU28">
        <f t="shared" si="12"/>
        <v>111.42162763016313</v>
      </c>
      <c r="AV28">
        <f t="shared" si="13"/>
        <v>-0.71327771341788937</v>
      </c>
      <c r="AW28">
        <f t="shared" si="14"/>
        <v>3.419673129427538</v>
      </c>
      <c r="AX28">
        <f t="shared" si="15"/>
        <v>34.930034974995095</v>
      </c>
      <c r="AY28">
        <f t="shared" si="16"/>
        <v>15.185306886616189</v>
      </c>
      <c r="AZ28">
        <f t="shared" si="17"/>
        <v>28.427165031433105</v>
      </c>
      <c r="BA28">
        <f t="shared" si="18"/>
        <v>3.8903725851072517</v>
      </c>
      <c r="BB28">
        <f t="shared" si="19"/>
        <v>0.34253983474228739</v>
      </c>
      <c r="BC28">
        <f t="shared" si="20"/>
        <v>1.9330217144076014</v>
      </c>
      <c r="BD28">
        <f t="shared" si="21"/>
        <v>1.9573508706996503</v>
      </c>
      <c r="BE28">
        <f t="shared" si="22"/>
        <v>0.21714343979121736</v>
      </c>
      <c r="BF28">
        <f t="shared" si="23"/>
        <v>36.77660582786968</v>
      </c>
      <c r="BG28">
        <f t="shared" si="24"/>
        <v>0.94992756029418246</v>
      </c>
      <c r="BH28">
        <f t="shared" si="25"/>
        <v>59.68054998039409</v>
      </c>
      <c r="BI28">
        <f t="shared" si="26"/>
        <v>394.59013921680787</v>
      </c>
      <c r="BJ28">
        <f t="shared" si="27"/>
        <v>3.3847269965709141E-3</v>
      </c>
    </row>
    <row r="29" spans="1:62">
      <c r="A29" s="1">
        <v>20</v>
      </c>
      <c r="B29" s="1" t="s">
        <v>101</v>
      </c>
      <c r="C29" s="2">
        <v>41541</v>
      </c>
      <c r="D29" s="1" t="s">
        <v>74</v>
      </c>
      <c r="E29" s="1">
        <v>0</v>
      </c>
      <c r="F29" s="1" t="s">
        <v>75</v>
      </c>
      <c r="G29" s="1" t="s">
        <v>96</v>
      </c>
      <c r="H29" s="1">
        <v>0</v>
      </c>
      <c r="I29" s="1">
        <v>3013</v>
      </c>
      <c r="J29" s="1">
        <v>0</v>
      </c>
      <c r="K29">
        <f t="shared" si="0"/>
        <v>7.5802322545842724</v>
      </c>
      <c r="L29">
        <f t="shared" si="1"/>
        <v>0.32189635019724666</v>
      </c>
      <c r="M29">
        <f t="shared" si="2"/>
        <v>339.95090050502387</v>
      </c>
      <c r="N29">
        <f t="shared" si="3"/>
        <v>4.5625309798970948</v>
      </c>
      <c r="O29">
        <f t="shared" si="4"/>
        <v>1.4824799013668184</v>
      </c>
      <c r="P29">
        <f t="shared" si="5"/>
        <v>26.125190734863281</v>
      </c>
      <c r="Q29" s="1">
        <v>5</v>
      </c>
      <c r="R29">
        <f t="shared" si="6"/>
        <v>1.6395652592182159</v>
      </c>
      <c r="S29" s="1">
        <v>1</v>
      </c>
      <c r="T29">
        <f t="shared" si="7"/>
        <v>3.2791305184364319</v>
      </c>
      <c r="U29" s="1">
        <v>30.873708724975586</v>
      </c>
      <c r="V29" s="1">
        <v>26.125190734863281</v>
      </c>
      <c r="W29" s="1">
        <v>30.892402648925781</v>
      </c>
      <c r="X29" s="1">
        <v>399.11679077148438</v>
      </c>
      <c r="Y29" s="1">
        <v>389.76559448242188</v>
      </c>
      <c r="Z29" s="1">
        <v>15.109904289245605</v>
      </c>
      <c r="AA29" s="1">
        <v>19.579587936401367</v>
      </c>
      <c r="AB29" s="1">
        <v>33.026847839355469</v>
      </c>
      <c r="AC29" s="1">
        <v>42.79656982421875</v>
      </c>
      <c r="AD29" s="1">
        <v>500.3931884765625</v>
      </c>
      <c r="AE29" s="1">
        <v>655.1728515625</v>
      </c>
      <c r="AF29" s="1">
        <v>497.03994750976562</v>
      </c>
      <c r="AG29" s="1">
        <v>97.900726318359375</v>
      </c>
      <c r="AH29" s="1">
        <v>8.1284894943237305</v>
      </c>
      <c r="AI29" s="1">
        <v>-0.53639233112335205</v>
      </c>
      <c r="AJ29" s="1">
        <v>1</v>
      </c>
      <c r="AK29" s="1">
        <v>-0.21956524252891541</v>
      </c>
      <c r="AL29" s="1">
        <v>2.737391471862793</v>
      </c>
      <c r="AM29" s="1">
        <v>1</v>
      </c>
      <c r="AN29" s="1">
        <v>0</v>
      </c>
      <c r="AO29" s="1">
        <v>0.18999999761581421</v>
      </c>
      <c r="AP29" s="1">
        <v>111115</v>
      </c>
      <c r="AQ29">
        <f t="shared" si="8"/>
        <v>1.0007863769531249</v>
      </c>
      <c r="AR29">
        <f t="shared" si="9"/>
        <v>4.5625309798970944E-3</v>
      </c>
      <c r="AS29">
        <f t="shared" si="10"/>
        <v>299.27519073486326</v>
      </c>
      <c r="AT29">
        <f t="shared" si="11"/>
        <v>304.02370872497556</v>
      </c>
      <c r="AU29">
        <f t="shared" si="12"/>
        <v>124.4828402348212</v>
      </c>
      <c r="AV29">
        <f t="shared" si="13"/>
        <v>-0.21452516003263272</v>
      </c>
      <c r="AW29">
        <f t="shared" si="14"/>
        <v>3.3993357813546994</v>
      </c>
      <c r="AX29">
        <f t="shared" si="15"/>
        <v>34.722273359857802</v>
      </c>
      <c r="AY29">
        <f t="shared" si="16"/>
        <v>15.142685423456435</v>
      </c>
      <c r="AZ29">
        <f t="shared" si="17"/>
        <v>28.499449729919434</v>
      </c>
      <c r="BA29">
        <f t="shared" si="18"/>
        <v>3.9067444402323335</v>
      </c>
      <c r="BB29">
        <f t="shared" si="19"/>
        <v>0.29312198553675095</v>
      </c>
      <c r="BC29">
        <f t="shared" si="20"/>
        <v>1.916855879987881</v>
      </c>
      <c r="BD29">
        <f t="shared" si="21"/>
        <v>1.9898885602444525</v>
      </c>
      <c r="BE29">
        <f t="shared" si="22"/>
        <v>0.18558599027507763</v>
      </c>
      <c r="BF29">
        <f t="shared" si="23"/>
        <v>33.281440072022164</v>
      </c>
      <c r="BG29">
        <f t="shared" si="24"/>
        <v>0.87219319846958787</v>
      </c>
      <c r="BH29">
        <f t="shared" si="25"/>
        <v>59.179189630975145</v>
      </c>
      <c r="BI29">
        <f t="shared" si="26"/>
        <v>386.64485455268942</v>
      </c>
      <c r="BJ29">
        <f t="shared" si="27"/>
        <v>1.160217178009143E-2</v>
      </c>
    </row>
    <row r="30" spans="1:62">
      <c r="A30" s="1">
        <v>21</v>
      </c>
      <c r="B30" s="1" t="s">
        <v>102</v>
      </c>
      <c r="C30" s="2">
        <v>41541</v>
      </c>
      <c r="D30" s="1" t="s">
        <v>74</v>
      </c>
      <c r="E30" s="1">
        <v>0</v>
      </c>
      <c r="F30" s="1" t="s">
        <v>78</v>
      </c>
      <c r="G30" s="1" t="s">
        <v>96</v>
      </c>
      <c r="H30" s="1">
        <v>0</v>
      </c>
      <c r="I30" s="1">
        <v>3115.5</v>
      </c>
      <c r="J30" s="1">
        <v>0</v>
      </c>
      <c r="K30">
        <f t="shared" si="0"/>
        <v>6.6594114306493344</v>
      </c>
      <c r="L30">
        <f t="shared" si="1"/>
        <v>0.20136518819752092</v>
      </c>
      <c r="M30">
        <f t="shared" si="2"/>
        <v>323.48709967835356</v>
      </c>
      <c r="N30">
        <f t="shared" si="3"/>
        <v>3.3154854054687699</v>
      </c>
      <c r="O30">
        <f t="shared" si="4"/>
        <v>1.6785081729328979</v>
      </c>
      <c r="P30">
        <f t="shared" si="5"/>
        <v>26.845743179321289</v>
      </c>
      <c r="Q30" s="1">
        <v>6</v>
      </c>
      <c r="R30">
        <f t="shared" si="6"/>
        <v>1.4200000166893005</v>
      </c>
      <c r="S30" s="1">
        <v>1</v>
      </c>
      <c r="T30">
        <f t="shared" si="7"/>
        <v>2.8400000333786011</v>
      </c>
      <c r="U30" s="1">
        <v>31.098255157470703</v>
      </c>
      <c r="V30" s="1">
        <v>26.845743179321289</v>
      </c>
      <c r="W30" s="1">
        <v>31.138298034667969</v>
      </c>
      <c r="X30" s="1">
        <v>399.10952758789062</v>
      </c>
      <c r="Y30" s="1">
        <v>389.57638549804688</v>
      </c>
      <c r="Z30" s="1">
        <v>15.18460750579834</v>
      </c>
      <c r="AA30" s="1">
        <v>19.083944320678711</v>
      </c>
      <c r="AB30" s="1">
        <v>32.768222808837891</v>
      </c>
      <c r="AC30" s="1">
        <v>41.182949066162109</v>
      </c>
      <c r="AD30" s="1">
        <v>500.425537109375</v>
      </c>
      <c r="AE30" s="1">
        <v>148.54905700683594</v>
      </c>
      <c r="AF30" s="1">
        <v>1440.169921875</v>
      </c>
      <c r="AG30" s="1">
        <v>97.901809692382812</v>
      </c>
      <c r="AH30" s="1">
        <v>8.1284894943237305</v>
      </c>
      <c r="AI30" s="1">
        <v>-0.53639233112335205</v>
      </c>
      <c r="AJ30" s="1">
        <v>1</v>
      </c>
      <c r="AK30" s="1">
        <v>-0.21956524252891541</v>
      </c>
      <c r="AL30" s="1">
        <v>2.737391471862793</v>
      </c>
      <c r="AM30" s="1">
        <v>1</v>
      </c>
      <c r="AN30" s="1">
        <v>0</v>
      </c>
      <c r="AO30" s="1">
        <v>0.18999999761581421</v>
      </c>
      <c r="AP30" s="1">
        <v>111115</v>
      </c>
      <c r="AQ30">
        <f t="shared" si="8"/>
        <v>0.8340425618489582</v>
      </c>
      <c r="AR30">
        <f t="shared" si="9"/>
        <v>3.3154854054687701E-3</v>
      </c>
      <c r="AS30">
        <f t="shared" si="10"/>
        <v>299.99574317932127</v>
      </c>
      <c r="AT30">
        <f t="shared" si="11"/>
        <v>304.24825515747068</v>
      </c>
      <c r="AU30">
        <f t="shared" si="12"/>
        <v>28.224320477130277</v>
      </c>
      <c r="AV30">
        <f t="shared" si="13"/>
        <v>-0.79708774703884644</v>
      </c>
      <c r="AW30">
        <f t="shared" si="14"/>
        <v>3.5468608579960148</v>
      </c>
      <c r="AX30">
        <f t="shared" si="15"/>
        <v>36.228756844644678</v>
      </c>
      <c r="AY30">
        <f t="shared" si="16"/>
        <v>17.144812523965967</v>
      </c>
      <c r="AZ30">
        <f t="shared" si="17"/>
        <v>28.971999168395996</v>
      </c>
      <c r="BA30">
        <f t="shared" si="18"/>
        <v>4.0152609673297572</v>
      </c>
      <c r="BB30">
        <f t="shared" si="19"/>
        <v>0.18803303764547052</v>
      </c>
      <c r="BC30">
        <f t="shared" si="20"/>
        <v>1.8683526850631169</v>
      </c>
      <c r="BD30">
        <f t="shared" si="21"/>
        <v>2.1469082822666401</v>
      </c>
      <c r="BE30">
        <f t="shared" si="22"/>
        <v>0.1186499010018089</v>
      </c>
      <c r="BF30">
        <f t="shared" si="23"/>
        <v>31.669972470651039</v>
      </c>
      <c r="BG30">
        <f t="shared" si="24"/>
        <v>0.8303560270081497</v>
      </c>
      <c r="BH30">
        <f t="shared" si="25"/>
        <v>54.552573463732713</v>
      </c>
      <c r="BI30">
        <f t="shared" si="26"/>
        <v>386.41082024251364</v>
      </c>
      <c r="BJ30">
        <f t="shared" si="27"/>
        <v>9.4016008937771855E-3</v>
      </c>
    </row>
    <row r="31" spans="1:62">
      <c r="A31" s="1">
        <v>22</v>
      </c>
      <c r="B31" s="1" t="s">
        <v>103</v>
      </c>
      <c r="C31" s="2">
        <v>41541</v>
      </c>
      <c r="D31" s="1" t="s">
        <v>74</v>
      </c>
      <c r="E31" s="1">
        <v>0</v>
      </c>
      <c r="F31" s="1" t="s">
        <v>87</v>
      </c>
      <c r="G31" s="1" t="s">
        <v>104</v>
      </c>
      <c r="H31" s="1">
        <v>0</v>
      </c>
      <c r="I31" s="1">
        <v>3244</v>
      </c>
      <c r="J31" s="1">
        <v>0</v>
      </c>
      <c r="K31">
        <f t="shared" si="0"/>
        <v>25.290582170882217</v>
      </c>
      <c r="L31">
        <f t="shared" si="1"/>
        <v>0.67110430008525923</v>
      </c>
      <c r="M31">
        <f t="shared" si="2"/>
        <v>309.93700821460004</v>
      </c>
      <c r="N31">
        <f t="shared" si="3"/>
        <v>10.31815256939192</v>
      </c>
      <c r="O31">
        <f t="shared" si="4"/>
        <v>1.6768542350260827</v>
      </c>
      <c r="P31">
        <f t="shared" si="5"/>
        <v>26.948627471923828</v>
      </c>
      <c r="Q31" s="1">
        <v>2</v>
      </c>
      <c r="R31">
        <f t="shared" si="6"/>
        <v>2.2982609868049622</v>
      </c>
      <c r="S31" s="1">
        <v>1</v>
      </c>
      <c r="T31">
        <f t="shared" si="7"/>
        <v>4.5965219736099243</v>
      </c>
      <c r="U31" s="1">
        <v>31.537546157836914</v>
      </c>
      <c r="V31" s="1">
        <v>26.948627471923828</v>
      </c>
      <c r="W31" s="1">
        <v>31.534832000732422</v>
      </c>
      <c r="X31" s="1">
        <v>399.12664794921875</v>
      </c>
      <c r="Y31" s="1">
        <v>387.42068481445312</v>
      </c>
      <c r="Z31" s="1">
        <v>15.276734352111816</v>
      </c>
      <c r="AA31" s="1">
        <v>19.321054458618164</v>
      </c>
      <c r="AB31" s="1">
        <v>32.152652740478516</v>
      </c>
      <c r="AC31" s="1">
        <v>40.664657592773438</v>
      </c>
      <c r="AD31" s="1">
        <v>500.39535522460938</v>
      </c>
      <c r="AE31" s="1">
        <v>1476.8599853515625</v>
      </c>
      <c r="AF31" s="1">
        <v>1164.8402099609375</v>
      </c>
      <c r="AG31" s="1">
        <v>97.899444580078125</v>
      </c>
      <c r="AH31" s="1">
        <v>8.1284894943237305</v>
      </c>
      <c r="AI31" s="1">
        <v>-0.53639233112335205</v>
      </c>
      <c r="AJ31" s="1">
        <v>1</v>
      </c>
      <c r="AK31" s="1">
        <v>-0.21956524252891541</v>
      </c>
      <c r="AL31" s="1">
        <v>2.737391471862793</v>
      </c>
      <c r="AM31" s="1">
        <v>1</v>
      </c>
      <c r="AN31" s="1">
        <v>0</v>
      </c>
      <c r="AO31" s="1">
        <v>0.18999999761581421</v>
      </c>
      <c r="AP31" s="1">
        <v>111115</v>
      </c>
      <c r="AQ31">
        <f t="shared" si="8"/>
        <v>2.5019767761230467</v>
      </c>
      <c r="AR31">
        <f t="shared" si="9"/>
        <v>1.031815256939192E-2</v>
      </c>
      <c r="AS31">
        <f t="shared" si="10"/>
        <v>300.09862747192381</v>
      </c>
      <c r="AT31">
        <f t="shared" si="11"/>
        <v>304.68754615783689</v>
      </c>
      <c r="AU31">
        <f t="shared" si="12"/>
        <v>280.60339369568828</v>
      </c>
      <c r="AV31">
        <f t="shared" si="13"/>
        <v>-0.92269657078331979</v>
      </c>
      <c r="AW31">
        <f t="shared" si="14"/>
        <v>3.5683747352262429</v>
      </c>
      <c r="AX31">
        <f t="shared" si="15"/>
        <v>36.449386924840461</v>
      </c>
      <c r="AY31">
        <f t="shared" si="16"/>
        <v>17.128332466222297</v>
      </c>
      <c r="AZ31">
        <f t="shared" si="17"/>
        <v>29.243086814880371</v>
      </c>
      <c r="BA31">
        <f t="shared" si="18"/>
        <v>4.0786925230857678</v>
      </c>
      <c r="BB31">
        <f t="shared" si="19"/>
        <v>0.58560450222716476</v>
      </c>
      <c r="BC31">
        <f t="shared" si="20"/>
        <v>1.8915205002001603</v>
      </c>
      <c r="BD31">
        <f t="shared" si="21"/>
        <v>2.1871720228856075</v>
      </c>
      <c r="BE31">
        <f t="shared" si="22"/>
        <v>0.37283083321053306</v>
      </c>
      <c r="BF31">
        <f t="shared" si="23"/>
        <v>30.342660959020456</v>
      </c>
      <c r="BG31">
        <f t="shared" si="24"/>
        <v>0.80000118827686695</v>
      </c>
      <c r="BH31">
        <f t="shared" si="25"/>
        <v>57.818531435568097</v>
      </c>
      <c r="BI31">
        <f t="shared" si="26"/>
        <v>379.9928325977744</v>
      </c>
      <c r="BJ31">
        <f t="shared" si="27"/>
        <v>3.8481365826675745E-2</v>
      </c>
    </row>
    <row r="32" spans="1:62">
      <c r="A32" s="1">
        <v>24</v>
      </c>
      <c r="B32" s="1" t="s">
        <v>105</v>
      </c>
      <c r="C32" s="2">
        <v>41541</v>
      </c>
      <c r="D32" s="1" t="s">
        <v>74</v>
      </c>
      <c r="E32" s="1">
        <v>0</v>
      </c>
      <c r="F32" s="1" t="s">
        <v>75</v>
      </c>
      <c r="G32" s="1" t="s">
        <v>104</v>
      </c>
      <c r="H32" s="1">
        <v>0</v>
      </c>
      <c r="I32" s="1">
        <v>3356.5</v>
      </c>
      <c r="J32" s="1">
        <v>0</v>
      </c>
      <c r="K32">
        <f t="shared" ref="K32:K67" si="28">(X32-Y32*(1000-Z32)/(1000-AA32))*AQ32</f>
        <v>19.780863473512259</v>
      </c>
      <c r="L32">
        <f t="shared" ref="L32:L67" si="29">IF(BB32&lt;&gt;0,1/(1/BB32-1/T32),0)</f>
        <v>0.57431015295147758</v>
      </c>
      <c r="M32">
        <f t="shared" ref="M32:M67" si="30">((BE32-AR32/2)*Y32-K32)/(BE32+AR32/2)</f>
        <v>317.576605913305</v>
      </c>
      <c r="N32">
        <f t="shared" ref="N32:N67" si="31">AR32*1000</f>
        <v>9.8623837582422951</v>
      </c>
      <c r="O32">
        <f t="shared" ref="O32:O67" si="32">(AW32-BC32)</f>
        <v>1.8371290105803368</v>
      </c>
      <c r="P32">
        <f t="shared" ref="P32:P67" si="33">(V32+AV32*J32)</f>
        <v>27.659929275512695</v>
      </c>
      <c r="Q32" s="1">
        <v>2</v>
      </c>
      <c r="R32">
        <f t="shared" ref="R32:R67" si="34">(Q32*AK32+AL32)</f>
        <v>2.2982609868049622</v>
      </c>
      <c r="S32" s="1">
        <v>1</v>
      </c>
      <c r="T32">
        <f t="shared" ref="T32:T67" si="35">R32*(S32+1)*(S32+1)/(S32*S32+1)</f>
        <v>4.5965219736099243</v>
      </c>
      <c r="U32" s="1">
        <v>31.775947570800781</v>
      </c>
      <c r="V32" s="1">
        <v>27.659929275512695</v>
      </c>
      <c r="W32" s="1">
        <v>31.760272979736328</v>
      </c>
      <c r="X32" s="1">
        <v>398.77291870117188</v>
      </c>
      <c r="Y32" s="1">
        <v>389.33135986328125</v>
      </c>
      <c r="Z32" s="1">
        <v>15.368844032287598</v>
      </c>
      <c r="AA32" s="1">
        <v>19.235179901123047</v>
      </c>
      <c r="AB32" s="1">
        <v>31.912094116210938</v>
      </c>
      <c r="AC32" s="1">
        <v>39.940212249755859</v>
      </c>
      <c r="AD32" s="1">
        <v>500.35379028320312</v>
      </c>
      <c r="AE32" s="1">
        <v>1194.68310546875</v>
      </c>
      <c r="AF32" s="1">
        <v>1260.450927734375</v>
      </c>
      <c r="AG32" s="1">
        <v>97.900077819824219</v>
      </c>
      <c r="AH32" s="1">
        <v>8.1284894943237305</v>
      </c>
      <c r="AI32" s="1">
        <v>-0.53639233112335205</v>
      </c>
      <c r="AJ32" s="1">
        <v>1</v>
      </c>
      <c r="AK32" s="1">
        <v>-0.21956524252891541</v>
      </c>
      <c r="AL32" s="1">
        <v>2.737391471862793</v>
      </c>
      <c r="AM32" s="1">
        <v>1</v>
      </c>
      <c r="AN32" s="1">
        <v>0</v>
      </c>
      <c r="AO32" s="1">
        <v>0.18999999761581421</v>
      </c>
      <c r="AP32" s="1">
        <v>111115</v>
      </c>
      <c r="AQ32">
        <f t="shared" ref="AQ32:AQ67" si="36">AD32*0.000001/(Q32*0.0001)</f>
        <v>2.5017689514160151</v>
      </c>
      <c r="AR32">
        <f t="shared" ref="AR32:AR67" si="37">(AA32-Z32)/(1000-AA32)*AQ32</f>
        <v>9.8623837582422942E-3</v>
      </c>
      <c r="AS32">
        <f t="shared" ref="AS32:AS67" si="38">(V32+273.15)</f>
        <v>300.80992927551267</v>
      </c>
      <c r="AT32">
        <f t="shared" ref="AT32:AT67" si="39">(U32+273.15)</f>
        <v>304.92594757080076</v>
      </c>
      <c r="AU32">
        <f t="shared" ref="AU32:AU67" si="40">(AE32*AM32+AF32*AN32)*AO32</f>
        <v>226.98978719071602</v>
      </c>
      <c r="AV32">
        <f t="shared" ref="AV32:AV67" si="41">((AU32+0.00000010773*(AT32^4-AS32^4))-AR32*44100)/(R32*51.4+0.00000043092*AS32^3)</f>
        <v>-1.2218027992443956</v>
      </c>
      <c r="AW32">
        <f t="shared" ref="AW32:AW67" si="42">0.61365*EXP(17.502*P32/(240.97+P32))</f>
        <v>3.7202546197786019</v>
      </c>
      <c r="AX32">
        <f t="shared" ref="AX32:AX67" si="43">AW32*1000/AG32</f>
        <v>38.000527707703938</v>
      </c>
      <c r="AY32">
        <f t="shared" ref="AY32:AY67" si="44">(AX32-AA32)</f>
        <v>18.765347806580891</v>
      </c>
      <c r="AZ32">
        <f t="shared" ref="AZ32:AZ67" si="45">IF(J32,V32,(U32+V32)/2)</f>
        <v>29.717938423156738</v>
      </c>
      <c r="BA32">
        <f t="shared" ref="BA32:BA67" si="46">0.61365*EXP(17.502*AZ32/(240.97+AZ32))</f>
        <v>4.1919099573923138</v>
      </c>
      <c r="BB32">
        <f t="shared" ref="BB32:BB67" si="47">IF(AY32&lt;&gt;0,(1000-(AX32+AA32)/2)/AY32*AR32,0)</f>
        <v>0.51052309823568509</v>
      </c>
      <c r="BC32">
        <f t="shared" ref="BC32:BC67" si="48">AA32*AG32/1000</f>
        <v>1.8831256091982651</v>
      </c>
      <c r="BD32">
        <f t="shared" ref="BD32:BD67" si="49">(BA32-BC32)</f>
        <v>2.3087843481940489</v>
      </c>
      <c r="BE32">
        <f t="shared" ref="BE32:BE67" si="50">1/(1.6/L32+1.37/T32)</f>
        <v>0.32425394852383183</v>
      </c>
      <c r="BF32">
        <f t="shared" ref="BF32:BF67" si="51">M32*AG32*0.001</f>
        <v>31.090774432668209</v>
      </c>
      <c r="BG32">
        <f t="shared" ref="BG32:BG67" si="52">M32/Y32</f>
        <v>0.81569747174958152</v>
      </c>
      <c r="BH32">
        <f t="shared" ref="BH32:BH67" si="53">(1-AR32*AG32/AW32/L32)*100</f>
        <v>54.809642627241438</v>
      </c>
      <c r="BI32">
        <f t="shared" ref="BI32:BI67" si="54">(Y32-K32/(T32/1.35))</f>
        <v>383.52171382165272</v>
      </c>
      <c r="BJ32">
        <f t="shared" ref="BJ32:BJ67" si="55">K32*BH32/100/BI32</f>
        <v>2.8269117986514644E-2</v>
      </c>
    </row>
    <row r="33" spans="1:62">
      <c r="A33" s="1">
        <v>25</v>
      </c>
      <c r="B33" s="1" t="s">
        <v>106</v>
      </c>
      <c r="C33" s="2">
        <v>41541</v>
      </c>
      <c r="D33" s="1" t="s">
        <v>74</v>
      </c>
      <c r="E33" s="1">
        <v>0</v>
      </c>
      <c r="F33" s="1" t="s">
        <v>78</v>
      </c>
      <c r="G33" s="1" t="s">
        <v>104</v>
      </c>
      <c r="H33" s="1">
        <v>0</v>
      </c>
      <c r="I33" s="1">
        <v>3485.5</v>
      </c>
      <c r="J33" s="1">
        <v>0</v>
      </c>
      <c r="K33">
        <f t="shared" si="28"/>
        <v>13.974981729932844</v>
      </c>
      <c r="L33">
        <f t="shared" si="29"/>
        <v>0.18998406673398618</v>
      </c>
      <c r="M33">
        <f t="shared" si="30"/>
        <v>256.86079266443471</v>
      </c>
      <c r="N33">
        <f t="shared" si="31"/>
        <v>4.2925180992866521</v>
      </c>
      <c r="O33">
        <f t="shared" si="32"/>
        <v>2.2409696522537317</v>
      </c>
      <c r="P33">
        <f t="shared" si="33"/>
        <v>28.739988327026367</v>
      </c>
      <c r="Q33" s="1">
        <v>2.5</v>
      </c>
      <c r="R33">
        <f t="shared" si="34"/>
        <v>2.1884783655405045</v>
      </c>
      <c r="S33" s="1">
        <v>1</v>
      </c>
      <c r="T33">
        <f t="shared" si="35"/>
        <v>4.3769567310810089</v>
      </c>
      <c r="U33" s="1">
        <v>32.138072967529297</v>
      </c>
      <c r="V33" s="1">
        <v>28.739988327026367</v>
      </c>
      <c r="W33" s="1">
        <v>32.13714599609375</v>
      </c>
      <c r="X33" s="1">
        <v>398.89712524414062</v>
      </c>
      <c r="Y33" s="1">
        <v>391.07583618164062</v>
      </c>
      <c r="Z33" s="1">
        <v>15.4691162109375</v>
      </c>
      <c r="AA33" s="1">
        <v>17.576156616210938</v>
      </c>
      <c r="AB33" s="1">
        <v>31.468101501464844</v>
      </c>
      <c r="AC33" s="1">
        <v>35.754356384277344</v>
      </c>
      <c r="AD33" s="1">
        <v>500.35491943359375</v>
      </c>
      <c r="AE33" s="1">
        <v>171.7462158203125</v>
      </c>
      <c r="AF33" s="1">
        <v>144.58169555664062</v>
      </c>
      <c r="AG33" s="1">
        <v>97.899002075195312</v>
      </c>
      <c r="AH33" s="1">
        <v>8.1284894943237305</v>
      </c>
      <c r="AI33" s="1">
        <v>-0.53639233112335205</v>
      </c>
      <c r="AJ33" s="1">
        <v>1</v>
      </c>
      <c r="AK33" s="1">
        <v>-0.21956524252891541</v>
      </c>
      <c r="AL33" s="1">
        <v>2.737391471862793</v>
      </c>
      <c r="AM33" s="1">
        <v>1</v>
      </c>
      <c r="AN33" s="1">
        <v>0</v>
      </c>
      <c r="AO33" s="1">
        <v>0.18999999761581421</v>
      </c>
      <c r="AP33" s="1">
        <v>111115</v>
      </c>
      <c r="AQ33">
        <f t="shared" si="36"/>
        <v>2.0014196777343751</v>
      </c>
      <c r="AR33">
        <f t="shared" si="37"/>
        <v>4.2925180992866522E-3</v>
      </c>
      <c r="AS33">
        <f t="shared" si="38"/>
        <v>301.88998832702634</v>
      </c>
      <c r="AT33">
        <f t="shared" si="39"/>
        <v>305.28807296752927</v>
      </c>
      <c r="AU33">
        <f t="shared" si="40"/>
        <v>32.631780596384488</v>
      </c>
      <c r="AV33">
        <f t="shared" si="41"/>
        <v>-0.93044204073436676</v>
      </c>
      <c r="AW33">
        <f t="shared" si="42"/>
        <v>3.9616578452981241</v>
      </c>
      <c r="AX33">
        <f t="shared" si="43"/>
        <v>40.466784761046</v>
      </c>
      <c r="AY33">
        <f t="shared" si="44"/>
        <v>22.890628144835063</v>
      </c>
      <c r="AZ33">
        <f t="shared" si="45"/>
        <v>30.439030647277832</v>
      </c>
      <c r="BA33">
        <f t="shared" si="46"/>
        <v>4.3690758194501349</v>
      </c>
      <c r="BB33">
        <f t="shared" si="47"/>
        <v>0.18208075744868682</v>
      </c>
      <c r="BC33">
        <f t="shared" si="48"/>
        <v>1.7206881930443925</v>
      </c>
      <c r="BD33">
        <f t="shared" si="49"/>
        <v>2.6483876264057424</v>
      </c>
      <c r="BE33">
        <f t="shared" si="50"/>
        <v>0.1144850918386008</v>
      </c>
      <c r="BF33">
        <f t="shared" si="51"/>
        <v>25.146415274091808</v>
      </c>
      <c r="BG33">
        <f t="shared" si="52"/>
        <v>0.656805583214638</v>
      </c>
      <c r="BH33">
        <f t="shared" si="53"/>
        <v>44.166319659759345</v>
      </c>
      <c r="BI33">
        <f t="shared" si="54"/>
        <v>386.76548392217251</v>
      </c>
      <c r="BJ33">
        <f t="shared" si="55"/>
        <v>1.5958598581866022E-2</v>
      </c>
    </row>
    <row r="34" spans="1:62">
      <c r="A34" s="1">
        <v>26</v>
      </c>
      <c r="B34" s="1" t="s">
        <v>107</v>
      </c>
      <c r="C34" s="2">
        <v>41541</v>
      </c>
      <c r="D34" s="1" t="s">
        <v>74</v>
      </c>
      <c r="E34" s="1">
        <v>0</v>
      </c>
      <c r="F34" s="1" t="s">
        <v>84</v>
      </c>
      <c r="G34" s="1" t="s">
        <v>104</v>
      </c>
      <c r="H34" s="1">
        <v>0</v>
      </c>
      <c r="I34" s="1">
        <v>3563</v>
      </c>
      <c r="J34" s="1">
        <v>0</v>
      </c>
      <c r="K34">
        <f t="shared" si="28"/>
        <v>23.304402326172532</v>
      </c>
      <c r="L34">
        <f t="shared" si="29"/>
        <v>0.45848124129491408</v>
      </c>
      <c r="M34">
        <f t="shared" si="30"/>
        <v>285.86245587410423</v>
      </c>
      <c r="N34">
        <f t="shared" si="31"/>
        <v>8.542138414598659</v>
      </c>
      <c r="O34">
        <f t="shared" si="32"/>
        <v>1.9552133725975727</v>
      </c>
      <c r="P34">
        <f t="shared" si="33"/>
        <v>28.407806396484375</v>
      </c>
      <c r="Q34" s="1">
        <v>2.5</v>
      </c>
      <c r="R34">
        <f t="shared" si="34"/>
        <v>2.1884783655405045</v>
      </c>
      <c r="S34" s="1">
        <v>1</v>
      </c>
      <c r="T34">
        <f t="shared" si="35"/>
        <v>4.3769567310810089</v>
      </c>
      <c r="U34" s="1">
        <v>32.363334655761719</v>
      </c>
      <c r="V34" s="1">
        <v>28.407806396484375</v>
      </c>
      <c r="W34" s="1">
        <v>32.343780517578125</v>
      </c>
      <c r="X34" s="1">
        <v>398.67483520507812</v>
      </c>
      <c r="Y34" s="1">
        <v>385.38650512695312</v>
      </c>
      <c r="Z34" s="1">
        <v>15.538272857666016</v>
      </c>
      <c r="AA34" s="1">
        <v>19.721996307373047</v>
      </c>
      <c r="AB34" s="1">
        <v>31.209402084350586</v>
      </c>
      <c r="AC34" s="1">
        <v>39.612617492675781</v>
      </c>
      <c r="AD34" s="1">
        <v>500.37188720703125</v>
      </c>
      <c r="AE34" s="1">
        <v>1479.4066162109375</v>
      </c>
      <c r="AF34" s="1">
        <v>1389.415283203125</v>
      </c>
      <c r="AG34" s="1">
        <v>97.900070190429688</v>
      </c>
      <c r="AH34" s="1">
        <v>8.1284894943237305</v>
      </c>
      <c r="AI34" s="1">
        <v>-0.53639233112335205</v>
      </c>
      <c r="AJ34" s="1">
        <v>0.66666668653488159</v>
      </c>
      <c r="AK34" s="1">
        <v>-0.21956524252891541</v>
      </c>
      <c r="AL34" s="1">
        <v>2.737391471862793</v>
      </c>
      <c r="AM34" s="1">
        <v>1</v>
      </c>
      <c r="AN34" s="1">
        <v>0</v>
      </c>
      <c r="AO34" s="1">
        <v>0.18999999761581421</v>
      </c>
      <c r="AP34" s="1">
        <v>111115</v>
      </c>
      <c r="AQ34">
        <f t="shared" si="36"/>
        <v>2.0014875488281252</v>
      </c>
      <c r="AR34">
        <f t="shared" si="37"/>
        <v>8.5421384145986587E-3</v>
      </c>
      <c r="AS34">
        <f t="shared" si="38"/>
        <v>301.55780639648435</v>
      </c>
      <c r="AT34">
        <f t="shared" si="39"/>
        <v>305.5133346557617</v>
      </c>
      <c r="AU34">
        <f t="shared" si="40"/>
        <v>281.08725355289789</v>
      </c>
      <c r="AV34">
        <f t="shared" si="41"/>
        <v>-0.3857509233264787</v>
      </c>
      <c r="AW34">
        <f t="shared" si="42"/>
        <v>3.8859981953847891</v>
      </c>
      <c r="AX34">
        <f t="shared" si="43"/>
        <v>39.693517970170653</v>
      </c>
      <c r="AY34">
        <f t="shared" si="44"/>
        <v>19.971521662797606</v>
      </c>
      <c r="AZ34">
        <f t="shared" si="45"/>
        <v>30.385570526123047</v>
      </c>
      <c r="BA34">
        <f t="shared" si="46"/>
        <v>4.3557208610147011</v>
      </c>
      <c r="BB34">
        <f t="shared" si="47"/>
        <v>0.4150094710395219</v>
      </c>
      <c r="BC34">
        <f t="shared" si="48"/>
        <v>1.9307848227872164</v>
      </c>
      <c r="BD34">
        <f t="shared" si="49"/>
        <v>2.4249360382274849</v>
      </c>
      <c r="BE34">
        <f t="shared" si="50"/>
        <v>0.26296511537071171</v>
      </c>
      <c r="BF34">
        <f t="shared" si="51"/>
        <v>27.985954494883412</v>
      </c>
      <c r="BG34">
        <f t="shared" si="52"/>
        <v>0.7417552303237398</v>
      </c>
      <c r="BH34">
        <f t="shared" si="53"/>
        <v>53.061906939416261</v>
      </c>
      <c r="BI34">
        <f t="shared" si="54"/>
        <v>378.19864719888017</v>
      </c>
      <c r="BJ34">
        <f t="shared" si="55"/>
        <v>3.269646881787535E-2</v>
      </c>
    </row>
    <row r="35" spans="1:62">
      <c r="A35" s="1">
        <v>27</v>
      </c>
      <c r="B35" s="1" t="s">
        <v>108</v>
      </c>
      <c r="C35" s="2">
        <v>41541</v>
      </c>
      <c r="D35" s="1" t="s">
        <v>74</v>
      </c>
      <c r="E35" s="1">
        <v>0</v>
      </c>
      <c r="F35" s="1" t="s">
        <v>87</v>
      </c>
      <c r="G35" s="1" t="s">
        <v>104</v>
      </c>
      <c r="H35" s="1">
        <v>0</v>
      </c>
      <c r="I35" s="1">
        <v>3686.5</v>
      </c>
      <c r="J35" s="1">
        <v>0</v>
      </c>
      <c r="K35">
        <f t="shared" si="28"/>
        <v>20.349713639103442</v>
      </c>
      <c r="L35">
        <f t="shared" si="29"/>
        <v>0.50950334344412218</v>
      </c>
      <c r="M35">
        <f t="shared" si="30"/>
        <v>304.70504236384761</v>
      </c>
      <c r="N35">
        <f t="shared" si="31"/>
        <v>9.8063602533397241</v>
      </c>
      <c r="O35">
        <f t="shared" si="32"/>
        <v>2.0387159836833808</v>
      </c>
      <c r="P35">
        <f t="shared" si="33"/>
        <v>29.08079719543457</v>
      </c>
      <c r="Q35" s="1">
        <v>2.5</v>
      </c>
      <c r="R35">
        <f t="shared" si="34"/>
        <v>2.1884783655405045</v>
      </c>
      <c r="S35" s="1">
        <v>1</v>
      </c>
      <c r="T35">
        <f t="shared" si="35"/>
        <v>4.3769567310810089</v>
      </c>
      <c r="U35" s="1">
        <v>32.729446411132812</v>
      </c>
      <c r="V35" s="1">
        <v>29.08079719543457</v>
      </c>
      <c r="W35" s="1">
        <v>32.700477600097656</v>
      </c>
      <c r="X35" s="1">
        <v>398.74752807617188</v>
      </c>
      <c r="Y35" s="1">
        <v>386.68582153320312</v>
      </c>
      <c r="Z35" s="1">
        <v>15.648895263671875</v>
      </c>
      <c r="AA35" s="1">
        <v>20.448177337646484</v>
      </c>
      <c r="AB35" s="1">
        <v>30.789823532104492</v>
      </c>
      <c r="AC35" s="1">
        <v>40.23260498046875</v>
      </c>
      <c r="AD35" s="1">
        <v>500.37890625</v>
      </c>
      <c r="AE35" s="1">
        <v>1223.54443359375</v>
      </c>
      <c r="AF35" s="1">
        <v>808.23876953125</v>
      </c>
      <c r="AG35" s="1">
        <v>97.901069641113281</v>
      </c>
      <c r="AH35" s="1">
        <v>8.1284894943237305</v>
      </c>
      <c r="AI35" s="1">
        <v>-0.53639233112335205</v>
      </c>
      <c r="AJ35" s="1">
        <v>1</v>
      </c>
      <c r="AK35" s="1">
        <v>-0.21956524252891541</v>
      </c>
      <c r="AL35" s="1">
        <v>2.737391471862793</v>
      </c>
      <c r="AM35" s="1">
        <v>1</v>
      </c>
      <c r="AN35" s="1">
        <v>0</v>
      </c>
      <c r="AO35" s="1">
        <v>0.18999999761581421</v>
      </c>
      <c r="AP35" s="1">
        <v>111115</v>
      </c>
      <c r="AQ35">
        <f t="shared" si="36"/>
        <v>2.0015156249999997</v>
      </c>
      <c r="AR35">
        <f t="shared" si="37"/>
        <v>9.8063602533397243E-3</v>
      </c>
      <c r="AS35">
        <f t="shared" si="38"/>
        <v>302.23079719543455</v>
      </c>
      <c r="AT35">
        <f t="shared" si="39"/>
        <v>305.87944641113279</v>
      </c>
      <c r="AU35">
        <f t="shared" si="40"/>
        <v>232.47343946565525</v>
      </c>
      <c r="AV35">
        <f t="shared" si="41"/>
        <v>-1.2524845159663314</v>
      </c>
      <c r="AW35">
        <f t="shared" si="42"/>
        <v>4.0406144172501435</v>
      </c>
      <c r="AX35">
        <f t="shared" si="43"/>
        <v>41.272423601317826</v>
      </c>
      <c r="AY35">
        <f t="shared" si="44"/>
        <v>20.824246263671341</v>
      </c>
      <c r="AZ35">
        <f t="shared" si="45"/>
        <v>30.905121803283691</v>
      </c>
      <c r="BA35">
        <f t="shared" si="46"/>
        <v>4.4870304232799283</v>
      </c>
      <c r="BB35">
        <f t="shared" si="47"/>
        <v>0.45637824817646744</v>
      </c>
      <c r="BC35">
        <f t="shared" si="48"/>
        <v>2.0018984335667627</v>
      </c>
      <c r="BD35">
        <f t="shared" si="49"/>
        <v>2.4851319897131656</v>
      </c>
      <c r="BE35">
        <f t="shared" si="50"/>
        <v>0.28957674985844117</v>
      </c>
      <c r="BF35">
        <f t="shared" si="51"/>
        <v>29.830949572461417</v>
      </c>
      <c r="BG35">
        <f t="shared" si="52"/>
        <v>0.78799124611214599</v>
      </c>
      <c r="BH35">
        <f t="shared" si="53"/>
        <v>53.366197057908394</v>
      </c>
      <c r="BI35">
        <f t="shared" si="54"/>
        <v>380.40928852164541</v>
      </c>
      <c r="BJ35">
        <f t="shared" si="55"/>
        <v>2.854785256050885E-2</v>
      </c>
    </row>
    <row r="36" spans="1:62">
      <c r="A36" s="1">
        <v>28</v>
      </c>
      <c r="B36" s="1" t="s">
        <v>109</v>
      </c>
      <c r="C36" s="2">
        <v>41541</v>
      </c>
      <c r="D36" s="1" t="s">
        <v>74</v>
      </c>
      <c r="E36" s="1">
        <v>0</v>
      </c>
      <c r="F36" s="1" t="s">
        <v>75</v>
      </c>
      <c r="G36" s="1" t="s">
        <v>104</v>
      </c>
      <c r="H36" s="1">
        <v>0</v>
      </c>
      <c r="I36" s="1">
        <v>3845.5</v>
      </c>
      <c r="J36" s="1">
        <v>0</v>
      </c>
      <c r="K36">
        <f t="shared" si="28"/>
        <v>14.274291233573074</v>
      </c>
      <c r="L36">
        <f t="shared" si="29"/>
        <v>0.44374204618609653</v>
      </c>
      <c r="M36">
        <f t="shared" si="30"/>
        <v>320.26961878645216</v>
      </c>
      <c r="N36">
        <f t="shared" si="31"/>
        <v>9.6764760363069477</v>
      </c>
      <c r="O36">
        <f t="shared" si="32"/>
        <v>2.2757362220579225</v>
      </c>
      <c r="P36">
        <f t="shared" si="33"/>
        <v>30.098031997680664</v>
      </c>
      <c r="Q36" s="1">
        <v>2.5</v>
      </c>
      <c r="R36">
        <f t="shared" si="34"/>
        <v>2.1884783655405045</v>
      </c>
      <c r="S36" s="1">
        <v>1</v>
      </c>
      <c r="T36">
        <f t="shared" si="35"/>
        <v>4.3769567310810089</v>
      </c>
      <c r="U36" s="1">
        <v>33.194019317626953</v>
      </c>
      <c r="V36" s="1">
        <v>30.098031997680664</v>
      </c>
      <c r="W36" s="1">
        <v>33.161380767822266</v>
      </c>
      <c r="X36" s="1">
        <v>398.68161010742188</v>
      </c>
      <c r="Y36" s="1">
        <v>389.66641235351562</v>
      </c>
      <c r="Z36" s="1">
        <v>15.783224105834961</v>
      </c>
      <c r="AA36" s="1">
        <v>20.518383026123047</v>
      </c>
      <c r="AB36" s="1">
        <v>30.253633499145508</v>
      </c>
      <c r="AC36" s="1">
        <v>39.330089569091797</v>
      </c>
      <c r="AD36" s="1">
        <v>500.40191650390625</v>
      </c>
      <c r="AE36" s="1">
        <v>874.70208740234375</v>
      </c>
      <c r="AF36" s="1">
        <v>724.4736328125</v>
      </c>
      <c r="AG36" s="1">
        <v>97.900627136230469</v>
      </c>
      <c r="AH36" s="1">
        <v>8.1284894943237305</v>
      </c>
      <c r="AI36" s="1">
        <v>-0.53639233112335205</v>
      </c>
      <c r="AJ36" s="1">
        <v>1</v>
      </c>
      <c r="AK36" s="1">
        <v>-0.21956524252891541</v>
      </c>
      <c r="AL36" s="1">
        <v>2.737391471862793</v>
      </c>
      <c r="AM36" s="1">
        <v>1</v>
      </c>
      <c r="AN36" s="1">
        <v>0</v>
      </c>
      <c r="AO36" s="1">
        <v>0.18999999761581421</v>
      </c>
      <c r="AP36" s="1">
        <v>111115</v>
      </c>
      <c r="AQ36">
        <f t="shared" si="36"/>
        <v>2.0016076660156248</v>
      </c>
      <c r="AR36">
        <f t="shared" si="37"/>
        <v>9.6764760363069486E-3</v>
      </c>
      <c r="AS36">
        <f t="shared" si="38"/>
        <v>303.24803199768064</v>
      </c>
      <c r="AT36">
        <f t="shared" si="39"/>
        <v>306.34401931762693</v>
      </c>
      <c r="AU36">
        <f t="shared" si="40"/>
        <v>166.19339452099302</v>
      </c>
      <c r="AV36">
        <f t="shared" si="41"/>
        <v>-1.7891827498595232</v>
      </c>
      <c r="AW36">
        <f t="shared" si="42"/>
        <v>4.2844987881367551</v>
      </c>
      <c r="AX36">
        <f t="shared" si="43"/>
        <v>43.763752219633879</v>
      </c>
      <c r="AY36">
        <f t="shared" si="44"/>
        <v>23.245369193510832</v>
      </c>
      <c r="AZ36">
        <f t="shared" si="45"/>
        <v>31.646025657653809</v>
      </c>
      <c r="BA36">
        <f t="shared" si="46"/>
        <v>4.6802439715291131</v>
      </c>
      <c r="BB36">
        <f t="shared" si="47"/>
        <v>0.40289589241229612</v>
      </c>
      <c r="BC36">
        <f t="shared" si="48"/>
        <v>2.0087625660788326</v>
      </c>
      <c r="BD36">
        <f t="shared" si="49"/>
        <v>2.6714814054502805</v>
      </c>
      <c r="BE36">
        <f t="shared" si="50"/>
        <v>0.25518658456139975</v>
      </c>
      <c r="BF36">
        <f t="shared" si="51"/>
        <v>31.354596531875128</v>
      </c>
      <c r="BG36">
        <f t="shared" si="52"/>
        <v>0.82190717144975567</v>
      </c>
      <c r="BH36">
        <f t="shared" si="53"/>
        <v>50.172156324258602</v>
      </c>
      <c r="BI36">
        <f t="shared" si="54"/>
        <v>385.26374302199486</v>
      </c>
      <c r="BJ36">
        <f t="shared" si="55"/>
        <v>1.858913495392002E-2</v>
      </c>
    </row>
    <row r="37" spans="1:62">
      <c r="A37" s="1">
        <v>29</v>
      </c>
      <c r="B37" s="1" t="s">
        <v>110</v>
      </c>
      <c r="C37" s="2">
        <v>41541</v>
      </c>
      <c r="D37" s="1" t="s">
        <v>74</v>
      </c>
      <c r="E37" s="1">
        <v>0</v>
      </c>
      <c r="F37" s="1" t="s">
        <v>78</v>
      </c>
      <c r="G37" s="1" t="s">
        <v>104</v>
      </c>
      <c r="H37" s="1">
        <v>0</v>
      </c>
      <c r="I37" s="1">
        <v>3926.5</v>
      </c>
      <c r="J37" s="1">
        <v>0</v>
      </c>
      <c r="K37">
        <f t="shared" si="28"/>
        <v>12.316404654685178</v>
      </c>
      <c r="L37">
        <f t="shared" si="29"/>
        <v>0.20603328108207522</v>
      </c>
      <c r="M37">
        <f t="shared" si="30"/>
        <v>277.38172289588238</v>
      </c>
      <c r="N37">
        <f t="shared" si="31"/>
        <v>5.4168022276754453</v>
      </c>
      <c r="O37">
        <f t="shared" si="32"/>
        <v>2.6092819084402912</v>
      </c>
      <c r="P37">
        <f t="shared" si="33"/>
        <v>30.650035858154297</v>
      </c>
      <c r="Q37" s="1">
        <v>2.5</v>
      </c>
      <c r="R37">
        <f t="shared" si="34"/>
        <v>2.1884783655405045</v>
      </c>
      <c r="S37" s="1">
        <v>1</v>
      </c>
      <c r="T37">
        <f t="shared" si="35"/>
        <v>4.3769567310810089</v>
      </c>
      <c r="U37" s="1">
        <v>33.462249755859375</v>
      </c>
      <c r="V37" s="1">
        <v>30.650035858154297</v>
      </c>
      <c r="W37" s="1">
        <v>33.453578948974609</v>
      </c>
      <c r="X37" s="1">
        <v>398.73196411132812</v>
      </c>
      <c r="Y37" s="1">
        <v>391.51858520507812</v>
      </c>
      <c r="Z37" s="1">
        <v>15.86064338684082</v>
      </c>
      <c r="AA37" s="1">
        <v>18.516973495483398</v>
      </c>
      <c r="AB37" s="1">
        <v>29.948856353759766</v>
      </c>
      <c r="AC37" s="1">
        <v>34.964672088623047</v>
      </c>
      <c r="AD37" s="1">
        <v>500.361328125</v>
      </c>
      <c r="AE37" s="1">
        <v>368.14071655273438</v>
      </c>
      <c r="AF37" s="1">
        <v>1382.1151123046875</v>
      </c>
      <c r="AG37" s="1">
        <v>97.902305603027344</v>
      </c>
      <c r="AH37" s="1">
        <v>8.1284894943237305</v>
      </c>
      <c r="AI37" s="1">
        <v>-0.53639233112335205</v>
      </c>
      <c r="AJ37" s="1">
        <v>1</v>
      </c>
      <c r="AK37" s="1">
        <v>-0.21956524252891541</v>
      </c>
      <c r="AL37" s="1">
        <v>2.737391471862793</v>
      </c>
      <c r="AM37" s="1">
        <v>1</v>
      </c>
      <c r="AN37" s="1">
        <v>0</v>
      </c>
      <c r="AO37" s="1">
        <v>0.18999999761581421</v>
      </c>
      <c r="AP37" s="1">
        <v>111115</v>
      </c>
      <c r="AQ37">
        <f t="shared" si="36"/>
        <v>2.0014453125</v>
      </c>
      <c r="AR37">
        <f t="shared" si="37"/>
        <v>5.4168022276754454E-3</v>
      </c>
      <c r="AS37">
        <f t="shared" si="38"/>
        <v>303.80003585815427</v>
      </c>
      <c r="AT37">
        <f t="shared" si="39"/>
        <v>306.61224975585935</v>
      </c>
      <c r="AU37">
        <f t="shared" si="40"/>
        <v>69.946735267303666</v>
      </c>
      <c r="AV37">
        <f t="shared" si="41"/>
        <v>-1.0795558999801254</v>
      </c>
      <c r="AW37">
        <f t="shared" si="42"/>
        <v>4.4221363064382642</v>
      </c>
      <c r="AX37">
        <f t="shared" si="43"/>
        <v>45.168867874971909</v>
      </c>
      <c r="AY37">
        <f t="shared" si="44"/>
        <v>26.65189437948851</v>
      </c>
      <c r="AZ37">
        <f t="shared" si="45"/>
        <v>32.056142807006836</v>
      </c>
      <c r="BA37">
        <f t="shared" si="46"/>
        <v>4.7902780859499723</v>
      </c>
      <c r="BB37">
        <f t="shared" si="47"/>
        <v>0.19677083172024254</v>
      </c>
      <c r="BC37">
        <f t="shared" si="48"/>
        <v>1.8128543979979732</v>
      </c>
      <c r="BD37">
        <f t="shared" si="49"/>
        <v>2.9774236879519993</v>
      </c>
      <c r="BE37">
        <f t="shared" si="50"/>
        <v>0.12378170126947627</v>
      </c>
      <c r="BF37">
        <f t="shared" si="51"/>
        <v>27.156310203646925</v>
      </c>
      <c r="BG37">
        <f t="shared" si="52"/>
        <v>0.70847651523513078</v>
      </c>
      <c r="BH37">
        <f t="shared" si="53"/>
        <v>41.794182236258173</v>
      </c>
      <c r="BI37">
        <f t="shared" si="54"/>
        <v>387.71979364614981</v>
      </c>
      <c r="BJ37">
        <f t="shared" si="55"/>
        <v>1.3276445233621424E-2</v>
      </c>
    </row>
    <row r="38" spans="1:62">
      <c r="A38" s="1">
        <v>30</v>
      </c>
      <c r="B38" s="1" t="s">
        <v>111</v>
      </c>
      <c r="C38" s="2">
        <v>41541</v>
      </c>
      <c r="D38" s="1" t="s">
        <v>74</v>
      </c>
      <c r="E38" s="1">
        <v>0</v>
      </c>
      <c r="F38" s="1" t="s">
        <v>84</v>
      </c>
      <c r="G38" s="1" t="s">
        <v>112</v>
      </c>
      <c r="H38" s="1">
        <v>0</v>
      </c>
      <c r="I38" s="1">
        <v>4071</v>
      </c>
      <c r="J38" s="1">
        <v>0</v>
      </c>
      <c r="K38">
        <f t="shared" si="28"/>
        <v>26.744282222621866</v>
      </c>
      <c r="L38">
        <f t="shared" si="29"/>
        <v>0.84731894620613579</v>
      </c>
      <c r="M38">
        <f t="shared" si="30"/>
        <v>307.30367741635115</v>
      </c>
      <c r="N38">
        <f t="shared" si="31"/>
        <v>13.966423335702718</v>
      </c>
      <c r="O38">
        <f t="shared" si="32"/>
        <v>1.8919967458204456</v>
      </c>
      <c r="P38">
        <f t="shared" si="33"/>
        <v>30.532508850097656</v>
      </c>
      <c r="Q38" s="1">
        <v>3.5</v>
      </c>
      <c r="R38">
        <f t="shared" si="34"/>
        <v>1.9689131230115891</v>
      </c>
      <c r="S38" s="1">
        <v>1</v>
      </c>
      <c r="T38">
        <f t="shared" si="35"/>
        <v>3.9378262460231781</v>
      </c>
      <c r="U38" s="1">
        <v>33.759803771972656</v>
      </c>
      <c r="V38" s="1">
        <v>30.532508850097656</v>
      </c>
      <c r="W38" s="1">
        <v>33.754619598388672</v>
      </c>
      <c r="X38" s="1">
        <v>400.20535278320312</v>
      </c>
      <c r="Y38" s="1">
        <v>377.80838012695312</v>
      </c>
      <c r="Z38" s="1">
        <v>16.020795822143555</v>
      </c>
      <c r="AA38" s="1">
        <v>25.540090560913086</v>
      </c>
      <c r="AB38" s="1">
        <v>29.752897262573242</v>
      </c>
      <c r="AC38" s="1">
        <v>47.43157958984375</v>
      </c>
      <c r="AD38" s="1">
        <v>500.3944091796875</v>
      </c>
      <c r="AE38" s="1">
        <v>1745.1820068359375</v>
      </c>
      <c r="AF38" s="1">
        <v>1807.417724609375</v>
      </c>
      <c r="AG38" s="1">
        <v>97.905555725097656</v>
      </c>
      <c r="AH38" s="1">
        <v>8.1284894943237305</v>
      </c>
      <c r="AI38" s="1">
        <v>-0.53639233112335205</v>
      </c>
      <c r="AJ38" s="1">
        <v>1</v>
      </c>
      <c r="AK38" s="1">
        <v>-0.21956524252891541</v>
      </c>
      <c r="AL38" s="1">
        <v>2.737391471862793</v>
      </c>
      <c r="AM38" s="1">
        <v>1</v>
      </c>
      <c r="AN38" s="1">
        <v>0</v>
      </c>
      <c r="AO38" s="1">
        <v>0.18999999761581421</v>
      </c>
      <c r="AP38" s="1">
        <v>111115</v>
      </c>
      <c r="AQ38">
        <f t="shared" si="36"/>
        <v>1.4296983119419642</v>
      </c>
      <c r="AR38">
        <f t="shared" si="37"/>
        <v>1.3966423335702718E-2</v>
      </c>
      <c r="AS38">
        <f t="shared" si="38"/>
        <v>303.68250885009763</v>
      </c>
      <c r="AT38">
        <f t="shared" si="39"/>
        <v>306.90980377197263</v>
      </c>
      <c r="AU38">
        <f t="shared" si="40"/>
        <v>331.58457713798998</v>
      </c>
      <c r="AV38">
        <f t="shared" si="41"/>
        <v>-2.1608459665974182</v>
      </c>
      <c r="AW38">
        <f t="shared" si="42"/>
        <v>4.3925135054559625</v>
      </c>
      <c r="AX38">
        <f t="shared" si="43"/>
        <v>44.864803359978893</v>
      </c>
      <c r="AY38">
        <f t="shared" si="44"/>
        <v>19.324712799065807</v>
      </c>
      <c r="AZ38">
        <f t="shared" si="45"/>
        <v>32.146156311035156</v>
      </c>
      <c r="BA38">
        <f t="shared" si="46"/>
        <v>4.8147277784021938</v>
      </c>
      <c r="BB38">
        <f t="shared" si="47"/>
        <v>0.69728182763222768</v>
      </c>
      <c r="BC38">
        <f t="shared" si="48"/>
        <v>2.5005167596355169</v>
      </c>
      <c r="BD38">
        <f t="shared" si="49"/>
        <v>2.3142110187666769</v>
      </c>
      <c r="BE38">
        <f t="shared" si="50"/>
        <v>0.44718385475729311</v>
      </c>
      <c r="BF38">
        <f t="shared" si="51"/>
        <v>30.086737313814002</v>
      </c>
      <c r="BG38">
        <f t="shared" si="52"/>
        <v>0.81338502156328396</v>
      </c>
      <c r="BH38">
        <f t="shared" si="53"/>
        <v>63.260561398466407</v>
      </c>
      <c r="BI38">
        <f t="shared" si="54"/>
        <v>368.6396716200702</v>
      </c>
      <c r="BJ38">
        <f t="shared" si="55"/>
        <v>4.5894634730082928E-2</v>
      </c>
    </row>
    <row r="39" spans="1:62">
      <c r="A39" s="1">
        <v>31</v>
      </c>
      <c r="B39" s="1" t="s">
        <v>113</v>
      </c>
      <c r="C39" s="2">
        <v>41541</v>
      </c>
      <c r="D39" s="1" t="s">
        <v>74</v>
      </c>
      <c r="E39" s="1">
        <v>0</v>
      </c>
      <c r="F39" s="1" t="s">
        <v>87</v>
      </c>
      <c r="G39" s="1" t="s">
        <v>112</v>
      </c>
      <c r="H39" s="1">
        <v>0</v>
      </c>
      <c r="I39" s="1">
        <v>4149.5</v>
      </c>
      <c r="J39" s="1">
        <v>0</v>
      </c>
      <c r="K39">
        <f t="shared" si="28"/>
        <v>28.879735488643682</v>
      </c>
      <c r="L39">
        <f t="shared" si="29"/>
        <v>0.97821161929829425</v>
      </c>
      <c r="M39">
        <f t="shared" si="30"/>
        <v>298.00859275719546</v>
      </c>
      <c r="N39">
        <f t="shared" si="31"/>
        <v>13.21133250040409</v>
      </c>
      <c r="O39">
        <f t="shared" si="32"/>
        <v>1.6526009862227622</v>
      </c>
      <c r="P39">
        <f t="shared" si="33"/>
        <v>30.900386810302734</v>
      </c>
      <c r="Q39" s="1">
        <v>5</v>
      </c>
      <c r="R39">
        <f t="shared" si="34"/>
        <v>1.6395652592182159</v>
      </c>
      <c r="S39" s="1">
        <v>1</v>
      </c>
      <c r="T39">
        <f t="shared" si="35"/>
        <v>3.2791305184364319</v>
      </c>
      <c r="U39" s="1">
        <v>33.946582794189453</v>
      </c>
      <c r="V39" s="1">
        <v>30.900386810302734</v>
      </c>
      <c r="W39" s="1">
        <v>33.953121185302734</v>
      </c>
      <c r="X39" s="1">
        <v>400.015625</v>
      </c>
      <c r="Y39" s="1">
        <v>366.32232666015625</v>
      </c>
      <c r="Z39" s="1">
        <v>16.118427276611328</v>
      </c>
      <c r="AA39" s="1">
        <v>28.93754768371582</v>
      </c>
      <c r="AB39" s="1">
        <v>29.624372482299805</v>
      </c>
      <c r="AC39" s="1">
        <v>53.184883117675781</v>
      </c>
      <c r="AD39" s="1">
        <v>500.386474609375</v>
      </c>
      <c r="AE39" s="1">
        <v>1727.6680908203125</v>
      </c>
      <c r="AF39" s="1">
        <v>1805.701904296875</v>
      </c>
      <c r="AG39" s="1">
        <v>97.907997131347656</v>
      </c>
      <c r="AH39" s="1">
        <v>8.1284894943237305</v>
      </c>
      <c r="AI39" s="1">
        <v>-0.53639233112335205</v>
      </c>
      <c r="AJ39" s="1">
        <v>0.66666668653488159</v>
      </c>
      <c r="AK39" s="1">
        <v>-0.21956524252891541</v>
      </c>
      <c r="AL39" s="1">
        <v>2.737391471862793</v>
      </c>
      <c r="AM39" s="1">
        <v>1</v>
      </c>
      <c r="AN39" s="1">
        <v>0</v>
      </c>
      <c r="AO39" s="1">
        <v>0.18999999761581421</v>
      </c>
      <c r="AP39" s="1">
        <v>111115</v>
      </c>
      <c r="AQ39">
        <f t="shared" si="36"/>
        <v>1.0007729492187498</v>
      </c>
      <c r="AR39">
        <f t="shared" si="37"/>
        <v>1.3211332500404091E-2</v>
      </c>
      <c r="AS39">
        <f t="shared" si="38"/>
        <v>304.05038681030271</v>
      </c>
      <c r="AT39">
        <f t="shared" si="39"/>
        <v>307.09658279418943</v>
      </c>
      <c r="AU39">
        <f t="shared" si="40"/>
        <v>328.25693313677766</v>
      </c>
      <c r="AV39">
        <f t="shared" si="41"/>
        <v>-2.2504025230311884</v>
      </c>
      <c r="AW39">
        <f t="shared" si="42"/>
        <v>4.4858183218282468</v>
      </c>
      <c r="AX39">
        <f t="shared" si="43"/>
        <v>45.816669253384219</v>
      </c>
      <c r="AY39">
        <f t="shared" si="44"/>
        <v>16.879121569668399</v>
      </c>
      <c r="AZ39">
        <f t="shared" si="45"/>
        <v>32.423484802246094</v>
      </c>
      <c r="BA39">
        <f t="shared" si="46"/>
        <v>4.890740664017609</v>
      </c>
      <c r="BB39">
        <f t="shared" si="47"/>
        <v>0.75344744926629792</v>
      </c>
      <c r="BC39">
        <f t="shared" si="48"/>
        <v>2.8332173356054846</v>
      </c>
      <c r="BD39">
        <f t="shared" si="49"/>
        <v>2.0575233284121244</v>
      </c>
      <c r="BE39">
        <f t="shared" si="50"/>
        <v>0.48698968598703257</v>
      </c>
      <c r="BF39">
        <f t="shared" si="51"/>
        <v>29.177424444788446</v>
      </c>
      <c r="BG39">
        <f t="shared" si="52"/>
        <v>0.81351468657181614</v>
      </c>
      <c r="BH39">
        <f t="shared" si="53"/>
        <v>70.522524175902618</v>
      </c>
      <c r="BI39">
        <f t="shared" si="54"/>
        <v>354.43269839117863</v>
      </c>
      <c r="BJ39">
        <f t="shared" si="55"/>
        <v>5.7462865402551605E-2</v>
      </c>
    </row>
    <row r="40" spans="1:62">
      <c r="A40" s="1">
        <v>32</v>
      </c>
      <c r="B40" s="1" t="s">
        <v>114</v>
      </c>
      <c r="C40" s="2">
        <v>41541</v>
      </c>
      <c r="D40" s="1" t="s">
        <v>74</v>
      </c>
      <c r="E40" s="1">
        <v>0</v>
      </c>
      <c r="F40" s="1" t="s">
        <v>75</v>
      </c>
      <c r="G40" s="1" t="s">
        <v>112</v>
      </c>
      <c r="H40" s="1">
        <v>0</v>
      </c>
      <c r="I40" s="1">
        <v>4261.5</v>
      </c>
      <c r="J40" s="1">
        <v>0</v>
      </c>
      <c r="K40">
        <f t="shared" si="28"/>
        <v>27.220570372794224</v>
      </c>
      <c r="L40">
        <f t="shared" si="29"/>
        <v>0.83503887900630824</v>
      </c>
      <c r="M40">
        <f t="shared" si="30"/>
        <v>295.2632696622083</v>
      </c>
      <c r="N40">
        <f t="shared" si="31"/>
        <v>12.193734933586489</v>
      </c>
      <c r="O40">
        <f t="shared" si="32"/>
        <v>1.7275785396634715</v>
      </c>
      <c r="P40">
        <f t="shared" si="33"/>
        <v>30.880434036254883</v>
      </c>
      <c r="Q40" s="1">
        <v>5</v>
      </c>
      <c r="R40">
        <f t="shared" si="34"/>
        <v>1.6395652592182159</v>
      </c>
      <c r="S40" s="1">
        <v>1</v>
      </c>
      <c r="T40">
        <f t="shared" si="35"/>
        <v>3.2791305184364319</v>
      </c>
      <c r="U40" s="1">
        <v>34.144187927246094</v>
      </c>
      <c r="V40" s="1">
        <v>30.880434036254883</v>
      </c>
      <c r="W40" s="1">
        <v>34.156532287597656</v>
      </c>
      <c r="X40" s="1">
        <v>399.921630859375</v>
      </c>
      <c r="Y40" s="1">
        <v>368.23370361328125</v>
      </c>
      <c r="Z40" s="1">
        <v>16.27641487121582</v>
      </c>
      <c r="AA40" s="1">
        <v>28.11876106262207</v>
      </c>
      <c r="AB40" s="1">
        <v>29.587821960449219</v>
      </c>
      <c r="AC40" s="1">
        <v>51.115242004394531</v>
      </c>
      <c r="AD40" s="1">
        <v>500.35955810546875</v>
      </c>
      <c r="AE40" s="1">
        <v>1733.6873779296875</v>
      </c>
      <c r="AF40" s="1">
        <v>1784.1890869140625</v>
      </c>
      <c r="AG40" s="1">
        <v>97.910972595214844</v>
      </c>
      <c r="AH40" s="1">
        <v>8.1284894943237305</v>
      </c>
      <c r="AI40" s="1">
        <v>-0.53639233112335205</v>
      </c>
      <c r="AJ40" s="1">
        <v>1</v>
      </c>
      <c r="AK40" s="1">
        <v>-0.21956524252891541</v>
      </c>
      <c r="AL40" s="1">
        <v>2.737391471862793</v>
      </c>
      <c r="AM40" s="1">
        <v>1</v>
      </c>
      <c r="AN40" s="1">
        <v>0</v>
      </c>
      <c r="AO40" s="1">
        <v>0.18999999761581421</v>
      </c>
      <c r="AP40" s="1">
        <v>111115</v>
      </c>
      <c r="AQ40">
        <f t="shared" si="36"/>
        <v>1.0007191162109375</v>
      </c>
      <c r="AR40">
        <f t="shared" si="37"/>
        <v>1.2193734933586489E-2</v>
      </c>
      <c r="AS40">
        <f t="shared" si="38"/>
        <v>304.03043403625486</v>
      </c>
      <c r="AT40">
        <f t="shared" si="39"/>
        <v>307.29418792724607</v>
      </c>
      <c r="AU40">
        <f t="shared" si="40"/>
        <v>329.40059767320781</v>
      </c>
      <c r="AV40">
        <f t="shared" si="41"/>
        <v>-1.7448760738913072</v>
      </c>
      <c r="AW40">
        <f t="shared" si="42"/>
        <v>4.4807137834772552</v>
      </c>
      <c r="AX40">
        <f t="shared" si="43"/>
        <v>45.763142421243188</v>
      </c>
      <c r="AY40">
        <f t="shared" si="44"/>
        <v>17.644381358621118</v>
      </c>
      <c r="AZ40">
        <f t="shared" si="45"/>
        <v>32.512310981750488</v>
      </c>
      <c r="BA40">
        <f t="shared" si="46"/>
        <v>4.9153068268627207</v>
      </c>
      <c r="BB40">
        <f t="shared" si="47"/>
        <v>0.66555389623298611</v>
      </c>
      <c r="BC40">
        <f t="shared" si="48"/>
        <v>2.7531352438137837</v>
      </c>
      <c r="BD40">
        <f t="shared" si="49"/>
        <v>2.162171583048937</v>
      </c>
      <c r="BE40">
        <f t="shared" si="50"/>
        <v>0.42847248934324833</v>
      </c>
      <c r="BF40">
        <f t="shared" si="51"/>
        <v>28.909513904270007</v>
      </c>
      <c r="BG40">
        <f t="shared" si="52"/>
        <v>0.80183662376623066</v>
      </c>
      <c r="BH40">
        <f t="shared" si="53"/>
        <v>68.090924976890619</v>
      </c>
      <c r="BI40">
        <f t="shared" si="54"/>
        <v>357.02714449748419</v>
      </c>
      <c r="BJ40">
        <f t="shared" si="55"/>
        <v>5.1914086747966125E-2</v>
      </c>
    </row>
    <row r="41" spans="1:62">
      <c r="A41" s="1">
        <v>33</v>
      </c>
      <c r="B41" s="1" t="s">
        <v>115</v>
      </c>
      <c r="C41" s="2">
        <v>41541</v>
      </c>
      <c r="D41" s="1" t="s">
        <v>74</v>
      </c>
      <c r="E41" s="1">
        <v>0</v>
      </c>
      <c r="F41" s="1" t="s">
        <v>78</v>
      </c>
      <c r="G41" s="1" t="s">
        <v>112</v>
      </c>
      <c r="H41" s="1">
        <v>0</v>
      </c>
      <c r="I41" s="1">
        <v>4341.5</v>
      </c>
      <c r="J41" s="1">
        <v>0</v>
      </c>
      <c r="K41">
        <f t="shared" si="28"/>
        <v>6.1980842795078948</v>
      </c>
      <c r="L41">
        <f t="shared" si="29"/>
        <v>7.5362090166644247E-2</v>
      </c>
      <c r="M41">
        <f t="shared" si="30"/>
        <v>242.41103978338751</v>
      </c>
      <c r="N41">
        <f t="shared" si="31"/>
        <v>2.3235313234391102</v>
      </c>
      <c r="O41">
        <f t="shared" si="32"/>
        <v>2.9834878081027174</v>
      </c>
      <c r="P41">
        <f t="shared" si="33"/>
        <v>32.136886596679688</v>
      </c>
      <c r="Q41" s="1">
        <v>5</v>
      </c>
      <c r="R41">
        <f t="shared" si="34"/>
        <v>1.6395652592182159</v>
      </c>
      <c r="S41" s="1">
        <v>1</v>
      </c>
      <c r="T41">
        <f t="shared" si="35"/>
        <v>3.2791305184364319</v>
      </c>
      <c r="U41" s="1">
        <v>34.140785217285156</v>
      </c>
      <c r="V41" s="1">
        <v>32.136886596679688</v>
      </c>
      <c r="W41" s="1">
        <v>34.216926574707031</v>
      </c>
      <c r="X41" s="1">
        <v>399.665771484375</v>
      </c>
      <c r="Y41" s="1">
        <v>392.56100463867188</v>
      </c>
      <c r="Z41" s="1">
        <v>16.398418426513672</v>
      </c>
      <c r="AA41" s="1">
        <v>18.676807403564453</v>
      </c>
      <c r="AB41" s="1">
        <v>29.816116333007812</v>
      </c>
      <c r="AC41" s="1">
        <v>33.958755493164062</v>
      </c>
      <c r="AD41" s="1">
        <v>500.38320922851562</v>
      </c>
      <c r="AE41" s="1">
        <v>263.37124633789062</v>
      </c>
      <c r="AF41" s="1">
        <v>723.04559326171875</v>
      </c>
      <c r="AG41" s="1">
        <v>97.913795471191406</v>
      </c>
      <c r="AH41" s="1">
        <v>8.1284894943237305</v>
      </c>
      <c r="AI41" s="1">
        <v>-0.53639233112335205</v>
      </c>
      <c r="AJ41" s="1">
        <v>0.66666668653488159</v>
      </c>
      <c r="AK41" s="1">
        <v>-0.21956524252891541</v>
      </c>
      <c r="AL41" s="1">
        <v>2.737391471862793</v>
      </c>
      <c r="AM41" s="1">
        <v>1</v>
      </c>
      <c r="AN41" s="1">
        <v>0</v>
      </c>
      <c r="AO41" s="1">
        <v>0.18999999761581421</v>
      </c>
      <c r="AP41" s="1">
        <v>111115</v>
      </c>
      <c r="AQ41">
        <f t="shared" si="36"/>
        <v>1.0007664184570311</v>
      </c>
      <c r="AR41">
        <f t="shared" si="37"/>
        <v>2.3235313234391103E-3</v>
      </c>
      <c r="AS41">
        <f t="shared" si="38"/>
        <v>305.28688659667966</v>
      </c>
      <c r="AT41">
        <f t="shared" si="39"/>
        <v>307.29078521728513</v>
      </c>
      <c r="AU41">
        <f t="shared" si="40"/>
        <v>50.040536176273235</v>
      </c>
      <c r="AV41">
        <f t="shared" si="41"/>
        <v>-0.28606030434942725</v>
      </c>
      <c r="AW41">
        <f t="shared" si="42"/>
        <v>4.8122049082701608</v>
      </c>
      <c r="AX41">
        <f t="shared" si="43"/>
        <v>49.147363608083467</v>
      </c>
      <c r="AY41">
        <f t="shared" si="44"/>
        <v>30.470556204519013</v>
      </c>
      <c r="AZ41">
        <f t="shared" si="45"/>
        <v>33.138835906982422</v>
      </c>
      <c r="BA41">
        <f t="shared" si="46"/>
        <v>5.0916521292175911</v>
      </c>
      <c r="BB41">
        <f t="shared" si="47"/>
        <v>7.3669004118483136E-2</v>
      </c>
      <c r="BC41">
        <f t="shared" si="48"/>
        <v>1.8287171001674434</v>
      </c>
      <c r="BD41">
        <f t="shared" si="49"/>
        <v>3.2629350290501478</v>
      </c>
      <c r="BE41">
        <f t="shared" si="50"/>
        <v>4.6192305163401524E-2</v>
      </c>
      <c r="BF41">
        <f t="shared" si="51"/>
        <v>23.73538496930945</v>
      </c>
      <c r="BG41">
        <f t="shared" si="52"/>
        <v>0.61751176739144498</v>
      </c>
      <c r="BH41">
        <f t="shared" si="53"/>
        <v>37.267099148648164</v>
      </c>
      <c r="BI41">
        <f t="shared" si="54"/>
        <v>390.00928742879228</v>
      </c>
      <c r="BJ41">
        <f t="shared" si="55"/>
        <v>5.9225415604563349E-3</v>
      </c>
    </row>
    <row r="42" spans="1:62">
      <c r="A42" s="1">
        <v>34</v>
      </c>
      <c r="B42" s="1" t="s">
        <v>116</v>
      </c>
      <c r="C42" s="2">
        <v>41541</v>
      </c>
      <c r="D42" s="1" t="s">
        <v>74</v>
      </c>
      <c r="E42" s="1">
        <v>0</v>
      </c>
      <c r="F42" s="1" t="s">
        <v>84</v>
      </c>
      <c r="G42" s="1" t="s">
        <v>112</v>
      </c>
      <c r="H42" s="1">
        <v>0</v>
      </c>
      <c r="I42" s="1">
        <v>4480.5</v>
      </c>
      <c r="J42" s="1">
        <v>0</v>
      </c>
      <c r="K42">
        <f t="shared" si="28"/>
        <v>23.433856985842525</v>
      </c>
      <c r="L42">
        <f t="shared" si="29"/>
        <v>0.7757831100753616</v>
      </c>
      <c r="M42">
        <f t="shared" si="30"/>
        <v>308.86453387061903</v>
      </c>
      <c r="N42">
        <f t="shared" si="31"/>
        <v>13.412469046636307</v>
      </c>
      <c r="O42">
        <f t="shared" si="32"/>
        <v>1.9701086695851777</v>
      </c>
      <c r="P42">
        <f t="shared" si="33"/>
        <v>31.419004440307617</v>
      </c>
      <c r="Q42" s="1">
        <v>4</v>
      </c>
      <c r="R42">
        <f t="shared" si="34"/>
        <v>1.8591305017471313</v>
      </c>
      <c r="S42" s="1">
        <v>1</v>
      </c>
      <c r="T42">
        <f t="shared" si="35"/>
        <v>3.7182610034942627</v>
      </c>
      <c r="U42" s="1">
        <v>34.424312591552734</v>
      </c>
      <c r="V42" s="1">
        <v>31.419004440307617</v>
      </c>
      <c r="W42" s="1">
        <v>34.415767669677734</v>
      </c>
      <c r="X42" s="1">
        <v>399.78616333007812</v>
      </c>
      <c r="Y42" s="1">
        <v>377.01071166992188</v>
      </c>
      <c r="Z42" s="1">
        <v>16.633955001831055</v>
      </c>
      <c r="AA42" s="1">
        <v>27.065752029418945</v>
      </c>
      <c r="AB42" s="1">
        <v>29.771533966064453</v>
      </c>
      <c r="AC42" s="1">
        <v>48.442417144775391</v>
      </c>
      <c r="AD42" s="1">
        <v>500.37210083007812</v>
      </c>
      <c r="AE42" s="1">
        <v>1727.9136962890625</v>
      </c>
      <c r="AF42" s="1">
        <v>1733.0020751953125</v>
      </c>
      <c r="AG42" s="1">
        <v>97.916259765625</v>
      </c>
      <c r="AH42" s="1">
        <v>8.1284894943237305</v>
      </c>
      <c r="AI42" s="1">
        <v>-0.53639233112335205</v>
      </c>
      <c r="AJ42" s="1">
        <v>1</v>
      </c>
      <c r="AK42" s="1">
        <v>-0.21956524252891541</v>
      </c>
      <c r="AL42" s="1">
        <v>2.737391471862793</v>
      </c>
      <c r="AM42" s="1">
        <v>1</v>
      </c>
      <c r="AN42" s="1">
        <v>0</v>
      </c>
      <c r="AO42" s="1">
        <v>0.18999999761581421</v>
      </c>
      <c r="AP42" s="1">
        <v>111115</v>
      </c>
      <c r="AQ42">
        <f t="shared" si="36"/>
        <v>1.2509302520751953</v>
      </c>
      <c r="AR42">
        <f t="shared" si="37"/>
        <v>1.3412469046636307E-2</v>
      </c>
      <c r="AS42">
        <f t="shared" si="38"/>
        <v>304.56900444030759</v>
      </c>
      <c r="AT42">
        <f t="shared" si="39"/>
        <v>307.57431259155271</v>
      </c>
      <c r="AU42">
        <f t="shared" si="40"/>
        <v>328.30359817525459</v>
      </c>
      <c r="AV42">
        <f t="shared" si="41"/>
        <v>-2.0982519006097284</v>
      </c>
      <c r="AW42">
        <f t="shared" si="42"/>
        <v>4.6202858760497554</v>
      </c>
      <c r="AX42">
        <f t="shared" si="43"/>
        <v>47.186094394424345</v>
      </c>
      <c r="AY42">
        <f t="shared" si="44"/>
        <v>20.120342365005399</v>
      </c>
      <c r="AZ42">
        <f t="shared" si="45"/>
        <v>32.921658515930176</v>
      </c>
      <c r="BA42">
        <f t="shared" si="46"/>
        <v>5.0299108494801468</v>
      </c>
      <c r="BB42">
        <f t="shared" si="47"/>
        <v>0.64186376734773554</v>
      </c>
      <c r="BC42">
        <f t="shared" si="48"/>
        <v>2.6501772064645777</v>
      </c>
      <c r="BD42">
        <f t="shared" si="49"/>
        <v>2.3797336430155691</v>
      </c>
      <c r="BE42">
        <f t="shared" si="50"/>
        <v>0.4113729946635773</v>
      </c>
      <c r="BF42">
        <f t="shared" si="51"/>
        <v>30.242859930864217</v>
      </c>
      <c r="BG42">
        <f t="shared" si="52"/>
        <v>0.81924604344142404</v>
      </c>
      <c r="BH42">
        <f t="shared" si="53"/>
        <v>63.360091503523044</v>
      </c>
      <c r="BI42">
        <f t="shared" si="54"/>
        <v>368.50251203004785</v>
      </c>
      <c r="BJ42">
        <f t="shared" si="55"/>
        <v>4.0292027175716678E-2</v>
      </c>
    </row>
    <row r="43" spans="1:62">
      <c r="A43" s="1">
        <v>35</v>
      </c>
      <c r="B43" s="1" t="s">
        <v>117</v>
      </c>
      <c r="C43" s="2">
        <v>41541</v>
      </c>
      <c r="D43" s="1" t="s">
        <v>74</v>
      </c>
      <c r="E43" s="1">
        <v>0</v>
      </c>
      <c r="F43" s="1" t="s">
        <v>87</v>
      </c>
      <c r="G43" s="1" t="s">
        <v>112</v>
      </c>
      <c r="H43" s="1">
        <v>0</v>
      </c>
      <c r="I43" s="1">
        <v>4598.5</v>
      </c>
      <c r="J43" s="1">
        <v>0</v>
      </c>
      <c r="K43">
        <f t="shared" si="28"/>
        <v>21.378097330679253</v>
      </c>
      <c r="L43">
        <f t="shared" si="29"/>
        <v>0.7753772478668931</v>
      </c>
      <c r="M43">
        <f t="shared" si="30"/>
        <v>307.44503688055289</v>
      </c>
      <c r="N43">
        <f t="shared" si="31"/>
        <v>11.897737432637847</v>
      </c>
      <c r="O43">
        <f t="shared" si="32"/>
        <v>1.8102577809227465</v>
      </c>
      <c r="P43">
        <f t="shared" si="33"/>
        <v>31.720634460449219</v>
      </c>
      <c r="Q43" s="1">
        <v>5.5</v>
      </c>
      <c r="R43">
        <f t="shared" si="34"/>
        <v>1.5297826379537582</v>
      </c>
      <c r="S43" s="1">
        <v>1</v>
      </c>
      <c r="T43">
        <f t="shared" si="35"/>
        <v>3.0595652759075165</v>
      </c>
      <c r="U43" s="1">
        <v>34.734317779541016</v>
      </c>
      <c r="V43" s="1">
        <v>31.720634460449219</v>
      </c>
      <c r="W43" s="1">
        <v>34.721176147460938</v>
      </c>
      <c r="X43" s="1">
        <v>399.62493896484375</v>
      </c>
      <c r="Y43" s="1">
        <v>371.27114868164062</v>
      </c>
      <c r="Z43" s="1">
        <v>16.821432113647461</v>
      </c>
      <c r="AA43" s="1">
        <v>29.513229370117188</v>
      </c>
      <c r="AB43" s="1">
        <v>29.593223571777344</v>
      </c>
      <c r="AC43" s="1">
        <v>51.921356201171875</v>
      </c>
      <c r="AD43" s="1">
        <v>500.37265014648438</v>
      </c>
      <c r="AE43" s="1">
        <v>1800.0645751953125</v>
      </c>
      <c r="AF43" s="1">
        <v>1831.8133544921875</v>
      </c>
      <c r="AG43" s="1">
        <v>97.916709899902344</v>
      </c>
      <c r="AH43" s="1">
        <v>8.1284894943237305</v>
      </c>
      <c r="AI43" s="1">
        <v>-0.53639233112335205</v>
      </c>
      <c r="AJ43" s="1">
        <v>0.66666668653488159</v>
      </c>
      <c r="AK43" s="1">
        <v>-0.21956524252891541</v>
      </c>
      <c r="AL43" s="1">
        <v>2.737391471862793</v>
      </c>
      <c r="AM43" s="1">
        <v>1</v>
      </c>
      <c r="AN43" s="1">
        <v>0</v>
      </c>
      <c r="AO43" s="1">
        <v>0.18999999761581421</v>
      </c>
      <c r="AP43" s="1">
        <v>111115</v>
      </c>
      <c r="AQ43">
        <f t="shared" si="36"/>
        <v>0.90976845481178981</v>
      </c>
      <c r="AR43">
        <f t="shared" si="37"/>
        <v>1.1897737432637846E-2</v>
      </c>
      <c r="AS43">
        <f t="shared" si="38"/>
        <v>304.8706344604492</v>
      </c>
      <c r="AT43">
        <f t="shared" si="39"/>
        <v>307.88431777954099</v>
      </c>
      <c r="AU43">
        <f t="shared" si="40"/>
        <v>342.01226499542099</v>
      </c>
      <c r="AV43">
        <f t="shared" si="41"/>
        <v>-1.5998095697123553</v>
      </c>
      <c r="AW43">
        <f t="shared" si="42"/>
        <v>4.7000960993657888</v>
      </c>
      <c r="AX43">
        <f t="shared" si="43"/>
        <v>48.000960246423439</v>
      </c>
      <c r="AY43">
        <f t="shared" si="44"/>
        <v>18.487730876306252</v>
      </c>
      <c r="AZ43">
        <f t="shared" si="45"/>
        <v>33.227476119995117</v>
      </c>
      <c r="BA43">
        <f t="shared" si="46"/>
        <v>5.1170404627638257</v>
      </c>
      <c r="BB43">
        <f t="shared" si="47"/>
        <v>0.61860569971917334</v>
      </c>
      <c r="BC43">
        <f t="shared" si="48"/>
        <v>2.8898383184430423</v>
      </c>
      <c r="BD43">
        <f t="shared" si="49"/>
        <v>2.2272021443207835</v>
      </c>
      <c r="BE43">
        <f t="shared" si="50"/>
        <v>0.39820208527564371</v>
      </c>
      <c r="BF43">
        <f t="shared" si="51"/>
        <v>30.104006486397875</v>
      </c>
      <c r="BG43">
        <f t="shared" si="52"/>
        <v>0.82808760651688118</v>
      </c>
      <c r="BH43">
        <f t="shared" si="53"/>
        <v>68.033035278686199</v>
      </c>
      <c r="BI43">
        <f t="shared" si="54"/>
        <v>361.83829505904339</v>
      </c>
      <c r="BJ43">
        <f t="shared" si="55"/>
        <v>4.0195216198770853E-2</v>
      </c>
    </row>
    <row r="44" spans="1:62">
      <c r="A44" s="1">
        <v>36</v>
      </c>
      <c r="B44" s="1" t="s">
        <v>118</v>
      </c>
      <c r="C44" s="2">
        <v>41541</v>
      </c>
      <c r="D44" s="1" t="s">
        <v>74</v>
      </c>
      <c r="E44" s="1">
        <v>0</v>
      </c>
      <c r="F44" s="1" t="s">
        <v>75</v>
      </c>
      <c r="G44" s="1" t="s">
        <v>112</v>
      </c>
      <c r="H44" s="1">
        <v>0</v>
      </c>
      <c r="I44" s="1">
        <v>4712.5</v>
      </c>
      <c r="J44" s="1">
        <v>0</v>
      </c>
      <c r="K44">
        <f t="shared" si="28"/>
        <v>17.340860111158491</v>
      </c>
      <c r="L44">
        <f t="shared" si="29"/>
        <v>0.27372398083291022</v>
      </c>
      <c r="M44">
        <f t="shared" si="30"/>
        <v>255.93440726595352</v>
      </c>
      <c r="N44">
        <f t="shared" si="31"/>
        <v>6.5028753458673298</v>
      </c>
      <c r="O44">
        <f t="shared" si="32"/>
        <v>2.441988528890835</v>
      </c>
      <c r="P44">
        <f t="shared" si="33"/>
        <v>32.055824279785156</v>
      </c>
      <c r="Q44" s="1">
        <v>5.5</v>
      </c>
      <c r="R44">
        <f t="shared" si="34"/>
        <v>1.5297826379537582</v>
      </c>
      <c r="S44" s="1">
        <v>1</v>
      </c>
      <c r="T44">
        <f t="shared" si="35"/>
        <v>3.0595652759075165</v>
      </c>
      <c r="U44" s="1">
        <v>35.0762939453125</v>
      </c>
      <c r="V44" s="1">
        <v>32.055824279785156</v>
      </c>
      <c r="W44" s="1">
        <v>35.035476684570312</v>
      </c>
      <c r="X44" s="1">
        <v>399.79702758789062</v>
      </c>
      <c r="Y44" s="1">
        <v>378.0338134765625</v>
      </c>
      <c r="Z44" s="1">
        <v>17.004716873168945</v>
      </c>
      <c r="AA44" s="1">
        <v>23.981250762939453</v>
      </c>
      <c r="AB44" s="1">
        <v>29.35456657409668</v>
      </c>
      <c r="AC44" s="1">
        <v>41.397880554199219</v>
      </c>
      <c r="AD44" s="1">
        <v>500.36459350585938</v>
      </c>
      <c r="AE44" s="1">
        <v>1705.9761962890625</v>
      </c>
      <c r="AF44" s="1">
        <v>1815.552734375</v>
      </c>
      <c r="AG44" s="1">
        <v>97.918296813964844</v>
      </c>
      <c r="AH44" s="1">
        <v>8.1284894943237305</v>
      </c>
      <c r="AI44" s="1">
        <v>-0.53639233112335205</v>
      </c>
      <c r="AJ44" s="1">
        <v>1</v>
      </c>
      <c r="AK44" s="1">
        <v>-0.21956524252891541</v>
      </c>
      <c r="AL44" s="1">
        <v>2.737391471862793</v>
      </c>
      <c r="AM44" s="1">
        <v>1</v>
      </c>
      <c r="AN44" s="1">
        <v>0</v>
      </c>
      <c r="AO44" s="1">
        <v>0.18999999761581421</v>
      </c>
      <c r="AP44" s="1">
        <v>111115</v>
      </c>
      <c r="AQ44">
        <f t="shared" si="36"/>
        <v>0.90975380637428971</v>
      </c>
      <c r="AR44">
        <f t="shared" si="37"/>
        <v>6.5028753458673295E-3</v>
      </c>
      <c r="AS44">
        <f t="shared" si="38"/>
        <v>305.20582427978513</v>
      </c>
      <c r="AT44">
        <f t="shared" si="39"/>
        <v>308.22629394531248</v>
      </c>
      <c r="AU44">
        <f t="shared" si="40"/>
        <v>324.13547322755767</v>
      </c>
      <c r="AV44">
        <f t="shared" si="41"/>
        <v>0.82431897031330237</v>
      </c>
      <c r="AW44">
        <f t="shared" si="42"/>
        <v>4.7901917590664613</v>
      </c>
      <c r="AX44">
        <f t="shared" si="43"/>
        <v>48.92029288629638</v>
      </c>
      <c r="AY44">
        <f t="shared" si="44"/>
        <v>24.939042123356927</v>
      </c>
      <c r="AZ44">
        <f t="shared" si="45"/>
        <v>33.566059112548828</v>
      </c>
      <c r="BA44">
        <f t="shared" si="46"/>
        <v>5.215034005184024</v>
      </c>
      <c r="BB44">
        <f t="shared" si="47"/>
        <v>0.25124623830531351</v>
      </c>
      <c r="BC44">
        <f t="shared" si="48"/>
        <v>2.3482032301756264</v>
      </c>
      <c r="BD44">
        <f t="shared" si="49"/>
        <v>2.8668307750083977</v>
      </c>
      <c r="BE44">
        <f t="shared" si="50"/>
        <v>0.15890468979068323</v>
      </c>
      <c r="BF44">
        <f t="shared" si="51"/>
        <v>25.060661255573798</v>
      </c>
      <c r="BG44">
        <f t="shared" si="52"/>
        <v>0.67701459007666531</v>
      </c>
      <c r="BH44">
        <f t="shared" si="53"/>
        <v>51.437220786239223</v>
      </c>
      <c r="BI44">
        <f t="shared" si="54"/>
        <v>370.38234699718817</v>
      </c>
      <c r="BJ44">
        <f t="shared" si="55"/>
        <v>2.4082293807801795E-2</v>
      </c>
    </row>
    <row r="45" spans="1:62">
      <c r="A45" s="1">
        <v>37</v>
      </c>
      <c r="B45" s="1" t="s">
        <v>119</v>
      </c>
      <c r="C45" s="2">
        <v>41541</v>
      </c>
      <c r="D45" s="1" t="s">
        <v>74</v>
      </c>
      <c r="E45" s="1">
        <v>0</v>
      </c>
      <c r="F45" s="1" t="s">
        <v>78</v>
      </c>
      <c r="G45" s="1" t="s">
        <v>112</v>
      </c>
      <c r="H45" s="1">
        <v>0</v>
      </c>
      <c r="I45" s="1">
        <v>4803</v>
      </c>
      <c r="J45" s="1">
        <v>0</v>
      </c>
      <c r="K45">
        <f t="shared" si="28"/>
        <v>-1.6455255945529534</v>
      </c>
      <c r="L45">
        <f t="shared" si="29"/>
        <v>3.531903387108503E-2</v>
      </c>
      <c r="M45">
        <f t="shared" si="30"/>
        <v>451.92358584718892</v>
      </c>
      <c r="N45">
        <f t="shared" si="31"/>
        <v>1.2486527009232573</v>
      </c>
      <c r="O45">
        <f t="shared" si="32"/>
        <v>3.3790526500195499</v>
      </c>
      <c r="P45">
        <f t="shared" si="33"/>
        <v>33.525707244873047</v>
      </c>
      <c r="Q45" s="1">
        <v>6</v>
      </c>
      <c r="R45">
        <f t="shared" si="34"/>
        <v>1.4200000166893005</v>
      </c>
      <c r="S45" s="1">
        <v>1</v>
      </c>
      <c r="T45">
        <f t="shared" si="35"/>
        <v>2.8400000333786011</v>
      </c>
      <c r="U45" s="1">
        <v>35.306396484375</v>
      </c>
      <c r="V45" s="1">
        <v>33.525707244873047</v>
      </c>
      <c r="W45" s="1">
        <v>35.288135528564453</v>
      </c>
      <c r="X45" s="1">
        <v>399.59140014648438</v>
      </c>
      <c r="Y45" s="1">
        <v>400.96420288085938</v>
      </c>
      <c r="Z45" s="1">
        <v>17.16057014465332</v>
      </c>
      <c r="AA45" s="1">
        <v>18.629936218261719</v>
      </c>
      <c r="AB45" s="1">
        <v>29.249141693115234</v>
      </c>
      <c r="AC45" s="1">
        <v>31.75358772277832</v>
      </c>
      <c r="AD45" s="1">
        <v>500.3751220703125</v>
      </c>
      <c r="AE45" s="1">
        <v>302.18246459960938</v>
      </c>
      <c r="AF45" s="1">
        <v>1679.599609375</v>
      </c>
      <c r="AG45" s="1">
        <v>97.918617248535156</v>
      </c>
      <c r="AH45" s="1">
        <v>8.1284894943237305</v>
      </c>
      <c r="AI45" s="1">
        <v>-0.53639233112335205</v>
      </c>
      <c r="AJ45" s="1">
        <v>0.3333333432674408</v>
      </c>
      <c r="AK45" s="1">
        <v>-0.21956524252891541</v>
      </c>
      <c r="AL45" s="1">
        <v>2.737391471862793</v>
      </c>
      <c r="AM45" s="1">
        <v>1</v>
      </c>
      <c r="AN45" s="1">
        <v>0</v>
      </c>
      <c r="AO45" s="1">
        <v>0.18999999761581421</v>
      </c>
      <c r="AP45" s="1">
        <v>111115</v>
      </c>
      <c r="AQ45">
        <f t="shared" si="36"/>
        <v>0.83395853678385401</v>
      </c>
      <c r="AR45">
        <f t="shared" si="37"/>
        <v>1.2486527009232572E-3</v>
      </c>
      <c r="AS45">
        <f t="shared" si="38"/>
        <v>306.67570724487302</v>
      </c>
      <c r="AT45">
        <f t="shared" si="39"/>
        <v>308.45639648437498</v>
      </c>
      <c r="AU45">
        <f t="shared" si="40"/>
        <v>57.414667553466643</v>
      </c>
      <c r="AV45">
        <f t="shared" si="41"/>
        <v>0.28887363716871262</v>
      </c>
      <c r="AW45">
        <f t="shared" si="42"/>
        <v>5.2032702439401417</v>
      </c>
      <c r="AX45">
        <f t="shared" si="43"/>
        <v>53.13872264692322</v>
      </c>
      <c r="AY45">
        <f t="shared" si="44"/>
        <v>34.508786428661502</v>
      </c>
      <c r="AZ45">
        <f t="shared" si="45"/>
        <v>34.416051864624023</v>
      </c>
      <c r="BA45">
        <f t="shared" si="46"/>
        <v>5.4682660239792806</v>
      </c>
      <c r="BB45">
        <f t="shared" si="47"/>
        <v>3.4885191878453563E-2</v>
      </c>
      <c r="BC45">
        <f t="shared" si="48"/>
        <v>1.8242175939205918</v>
      </c>
      <c r="BD45">
        <f t="shared" si="49"/>
        <v>3.6440484300586888</v>
      </c>
      <c r="BE45">
        <f t="shared" si="50"/>
        <v>2.1841812229133648E-2</v>
      </c>
      <c r="BF45">
        <f t="shared" si="51"/>
        <v>44.251732628156411</v>
      </c>
      <c r="BG45">
        <f t="shared" si="52"/>
        <v>1.1270921009910488</v>
      </c>
      <c r="BH45">
        <f t="shared" si="53"/>
        <v>33.469354810366333</v>
      </c>
      <c r="BI45">
        <f t="shared" si="54"/>
        <v>401.74640693949937</v>
      </c>
      <c r="BJ45">
        <f t="shared" si="55"/>
        <v>-1.37088170602919E-3</v>
      </c>
    </row>
    <row r="46" spans="1:62">
      <c r="A46" s="1">
        <v>38</v>
      </c>
      <c r="B46" s="1" t="s">
        <v>120</v>
      </c>
      <c r="C46" s="2">
        <v>41541</v>
      </c>
      <c r="D46" s="1" t="s">
        <v>74</v>
      </c>
      <c r="E46" s="1">
        <v>0</v>
      </c>
      <c r="F46" s="1" t="s">
        <v>84</v>
      </c>
      <c r="G46" s="1" t="s">
        <v>112</v>
      </c>
      <c r="H46" s="1">
        <v>0</v>
      </c>
      <c r="I46" s="1">
        <v>6354</v>
      </c>
      <c r="J46" s="1">
        <v>0</v>
      </c>
      <c r="K46">
        <f t="shared" si="28"/>
        <v>13.232793632005782</v>
      </c>
      <c r="L46">
        <f t="shared" si="29"/>
        <v>0.35809891779204983</v>
      </c>
      <c r="M46">
        <f t="shared" si="30"/>
        <v>308.41970474521531</v>
      </c>
      <c r="N46">
        <f t="shared" si="31"/>
        <v>7.1106214922630562</v>
      </c>
      <c r="O46">
        <f t="shared" si="32"/>
        <v>2.0625029153218883</v>
      </c>
      <c r="P46">
        <f t="shared" si="33"/>
        <v>31.840869903564453</v>
      </c>
      <c r="Q46" s="1">
        <v>4.5</v>
      </c>
      <c r="R46">
        <f t="shared" si="34"/>
        <v>1.7493478804826736</v>
      </c>
      <c r="S46" s="1">
        <v>1</v>
      </c>
      <c r="T46">
        <f t="shared" si="35"/>
        <v>3.4986957609653473</v>
      </c>
      <c r="U46" s="1">
        <v>34.0869140625</v>
      </c>
      <c r="V46" s="1">
        <v>31.840869903564453</v>
      </c>
      <c r="W46" s="1">
        <v>34.005126953125</v>
      </c>
      <c r="X46" s="1">
        <v>399.063720703125</v>
      </c>
      <c r="Y46" s="1">
        <v>384.70132446289062</v>
      </c>
      <c r="Z46" s="1">
        <v>21.041444778442383</v>
      </c>
      <c r="AA46" s="1">
        <v>27.26262092590332</v>
      </c>
      <c r="AB46" s="1">
        <v>38.378334045410156</v>
      </c>
      <c r="AC46" s="1">
        <v>49.725387573242188</v>
      </c>
      <c r="AD46" s="1">
        <v>500.31460571289062</v>
      </c>
      <c r="AE46" s="1">
        <v>1753.7421875</v>
      </c>
      <c r="AF46" s="1">
        <v>1888.501220703125</v>
      </c>
      <c r="AG46" s="1">
        <v>97.9267578125</v>
      </c>
      <c r="AH46" s="1">
        <v>14.15510082244873</v>
      </c>
      <c r="AI46" s="1">
        <v>-0.69743740558624268</v>
      </c>
      <c r="AJ46" s="1">
        <v>1</v>
      </c>
      <c r="AK46" s="1">
        <v>-0.21956524252891541</v>
      </c>
      <c r="AL46" s="1">
        <v>2.737391471862793</v>
      </c>
      <c r="AM46" s="1">
        <v>1</v>
      </c>
      <c r="AN46" s="1">
        <v>0</v>
      </c>
      <c r="AO46" s="1">
        <v>0.18999999761581421</v>
      </c>
      <c r="AP46" s="1">
        <v>111115</v>
      </c>
      <c r="AQ46">
        <f t="shared" si="36"/>
        <v>1.1118102349175345</v>
      </c>
      <c r="AR46">
        <f t="shared" si="37"/>
        <v>7.110621492263056E-3</v>
      </c>
      <c r="AS46">
        <f t="shared" si="38"/>
        <v>304.99086990356443</v>
      </c>
      <c r="AT46">
        <f t="shared" si="39"/>
        <v>307.23691406249998</v>
      </c>
      <c r="AU46">
        <f t="shared" si="40"/>
        <v>333.2110114437528</v>
      </c>
      <c r="AV46">
        <f t="shared" si="41"/>
        <v>0.4640202901671559</v>
      </c>
      <c r="AW46">
        <f t="shared" si="42"/>
        <v>4.7322429920668174</v>
      </c>
      <c r="AX46">
        <f t="shared" si="43"/>
        <v>48.324309900340268</v>
      </c>
      <c r="AY46">
        <f t="shared" si="44"/>
        <v>21.061688974436947</v>
      </c>
      <c r="AZ46">
        <f t="shared" si="45"/>
        <v>32.963891983032227</v>
      </c>
      <c r="BA46">
        <f t="shared" si="46"/>
        <v>5.0418661010394192</v>
      </c>
      <c r="BB46">
        <f t="shared" si="47"/>
        <v>0.32484984813580547</v>
      </c>
      <c r="BC46">
        <f t="shared" si="48"/>
        <v>2.6697400767449291</v>
      </c>
      <c r="BD46">
        <f t="shared" si="49"/>
        <v>2.3721260242944902</v>
      </c>
      <c r="BE46">
        <f t="shared" si="50"/>
        <v>0.20577767401393968</v>
      </c>
      <c r="BF46">
        <f t="shared" si="51"/>
        <v>30.202541731187456</v>
      </c>
      <c r="BG46">
        <f t="shared" si="52"/>
        <v>0.8017120948980937</v>
      </c>
      <c r="BH46">
        <f t="shared" si="53"/>
        <v>58.909739753427182</v>
      </c>
      <c r="BI46">
        <f t="shared" si="54"/>
        <v>379.59534422805058</v>
      </c>
      <c r="BJ46">
        <f t="shared" si="55"/>
        <v>2.053609036374119E-2</v>
      </c>
    </row>
    <row r="47" spans="1:62">
      <c r="A47" s="1">
        <v>39</v>
      </c>
      <c r="B47" s="1" t="s">
        <v>121</v>
      </c>
      <c r="C47" s="2">
        <v>41541</v>
      </c>
      <c r="D47" s="1" t="s">
        <v>74</v>
      </c>
      <c r="E47" s="1">
        <v>0</v>
      </c>
      <c r="F47" s="1" t="s">
        <v>87</v>
      </c>
      <c r="G47" s="1" t="s">
        <v>112</v>
      </c>
      <c r="H47" s="1">
        <v>0</v>
      </c>
      <c r="I47" s="1">
        <v>6460.5</v>
      </c>
      <c r="J47" s="1">
        <v>0</v>
      </c>
      <c r="K47">
        <f t="shared" si="28"/>
        <v>20.007101410839184</v>
      </c>
      <c r="L47">
        <f t="shared" si="29"/>
        <v>0.51863156156808166</v>
      </c>
      <c r="M47">
        <f t="shared" si="30"/>
        <v>292.0942908992734</v>
      </c>
      <c r="N47">
        <f t="shared" si="31"/>
        <v>8.8706609374237022</v>
      </c>
      <c r="O47">
        <f t="shared" si="32"/>
        <v>1.879909470069947</v>
      </c>
      <c r="P47">
        <f t="shared" si="33"/>
        <v>32.399261474609375</v>
      </c>
      <c r="Q47" s="1">
        <v>5.5</v>
      </c>
      <c r="R47">
        <f t="shared" si="34"/>
        <v>1.5297826379537582</v>
      </c>
      <c r="S47" s="1">
        <v>1</v>
      </c>
      <c r="T47">
        <f t="shared" si="35"/>
        <v>3.0595652759075165</v>
      </c>
      <c r="U47" s="1">
        <v>34.340744018554688</v>
      </c>
      <c r="V47" s="1">
        <v>32.399261474609375</v>
      </c>
      <c r="W47" s="1">
        <v>34.246089935302734</v>
      </c>
      <c r="X47" s="1">
        <v>398.83541870117188</v>
      </c>
      <c r="Y47" s="1">
        <v>373.20037841796875</v>
      </c>
      <c r="Z47" s="1">
        <v>21.225276947021484</v>
      </c>
      <c r="AA47" s="1">
        <v>30.67835807800293</v>
      </c>
      <c r="AB47" s="1">
        <v>38.169166564941406</v>
      </c>
      <c r="AC47" s="1">
        <v>55.168529510498047</v>
      </c>
      <c r="AD47" s="1">
        <v>500.28005981445312</v>
      </c>
      <c r="AE47" s="1">
        <v>1725.8643798828125</v>
      </c>
      <c r="AF47" s="1">
        <v>1730.6900634765625</v>
      </c>
      <c r="AG47" s="1">
        <v>97.924095153808594</v>
      </c>
      <c r="AH47" s="1">
        <v>14.15510082244873</v>
      </c>
      <c r="AI47" s="1">
        <v>-0.69743740558624268</v>
      </c>
      <c r="AJ47" s="1">
        <v>1</v>
      </c>
      <c r="AK47" s="1">
        <v>-0.21956524252891541</v>
      </c>
      <c r="AL47" s="1">
        <v>2.737391471862793</v>
      </c>
      <c r="AM47" s="1">
        <v>1</v>
      </c>
      <c r="AN47" s="1">
        <v>0</v>
      </c>
      <c r="AO47" s="1">
        <v>0.18999999761581421</v>
      </c>
      <c r="AP47" s="1">
        <v>111115</v>
      </c>
      <c r="AQ47">
        <f t="shared" si="36"/>
        <v>0.90960010875355102</v>
      </c>
      <c r="AR47">
        <f t="shared" si="37"/>
        <v>8.8706609374237019E-3</v>
      </c>
      <c r="AS47">
        <f t="shared" si="38"/>
        <v>305.54926147460935</v>
      </c>
      <c r="AT47">
        <f t="shared" si="39"/>
        <v>307.49074401855466</v>
      </c>
      <c r="AU47">
        <f t="shared" si="40"/>
        <v>327.91422806295304</v>
      </c>
      <c r="AV47">
        <f t="shared" si="41"/>
        <v>-0.43099834302661372</v>
      </c>
      <c r="AW47">
        <f t="shared" si="42"/>
        <v>4.8840599256629185</v>
      </c>
      <c r="AX47">
        <f t="shared" si="43"/>
        <v>49.875977081958887</v>
      </c>
      <c r="AY47">
        <f t="shared" si="44"/>
        <v>19.197619003955957</v>
      </c>
      <c r="AZ47">
        <f t="shared" si="45"/>
        <v>33.370002746582031</v>
      </c>
      <c r="BA47">
        <f t="shared" si="46"/>
        <v>5.1580938762726758</v>
      </c>
      <c r="BB47">
        <f t="shared" si="47"/>
        <v>0.44345998524856589</v>
      </c>
      <c r="BC47">
        <f t="shared" si="48"/>
        <v>3.0041504555929714</v>
      </c>
      <c r="BD47">
        <f t="shared" si="49"/>
        <v>2.1539434206797043</v>
      </c>
      <c r="BE47">
        <f t="shared" si="50"/>
        <v>0.28306017255537835</v>
      </c>
      <c r="BF47">
        <f t="shared" si="51"/>
        <v>28.603069135904697</v>
      </c>
      <c r="BG47">
        <f t="shared" si="52"/>
        <v>0.78267415520179362</v>
      </c>
      <c r="BH47">
        <f t="shared" si="53"/>
        <v>65.706988870393076</v>
      </c>
      <c r="BI47">
        <f t="shared" si="54"/>
        <v>364.37246187789054</v>
      </c>
      <c r="BJ47">
        <f t="shared" si="55"/>
        <v>3.6078642797418382E-2</v>
      </c>
    </row>
    <row r="48" spans="1:62">
      <c r="A48" s="1">
        <v>40</v>
      </c>
      <c r="B48" s="1" t="s">
        <v>122</v>
      </c>
      <c r="C48" s="2">
        <v>41541</v>
      </c>
      <c r="D48" s="1" t="s">
        <v>74</v>
      </c>
      <c r="E48" s="1">
        <v>0</v>
      </c>
      <c r="F48" s="1" t="s">
        <v>75</v>
      </c>
      <c r="G48" s="1" t="s">
        <v>112</v>
      </c>
      <c r="H48" s="1">
        <v>0</v>
      </c>
      <c r="I48" s="1">
        <v>6636.5</v>
      </c>
      <c r="J48" s="1">
        <v>0</v>
      </c>
      <c r="K48">
        <f t="shared" si="28"/>
        <v>8.0191604286931071</v>
      </c>
      <c r="L48">
        <f t="shared" si="29"/>
        <v>0.20239284996861018</v>
      </c>
      <c r="M48">
        <f t="shared" si="30"/>
        <v>304.71117772519744</v>
      </c>
      <c r="N48">
        <f t="shared" si="31"/>
        <v>5.4819778890017448</v>
      </c>
      <c r="O48">
        <f t="shared" si="32"/>
        <v>2.7112842774510142</v>
      </c>
      <c r="P48">
        <f t="shared" si="33"/>
        <v>34.157798767089844</v>
      </c>
      <c r="Q48" s="1">
        <v>5.5</v>
      </c>
      <c r="R48">
        <f t="shared" si="34"/>
        <v>1.5297826379537582</v>
      </c>
      <c r="S48" s="1">
        <v>1</v>
      </c>
      <c r="T48">
        <f t="shared" si="35"/>
        <v>3.0595652759075165</v>
      </c>
      <c r="U48" s="1">
        <v>34.763660430908203</v>
      </c>
      <c r="V48" s="1">
        <v>34.157798767089844</v>
      </c>
      <c r="W48" s="1">
        <v>34.689373016357422</v>
      </c>
      <c r="X48" s="1">
        <v>398.697509765625</v>
      </c>
      <c r="Y48" s="1">
        <v>387.54672241210938</v>
      </c>
      <c r="Z48" s="1">
        <v>21.496049880981445</v>
      </c>
      <c r="AA48" s="1">
        <v>27.357437133789062</v>
      </c>
      <c r="AB48" s="1">
        <v>37.7581787109375</v>
      </c>
      <c r="AC48" s="1">
        <v>48.053810119628906</v>
      </c>
      <c r="AD48" s="1">
        <v>500.32571411132812</v>
      </c>
      <c r="AE48" s="1">
        <v>443.484375</v>
      </c>
      <c r="AF48" s="1">
        <v>1531.58544921875</v>
      </c>
      <c r="AG48" s="1">
        <v>97.923484802246094</v>
      </c>
      <c r="AH48" s="1">
        <v>14.15510082244873</v>
      </c>
      <c r="AI48" s="1">
        <v>-0.69743740558624268</v>
      </c>
      <c r="AJ48" s="1">
        <v>0.66666668653488159</v>
      </c>
      <c r="AK48" s="1">
        <v>-0.21956524252891541</v>
      </c>
      <c r="AL48" s="1">
        <v>2.737391471862793</v>
      </c>
      <c r="AM48" s="1">
        <v>1</v>
      </c>
      <c r="AN48" s="1">
        <v>0</v>
      </c>
      <c r="AO48" s="1">
        <v>0.18999999761581421</v>
      </c>
      <c r="AP48" s="1">
        <v>111115</v>
      </c>
      <c r="AQ48">
        <f t="shared" si="36"/>
        <v>0.90968311656605116</v>
      </c>
      <c r="AR48">
        <f t="shared" si="37"/>
        <v>5.4819778890017445E-3</v>
      </c>
      <c r="AS48">
        <f t="shared" si="38"/>
        <v>307.30779876708982</v>
      </c>
      <c r="AT48">
        <f t="shared" si="39"/>
        <v>307.91366043090818</v>
      </c>
      <c r="AU48">
        <f t="shared" si="40"/>
        <v>84.262030192650855</v>
      </c>
      <c r="AV48">
        <f t="shared" si="41"/>
        <v>-1.644712932611579</v>
      </c>
      <c r="AW48">
        <f t="shared" si="42"/>
        <v>5.3902198568500106</v>
      </c>
      <c r="AX48">
        <f t="shared" si="43"/>
        <v>55.045220947103935</v>
      </c>
      <c r="AY48">
        <f t="shared" si="44"/>
        <v>27.687783813314873</v>
      </c>
      <c r="AZ48">
        <f t="shared" si="45"/>
        <v>34.460729598999023</v>
      </c>
      <c r="BA48">
        <f t="shared" si="46"/>
        <v>5.481867205944206</v>
      </c>
      <c r="BB48">
        <f t="shared" si="47"/>
        <v>0.1898350965770291</v>
      </c>
      <c r="BC48">
        <f t="shared" si="48"/>
        <v>2.6789355793989964</v>
      </c>
      <c r="BD48">
        <f t="shared" si="49"/>
        <v>2.8029316265452096</v>
      </c>
      <c r="BE48">
        <f t="shared" si="50"/>
        <v>0.11971469152758139</v>
      </c>
      <c r="BF48">
        <f t="shared" si="51"/>
        <v>29.838380381047884</v>
      </c>
      <c r="BG48">
        <f t="shared" si="52"/>
        <v>0.78625662430754273</v>
      </c>
      <c r="BH48">
        <f t="shared" si="53"/>
        <v>50.793497841293153</v>
      </c>
      <c r="BI48">
        <f t="shared" si="54"/>
        <v>384.00835483290336</v>
      </c>
      <c r="BJ48">
        <f t="shared" si="55"/>
        <v>1.0607092340505138E-2</v>
      </c>
    </row>
    <row r="49" spans="1:62">
      <c r="A49" s="1">
        <v>41</v>
      </c>
      <c r="B49" s="1" t="s">
        <v>123</v>
      </c>
      <c r="C49" s="2">
        <v>41541</v>
      </c>
      <c r="D49" s="1" t="s">
        <v>74</v>
      </c>
      <c r="E49" s="1">
        <v>0</v>
      </c>
      <c r="F49" s="1" t="s">
        <v>78</v>
      </c>
      <c r="G49" s="1" t="s">
        <v>112</v>
      </c>
      <c r="H49" s="1">
        <v>0</v>
      </c>
      <c r="I49" s="1">
        <v>6716</v>
      </c>
      <c r="J49" s="1">
        <v>0</v>
      </c>
      <c r="K49">
        <f t="shared" si="28"/>
        <v>2.234447761910606</v>
      </c>
      <c r="L49">
        <f t="shared" si="29"/>
        <v>2.0283973578116274E-2</v>
      </c>
      <c r="M49">
        <f t="shared" si="30"/>
        <v>203.18292661800101</v>
      </c>
      <c r="N49">
        <f t="shared" si="31"/>
        <v>0.67792640572330098</v>
      </c>
      <c r="O49">
        <f t="shared" si="32"/>
        <v>3.1676704837908791</v>
      </c>
      <c r="P49">
        <f t="shared" si="33"/>
        <v>34.0341796875</v>
      </c>
      <c r="Q49" s="1">
        <v>5.5</v>
      </c>
      <c r="R49">
        <f t="shared" si="34"/>
        <v>1.5297826379537582</v>
      </c>
      <c r="S49" s="1">
        <v>1</v>
      </c>
      <c r="T49">
        <f t="shared" si="35"/>
        <v>3.0595652759075165</v>
      </c>
      <c r="U49" s="1">
        <v>34.86846923828125</v>
      </c>
      <c r="V49" s="1">
        <v>34.0341796875</v>
      </c>
      <c r="W49" s="1">
        <v>34.844497680664062</v>
      </c>
      <c r="X49" s="1">
        <v>399.3154296875</v>
      </c>
      <c r="Y49" s="1">
        <v>396.56341552734375</v>
      </c>
      <c r="Z49" s="1">
        <v>21.590078353881836</v>
      </c>
      <c r="AA49" s="1">
        <v>22.318729400634766</v>
      </c>
      <c r="AB49" s="1">
        <v>37.703704833984375</v>
      </c>
      <c r="AC49" s="1">
        <v>38.976181030273438</v>
      </c>
      <c r="AD49" s="1">
        <v>500.29129028320312</v>
      </c>
      <c r="AE49" s="1">
        <v>1147.6573486328125</v>
      </c>
      <c r="AF49" s="1">
        <v>213.54049682617188</v>
      </c>
      <c r="AG49" s="1">
        <v>97.923797607421875</v>
      </c>
      <c r="AH49" s="1">
        <v>14.15510082244873</v>
      </c>
      <c r="AI49" s="1">
        <v>-0.69743740558624268</v>
      </c>
      <c r="AJ49" s="1">
        <v>1</v>
      </c>
      <c r="AK49" s="1">
        <v>-0.21956524252891541</v>
      </c>
      <c r="AL49" s="1">
        <v>2.737391471862793</v>
      </c>
      <c r="AM49" s="1">
        <v>1</v>
      </c>
      <c r="AN49" s="1">
        <v>0</v>
      </c>
      <c r="AO49" s="1">
        <v>0.18999999761581421</v>
      </c>
      <c r="AP49" s="1">
        <v>111115</v>
      </c>
      <c r="AQ49">
        <f t="shared" si="36"/>
        <v>0.90962052778764202</v>
      </c>
      <c r="AR49">
        <f t="shared" si="37"/>
        <v>6.7792640572330101E-4</v>
      </c>
      <c r="AS49">
        <f t="shared" si="38"/>
        <v>307.18417968749998</v>
      </c>
      <c r="AT49">
        <f t="shared" si="39"/>
        <v>308.01846923828123</v>
      </c>
      <c r="AU49">
        <f t="shared" si="40"/>
        <v>218.05489350400603</v>
      </c>
      <c r="AV49">
        <f t="shared" si="41"/>
        <v>2.1797426767185577</v>
      </c>
      <c r="AW49">
        <f t="shared" si="42"/>
        <v>5.353205224473454</v>
      </c>
      <c r="AX49">
        <f t="shared" si="43"/>
        <v>54.667050862697771</v>
      </c>
      <c r="AY49">
        <f t="shared" si="44"/>
        <v>32.348321462063005</v>
      </c>
      <c r="AZ49">
        <f t="shared" si="45"/>
        <v>34.451324462890625</v>
      </c>
      <c r="BA49">
        <f t="shared" si="46"/>
        <v>5.4790015716889009</v>
      </c>
      <c r="BB49">
        <f t="shared" si="47"/>
        <v>2.0150382758959643E-2</v>
      </c>
      <c r="BC49">
        <f t="shared" si="48"/>
        <v>2.1855347406825749</v>
      </c>
      <c r="BD49">
        <f t="shared" si="49"/>
        <v>3.293466831006326</v>
      </c>
      <c r="BE49">
        <f t="shared" si="50"/>
        <v>1.2605923775958443E-2</v>
      </c>
      <c r="BF49">
        <f t="shared" si="51"/>
        <v>19.896443783424779</v>
      </c>
      <c r="BG49">
        <f t="shared" si="52"/>
        <v>0.51235923098910063</v>
      </c>
      <c r="BH49">
        <f t="shared" si="53"/>
        <v>38.863035953526278</v>
      </c>
      <c r="BI49">
        <f t="shared" si="54"/>
        <v>395.57748968280214</v>
      </c>
      <c r="BJ49">
        <f t="shared" si="55"/>
        <v>2.1952064000668914E-3</v>
      </c>
    </row>
    <row r="50" spans="1:62">
      <c r="A50" s="1">
        <v>42</v>
      </c>
      <c r="B50" s="1" t="s">
        <v>124</v>
      </c>
      <c r="C50" s="2">
        <v>41541</v>
      </c>
      <c r="D50" s="1" t="s">
        <v>74</v>
      </c>
      <c r="E50" s="1">
        <v>0</v>
      </c>
      <c r="F50" s="1" t="s">
        <v>87</v>
      </c>
      <c r="G50" s="1" t="s">
        <v>104</v>
      </c>
      <c r="H50" s="1">
        <v>0</v>
      </c>
      <c r="I50" s="1">
        <v>6899</v>
      </c>
      <c r="J50" s="1">
        <v>0</v>
      </c>
      <c r="K50">
        <f t="shared" si="28"/>
        <v>8.4506557358861283</v>
      </c>
      <c r="L50">
        <f t="shared" si="29"/>
        <v>0.52701292821647072</v>
      </c>
      <c r="M50">
        <f t="shared" si="30"/>
        <v>347.57003001530904</v>
      </c>
      <c r="N50">
        <f t="shared" si="31"/>
        <v>13.346933631033897</v>
      </c>
      <c r="O50">
        <f t="shared" si="32"/>
        <v>2.6626703244831034</v>
      </c>
      <c r="P50">
        <f t="shared" si="33"/>
        <v>34.243267059326172</v>
      </c>
      <c r="Q50" s="1">
        <v>2.5</v>
      </c>
      <c r="R50">
        <f t="shared" si="34"/>
        <v>2.1884783655405045</v>
      </c>
      <c r="S50" s="1">
        <v>1</v>
      </c>
      <c r="T50">
        <f t="shared" si="35"/>
        <v>4.3769567310810089</v>
      </c>
      <c r="U50" s="1">
        <v>35.257720947265625</v>
      </c>
      <c r="V50" s="1">
        <v>34.243267059326172</v>
      </c>
      <c r="W50" s="1">
        <v>35.190345764160156</v>
      </c>
      <c r="X50" s="1">
        <v>399.24859619140625</v>
      </c>
      <c r="Y50" s="1">
        <v>392.40914916992188</v>
      </c>
      <c r="Z50" s="1">
        <v>21.635162353515625</v>
      </c>
      <c r="AA50" s="1">
        <v>28.11662483215332</v>
      </c>
      <c r="AB50" s="1">
        <v>36.976886749267578</v>
      </c>
      <c r="AC50" s="1">
        <v>48.054420471191406</v>
      </c>
      <c r="AD50" s="1">
        <v>500.3370361328125</v>
      </c>
      <c r="AE50" s="1">
        <v>1476.9571533203125</v>
      </c>
      <c r="AF50" s="1">
        <v>1763.4588623046875</v>
      </c>
      <c r="AG50" s="1">
        <v>97.923233032226562</v>
      </c>
      <c r="AH50" s="1">
        <v>14.15510082244873</v>
      </c>
      <c r="AI50" s="1">
        <v>-0.69743740558624268</v>
      </c>
      <c r="AJ50" s="1">
        <v>1</v>
      </c>
      <c r="AK50" s="1">
        <v>-0.21956524252891541</v>
      </c>
      <c r="AL50" s="1">
        <v>2.737391471862793</v>
      </c>
      <c r="AM50" s="1">
        <v>1</v>
      </c>
      <c r="AN50" s="1">
        <v>0</v>
      </c>
      <c r="AO50" s="1">
        <v>0.18999999761581421</v>
      </c>
      <c r="AP50" s="1">
        <v>111115</v>
      </c>
      <c r="AQ50">
        <f t="shared" si="36"/>
        <v>2.0013481445312498</v>
      </c>
      <c r="AR50">
        <f t="shared" si="37"/>
        <v>1.3346933631033897E-2</v>
      </c>
      <c r="AS50">
        <f t="shared" si="38"/>
        <v>307.39326705932615</v>
      </c>
      <c r="AT50">
        <f t="shared" si="39"/>
        <v>308.4077209472656</v>
      </c>
      <c r="AU50">
        <f t="shared" si="40"/>
        <v>280.62185560951912</v>
      </c>
      <c r="AV50">
        <f t="shared" si="41"/>
        <v>-2.361661571434118</v>
      </c>
      <c r="AW50">
        <f t="shared" si="42"/>
        <v>5.415941130001741</v>
      </c>
      <c r="AX50">
        <f t="shared" si="43"/>
        <v>55.30803020177401</v>
      </c>
      <c r="AY50">
        <f t="shared" si="44"/>
        <v>27.191405369620689</v>
      </c>
      <c r="AZ50">
        <f t="shared" si="45"/>
        <v>34.750494003295898</v>
      </c>
      <c r="BA50">
        <f t="shared" si="46"/>
        <v>5.5707958796164254</v>
      </c>
      <c r="BB50">
        <f t="shared" si="47"/>
        <v>0.47037664255333977</v>
      </c>
      <c r="BC50">
        <f t="shared" si="48"/>
        <v>2.7532708055186377</v>
      </c>
      <c r="BD50">
        <f t="shared" si="49"/>
        <v>2.8175250740977877</v>
      </c>
      <c r="BE50">
        <f t="shared" si="50"/>
        <v>0.29859824378318245</v>
      </c>
      <c r="BF50">
        <f t="shared" si="51"/>
        <v>34.035181044207086</v>
      </c>
      <c r="BG50">
        <f t="shared" si="52"/>
        <v>0.88573375710157942</v>
      </c>
      <c r="BH50">
        <f t="shared" si="53"/>
        <v>54.209852709205599</v>
      </c>
      <c r="BI50">
        <f t="shared" si="54"/>
        <v>389.80268400602506</v>
      </c>
      <c r="BJ50">
        <f t="shared" si="55"/>
        <v>1.175232551070658E-2</v>
      </c>
    </row>
    <row r="51" spans="1:62">
      <c r="A51" s="1">
        <v>43</v>
      </c>
      <c r="B51" s="1" t="s">
        <v>125</v>
      </c>
      <c r="C51" s="2">
        <v>41541</v>
      </c>
      <c r="D51" s="1" t="s">
        <v>74</v>
      </c>
      <c r="E51" s="1">
        <v>0</v>
      </c>
      <c r="F51" s="1" t="s">
        <v>75</v>
      </c>
      <c r="G51" s="1" t="s">
        <v>104</v>
      </c>
      <c r="H51" s="1">
        <v>0</v>
      </c>
      <c r="I51" s="1">
        <v>7027.5</v>
      </c>
      <c r="J51" s="1">
        <v>0</v>
      </c>
      <c r="K51">
        <f t="shared" si="28"/>
        <v>-2.4315277749712521</v>
      </c>
      <c r="L51">
        <f t="shared" si="29"/>
        <v>0.4414652755950485</v>
      </c>
      <c r="M51">
        <f t="shared" si="30"/>
        <v>385.94156287260495</v>
      </c>
      <c r="N51">
        <f t="shared" si="31"/>
        <v>13.610109288115307</v>
      </c>
      <c r="O51">
        <f t="shared" si="32"/>
        <v>3.1756653983838472</v>
      </c>
      <c r="P51">
        <f t="shared" si="33"/>
        <v>35.91455078125</v>
      </c>
      <c r="Q51" s="1">
        <v>2.5</v>
      </c>
      <c r="R51">
        <f t="shared" si="34"/>
        <v>2.1884783655405045</v>
      </c>
      <c r="S51" s="1">
        <v>1</v>
      </c>
      <c r="T51">
        <f t="shared" si="35"/>
        <v>4.3769567310810089</v>
      </c>
      <c r="U51" s="1">
        <v>35.672237396240234</v>
      </c>
      <c r="V51" s="1">
        <v>35.91455078125</v>
      </c>
      <c r="W51" s="1">
        <v>35.570365905761719</v>
      </c>
      <c r="X51" s="1">
        <v>398.84255981445312</v>
      </c>
      <c r="Y51" s="1">
        <v>397.35519409179688</v>
      </c>
      <c r="Z51" s="1">
        <v>21.628961563110352</v>
      </c>
      <c r="AA51" s="1">
        <v>28.237882614135742</v>
      </c>
      <c r="AB51" s="1">
        <v>36.130134582519531</v>
      </c>
      <c r="AC51" s="1">
        <v>47.170017242431641</v>
      </c>
      <c r="AD51" s="1">
        <v>500.30059814453125</v>
      </c>
      <c r="AE51" s="1">
        <v>849.2503662109375</v>
      </c>
      <c r="AF51" s="1">
        <v>1296.518310546875</v>
      </c>
      <c r="AG51" s="1">
        <v>97.923072814941406</v>
      </c>
      <c r="AH51" s="1">
        <v>14.15510082244873</v>
      </c>
      <c r="AI51" s="1">
        <v>-0.69743740558624268</v>
      </c>
      <c r="AJ51" s="1">
        <v>1</v>
      </c>
      <c r="AK51" s="1">
        <v>-0.21956524252891541</v>
      </c>
      <c r="AL51" s="1">
        <v>2.737391471862793</v>
      </c>
      <c r="AM51" s="1">
        <v>1</v>
      </c>
      <c r="AN51" s="1">
        <v>0</v>
      </c>
      <c r="AO51" s="1">
        <v>0.18999999761581421</v>
      </c>
      <c r="AP51" s="1">
        <v>111115</v>
      </c>
      <c r="AQ51">
        <f t="shared" si="36"/>
        <v>2.0012023925781248</v>
      </c>
      <c r="AR51">
        <f t="shared" si="37"/>
        <v>1.3610109288115306E-2</v>
      </c>
      <c r="AS51">
        <f t="shared" si="38"/>
        <v>309.06455078124998</v>
      </c>
      <c r="AT51">
        <f t="shared" si="39"/>
        <v>308.82223739624021</v>
      </c>
      <c r="AU51">
        <f t="shared" si="40"/>
        <v>161.35756755530747</v>
      </c>
      <c r="AV51">
        <f t="shared" si="41"/>
        <v>-3.529503729608102</v>
      </c>
      <c r="AW51">
        <f t="shared" si="42"/>
        <v>5.9408056337476296</v>
      </c>
      <c r="AX51">
        <f t="shared" si="43"/>
        <v>60.668088357222828</v>
      </c>
      <c r="AY51">
        <f t="shared" si="44"/>
        <v>32.430205743087086</v>
      </c>
      <c r="AZ51">
        <f t="shared" si="45"/>
        <v>35.793394088745117</v>
      </c>
      <c r="BA51">
        <f t="shared" si="46"/>
        <v>5.9013245631641267</v>
      </c>
      <c r="BB51">
        <f t="shared" si="47"/>
        <v>0.40101809407251177</v>
      </c>
      <c r="BC51">
        <f t="shared" si="48"/>
        <v>2.7651402353637824</v>
      </c>
      <c r="BD51">
        <f t="shared" si="49"/>
        <v>3.1361843278003443</v>
      </c>
      <c r="BE51">
        <f t="shared" si="50"/>
        <v>0.25398134940703682</v>
      </c>
      <c r="BF51">
        <f t="shared" si="51"/>
        <v>37.792583763486377</v>
      </c>
      <c r="BG51">
        <f t="shared" si="52"/>
        <v>0.97127599842936707</v>
      </c>
      <c r="BH51">
        <f t="shared" si="53"/>
        <v>49.183499592450055</v>
      </c>
      <c r="BI51">
        <f t="shared" si="54"/>
        <v>398.10515866716077</v>
      </c>
      <c r="BJ51">
        <f t="shared" si="55"/>
        <v>-3.0040064220648462E-3</v>
      </c>
    </row>
    <row r="52" spans="1:62">
      <c r="A52" s="1">
        <v>44</v>
      </c>
      <c r="B52" s="1" t="s">
        <v>126</v>
      </c>
      <c r="C52" s="2">
        <v>41541</v>
      </c>
      <c r="D52" s="1" t="s">
        <v>74</v>
      </c>
      <c r="E52" s="1">
        <v>0</v>
      </c>
      <c r="F52" s="1" t="s">
        <v>78</v>
      </c>
      <c r="G52" s="1" t="s">
        <v>104</v>
      </c>
      <c r="H52" s="1">
        <v>0</v>
      </c>
      <c r="I52" s="1">
        <v>7129.5</v>
      </c>
      <c r="J52" s="1">
        <v>0</v>
      </c>
      <c r="K52">
        <f t="shared" si="28"/>
        <v>6.4554309957647806</v>
      </c>
      <c r="L52">
        <f t="shared" si="29"/>
        <v>0.13154613894664197</v>
      </c>
      <c r="M52">
        <f t="shared" si="30"/>
        <v>292.64404754893144</v>
      </c>
      <c r="N52">
        <f t="shared" si="31"/>
        <v>5.0157800237374337</v>
      </c>
      <c r="O52">
        <f t="shared" si="32"/>
        <v>3.6808945679500504</v>
      </c>
      <c r="P52">
        <f t="shared" si="33"/>
        <v>36.223018646240234</v>
      </c>
      <c r="Q52" s="1">
        <v>2.5</v>
      </c>
      <c r="R52">
        <f t="shared" si="34"/>
        <v>2.1884783655405045</v>
      </c>
      <c r="S52" s="1">
        <v>1</v>
      </c>
      <c r="T52">
        <f t="shared" si="35"/>
        <v>4.3769567310810089</v>
      </c>
      <c r="U52" s="1">
        <v>36.03839111328125</v>
      </c>
      <c r="V52" s="1">
        <v>36.223018646240234</v>
      </c>
      <c r="W52" s="1">
        <v>35.933868408203125</v>
      </c>
      <c r="X52" s="1">
        <v>398.90292358398438</v>
      </c>
      <c r="Y52" s="1">
        <v>394.68783569335938</v>
      </c>
      <c r="Z52" s="1">
        <v>21.669815063476562</v>
      </c>
      <c r="AA52" s="1">
        <v>24.11579704284668</v>
      </c>
      <c r="AB52" s="1">
        <v>35.475864410400391</v>
      </c>
      <c r="AC52" s="1">
        <v>39.480205535888672</v>
      </c>
      <c r="AD52" s="1">
        <v>500.29196166992188</v>
      </c>
      <c r="AE52" s="1">
        <v>1264.8316650390625</v>
      </c>
      <c r="AF52" s="1">
        <v>185.11611938476562</v>
      </c>
      <c r="AG52" s="1">
        <v>97.922050476074219</v>
      </c>
      <c r="AH52" s="1">
        <v>14.15510082244873</v>
      </c>
      <c r="AI52" s="1">
        <v>-0.69743740558624268</v>
      </c>
      <c r="AJ52" s="1">
        <v>1</v>
      </c>
      <c r="AK52" s="1">
        <v>-0.21956524252891541</v>
      </c>
      <c r="AL52" s="1">
        <v>2.737391471862793</v>
      </c>
      <c r="AM52" s="1">
        <v>1</v>
      </c>
      <c r="AN52" s="1">
        <v>0</v>
      </c>
      <c r="AO52" s="1">
        <v>0.18999999761581421</v>
      </c>
      <c r="AP52" s="1">
        <v>111115</v>
      </c>
      <c r="AQ52">
        <f t="shared" si="36"/>
        <v>2.0011678466796874</v>
      </c>
      <c r="AR52">
        <f t="shared" si="37"/>
        <v>5.015780023737434E-3</v>
      </c>
      <c r="AS52">
        <f t="shared" si="38"/>
        <v>309.37301864624021</v>
      </c>
      <c r="AT52">
        <f t="shared" si="39"/>
        <v>309.18839111328123</v>
      </c>
      <c r="AU52">
        <f t="shared" si="40"/>
        <v>240.31801334182819</v>
      </c>
      <c r="AV52">
        <f t="shared" si="41"/>
        <v>0.13388210784077714</v>
      </c>
      <c r="AW52">
        <f t="shared" si="42"/>
        <v>6.0423628632504442</v>
      </c>
      <c r="AX52">
        <f t="shared" si="43"/>
        <v>61.705844943747422</v>
      </c>
      <c r="AY52">
        <f t="shared" si="44"/>
        <v>37.590047900900743</v>
      </c>
      <c r="AZ52">
        <f t="shared" si="45"/>
        <v>36.130704879760742</v>
      </c>
      <c r="BA52">
        <f t="shared" si="46"/>
        <v>6.011813383327949</v>
      </c>
      <c r="BB52">
        <f t="shared" si="47"/>
        <v>0.12770797200505962</v>
      </c>
      <c r="BC52">
        <f t="shared" si="48"/>
        <v>2.3614682953003938</v>
      </c>
      <c r="BD52">
        <f t="shared" si="49"/>
        <v>3.6503450880275552</v>
      </c>
      <c r="BE52">
        <f t="shared" si="50"/>
        <v>8.0153666473167476E-2</v>
      </c>
      <c r="BF52">
        <f t="shared" si="51"/>
        <v>28.656305195609129</v>
      </c>
      <c r="BG52">
        <f t="shared" si="52"/>
        <v>0.74145697202660243</v>
      </c>
      <c r="BH52">
        <f t="shared" si="53"/>
        <v>38.207740998690319</v>
      </c>
      <c r="BI52">
        <f t="shared" si="54"/>
        <v>392.69676464109193</v>
      </c>
      <c r="BJ52">
        <f t="shared" si="55"/>
        <v>6.2808624294759209E-3</v>
      </c>
    </row>
    <row r="53" spans="1:62">
      <c r="A53" s="1">
        <v>45</v>
      </c>
      <c r="B53" s="1" t="s">
        <v>127</v>
      </c>
      <c r="C53" s="2">
        <v>41541</v>
      </c>
      <c r="D53" s="1" t="s">
        <v>74</v>
      </c>
      <c r="E53" s="1">
        <v>0</v>
      </c>
      <c r="F53" s="1" t="s">
        <v>75</v>
      </c>
      <c r="G53" s="1" t="s">
        <v>104</v>
      </c>
      <c r="H53" s="1">
        <v>0</v>
      </c>
      <c r="I53" s="1">
        <v>7239</v>
      </c>
      <c r="J53" s="1">
        <v>0</v>
      </c>
      <c r="K53">
        <f t="shared" si="28"/>
        <v>20.051509158509941</v>
      </c>
      <c r="L53">
        <f t="shared" si="29"/>
        <v>0.34842092966057608</v>
      </c>
      <c r="M53">
        <f t="shared" si="30"/>
        <v>273.02929306977109</v>
      </c>
      <c r="N53">
        <f t="shared" si="31"/>
        <v>12.554229094689509</v>
      </c>
      <c r="O53">
        <f t="shared" si="32"/>
        <v>3.617459440650832</v>
      </c>
      <c r="P53">
        <f t="shared" si="33"/>
        <v>36.415985107421875</v>
      </c>
      <c r="Q53" s="1">
        <v>1.5</v>
      </c>
      <c r="R53">
        <f t="shared" si="34"/>
        <v>2.4080436080694199</v>
      </c>
      <c r="S53" s="1">
        <v>1</v>
      </c>
      <c r="T53">
        <f t="shared" si="35"/>
        <v>4.8160872161388397</v>
      </c>
      <c r="U53" s="1">
        <v>36.359066009521484</v>
      </c>
      <c r="V53" s="1">
        <v>36.415985107421875</v>
      </c>
      <c r="W53" s="1">
        <v>36.225261688232422</v>
      </c>
      <c r="X53" s="1">
        <v>398.62808227539062</v>
      </c>
      <c r="Y53" s="1">
        <v>391.14370727539062</v>
      </c>
      <c r="Z53" s="1">
        <v>21.751995086669922</v>
      </c>
      <c r="AA53" s="1">
        <v>25.420450210571289</v>
      </c>
      <c r="AB53" s="1">
        <v>34.988632202148438</v>
      </c>
      <c r="AC53" s="1">
        <v>40.889434814453125</v>
      </c>
      <c r="AD53" s="1">
        <v>500.2825927734375</v>
      </c>
      <c r="AE53" s="1">
        <v>1665.019775390625</v>
      </c>
      <c r="AF53" s="1">
        <v>1654.442626953125</v>
      </c>
      <c r="AG53" s="1">
        <v>97.921073913574219</v>
      </c>
      <c r="AH53" s="1">
        <v>14.15510082244873</v>
      </c>
      <c r="AI53" s="1">
        <v>-0.69743740558624268</v>
      </c>
      <c r="AJ53" s="1">
        <v>1</v>
      </c>
      <c r="AK53" s="1">
        <v>-0.21956524252891541</v>
      </c>
      <c r="AL53" s="1">
        <v>2.737391471862793</v>
      </c>
      <c r="AM53" s="1">
        <v>1</v>
      </c>
      <c r="AN53" s="1">
        <v>0</v>
      </c>
      <c r="AO53" s="1">
        <v>0.18999999761581421</v>
      </c>
      <c r="AP53" s="1">
        <v>111115</v>
      </c>
      <c r="AQ53">
        <f t="shared" si="36"/>
        <v>3.3352172851562494</v>
      </c>
      <c r="AR53">
        <f t="shared" si="37"/>
        <v>1.255422909468951E-2</v>
      </c>
      <c r="AS53">
        <f t="shared" si="38"/>
        <v>309.56598510742185</v>
      </c>
      <c r="AT53">
        <f t="shared" si="39"/>
        <v>309.50906600952146</v>
      </c>
      <c r="AU53">
        <f t="shared" si="40"/>
        <v>316.35375335450226</v>
      </c>
      <c r="AV53">
        <f t="shared" si="41"/>
        <v>-1.742971432167661</v>
      </c>
      <c r="AW53">
        <f t="shared" si="42"/>
        <v>6.1066572246365167</v>
      </c>
      <c r="AX53">
        <f t="shared" si="43"/>
        <v>62.363054045202695</v>
      </c>
      <c r="AY53">
        <f t="shared" si="44"/>
        <v>36.942603834631406</v>
      </c>
      <c r="AZ53">
        <f t="shared" si="45"/>
        <v>36.38752555847168</v>
      </c>
      <c r="BA53">
        <f t="shared" si="46"/>
        <v>6.0971376177269523</v>
      </c>
      <c r="BB53">
        <f t="shared" si="47"/>
        <v>0.32491488788498529</v>
      </c>
      <c r="BC53">
        <f t="shared" si="48"/>
        <v>2.4891977839856847</v>
      </c>
      <c r="BD53">
        <f t="shared" si="49"/>
        <v>3.6079398337412676</v>
      </c>
      <c r="BE53">
        <f t="shared" si="50"/>
        <v>0.20506048583338635</v>
      </c>
      <c r="BF53">
        <f t="shared" si="51"/>
        <v>26.735321587255971</v>
      </c>
      <c r="BG53">
        <f t="shared" si="52"/>
        <v>0.69802808530814664</v>
      </c>
      <c r="BH53">
        <f t="shared" si="53"/>
        <v>42.222540868246014</v>
      </c>
      <c r="BI53">
        <f t="shared" si="54"/>
        <v>385.52305794967293</v>
      </c>
      <c r="BJ53">
        <f t="shared" si="55"/>
        <v>2.1960441728642741E-2</v>
      </c>
    </row>
    <row r="54" spans="1:62">
      <c r="A54" s="1">
        <v>46</v>
      </c>
      <c r="B54" s="1" t="s">
        <v>128</v>
      </c>
      <c r="C54" s="2">
        <v>41541</v>
      </c>
      <c r="D54" s="1" t="s">
        <v>74</v>
      </c>
      <c r="E54" s="1">
        <v>0</v>
      </c>
      <c r="F54" s="1" t="s">
        <v>78</v>
      </c>
      <c r="G54" s="1" t="s">
        <v>104</v>
      </c>
      <c r="H54" s="1">
        <v>0</v>
      </c>
      <c r="I54" s="1">
        <v>7348</v>
      </c>
      <c r="J54" s="1">
        <v>0</v>
      </c>
      <c r="K54">
        <f t="shared" si="28"/>
        <v>9.1457252065176693</v>
      </c>
      <c r="L54">
        <f t="shared" si="29"/>
        <v>0.42666709114339818</v>
      </c>
      <c r="M54">
        <f t="shared" si="30"/>
        <v>333.62718224961628</v>
      </c>
      <c r="N54">
        <f t="shared" si="31"/>
        <v>16.050189905811656</v>
      </c>
      <c r="O54">
        <f t="shared" si="32"/>
        <v>3.8250814339209245</v>
      </c>
      <c r="P54">
        <f t="shared" si="33"/>
        <v>37.34014892578125</v>
      </c>
      <c r="Q54" s="1">
        <v>1.5</v>
      </c>
      <c r="R54">
        <f t="shared" si="34"/>
        <v>2.4080436080694199</v>
      </c>
      <c r="S54" s="1">
        <v>1</v>
      </c>
      <c r="T54">
        <f t="shared" si="35"/>
        <v>4.8160872161388397</v>
      </c>
      <c r="U54" s="1">
        <v>36.734317779541016</v>
      </c>
      <c r="V54" s="1">
        <v>37.34014892578125</v>
      </c>
      <c r="W54" s="1">
        <v>36.571884155273438</v>
      </c>
      <c r="X54" s="1">
        <v>398.7252197265625</v>
      </c>
      <c r="Y54" s="1">
        <v>394.08636474609375</v>
      </c>
      <c r="Z54" s="1">
        <v>21.845396041870117</v>
      </c>
      <c r="AA54" s="1">
        <v>26.5302734375</v>
      </c>
      <c r="AB54" s="1">
        <v>34.423233032226562</v>
      </c>
      <c r="AC54" s="1">
        <v>41.805503845214844</v>
      </c>
      <c r="AD54" s="1">
        <v>500.25985717773438</v>
      </c>
      <c r="AE54" s="1">
        <v>995.74359130859375</v>
      </c>
      <c r="AF54" s="1">
        <v>1652.4407958984375</v>
      </c>
      <c r="AG54" s="1">
        <v>97.918434143066406</v>
      </c>
      <c r="AH54" s="1">
        <v>14.15510082244873</v>
      </c>
      <c r="AI54" s="1">
        <v>-0.69743740558624268</v>
      </c>
      <c r="AJ54" s="1">
        <v>0.66666668653488159</v>
      </c>
      <c r="AK54" s="1">
        <v>-0.21956524252891541</v>
      </c>
      <c r="AL54" s="1">
        <v>2.737391471862793</v>
      </c>
      <c r="AM54" s="1">
        <v>1</v>
      </c>
      <c r="AN54" s="1">
        <v>0</v>
      </c>
      <c r="AO54" s="1">
        <v>0.18999999761581421</v>
      </c>
      <c r="AP54" s="1">
        <v>111115</v>
      </c>
      <c r="AQ54">
        <f t="shared" si="36"/>
        <v>3.3350657145182288</v>
      </c>
      <c r="AR54">
        <f t="shared" si="37"/>
        <v>1.6050189905811658E-2</v>
      </c>
      <c r="AS54">
        <f t="shared" si="38"/>
        <v>310.49014892578123</v>
      </c>
      <c r="AT54">
        <f t="shared" si="39"/>
        <v>309.88431777954099</v>
      </c>
      <c r="AU54">
        <f t="shared" si="40"/>
        <v>189.19127997459509</v>
      </c>
      <c r="AV54">
        <f t="shared" si="41"/>
        <v>-3.8516572769678836</v>
      </c>
      <c r="AW54">
        <f t="shared" si="42"/>
        <v>6.4228842663083121</v>
      </c>
      <c r="AX54">
        <f t="shared" si="43"/>
        <v>65.594229753755883</v>
      </c>
      <c r="AY54">
        <f t="shared" si="44"/>
        <v>39.063956316255883</v>
      </c>
      <c r="AZ54">
        <f t="shared" si="45"/>
        <v>37.037233352661133</v>
      </c>
      <c r="BA54">
        <f t="shared" si="46"/>
        <v>6.3177034063247728</v>
      </c>
      <c r="BB54">
        <f t="shared" si="47"/>
        <v>0.39194396738154141</v>
      </c>
      <c r="BC54">
        <f t="shared" si="48"/>
        <v>2.5978028323873876</v>
      </c>
      <c r="BD54">
        <f t="shared" si="49"/>
        <v>3.7199005739373852</v>
      </c>
      <c r="BE54">
        <f t="shared" si="50"/>
        <v>0.24786467333638298</v>
      </c>
      <c r="BF54">
        <f t="shared" si="51"/>
        <v>32.668251273445868</v>
      </c>
      <c r="BG54">
        <f t="shared" si="52"/>
        <v>0.84658392701449903</v>
      </c>
      <c r="BH54">
        <f t="shared" si="53"/>
        <v>42.65106045387278</v>
      </c>
      <c r="BI54">
        <f t="shared" si="54"/>
        <v>391.52272159041655</v>
      </c>
      <c r="BJ54">
        <f t="shared" si="55"/>
        <v>9.963020207183839E-3</v>
      </c>
    </row>
    <row r="55" spans="1:62">
      <c r="A55" s="1">
        <v>47</v>
      </c>
      <c r="B55" s="1" t="s">
        <v>129</v>
      </c>
      <c r="C55" s="2">
        <v>41541</v>
      </c>
      <c r="D55" s="1" t="s">
        <v>74</v>
      </c>
      <c r="E55" s="1">
        <v>0</v>
      </c>
      <c r="F55" s="1" t="s">
        <v>84</v>
      </c>
      <c r="G55" s="1" t="s">
        <v>96</v>
      </c>
      <c r="H55" s="1">
        <v>0</v>
      </c>
      <c r="I55" s="1">
        <v>7506</v>
      </c>
      <c r="J55" s="1">
        <v>0</v>
      </c>
      <c r="K55">
        <f t="shared" si="28"/>
        <v>6.3772726590017434</v>
      </c>
      <c r="L55">
        <f t="shared" si="29"/>
        <v>0.25998056873469821</v>
      </c>
      <c r="M55">
        <f t="shared" si="30"/>
        <v>327.10112532534936</v>
      </c>
      <c r="N55">
        <f t="shared" si="31"/>
        <v>11.866766192163205</v>
      </c>
      <c r="O55">
        <f t="shared" si="32"/>
        <v>4.4884170109104451</v>
      </c>
      <c r="P55">
        <f t="shared" si="33"/>
        <v>39.168319702148438</v>
      </c>
      <c r="Q55" s="1">
        <v>2</v>
      </c>
      <c r="R55">
        <f t="shared" si="34"/>
        <v>2.2982609868049622</v>
      </c>
      <c r="S55" s="1">
        <v>1</v>
      </c>
      <c r="T55">
        <f t="shared" si="35"/>
        <v>4.5965219736099243</v>
      </c>
      <c r="U55" s="1">
        <v>37.143905639648438</v>
      </c>
      <c r="V55" s="1">
        <v>39.168319702148438</v>
      </c>
      <c r="W55" s="1">
        <v>37.114131927490234</v>
      </c>
      <c r="X55" s="1">
        <v>400.35833740234375</v>
      </c>
      <c r="Y55" s="1">
        <v>395.93032836914062</v>
      </c>
      <c r="Z55" s="1">
        <v>21.956815719604492</v>
      </c>
      <c r="AA55" s="1">
        <v>26.575016021728516</v>
      </c>
      <c r="AB55" s="1">
        <v>33.832653045654297</v>
      </c>
      <c r="AC55" s="1">
        <v>40.948707580566406</v>
      </c>
      <c r="AD55" s="1">
        <v>500.25576782226562</v>
      </c>
      <c r="AE55" s="1">
        <v>223.00373840332031</v>
      </c>
      <c r="AF55" s="1">
        <v>623.1976318359375</v>
      </c>
      <c r="AG55" s="1">
        <v>97.91583251953125</v>
      </c>
      <c r="AH55" s="1">
        <v>14.15510082244873</v>
      </c>
      <c r="AI55" s="1">
        <v>-0.69743740558624268</v>
      </c>
      <c r="AJ55" s="1">
        <v>1</v>
      </c>
      <c r="AK55" s="1">
        <v>-0.21956524252891541</v>
      </c>
      <c r="AL55" s="1">
        <v>2.737391471862793</v>
      </c>
      <c r="AM55" s="1">
        <v>1</v>
      </c>
      <c r="AN55" s="1">
        <v>0</v>
      </c>
      <c r="AO55" s="1">
        <v>0.18999999761581421</v>
      </c>
      <c r="AP55" s="1">
        <v>111115</v>
      </c>
      <c r="AQ55">
        <f t="shared" si="36"/>
        <v>2.5012788391113281</v>
      </c>
      <c r="AR55">
        <f t="shared" si="37"/>
        <v>1.1866766192163205E-2</v>
      </c>
      <c r="AS55">
        <f t="shared" si="38"/>
        <v>312.31831970214841</v>
      </c>
      <c r="AT55">
        <f t="shared" si="39"/>
        <v>310.29390563964841</v>
      </c>
      <c r="AU55">
        <f t="shared" si="40"/>
        <v>42.370709764948515</v>
      </c>
      <c r="AV55">
        <f t="shared" si="41"/>
        <v>-3.8646868254573321</v>
      </c>
      <c r="AW55">
        <f t="shared" si="42"/>
        <v>7.0905318288978743</v>
      </c>
      <c r="AX55">
        <f t="shared" si="43"/>
        <v>72.414558978329964</v>
      </c>
      <c r="AY55">
        <f t="shared" si="44"/>
        <v>45.839542956601449</v>
      </c>
      <c r="AZ55">
        <f t="shared" si="45"/>
        <v>38.156112670898438</v>
      </c>
      <c r="BA55">
        <f t="shared" si="46"/>
        <v>6.7138065436034671</v>
      </c>
      <c r="BB55">
        <f t="shared" si="47"/>
        <v>0.24606316716221058</v>
      </c>
      <c r="BC55">
        <f t="shared" si="48"/>
        <v>2.6021148179874292</v>
      </c>
      <c r="BD55">
        <f t="shared" si="49"/>
        <v>4.1116917256160379</v>
      </c>
      <c r="BE55">
        <f t="shared" si="50"/>
        <v>0.15498211213488949</v>
      </c>
      <c r="BF55">
        <f t="shared" si="51"/>
        <v>32.028379004307112</v>
      </c>
      <c r="BG55">
        <f t="shared" si="52"/>
        <v>0.82615829576051258</v>
      </c>
      <c r="BH55">
        <f t="shared" si="53"/>
        <v>36.967344177738823</v>
      </c>
      <c r="BI55">
        <f t="shared" si="54"/>
        <v>394.05732131313584</v>
      </c>
      <c r="BJ55">
        <f t="shared" si="55"/>
        <v>5.9826532981292532E-3</v>
      </c>
    </row>
    <row r="56" spans="1:62">
      <c r="A56" s="1">
        <v>48</v>
      </c>
      <c r="B56" s="1" t="s">
        <v>130</v>
      </c>
      <c r="C56" s="2">
        <v>41541</v>
      </c>
      <c r="D56" s="1" t="s">
        <v>74</v>
      </c>
      <c r="E56" s="1">
        <v>0</v>
      </c>
      <c r="F56" s="1" t="s">
        <v>87</v>
      </c>
      <c r="G56" s="1" t="s">
        <v>96</v>
      </c>
      <c r="H56" s="1">
        <v>0</v>
      </c>
      <c r="I56" s="1">
        <v>7642.5</v>
      </c>
      <c r="J56" s="1">
        <v>0</v>
      </c>
      <c r="K56">
        <f t="shared" si="28"/>
        <v>13.584853875992797</v>
      </c>
      <c r="L56">
        <f t="shared" si="29"/>
        <v>0.31700383759635398</v>
      </c>
      <c r="M56">
        <f t="shared" si="30"/>
        <v>291.82533458025193</v>
      </c>
      <c r="N56">
        <f t="shared" si="31"/>
        <v>12.987203177921691</v>
      </c>
      <c r="O56">
        <f t="shared" si="32"/>
        <v>4.0992826046340607</v>
      </c>
      <c r="P56">
        <f t="shared" si="33"/>
        <v>38.915641784667969</v>
      </c>
      <c r="Q56" s="1">
        <v>3</v>
      </c>
      <c r="R56">
        <f t="shared" si="34"/>
        <v>2.0786957442760468</v>
      </c>
      <c r="S56" s="1">
        <v>1</v>
      </c>
      <c r="T56">
        <f t="shared" si="35"/>
        <v>4.1573914885520935</v>
      </c>
      <c r="U56" s="1">
        <v>37.487396240234375</v>
      </c>
      <c r="V56" s="1">
        <v>38.915641784667969</v>
      </c>
      <c r="W56" s="1">
        <v>37.476535797119141</v>
      </c>
      <c r="X56" s="1">
        <v>399.79925537109375</v>
      </c>
      <c r="Y56" s="1">
        <v>388.62603759765625</v>
      </c>
      <c r="Z56" s="1">
        <v>22.01396369934082</v>
      </c>
      <c r="AA56" s="1">
        <v>29.571798324584961</v>
      </c>
      <c r="AB56" s="1">
        <v>33.291893005371094</v>
      </c>
      <c r="AC56" s="1">
        <v>44.721668243408203</v>
      </c>
      <c r="AD56" s="1">
        <v>500.26821899414062</v>
      </c>
      <c r="AE56" s="1">
        <v>1607.8663330078125</v>
      </c>
      <c r="AF56" s="1">
        <v>1488.750732421875</v>
      </c>
      <c r="AG56" s="1">
        <v>97.915275573730469</v>
      </c>
      <c r="AH56" s="1">
        <v>14.15510082244873</v>
      </c>
      <c r="AI56" s="1">
        <v>-0.69743740558624268</v>
      </c>
      <c r="AJ56" s="1">
        <v>1</v>
      </c>
      <c r="AK56" s="1">
        <v>-0.21956524252891541</v>
      </c>
      <c r="AL56" s="1">
        <v>2.737391471862793</v>
      </c>
      <c r="AM56" s="1">
        <v>1</v>
      </c>
      <c r="AN56" s="1">
        <v>0</v>
      </c>
      <c r="AO56" s="1">
        <v>0.18999999761581421</v>
      </c>
      <c r="AP56" s="1">
        <v>111115</v>
      </c>
      <c r="AQ56">
        <f t="shared" si="36"/>
        <v>1.6675607299804687</v>
      </c>
      <c r="AR56">
        <f t="shared" si="37"/>
        <v>1.2987203177921691E-2</v>
      </c>
      <c r="AS56">
        <f t="shared" si="38"/>
        <v>312.06564178466795</v>
      </c>
      <c r="AT56">
        <f t="shared" si="39"/>
        <v>310.63739624023435</v>
      </c>
      <c r="AU56">
        <f t="shared" si="40"/>
        <v>305.49459943803231</v>
      </c>
      <c r="AV56">
        <f t="shared" si="41"/>
        <v>-2.3829846454951316</v>
      </c>
      <c r="AW56">
        <f t="shared" si="42"/>
        <v>6.9948133867965776</v>
      </c>
      <c r="AX56">
        <f t="shared" si="43"/>
        <v>71.437406939936196</v>
      </c>
      <c r="AY56">
        <f t="shared" si="44"/>
        <v>41.865608615351235</v>
      </c>
      <c r="AZ56">
        <f t="shared" si="45"/>
        <v>38.201519012451172</v>
      </c>
      <c r="BA56">
        <f t="shared" si="46"/>
        <v>6.7303260918272994</v>
      </c>
      <c r="BB56">
        <f t="shared" si="47"/>
        <v>0.29454461669033755</v>
      </c>
      <c r="BC56">
        <f t="shared" si="48"/>
        <v>2.8955307821625174</v>
      </c>
      <c r="BD56">
        <f t="shared" si="49"/>
        <v>3.834795309664782</v>
      </c>
      <c r="BE56">
        <f t="shared" si="50"/>
        <v>0.18598453757449379</v>
      </c>
      <c r="BF56">
        <f t="shared" si="51"/>
        <v>28.574158054821464</v>
      </c>
      <c r="BG56">
        <f t="shared" si="52"/>
        <v>0.75091554951955664</v>
      </c>
      <c r="BH56">
        <f t="shared" si="53"/>
        <v>42.651054974875478</v>
      </c>
      <c r="BI56">
        <f t="shared" si="54"/>
        <v>384.21472517180206</v>
      </c>
      <c r="BJ56">
        <f t="shared" si="55"/>
        <v>1.5080326482321466E-2</v>
      </c>
    </row>
    <row r="57" spans="1:62">
      <c r="A57" s="1">
        <v>49</v>
      </c>
      <c r="B57" s="1" t="s">
        <v>131</v>
      </c>
      <c r="C57" s="2">
        <v>41541</v>
      </c>
      <c r="D57" s="1" t="s">
        <v>74</v>
      </c>
      <c r="E57" s="1">
        <v>0</v>
      </c>
      <c r="F57" s="1" t="s">
        <v>75</v>
      </c>
      <c r="G57" s="1" t="s">
        <v>96</v>
      </c>
      <c r="H57" s="1">
        <v>0</v>
      </c>
      <c r="I57" s="1">
        <v>7750.5</v>
      </c>
      <c r="J57" s="1">
        <v>0</v>
      </c>
      <c r="K57">
        <f t="shared" si="28"/>
        <v>2.1821968699254337</v>
      </c>
      <c r="L57">
        <f t="shared" si="29"/>
        <v>0.24411305218390389</v>
      </c>
      <c r="M57">
        <f t="shared" si="30"/>
        <v>352.64108301485612</v>
      </c>
      <c r="N57">
        <f t="shared" si="31"/>
        <v>10.343962526623983</v>
      </c>
      <c r="O57">
        <f t="shared" si="32"/>
        <v>4.1933148517464129</v>
      </c>
      <c r="P57">
        <f t="shared" si="33"/>
        <v>39.307945251464844</v>
      </c>
      <c r="Q57" s="1">
        <v>4</v>
      </c>
      <c r="R57">
        <f t="shared" si="34"/>
        <v>1.8591305017471313</v>
      </c>
      <c r="S57" s="1">
        <v>1</v>
      </c>
      <c r="T57">
        <f t="shared" si="35"/>
        <v>3.7182610034942627</v>
      </c>
      <c r="U57" s="1">
        <v>37.596885681152344</v>
      </c>
      <c r="V57" s="1">
        <v>39.307945251464844</v>
      </c>
      <c r="W57" s="1">
        <v>37.588890075683594</v>
      </c>
      <c r="X57" s="1">
        <v>399.50631713867188</v>
      </c>
      <c r="Y57" s="1">
        <v>394.49899291992188</v>
      </c>
      <c r="Z57" s="1">
        <v>22.114477157592773</v>
      </c>
      <c r="AA57" s="1">
        <v>30.135498046875</v>
      </c>
      <c r="AB57" s="1">
        <v>33.243927001953125</v>
      </c>
      <c r="AC57" s="1">
        <v>45.301647186279297</v>
      </c>
      <c r="AD57" s="1">
        <v>500.29751586914062</v>
      </c>
      <c r="AE57" s="1">
        <v>685.5543212890625</v>
      </c>
      <c r="AF57" s="1">
        <v>263.26589965820312</v>
      </c>
      <c r="AG57" s="1">
        <v>97.910942077636719</v>
      </c>
      <c r="AH57" s="1">
        <v>14.15510082244873</v>
      </c>
      <c r="AI57" s="1">
        <v>-0.69743740558624268</v>
      </c>
      <c r="AJ57" s="1">
        <v>1</v>
      </c>
      <c r="AK57" s="1">
        <v>-0.21956524252891541</v>
      </c>
      <c r="AL57" s="1">
        <v>2.737391471862793</v>
      </c>
      <c r="AM57" s="1">
        <v>1</v>
      </c>
      <c r="AN57" s="1">
        <v>0</v>
      </c>
      <c r="AO57" s="1">
        <v>0.18999999761581421</v>
      </c>
      <c r="AP57" s="1">
        <v>111115</v>
      </c>
      <c r="AQ57">
        <f t="shared" si="36"/>
        <v>1.2507437896728515</v>
      </c>
      <c r="AR57">
        <f t="shared" si="37"/>
        <v>1.0343962526623982E-2</v>
      </c>
      <c r="AS57">
        <f t="shared" si="38"/>
        <v>312.45794525146482</v>
      </c>
      <c r="AT57">
        <f t="shared" si="39"/>
        <v>310.74688568115232</v>
      </c>
      <c r="AU57">
        <f t="shared" si="40"/>
        <v>130.255319410433</v>
      </c>
      <c r="AV57">
        <f t="shared" si="41"/>
        <v>-3.2033756776272564</v>
      </c>
      <c r="AW57">
        <f t="shared" si="42"/>
        <v>7.1439098554947256</v>
      </c>
      <c r="AX57">
        <f t="shared" si="43"/>
        <v>72.963345096098564</v>
      </c>
      <c r="AY57">
        <f t="shared" si="44"/>
        <v>42.827847049223564</v>
      </c>
      <c r="AZ57">
        <f t="shared" si="45"/>
        <v>38.452415466308594</v>
      </c>
      <c r="BA57">
        <f t="shared" si="46"/>
        <v>6.8222435105005044</v>
      </c>
      <c r="BB57">
        <f t="shared" si="47"/>
        <v>0.22907379001198805</v>
      </c>
      <c r="BC57">
        <f t="shared" si="48"/>
        <v>2.9505950037483126</v>
      </c>
      <c r="BD57">
        <f t="shared" si="49"/>
        <v>3.8716485067521917</v>
      </c>
      <c r="BE57">
        <f t="shared" si="50"/>
        <v>0.14445038840789953</v>
      </c>
      <c r="BF57">
        <f t="shared" si="51"/>
        <v>34.527420653262659</v>
      </c>
      <c r="BG57">
        <f t="shared" si="52"/>
        <v>0.89389602849109839</v>
      </c>
      <c r="BH57">
        <f t="shared" si="53"/>
        <v>41.92473486514281</v>
      </c>
      <c r="BI57">
        <f t="shared" si="54"/>
        <v>393.7066962598351</v>
      </c>
      <c r="BJ57">
        <f t="shared" si="55"/>
        <v>2.3237609637908946E-3</v>
      </c>
    </row>
    <row r="58" spans="1:62">
      <c r="A58" s="1">
        <v>50</v>
      </c>
      <c r="B58" s="1" t="s">
        <v>132</v>
      </c>
      <c r="C58" s="2">
        <v>41541</v>
      </c>
      <c r="D58" s="1" t="s">
        <v>74</v>
      </c>
      <c r="E58" s="1">
        <v>0</v>
      </c>
      <c r="F58" s="1" t="s">
        <v>78</v>
      </c>
      <c r="G58" s="1" t="s">
        <v>96</v>
      </c>
      <c r="H58" s="1">
        <v>0</v>
      </c>
      <c r="I58" s="1">
        <v>7921.5</v>
      </c>
      <c r="J58" s="1">
        <v>0</v>
      </c>
      <c r="K58">
        <f t="shared" si="28"/>
        <v>1.5116199956446401</v>
      </c>
      <c r="L58">
        <f t="shared" si="29"/>
        <v>0.14935865713518273</v>
      </c>
      <c r="M58">
        <f t="shared" si="30"/>
        <v>349.10390216338982</v>
      </c>
      <c r="N58">
        <f t="shared" si="31"/>
        <v>7.1172135125508769</v>
      </c>
      <c r="O58">
        <f t="shared" si="32"/>
        <v>4.6206970247563115</v>
      </c>
      <c r="P58">
        <f t="shared" si="33"/>
        <v>40.157901763916016</v>
      </c>
      <c r="Q58" s="1">
        <v>5</v>
      </c>
      <c r="R58">
        <f t="shared" si="34"/>
        <v>1.6395652592182159</v>
      </c>
      <c r="S58" s="1">
        <v>1</v>
      </c>
      <c r="T58">
        <f t="shared" si="35"/>
        <v>3.2791305184364319</v>
      </c>
      <c r="U58" s="1">
        <v>38.032394409179688</v>
      </c>
      <c r="V58" s="1">
        <v>40.157901763916016</v>
      </c>
      <c r="W58" s="1">
        <v>38.008514404296875</v>
      </c>
      <c r="X58" s="1">
        <v>399.74148559570312</v>
      </c>
      <c r="Y58" s="1">
        <v>395.41781616210938</v>
      </c>
      <c r="Z58" s="1">
        <v>22.260862350463867</v>
      </c>
      <c r="AA58" s="1">
        <v>29.166936874389648</v>
      </c>
      <c r="AB58" s="1">
        <v>32.681983947753906</v>
      </c>
      <c r="AC58" s="1">
        <v>42.821041107177734</v>
      </c>
      <c r="AD58" s="1">
        <v>500.25714111328125</v>
      </c>
      <c r="AE58" s="1">
        <v>569.07452392578125</v>
      </c>
      <c r="AF58" s="1">
        <v>677.74334716796875</v>
      </c>
      <c r="AG58" s="1">
        <v>97.909645080566406</v>
      </c>
      <c r="AH58" s="1">
        <v>14.15510082244873</v>
      </c>
      <c r="AI58" s="1">
        <v>-0.69743740558624268</v>
      </c>
      <c r="AJ58" s="1">
        <v>1</v>
      </c>
      <c r="AK58" s="1">
        <v>-0.21956524252891541</v>
      </c>
      <c r="AL58" s="1">
        <v>2.737391471862793</v>
      </c>
      <c r="AM58" s="1">
        <v>1</v>
      </c>
      <c r="AN58" s="1">
        <v>0</v>
      </c>
      <c r="AO58" s="1">
        <v>0.18999999761581421</v>
      </c>
      <c r="AP58" s="1">
        <v>111115</v>
      </c>
      <c r="AQ58">
        <f t="shared" si="36"/>
        <v>1.0005142822265625</v>
      </c>
      <c r="AR58">
        <f t="shared" si="37"/>
        <v>7.1172135125508766E-3</v>
      </c>
      <c r="AS58">
        <f t="shared" si="38"/>
        <v>313.30790176391599</v>
      </c>
      <c r="AT58">
        <f t="shared" si="39"/>
        <v>311.18239440917966</v>
      </c>
      <c r="AU58">
        <f t="shared" si="40"/>
        <v>108.12415818911904</v>
      </c>
      <c r="AV58">
        <f t="shared" si="41"/>
        <v>-2.3955397512116372</v>
      </c>
      <c r="AW58">
        <f t="shared" si="42"/>
        <v>7.4764214622150869</v>
      </c>
      <c r="AX58">
        <f t="shared" si="43"/>
        <v>76.360418384348165</v>
      </c>
      <c r="AY58">
        <f t="shared" si="44"/>
        <v>47.193481509958517</v>
      </c>
      <c r="AZ58">
        <f t="shared" si="45"/>
        <v>39.095148086547852</v>
      </c>
      <c r="BA58">
        <f t="shared" si="46"/>
        <v>7.0626971195455734</v>
      </c>
      <c r="BB58">
        <f t="shared" si="47"/>
        <v>0.14285199856960457</v>
      </c>
      <c r="BC58">
        <f t="shared" si="48"/>
        <v>2.8557244374587754</v>
      </c>
      <c r="BD58">
        <f t="shared" si="49"/>
        <v>4.2069726820867981</v>
      </c>
      <c r="BE58">
        <f t="shared" si="50"/>
        <v>8.9845138391598856E-2</v>
      </c>
      <c r="BF58">
        <f t="shared" si="51"/>
        <v>34.18063915705828</v>
      </c>
      <c r="BG58">
        <f t="shared" si="52"/>
        <v>0.88287347684978301</v>
      </c>
      <c r="BH58">
        <f t="shared" si="53"/>
        <v>37.596162814041534</v>
      </c>
      <c r="BI58">
        <f t="shared" si="54"/>
        <v>394.79549052345402</v>
      </c>
      <c r="BJ58">
        <f t="shared" si="55"/>
        <v>1.4395076142806251E-3</v>
      </c>
    </row>
    <row r="59" spans="1:62">
      <c r="A59" s="1">
        <v>51</v>
      </c>
      <c r="B59" s="1" t="s">
        <v>133</v>
      </c>
      <c r="C59" s="2">
        <v>41541</v>
      </c>
      <c r="D59" s="1" t="s">
        <v>74</v>
      </c>
      <c r="E59" s="1">
        <v>0</v>
      </c>
      <c r="F59" s="1" t="s">
        <v>75</v>
      </c>
      <c r="G59" s="1" t="s">
        <v>96</v>
      </c>
      <c r="H59" s="1">
        <v>0</v>
      </c>
      <c r="I59" s="1">
        <v>8027.5</v>
      </c>
      <c r="J59" s="1">
        <v>0</v>
      </c>
      <c r="K59">
        <f t="shared" si="28"/>
        <v>17.901716015367032</v>
      </c>
      <c r="L59">
        <f t="shared" si="29"/>
        <v>0.50041350909712068</v>
      </c>
      <c r="M59">
        <f t="shared" si="30"/>
        <v>301.11933641964526</v>
      </c>
      <c r="N59">
        <f t="shared" si="31"/>
        <v>23.397849036960313</v>
      </c>
      <c r="O59">
        <f t="shared" si="32"/>
        <v>4.78286822931722</v>
      </c>
      <c r="P59">
        <f t="shared" si="33"/>
        <v>40.555007934570312</v>
      </c>
      <c r="Q59" s="1">
        <v>1.5</v>
      </c>
      <c r="R59">
        <f t="shared" si="34"/>
        <v>2.4080436080694199</v>
      </c>
      <c r="S59" s="1">
        <v>1</v>
      </c>
      <c r="T59">
        <f t="shared" si="35"/>
        <v>4.8160872161388397</v>
      </c>
      <c r="U59" s="1">
        <v>38.113956451416016</v>
      </c>
      <c r="V59" s="1">
        <v>40.555007934570312</v>
      </c>
      <c r="W59" s="1">
        <v>38.070484161376953</v>
      </c>
      <c r="X59" s="1">
        <v>399.78546142578125</v>
      </c>
      <c r="Y59" s="1">
        <v>391.66961669921875</v>
      </c>
      <c r="Z59" s="1">
        <v>22.332500457763672</v>
      </c>
      <c r="AA59" s="1">
        <v>29.143978118896484</v>
      </c>
      <c r="AB59" s="1">
        <v>32.642303466796875</v>
      </c>
      <c r="AC59" s="1">
        <v>42.598300933837891</v>
      </c>
      <c r="AD59" s="1">
        <v>500.24261474609375</v>
      </c>
      <c r="AE59" s="1">
        <v>691.10882568359375</v>
      </c>
      <c r="AF59" s="1">
        <v>1190.5155029296875</v>
      </c>
      <c r="AG59" s="1">
        <v>97.908653259277344</v>
      </c>
      <c r="AH59" s="1">
        <v>14.15510082244873</v>
      </c>
      <c r="AI59" s="1">
        <v>-0.69743740558624268</v>
      </c>
      <c r="AJ59" s="1">
        <v>0.66666668653488159</v>
      </c>
      <c r="AK59" s="1">
        <v>-0.21956524252891541</v>
      </c>
      <c r="AL59" s="1">
        <v>2.737391471862793</v>
      </c>
      <c r="AM59" s="1">
        <v>1</v>
      </c>
      <c r="AN59" s="1">
        <v>0</v>
      </c>
      <c r="AO59" s="1">
        <v>0.18999999761581421</v>
      </c>
      <c r="AP59" s="1">
        <v>111115</v>
      </c>
      <c r="AQ59">
        <f t="shared" si="36"/>
        <v>3.3349507649739576</v>
      </c>
      <c r="AR59">
        <f t="shared" si="37"/>
        <v>2.3397849036960312E-2</v>
      </c>
      <c r="AS59">
        <f t="shared" si="38"/>
        <v>313.70500793457029</v>
      </c>
      <c r="AT59">
        <f t="shared" si="39"/>
        <v>311.26395645141599</v>
      </c>
      <c r="AU59">
        <f t="shared" si="40"/>
        <v>131.31067523215097</v>
      </c>
      <c r="AV59">
        <f t="shared" si="41"/>
        <v>-6.8037159599179455</v>
      </c>
      <c r="AW59">
        <f t="shared" si="42"/>
        <v>7.6363158775562212</v>
      </c>
      <c r="AX59">
        <f t="shared" si="43"/>
        <v>77.994289813527203</v>
      </c>
      <c r="AY59">
        <f t="shared" si="44"/>
        <v>48.850311694630719</v>
      </c>
      <c r="AZ59">
        <f t="shared" si="45"/>
        <v>39.334482192993164</v>
      </c>
      <c r="BA59">
        <f t="shared" si="46"/>
        <v>7.1540940784973257</v>
      </c>
      <c r="BB59">
        <f t="shared" si="47"/>
        <v>0.45331228725429284</v>
      </c>
      <c r="BC59">
        <f t="shared" si="48"/>
        <v>2.8534476482390017</v>
      </c>
      <c r="BD59">
        <f t="shared" si="49"/>
        <v>4.3006464302583236</v>
      </c>
      <c r="BE59">
        <f t="shared" si="50"/>
        <v>0.28720619753849763</v>
      </c>
      <c r="BF59">
        <f t="shared" si="51"/>
        <v>29.482188699174731</v>
      </c>
      <c r="BG59">
        <f t="shared" si="52"/>
        <v>0.76880953635698723</v>
      </c>
      <c r="BH59">
        <f t="shared" si="53"/>
        <v>40.050702081029662</v>
      </c>
      <c r="BI59">
        <f t="shared" si="54"/>
        <v>386.65157704666427</v>
      </c>
      <c r="BJ59">
        <f t="shared" si="55"/>
        <v>1.8543214031275807E-2</v>
      </c>
    </row>
    <row r="60" spans="1:62">
      <c r="A60" s="1">
        <v>52</v>
      </c>
      <c r="B60" s="1" t="s">
        <v>134</v>
      </c>
      <c r="C60" s="2">
        <v>41541</v>
      </c>
      <c r="D60" s="1" t="s">
        <v>74</v>
      </c>
      <c r="E60" s="1">
        <v>0</v>
      </c>
      <c r="F60" s="1" t="s">
        <v>78</v>
      </c>
      <c r="G60" s="1" t="s">
        <v>96</v>
      </c>
      <c r="H60" s="1">
        <v>0</v>
      </c>
      <c r="I60" s="1">
        <v>8169</v>
      </c>
      <c r="J60" s="1">
        <v>0</v>
      </c>
      <c r="K60">
        <f t="shared" si="28"/>
        <v>9.9541345383944719</v>
      </c>
      <c r="L60">
        <f t="shared" si="29"/>
        <v>0.33885809867494204</v>
      </c>
      <c r="M60">
        <f t="shared" si="30"/>
        <v>311.99642693887853</v>
      </c>
      <c r="N60">
        <f t="shared" si="31"/>
        <v>16.508634092510306</v>
      </c>
      <c r="O60">
        <f t="shared" si="32"/>
        <v>4.8553203066460915</v>
      </c>
      <c r="P60">
        <f t="shared" si="33"/>
        <v>41.039066314697266</v>
      </c>
      <c r="Q60" s="1">
        <v>2.5</v>
      </c>
      <c r="R60">
        <f t="shared" si="34"/>
        <v>2.1884783655405045</v>
      </c>
      <c r="S60" s="1">
        <v>1</v>
      </c>
      <c r="T60">
        <f t="shared" si="35"/>
        <v>4.3769567310810089</v>
      </c>
      <c r="U60" s="1">
        <v>38.267066955566406</v>
      </c>
      <c r="V60" s="1">
        <v>41.039066314697266</v>
      </c>
      <c r="W60" s="1">
        <v>38.226184844970703</v>
      </c>
      <c r="X60" s="1">
        <v>399.54501342773438</v>
      </c>
      <c r="Y60" s="1">
        <v>391.34255981445312</v>
      </c>
      <c r="Z60" s="1">
        <v>22.437643051147461</v>
      </c>
      <c r="AA60" s="1">
        <v>30.43597412109375</v>
      </c>
      <c r="AB60" s="1">
        <v>32.524879455566406</v>
      </c>
      <c r="AC60" s="1">
        <v>44.119003295898438</v>
      </c>
      <c r="AD60" s="1">
        <v>500.29742431640625</v>
      </c>
      <c r="AE60" s="1">
        <v>1342.25048828125</v>
      </c>
      <c r="AF60" s="1">
        <v>610.06982421875</v>
      </c>
      <c r="AG60" s="1">
        <v>97.907218933105469</v>
      </c>
      <c r="AH60" s="1">
        <v>14.15510082244873</v>
      </c>
      <c r="AI60" s="1">
        <v>-0.69743740558624268</v>
      </c>
      <c r="AJ60" s="1">
        <v>1</v>
      </c>
      <c r="AK60" s="1">
        <v>-0.21956524252891541</v>
      </c>
      <c r="AL60" s="1">
        <v>2.737391471862793</v>
      </c>
      <c r="AM60" s="1">
        <v>1</v>
      </c>
      <c r="AN60" s="1">
        <v>0</v>
      </c>
      <c r="AO60" s="1">
        <v>0.18999999761581421</v>
      </c>
      <c r="AP60" s="1">
        <v>111115</v>
      </c>
      <c r="AQ60">
        <f t="shared" si="36"/>
        <v>2.0011896972656249</v>
      </c>
      <c r="AR60">
        <f t="shared" si="37"/>
        <v>1.6508634092510306E-2</v>
      </c>
      <c r="AS60">
        <f t="shared" si="38"/>
        <v>314.18906631469724</v>
      </c>
      <c r="AT60">
        <f t="shared" si="39"/>
        <v>311.41706695556638</v>
      </c>
      <c r="AU60">
        <f t="shared" si="40"/>
        <v>255.02758957326296</v>
      </c>
      <c r="AV60">
        <f t="shared" si="41"/>
        <v>-4.0488852272725566</v>
      </c>
      <c r="AW60">
        <f t="shared" si="42"/>
        <v>7.8352218883623497</v>
      </c>
      <c r="AX60">
        <f t="shared" si="43"/>
        <v>80.027008975872548</v>
      </c>
      <c r="AY60">
        <f t="shared" si="44"/>
        <v>49.591034854778798</v>
      </c>
      <c r="AZ60">
        <f t="shared" si="45"/>
        <v>39.653066635131836</v>
      </c>
      <c r="BA60">
        <f t="shared" si="46"/>
        <v>7.2773452067468618</v>
      </c>
      <c r="BB60">
        <f t="shared" si="47"/>
        <v>0.31450921832597822</v>
      </c>
      <c r="BC60">
        <f t="shared" si="48"/>
        <v>2.9799015817162582</v>
      </c>
      <c r="BD60">
        <f t="shared" si="49"/>
        <v>4.2974436250306036</v>
      </c>
      <c r="BE60">
        <f t="shared" si="50"/>
        <v>0.19861985650594563</v>
      </c>
      <c r="BF60">
        <f t="shared" si="51"/>
        <v>30.546702478651426</v>
      </c>
      <c r="BG60">
        <f t="shared" si="52"/>
        <v>0.79724634879172129</v>
      </c>
      <c r="BH60">
        <f t="shared" si="53"/>
        <v>39.122517206145424</v>
      </c>
      <c r="BI60">
        <f t="shared" si="54"/>
        <v>388.27237145014783</v>
      </c>
      <c r="BJ60">
        <f t="shared" si="55"/>
        <v>1.0029835455357015E-2</v>
      </c>
    </row>
    <row r="61" spans="1:62">
      <c r="A61" s="1">
        <v>53</v>
      </c>
      <c r="B61" s="1" t="s">
        <v>135</v>
      </c>
      <c r="C61" s="2">
        <v>41541</v>
      </c>
      <c r="D61" s="1" t="s">
        <v>74</v>
      </c>
      <c r="E61" s="1">
        <v>0</v>
      </c>
      <c r="F61" s="1" t="s">
        <v>75</v>
      </c>
      <c r="G61" s="1" t="s">
        <v>85</v>
      </c>
      <c r="H61" s="1">
        <v>0</v>
      </c>
      <c r="I61" s="1">
        <v>8426</v>
      </c>
      <c r="J61" s="1">
        <v>0</v>
      </c>
      <c r="K61">
        <f t="shared" si="28"/>
        <v>15.878510276125089</v>
      </c>
      <c r="L61">
        <f t="shared" si="29"/>
        <v>0.13834136369382363</v>
      </c>
      <c r="M61">
        <f t="shared" si="30"/>
        <v>178.34910408438887</v>
      </c>
      <c r="N61">
        <f t="shared" si="31"/>
        <v>8.0712549331419368</v>
      </c>
      <c r="O61">
        <f t="shared" si="32"/>
        <v>5.568757481486152</v>
      </c>
      <c r="P61">
        <f t="shared" si="33"/>
        <v>41.19659423828125</v>
      </c>
      <c r="Q61" s="1">
        <v>1.5</v>
      </c>
      <c r="R61">
        <f t="shared" si="34"/>
        <v>2.4080436080694199</v>
      </c>
      <c r="S61" s="1">
        <v>1</v>
      </c>
      <c r="T61">
        <f t="shared" si="35"/>
        <v>4.8160872161388397</v>
      </c>
      <c r="U61" s="1">
        <v>38.353054046630859</v>
      </c>
      <c r="V61" s="1">
        <v>41.19659423828125</v>
      </c>
      <c r="W61" s="1">
        <v>38.275894165039062</v>
      </c>
      <c r="X61" s="1">
        <v>399.58981323242188</v>
      </c>
      <c r="Y61" s="1">
        <v>393.87551879882812</v>
      </c>
      <c r="Z61" s="1">
        <v>21.459375381469727</v>
      </c>
      <c r="AA61" s="1">
        <v>23.82183837890625</v>
      </c>
      <c r="AB61" s="1">
        <v>30.960205078125</v>
      </c>
      <c r="AC61" s="1">
        <v>34.368614196777344</v>
      </c>
      <c r="AD61" s="1">
        <v>500.26071166992188</v>
      </c>
      <c r="AE61" s="1">
        <v>1355.329345703125</v>
      </c>
      <c r="AF61" s="1">
        <v>1152.8521728515625</v>
      </c>
      <c r="AG61" s="1">
        <v>97.899887084960938</v>
      </c>
      <c r="AH61" s="1">
        <v>14.15510082244873</v>
      </c>
      <c r="AI61" s="1">
        <v>-0.69743740558624268</v>
      </c>
      <c r="AJ61" s="1">
        <v>1</v>
      </c>
      <c r="AK61" s="1">
        <v>-0.21956524252891541</v>
      </c>
      <c r="AL61" s="1">
        <v>2.737391471862793</v>
      </c>
      <c r="AM61" s="1">
        <v>1</v>
      </c>
      <c r="AN61" s="1">
        <v>0</v>
      </c>
      <c r="AO61" s="1">
        <v>0.18999999761581421</v>
      </c>
      <c r="AP61" s="1">
        <v>111115</v>
      </c>
      <c r="AQ61">
        <f t="shared" si="36"/>
        <v>3.3350714111328124</v>
      </c>
      <c r="AR61">
        <f t="shared" si="37"/>
        <v>8.0712549331419369E-3</v>
      </c>
      <c r="AS61">
        <f t="shared" si="38"/>
        <v>314.34659423828123</v>
      </c>
      <c r="AT61">
        <f t="shared" si="39"/>
        <v>311.50305404663084</v>
      </c>
      <c r="AU61">
        <f t="shared" si="40"/>
        <v>257.51257245223678</v>
      </c>
      <c r="AV61">
        <f t="shared" si="41"/>
        <v>-0.99138978528022925</v>
      </c>
      <c r="AW61">
        <f t="shared" si="42"/>
        <v>7.9009127689372622</v>
      </c>
      <c r="AX61">
        <f t="shared" si="43"/>
        <v>80.704002876740546</v>
      </c>
      <c r="AY61">
        <f t="shared" si="44"/>
        <v>56.882164497834296</v>
      </c>
      <c r="AZ61">
        <f t="shared" si="45"/>
        <v>39.774824142456055</v>
      </c>
      <c r="BA61">
        <f t="shared" si="46"/>
        <v>7.3249335277076435</v>
      </c>
      <c r="BB61">
        <f t="shared" si="47"/>
        <v>0.13447848978207311</v>
      </c>
      <c r="BC61">
        <f t="shared" si="48"/>
        <v>2.3321552874511107</v>
      </c>
      <c r="BD61">
        <f t="shared" si="49"/>
        <v>4.9927782402565324</v>
      </c>
      <c r="BE61">
        <f t="shared" si="50"/>
        <v>8.4387780056466161E-2</v>
      </c>
      <c r="BF61">
        <f t="shared" si="51"/>
        <v>17.460357151565614</v>
      </c>
      <c r="BG61">
        <f t="shared" si="52"/>
        <v>0.45280576114069343</v>
      </c>
      <c r="BH61">
        <f t="shared" si="53"/>
        <v>27.707384684747936</v>
      </c>
      <c r="BI61">
        <f t="shared" si="54"/>
        <v>389.4246050361088</v>
      </c>
      <c r="BJ61">
        <f t="shared" si="55"/>
        <v>1.1297488313572973E-2</v>
      </c>
    </row>
    <row r="62" spans="1:62">
      <c r="A62" s="1">
        <v>54</v>
      </c>
      <c r="B62" s="1" t="s">
        <v>136</v>
      </c>
      <c r="C62" s="2">
        <v>41541</v>
      </c>
      <c r="D62" s="1" t="s">
        <v>74</v>
      </c>
      <c r="E62" s="1">
        <v>0</v>
      </c>
      <c r="F62" s="1" t="s">
        <v>78</v>
      </c>
      <c r="G62" s="1" t="s">
        <v>85</v>
      </c>
      <c r="H62" s="1">
        <v>0</v>
      </c>
      <c r="I62" s="1">
        <v>8576.5</v>
      </c>
      <c r="J62" s="1">
        <v>0</v>
      </c>
      <c r="K62">
        <f t="shared" si="28"/>
        <v>10.1236350911398</v>
      </c>
      <c r="L62">
        <f t="shared" si="29"/>
        <v>0.10913561330367147</v>
      </c>
      <c r="M62">
        <f t="shared" si="30"/>
        <v>212.00474959277412</v>
      </c>
      <c r="N62">
        <f t="shared" si="31"/>
        <v>6.3278569779269134</v>
      </c>
      <c r="O62">
        <f t="shared" si="32"/>
        <v>5.5151879107160031</v>
      </c>
      <c r="P62">
        <f t="shared" si="33"/>
        <v>41.361793518066406</v>
      </c>
      <c r="Q62" s="1">
        <v>3</v>
      </c>
      <c r="R62">
        <f t="shared" si="34"/>
        <v>2.0786957442760468</v>
      </c>
      <c r="S62" s="1">
        <v>1</v>
      </c>
      <c r="T62">
        <f t="shared" si="35"/>
        <v>4.1573914885520935</v>
      </c>
      <c r="U62" s="1">
        <v>38.378280639648438</v>
      </c>
      <c r="V62" s="1">
        <v>41.361793518066406</v>
      </c>
      <c r="W62" s="1">
        <v>38.342891693115234</v>
      </c>
      <c r="X62" s="1">
        <v>399.987060546875</v>
      </c>
      <c r="Y62" s="1">
        <v>392.42691040039062</v>
      </c>
      <c r="Z62" s="1">
        <v>21.378538131713867</v>
      </c>
      <c r="AA62" s="1">
        <v>25.078098297119141</v>
      </c>
      <c r="AB62" s="1">
        <v>30.801345825195312</v>
      </c>
      <c r="AC62" s="1">
        <v>36.131526947021484</v>
      </c>
      <c r="AD62" s="1">
        <v>500.26214599609375</v>
      </c>
      <c r="AE62" s="1">
        <v>740.5985107421875</v>
      </c>
      <c r="AF62" s="1">
        <v>1569.7080078125</v>
      </c>
      <c r="AG62" s="1">
        <v>97.899238586425781</v>
      </c>
      <c r="AH62" s="1">
        <v>14.15510082244873</v>
      </c>
      <c r="AI62" s="1">
        <v>-0.69743740558624268</v>
      </c>
      <c r="AJ62" s="1">
        <v>1</v>
      </c>
      <c r="AK62" s="1">
        <v>-0.21956524252891541</v>
      </c>
      <c r="AL62" s="1">
        <v>2.737391471862793</v>
      </c>
      <c r="AM62" s="1">
        <v>1</v>
      </c>
      <c r="AN62" s="1">
        <v>0</v>
      </c>
      <c r="AO62" s="1">
        <v>0.18999999761581421</v>
      </c>
      <c r="AP62" s="1">
        <v>111115</v>
      </c>
      <c r="AQ62">
        <f t="shared" si="36"/>
        <v>1.6675404866536456</v>
      </c>
      <c r="AR62">
        <f t="shared" si="37"/>
        <v>6.3278569779269137E-3</v>
      </c>
      <c r="AS62">
        <f t="shared" si="38"/>
        <v>314.51179351806638</v>
      </c>
      <c r="AT62">
        <f t="shared" si="39"/>
        <v>311.52828063964841</v>
      </c>
      <c r="AU62">
        <f t="shared" si="40"/>
        <v>140.71371527529118</v>
      </c>
      <c r="AV62">
        <f t="shared" si="41"/>
        <v>-1.4783797558332967</v>
      </c>
      <c r="AW62">
        <f t="shared" si="42"/>
        <v>7.9703146391995086</v>
      </c>
      <c r="AX62">
        <f t="shared" si="43"/>
        <v>81.413448707910916</v>
      </c>
      <c r="AY62">
        <f t="shared" si="44"/>
        <v>56.335350410791776</v>
      </c>
      <c r="AZ62">
        <f t="shared" si="45"/>
        <v>39.870037078857422</v>
      </c>
      <c r="BA62">
        <f t="shared" si="46"/>
        <v>7.3623347615928889</v>
      </c>
      <c r="BB62">
        <f t="shared" si="47"/>
        <v>0.10634397931030297</v>
      </c>
      <c r="BC62">
        <f t="shared" si="48"/>
        <v>2.455126728483505</v>
      </c>
      <c r="BD62">
        <f t="shared" si="49"/>
        <v>4.9072080331093844</v>
      </c>
      <c r="BE62">
        <f t="shared" si="50"/>
        <v>6.6710284290728616E-2</v>
      </c>
      <c r="BF62">
        <f t="shared" si="51"/>
        <v>20.75510356183845</v>
      </c>
      <c r="BG62">
        <f t="shared" si="52"/>
        <v>0.54024009050874477</v>
      </c>
      <c r="BH62">
        <f t="shared" si="53"/>
        <v>28.78130535752712</v>
      </c>
      <c r="BI62">
        <f t="shared" si="54"/>
        <v>389.13953479223051</v>
      </c>
      <c r="BJ62">
        <f t="shared" si="55"/>
        <v>7.4875823923118111E-3</v>
      </c>
    </row>
    <row r="63" spans="1:62">
      <c r="A63" s="1">
        <v>55</v>
      </c>
      <c r="B63" s="1" t="s">
        <v>137</v>
      </c>
      <c r="C63" s="2">
        <v>41541</v>
      </c>
      <c r="D63" s="1" t="s">
        <v>74</v>
      </c>
      <c r="E63" s="1">
        <v>0</v>
      </c>
      <c r="F63" s="1" t="s">
        <v>75</v>
      </c>
      <c r="G63" s="1" t="s">
        <v>85</v>
      </c>
      <c r="H63" s="1">
        <v>0</v>
      </c>
      <c r="I63" s="1">
        <v>8698</v>
      </c>
      <c r="J63" s="1">
        <v>0</v>
      </c>
      <c r="K63">
        <f t="shared" si="28"/>
        <v>18.368608935377154</v>
      </c>
      <c r="L63">
        <f t="shared" si="29"/>
        <v>0.15563830853355443</v>
      </c>
      <c r="M63">
        <f t="shared" si="30"/>
        <v>171.99710259351778</v>
      </c>
      <c r="N63">
        <f t="shared" si="31"/>
        <v>9.0094820573994614</v>
      </c>
      <c r="O63">
        <f t="shared" si="32"/>
        <v>5.5439489851111539</v>
      </c>
      <c r="P63">
        <f t="shared" si="33"/>
        <v>41.183120727539062</v>
      </c>
      <c r="Q63" s="1">
        <v>1.5</v>
      </c>
      <c r="R63">
        <f t="shared" si="34"/>
        <v>2.4080436080694199</v>
      </c>
      <c r="S63" s="1">
        <v>1</v>
      </c>
      <c r="T63">
        <f t="shared" si="35"/>
        <v>4.8160872161388397</v>
      </c>
      <c r="U63" s="1">
        <v>38.413360595703125</v>
      </c>
      <c r="V63" s="1">
        <v>41.183120727539062</v>
      </c>
      <c r="W63" s="1">
        <v>38.363967895507812</v>
      </c>
      <c r="X63" s="1">
        <v>399.51141357421875</v>
      </c>
      <c r="Y63" s="1">
        <v>392.94229125976562</v>
      </c>
      <c r="Z63" s="1">
        <v>21.381952285766602</v>
      </c>
      <c r="AA63" s="1">
        <v>24.018465042114258</v>
      </c>
      <c r="AB63" s="1">
        <v>30.747102737426758</v>
      </c>
      <c r="AC63" s="1">
        <v>34.538387298583984</v>
      </c>
      <c r="AD63" s="1">
        <v>500.26809692382812</v>
      </c>
      <c r="AE63" s="1">
        <v>1409.5740966796875</v>
      </c>
      <c r="AF63" s="1">
        <v>1336.292724609375</v>
      </c>
      <c r="AG63" s="1">
        <v>97.896621704101562</v>
      </c>
      <c r="AH63" s="1">
        <v>14.15510082244873</v>
      </c>
      <c r="AI63" s="1">
        <v>-0.69743740558624268</v>
      </c>
      <c r="AJ63" s="1">
        <v>1</v>
      </c>
      <c r="AK63" s="1">
        <v>-0.21956524252891541</v>
      </c>
      <c r="AL63" s="1">
        <v>2.737391471862793</v>
      </c>
      <c r="AM63" s="1">
        <v>1</v>
      </c>
      <c r="AN63" s="1">
        <v>0</v>
      </c>
      <c r="AO63" s="1">
        <v>0.18999999761581421</v>
      </c>
      <c r="AP63" s="1">
        <v>111115</v>
      </c>
      <c r="AQ63">
        <f t="shared" si="36"/>
        <v>3.3351206461588538</v>
      </c>
      <c r="AR63">
        <f t="shared" si="37"/>
        <v>9.0094820573994611E-3</v>
      </c>
      <c r="AS63">
        <f t="shared" si="38"/>
        <v>314.33312072753904</v>
      </c>
      <c r="AT63">
        <f t="shared" si="39"/>
        <v>311.5633605957031</v>
      </c>
      <c r="AU63">
        <f t="shared" si="40"/>
        <v>267.81907500845409</v>
      </c>
      <c r="AV63">
        <f t="shared" si="41"/>
        <v>-1.2108826707119249</v>
      </c>
      <c r="AW63">
        <f t="shared" si="42"/>
        <v>7.8952755712522009</v>
      </c>
      <c r="AX63">
        <f t="shared" si="43"/>
        <v>80.649111622218669</v>
      </c>
      <c r="AY63">
        <f t="shared" si="44"/>
        <v>56.630646580104411</v>
      </c>
      <c r="AZ63">
        <f t="shared" si="45"/>
        <v>39.798240661621094</v>
      </c>
      <c r="BA63">
        <f t="shared" si="46"/>
        <v>7.3341166218072598</v>
      </c>
      <c r="BB63">
        <f t="shared" si="47"/>
        <v>0.15076610008942837</v>
      </c>
      <c r="BC63">
        <f t="shared" si="48"/>
        <v>2.3513265861410475</v>
      </c>
      <c r="BD63">
        <f t="shared" si="49"/>
        <v>4.9827900356662127</v>
      </c>
      <c r="BE63">
        <f t="shared" si="50"/>
        <v>9.4654763599256411E-2</v>
      </c>
      <c r="BF63">
        <f t="shared" si="51"/>
        <v>16.837935286799155</v>
      </c>
      <c r="BG63">
        <f t="shared" si="52"/>
        <v>0.43771593544206783</v>
      </c>
      <c r="BH63">
        <f t="shared" si="53"/>
        <v>28.223259141245126</v>
      </c>
      <c r="BI63">
        <f t="shared" si="54"/>
        <v>387.79337660148002</v>
      </c>
      <c r="BJ63">
        <f t="shared" si="55"/>
        <v>1.3368511205391266E-2</v>
      </c>
    </row>
    <row r="64" spans="1:62">
      <c r="A64" s="1">
        <v>56</v>
      </c>
      <c r="B64" s="1" t="s">
        <v>138</v>
      </c>
      <c r="C64" s="2">
        <v>41541</v>
      </c>
      <c r="D64" s="1" t="s">
        <v>74</v>
      </c>
      <c r="E64" s="1">
        <v>0</v>
      </c>
      <c r="F64" s="1" t="s">
        <v>78</v>
      </c>
      <c r="G64" s="1" t="s">
        <v>85</v>
      </c>
      <c r="H64" s="1">
        <v>0</v>
      </c>
      <c r="I64" s="1">
        <v>8844</v>
      </c>
      <c r="J64" s="1">
        <v>0</v>
      </c>
      <c r="K64">
        <f t="shared" si="28"/>
        <v>12.210761188727703</v>
      </c>
      <c r="L64">
        <f t="shared" si="29"/>
        <v>0.13215153368701188</v>
      </c>
      <c r="M64">
        <f t="shared" si="30"/>
        <v>212.17791601097841</v>
      </c>
      <c r="N64">
        <f t="shared" si="31"/>
        <v>7.976144718312133</v>
      </c>
      <c r="O64">
        <f t="shared" si="32"/>
        <v>5.7506745916866144</v>
      </c>
      <c r="P64">
        <f t="shared" si="33"/>
        <v>41.791221618652344</v>
      </c>
      <c r="Q64" s="1">
        <v>2</v>
      </c>
      <c r="R64">
        <f t="shared" si="34"/>
        <v>2.2982609868049622</v>
      </c>
      <c r="S64" s="1">
        <v>1</v>
      </c>
      <c r="T64">
        <f t="shared" si="35"/>
        <v>4.5965219736099243</v>
      </c>
      <c r="U64" s="1">
        <v>38.345081329345703</v>
      </c>
      <c r="V64" s="1">
        <v>41.791221618652344</v>
      </c>
      <c r="W64" s="1">
        <v>38.323360443115234</v>
      </c>
      <c r="X64" s="1">
        <v>399.76498413085938</v>
      </c>
      <c r="Y64" s="1">
        <v>393.62820434570312</v>
      </c>
      <c r="Z64" s="1">
        <v>21.431568145751953</v>
      </c>
      <c r="AA64" s="1">
        <v>24.542013168334961</v>
      </c>
      <c r="AB64" s="1">
        <v>30.931642532348633</v>
      </c>
      <c r="AC64" s="1">
        <v>35.420871734619141</v>
      </c>
      <c r="AD64" s="1">
        <v>500.27529907226562</v>
      </c>
      <c r="AE64" s="1">
        <v>730.32684326171875</v>
      </c>
      <c r="AF64" s="1">
        <v>1529.350341796875</v>
      </c>
      <c r="AG64" s="1">
        <v>97.894279479980469</v>
      </c>
      <c r="AH64" s="1">
        <v>14.15510082244873</v>
      </c>
      <c r="AI64" s="1">
        <v>-0.69743740558624268</v>
      </c>
      <c r="AJ64" s="1">
        <v>1</v>
      </c>
      <c r="AK64" s="1">
        <v>-0.21956524252891541</v>
      </c>
      <c r="AL64" s="1">
        <v>2.737391471862793</v>
      </c>
      <c r="AM64" s="1">
        <v>1</v>
      </c>
      <c r="AN64" s="1">
        <v>0</v>
      </c>
      <c r="AO64" s="1">
        <v>0.18999999761581421</v>
      </c>
      <c r="AP64" s="1">
        <v>111115</v>
      </c>
      <c r="AQ64">
        <f t="shared" si="36"/>
        <v>2.501376495361328</v>
      </c>
      <c r="AR64">
        <f t="shared" si="37"/>
        <v>7.976144718312133E-3</v>
      </c>
      <c r="AS64">
        <f t="shared" si="38"/>
        <v>314.94122161865232</v>
      </c>
      <c r="AT64">
        <f t="shared" si="39"/>
        <v>311.49508132934568</v>
      </c>
      <c r="AU64">
        <f t="shared" si="40"/>
        <v>138.76209847849168</v>
      </c>
      <c r="AV64">
        <f t="shared" si="41"/>
        <v>-1.9653142642285923</v>
      </c>
      <c r="AW64">
        <f t="shared" si="42"/>
        <v>8.1531972877889576</v>
      </c>
      <c r="AX64">
        <f t="shared" si="43"/>
        <v>83.28573774789669</v>
      </c>
      <c r="AY64">
        <f t="shared" si="44"/>
        <v>58.743724579561729</v>
      </c>
      <c r="AZ64">
        <f t="shared" si="45"/>
        <v>40.068151473999023</v>
      </c>
      <c r="BA64">
        <f t="shared" si="46"/>
        <v>7.4406883251197371</v>
      </c>
      <c r="BB64">
        <f t="shared" si="47"/>
        <v>0.1284583144726</v>
      </c>
      <c r="BC64">
        <f t="shared" si="48"/>
        <v>2.4025226961023436</v>
      </c>
      <c r="BD64">
        <f t="shared" si="49"/>
        <v>5.038165629017394</v>
      </c>
      <c r="BE64">
        <f t="shared" si="50"/>
        <v>8.0610287074041456E-2</v>
      </c>
      <c r="BF64">
        <f t="shared" si="51"/>
        <v>20.771004209458546</v>
      </c>
      <c r="BG64">
        <f t="shared" si="52"/>
        <v>0.53903128299371961</v>
      </c>
      <c r="BH64">
        <f t="shared" si="53"/>
        <v>27.531348441988712</v>
      </c>
      <c r="BI64">
        <f t="shared" si="54"/>
        <v>390.04189980948524</v>
      </c>
      <c r="BJ64">
        <f t="shared" si="55"/>
        <v>8.6190412156483733E-3</v>
      </c>
    </row>
    <row r="65" spans="1:62">
      <c r="A65" s="1">
        <v>57</v>
      </c>
      <c r="B65" s="1" t="s">
        <v>139</v>
      </c>
      <c r="C65" s="2">
        <v>41541</v>
      </c>
      <c r="D65" s="1" t="s">
        <v>74</v>
      </c>
      <c r="E65" s="1">
        <v>0</v>
      </c>
      <c r="F65" s="1" t="s">
        <v>84</v>
      </c>
      <c r="G65" s="1" t="s">
        <v>76</v>
      </c>
      <c r="H65" s="1">
        <v>0</v>
      </c>
      <c r="I65" s="1">
        <v>8998</v>
      </c>
      <c r="J65" s="1">
        <v>0</v>
      </c>
      <c r="K65">
        <f t="shared" si="28"/>
        <v>22.084178604878836</v>
      </c>
      <c r="L65">
        <f t="shared" si="29"/>
        <v>0.30550464413347073</v>
      </c>
      <c r="M65">
        <f t="shared" si="30"/>
        <v>229.51808318707344</v>
      </c>
      <c r="N65">
        <f t="shared" si="31"/>
        <v>14.220925435660659</v>
      </c>
      <c r="O65">
        <f t="shared" si="32"/>
        <v>4.654379773354691</v>
      </c>
      <c r="P65">
        <f t="shared" si="33"/>
        <v>41.009632110595703</v>
      </c>
      <c r="Q65" s="1">
        <v>4</v>
      </c>
      <c r="R65">
        <f t="shared" si="34"/>
        <v>1.8591305017471313</v>
      </c>
      <c r="S65" s="1">
        <v>1</v>
      </c>
      <c r="T65">
        <f t="shared" si="35"/>
        <v>3.7182610034942627</v>
      </c>
      <c r="U65" s="1">
        <v>38.213352203369141</v>
      </c>
      <c r="V65" s="1">
        <v>41.009632110595703</v>
      </c>
      <c r="W65" s="1">
        <v>38.206287384033203</v>
      </c>
      <c r="X65" s="1">
        <v>399.45977783203125</v>
      </c>
      <c r="Y65" s="1">
        <v>377.51068115234375</v>
      </c>
      <c r="Z65" s="1">
        <v>21.366250991821289</v>
      </c>
      <c r="AA65" s="1">
        <v>32.368186950683594</v>
      </c>
      <c r="AB65" s="1">
        <v>31.057462692260742</v>
      </c>
      <c r="AC65" s="1">
        <v>47.049610137939453</v>
      </c>
      <c r="AD65" s="1">
        <v>500.29812622070312</v>
      </c>
      <c r="AE65" s="1">
        <v>1735.4696044921875</v>
      </c>
      <c r="AF65" s="1">
        <v>1747.783447265625</v>
      </c>
      <c r="AG65" s="1">
        <v>97.893043518066406</v>
      </c>
      <c r="AH65" s="1">
        <v>14.15510082244873</v>
      </c>
      <c r="AI65" s="1">
        <v>-0.69743740558624268</v>
      </c>
      <c r="AJ65" s="1">
        <v>1</v>
      </c>
      <c r="AK65" s="1">
        <v>-0.21956524252891541</v>
      </c>
      <c r="AL65" s="1">
        <v>2.737391471862793</v>
      </c>
      <c r="AM65" s="1">
        <v>1</v>
      </c>
      <c r="AN65" s="1">
        <v>0</v>
      </c>
      <c r="AO65" s="1">
        <v>0.18999999761581421</v>
      </c>
      <c r="AP65" s="1">
        <v>111115</v>
      </c>
      <c r="AQ65">
        <f t="shared" si="36"/>
        <v>1.2507453155517576</v>
      </c>
      <c r="AR65">
        <f t="shared" si="37"/>
        <v>1.4220925435660659E-2</v>
      </c>
      <c r="AS65">
        <f t="shared" si="38"/>
        <v>314.15963211059568</v>
      </c>
      <c r="AT65">
        <f t="shared" si="39"/>
        <v>311.36335220336912</v>
      </c>
      <c r="AU65">
        <f t="shared" si="40"/>
        <v>329.73922071583365</v>
      </c>
      <c r="AV65">
        <f t="shared" si="41"/>
        <v>-3.0689294400453733</v>
      </c>
      <c r="AW65">
        <f t="shared" si="42"/>
        <v>7.8230001071188697</v>
      </c>
      <c r="AX65">
        <f t="shared" si="43"/>
        <v>79.913748985392573</v>
      </c>
      <c r="AY65">
        <f t="shared" si="44"/>
        <v>47.545562034708979</v>
      </c>
      <c r="AZ65">
        <f t="shared" si="45"/>
        <v>39.611492156982422</v>
      </c>
      <c r="BA65">
        <f t="shared" si="46"/>
        <v>7.2611575277275469</v>
      </c>
      <c r="BB65">
        <f t="shared" si="47"/>
        <v>0.28230918600778576</v>
      </c>
      <c r="BC65">
        <f t="shared" si="48"/>
        <v>3.1686203337641783</v>
      </c>
      <c r="BD65">
        <f t="shared" si="49"/>
        <v>4.0925371939633681</v>
      </c>
      <c r="BE65">
        <f t="shared" si="50"/>
        <v>0.17839023279096913</v>
      </c>
      <c r="BF65">
        <f t="shared" si="51"/>
        <v>22.468223705615365</v>
      </c>
      <c r="BG65">
        <f t="shared" si="52"/>
        <v>0.60797771995874161</v>
      </c>
      <c r="BH65">
        <f t="shared" si="53"/>
        <v>41.750991463622697</v>
      </c>
      <c r="BI65">
        <f t="shared" si="54"/>
        <v>369.492513226916</v>
      </c>
      <c r="BJ65">
        <f t="shared" si="55"/>
        <v>2.4954128146222176E-2</v>
      </c>
    </row>
    <row r="66" spans="1:62">
      <c r="A66" s="1">
        <v>58</v>
      </c>
      <c r="B66" s="1" t="s">
        <v>140</v>
      </c>
      <c r="C66" s="2">
        <v>41541</v>
      </c>
      <c r="D66" s="1" t="s">
        <v>74</v>
      </c>
      <c r="E66" s="1">
        <v>0</v>
      </c>
      <c r="F66" s="1" t="s">
        <v>87</v>
      </c>
      <c r="G66" s="1" t="s">
        <v>76</v>
      </c>
      <c r="H66" s="1">
        <v>0</v>
      </c>
      <c r="I66" s="1">
        <v>9094.5</v>
      </c>
      <c r="J66" s="1">
        <v>0</v>
      </c>
      <c r="K66">
        <f t="shared" si="28"/>
        <v>22.409201396040515</v>
      </c>
      <c r="L66">
        <f t="shared" si="29"/>
        <v>0.31169631457490676</v>
      </c>
      <c r="M66">
        <f t="shared" si="30"/>
        <v>229.35234244363903</v>
      </c>
      <c r="N66">
        <f t="shared" si="31"/>
        <v>14.641926005964848</v>
      </c>
      <c r="O66">
        <f t="shared" si="32"/>
        <v>4.7017123708365585</v>
      </c>
      <c r="P66">
        <f t="shared" si="33"/>
        <v>41.176853179931641</v>
      </c>
      <c r="Q66" s="1">
        <v>4</v>
      </c>
      <c r="R66">
        <f t="shared" si="34"/>
        <v>1.8591305017471313</v>
      </c>
      <c r="S66" s="1">
        <v>1</v>
      </c>
      <c r="T66">
        <f t="shared" si="35"/>
        <v>3.7182610034942627</v>
      </c>
      <c r="U66" s="1">
        <v>38.306259155273438</v>
      </c>
      <c r="V66" s="1">
        <v>41.176853179931641</v>
      </c>
      <c r="W66" s="1">
        <v>38.296173095703125</v>
      </c>
      <c r="X66" s="1">
        <v>399.39752197265625</v>
      </c>
      <c r="Y66" s="1">
        <v>377.06491088867188</v>
      </c>
      <c r="Z66" s="1">
        <v>21.27131462097168</v>
      </c>
      <c r="AA66" s="1">
        <v>32.597187042236328</v>
      </c>
      <c r="AB66" s="1">
        <v>30.7635498046875</v>
      </c>
      <c r="AC66" s="1">
        <v>47.143547058105469</v>
      </c>
      <c r="AD66" s="1">
        <v>500.2578125</v>
      </c>
      <c r="AE66" s="1">
        <v>1529.2882080078125</v>
      </c>
      <c r="AF66" s="1">
        <v>1452.3427734375</v>
      </c>
      <c r="AG66" s="1">
        <v>97.890106201171875</v>
      </c>
      <c r="AH66" s="1">
        <v>14.15510082244873</v>
      </c>
      <c r="AI66" s="1">
        <v>-0.69743740558624268</v>
      </c>
      <c r="AJ66" s="1">
        <v>1</v>
      </c>
      <c r="AK66" s="1">
        <v>-0.21956524252891541</v>
      </c>
      <c r="AL66" s="1">
        <v>2.737391471862793</v>
      </c>
      <c r="AM66" s="1">
        <v>1</v>
      </c>
      <c r="AN66" s="1">
        <v>0</v>
      </c>
      <c r="AO66" s="1">
        <v>0.18999999761581421</v>
      </c>
      <c r="AP66" s="1">
        <v>111115</v>
      </c>
      <c r="AQ66">
        <f t="shared" si="36"/>
        <v>1.2506445312499999</v>
      </c>
      <c r="AR66">
        <f t="shared" si="37"/>
        <v>1.4641926005964848E-2</v>
      </c>
      <c r="AS66">
        <f t="shared" si="38"/>
        <v>314.32685317993162</v>
      </c>
      <c r="AT66">
        <f t="shared" si="39"/>
        <v>311.45625915527341</v>
      </c>
      <c r="AU66">
        <f t="shared" si="40"/>
        <v>290.56475587537716</v>
      </c>
      <c r="AV66">
        <f t="shared" si="41"/>
        <v>-3.607767943673911</v>
      </c>
      <c r="AW66">
        <f t="shared" si="42"/>
        <v>7.8926544722605367</v>
      </c>
      <c r="AX66">
        <f t="shared" si="43"/>
        <v>80.627703641882974</v>
      </c>
      <c r="AY66">
        <f t="shared" si="44"/>
        <v>48.030516599646646</v>
      </c>
      <c r="AZ66">
        <f t="shared" si="45"/>
        <v>39.741556167602539</v>
      </c>
      <c r="BA66">
        <f t="shared" si="46"/>
        <v>7.3119041966462186</v>
      </c>
      <c r="BB66">
        <f t="shared" si="47"/>
        <v>0.28758821990999156</v>
      </c>
      <c r="BC66">
        <f t="shared" si="48"/>
        <v>3.1909421014239778</v>
      </c>
      <c r="BD66">
        <f t="shared" si="49"/>
        <v>4.1209620952222412</v>
      </c>
      <c r="BE66">
        <f t="shared" si="50"/>
        <v>0.1817635422272656</v>
      </c>
      <c r="BF66">
        <f t="shared" si="51"/>
        <v>22.451325159295365</v>
      </c>
      <c r="BG66">
        <f t="shared" si="52"/>
        <v>0.60825692293429856</v>
      </c>
      <c r="BH66">
        <f t="shared" si="53"/>
        <v>41.738421136534157</v>
      </c>
      <c r="BI66">
        <f t="shared" si="54"/>
        <v>368.92873597888882</v>
      </c>
      <c r="BJ66">
        <f t="shared" si="55"/>
        <v>2.5352448697703783E-2</v>
      </c>
    </row>
    <row r="67" spans="1:62">
      <c r="A67" s="1">
        <v>59</v>
      </c>
      <c r="B67" s="1" t="s">
        <v>141</v>
      </c>
      <c r="C67" s="2">
        <v>41541</v>
      </c>
      <c r="D67" s="1" t="s">
        <v>74</v>
      </c>
      <c r="E67" s="1">
        <v>0</v>
      </c>
      <c r="F67" s="1" t="s">
        <v>75</v>
      </c>
      <c r="G67" s="1" t="s">
        <v>76</v>
      </c>
      <c r="H67" s="1">
        <v>0</v>
      </c>
      <c r="I67" s="1">
        <v>9239.5</v>
      </c>
      <c r="J67" s="1">
        <v>0</v>
      </c>
      <c r="K67">
        <f t="shared" si="28"/>
        <v>6.3516896648235219</v>
      </c>
      <c r="L67">
        <f t="shared" si="29"/>
        <v>0.23493292070111976</v>
      </c>
      <c r="M67">
        <f t="shared" si="30"/>
        <v>315.3694859628277</v>
      </c>
      <c r="N67">
        <f t="shared" si="31"/>
        <v>11.816924683837849</v>
      </c>
      <c r="O67">
        <f t="shared" si="32"/>
        <v>4.9440929596497991</v>
      </c>
      <c r="P67">
        <f t="shared" si="33"/>
        <v>41.212444305419922</v>
      </c>
      <c r="Q67" s="1">
        <v>4</v>
      </c>
      <c r="R67">
        <f t="shared" si="34"/>
        <v>1.8591305017471313</v>
      </c>
      <c r="S67" s="1">
        <v>1</v>
      </c>
      <c r="T67">
        <f t="shared" si="35"/>
        <v>3.7182610034942627</v>
      </c>
      <c r="U67" s="1">
        <v>38.2100830078125</v>
      </c>
      <c r="V67" s="1">
        <v>41.212444305419922</v>
      </c>
      <c r="W67" s="1">
        <v>38.260307312011719</v>
      </c>
      <c r="X67" s="1">
        <v>399.69830322265625</v>
      </c>
      <c r="Y67" s="1">
        <v>390.92611694335938</v>
      </c>
      <c r="Z67" s="1">
        <v>21.111671447753906</v>
      </c>
      <c r="AA67" s="1">
        <v>30.27400016784668</v>
      </c>
      <c r="AB67" s="1">
        <v>30.691200256347656</v>
      </c>
      <c r="AC67" s="1">
        <v>44.010982513427734</v>
      </c>
      <c r="AD67" s="1">
        <v>500.27365112304688</v>
      </c>
      <c r="AE67" s="1">
        <v>302.22512817382812</v>
      </c>
      <c r="AF67" s="1">
        <v>833.480712890625</v>
      </c>
      <c r="AG67" s="1">
        <v>97.8878173828125</v>
      </c>
      <c r="AH67" s="1">
        <v>14.15510082244873</v>
      </c>
      <c r="AI67" s="1">
        <v>-0.69743740558624268</v>
      </c>
      <c r="AJ67" s="1">
        <v>1</v>
      </c>
      <c r="AK67" s="1">
        <v>-0.21956524252891541</v>
      </c>
      <c r="AL67" s="1">
        <v>2.737391471862793</v>
      </c>
      <c r="AM67" s="1">
        <v>1</v>
      </c>
      <c r="AN67" s="1">
        <v>0</v>
      </c>
      <c r="AO67" s="1">
        <v>0.18999999761581421</v>
      </c>
      <c r="AP67" s="1">
        <v>111115</v>
      </c>
      <c r="AQ67">
        <f t="shared" si="36"/>
        <v>1.2506841278076171</v>
      </c>
      <c r="AR67">
        <f t="shared" si="37"/>
        <v>1.1816924683837849E-2</v>
      </c>
      <c r="AS67">
        <f t="shared" si="38"/>
        <v>314.3624443054199</v>
      </c>
      <c r="AT67">
        <f t="shared" si="39"/>
        <v>311.36008300781248</v>
      </c>
      <c r="AU67">
        <f t="shared" si="40"/>
        <v>57.422773632466487</v>
      </c>
      <c r="AV67">
        <f t="shared" si="41"/>
        <v>-4.6199252777411832</v>
      </c>
      <c r="AW67">
        <f t="shared" si="42"/>
        <v>7.9075487595272094</v>
      </c>
      <c r="AX67">
        <f t="shared" si="43"/>
        <v>80.781745583344119</v>
      </c>
      <c r="AY67">
        <f t="shared" si="44"/>
        <v>50.507745415497439</v>
      </c>
      <c r="AZ67">
        <f t="shared" si="45"/>
        <v>39.711263656616211</v>
      </c>
      <c r="BA67">
        <f t="shared" si="46"/>
        <v>7.3000576803555264</v>
      </c>
      <c r="BB67">
        <f t="shared" si="47"/>
        <v>0.22097117779461853</v>
      </c>
      <c r="BC67">
        <f t="shared" si="48"/>
        <v>2.9634557998774107</v>
      </c>
      <c r="BD67">
        <f t="shared" si="49"/>
        <v>4.3366018804781152</v>
      </c>
      <c r="BE67">
        <f t="shared" si="50"/>
        <v>0.13929698161858911</v>
      </c>
      <c r="BF67">
        <f t="shared" si="51"/>
        <v>30.870830650040727</v>
      </c>
      <c r="BG67">
        <f t="shared" si="52"/>
        <v>0.80672401329615195</v>
      </c>
      <c r="BH67">
        <f t="shared" si="53"/>
        <v>37.734517736207984</v>
      </c>
      <c r="BI67">
        <f t="shared" si="54"/>
        <v>388.61999022459122</v>
      </c>
      <c r="BJ67">
        <f t="shared" si="55"/>
        <v>6.1674116705539902E-3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 rios sept 2013 m1w_.xls</vt:lpstr>
    </vt:vector>
  </TitlesOfParts>
  <Company>WEEL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Sanchez</dc:creator>
  <cp:lastModifiedBy>Chris Sanchez</cp:lastModifiedBy>
  <dcterms:created xsi:type="dcterms:W3CDTF">2016-02-26T22:03:05Z</dcterms:created>
  <dcterms:modified xsi:type="dcterms:W3CDTF">2016-02-26T22:03:05Z</dcterms:modified>
</cp:coreProperties>
</file>