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Volumes/Wetland Ecosystems Ecology/Tres Rios/Water Budget Data/IRGA Data/TR IRGA Sept 2016/"/>
    </mc:Choice>
  </mc:AlternateContent>
  <bookViews>
    <workbookView xWindow="1400" yWindow="1980" windowWidth="33660" windowHeight="21600" tabRatio="500" activeTab="1"/>
  </bookViews>
  <sheets>
    <sheet name="tres rios september2016_" sheetId="1" r:id="rId1"/>
    <sheet name="cap database format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P10" i="1" l="1"/>
  <c r="J10" i="1"/>
  <c r="AT10" i="1"/>
  <c r="AS10" i="1"/>
  <c r="AR10" i="1"/>
  <c r="AQ10" i="1"/>
  <c r="Q10" i="1"/>
  <c r="AU10" i="1"/>
  <c r="O10" i="1"/>
  <c r="AV10" i="1"/>
  <c r="AW10" i="1"/>
  <c r="AX10" i="1"/>
  <c r="BA10" i="1"/>
  <c r="S10" i="1"/>
  <c r="K10" i="1"/>
  <c r="BD10" i="1"/>
  <c r="L10" i="1"/>
  <c r="M10" i="1"/>
  <c r="BB10" i="1"/>
  <c r="N10" i="1"/>
  <c r="AY10" i="1"/>
  <c r="AZ10" i="1"/>
  <c r="BC10" i="1"/>
  <c r="BE10" i="1"/>
  <c r="BF10" i="1"/>
  <c r="BG10" i="1"/>
  <c r="BH10" i="1"/>
  <c r="BI10" i="1"/>
  <c r="AP11" i="1"/>
  <c r="J11" i="1"/>
  <c r="AT11" i="1"/>
  <c r="AS11" i="1"/>
  <c r="AR11" i="1"/>
  <c r="AQ11" i="1"/>
  <c r="Q11" i="1"/>
  <c r="AU11" i="1"/>
  <c r="O11" i="1"/>
  <c r="AV11" i="1"/>
  <c r="AW11" i="1"/>
  <c r="AX11" i="1"/>
  <c r="BA11" i="1"/>
  <c r="S11" i="1"/>
  <c r="K11" i="1"/>
  <c r="BD11" i="1"/>
  <c r="L11" i="1"/>
  <c r="M11" i="1"/>
  <c r="BB11" i="1"/>
  <c r="N11" i="1"/>
  <c r="AY11" i="1"/>
  <c r="AZ11" i="1"/>
  <c r="BC11" i="1"/>
  <c r="BE11" i="1"/>
  <c r="BF11" i="1"/>
  <c r="BG11" i="1"/>
  <c r="BH11" i="1"/>
  <c r="BI11" i="1"/>
  <c r="AP12" i="1"/>
  <c r="J12" i="1"/>
  <c r="AT12" i="1"/>
  <c r="AS12" i="1"/>
  <c r="AR12" i="1"/>
  <c r="AQ12" i="1"/>
  <c r="Q12" i="1"/>
  <c r="AU12" i="1"/>
  <c r="O12" i="1"/>
  <c r="AV12" i="1"/>
  <c r="AW12" i="1"/>
  <c r="AX12" i="1"/>
  <c r="BA12" i="1"/>
  <c r="S12" i="1"/>
  <c r="K12" i="1"/>
  <c r="BD12" i="1"/>
  <c r="L12" i="1"/>
  <c r="M12" i="1"/>
  <c r="BB12" i="1"/>
  <c r="N12" i="1"/>
  <c r="AY12" i="1"/>
  <c r="AZ12" i="1"/>
  <c r="BC12" i="1"/>
  <c r="BE12" i="1"/>
  <c r="BF12" i="1"/>
  <c r="BG12" i="1"/>
  <c r="BH12" i="1"/>
  <c r="BI12" i="1"/>
  <c r="AP13" i="1"/>
  <c r="J13" i="1"/>
  <c r="AT13" i="1"/>
  <c r="AS13" i="1"/>
  <c r="AR13" i="1"/>
  <c r="AQ13" i="1"/>
  <c r="Q13" i="1"/>
  <c r="AU13" i="1"/>
  <c r="O13" i="1"/>
  <c r="AV13" i="1"/>
  <c r="AW13" i="1"/>
  <c r="AX13" i="1"/>
  <c r="BA13" i="1"/>
  <c r="S13" i="1"/>
  <c r="K13" i="1"/>
  <c r="BD13" i="1"/>
  <c r="L13" i="1"/>
  <c r="M13" i="1"/>
  <c r="BB13" i="1"/>
  <c r="N13" i="1"/>
  <c r="AY13" i="1"/>
  <c r="AZ13" i="1"/>
  <c r="BC13" i="1"/>
  <c r="BE13" i="1"/>
  <c r="BF13" i="1"/>
  <c r="BG13" i="1"/>
  <c r="BH13" i="1"/>
  <c r="BI13" i="1"/>
  <c r="AP14" i="1"/>
  <c r="J14" i="1"/>
  <c r="AT14" i="1"/>
  <c r="AS14" i="1"/>
  <c r="AR14" i="1"/>
  <c r="AQ14" i="1"/>
  <c r="Q14" i="1"/>
  <c r="AU14" i="1"/>
  <c r="O14" i="1"/>
  <c r="AV14" i="1"/>
  <c r="AW14" i="1"/>
  <c r="AX14" i="1"/>
  <c r="BA14" i="1"/>
  <c r="S14" i="1"/>
  <c r="K14" i="1"/>
  <c r="BD14" i="1"/>
  <c r="L14" i="1"/>
  <c r="M14" i="1"/>
  <c r="BB14" i="1"/>
  <c r="N14" i="1"/>
  <c r="AY14" i="1"/>
  <c r="AZ14" i="1"/>
  <c r="BC14" i="1"/>
  <c r="BE14" i="1"/>
  <c r="BF14" i="1"/>
  <c r="BG14" i="1"/>
  <c r="BH14" i="1"/>
  <c r="BI14" i="1"/>
  <c r="AP15" i="1"/>
  <c r="J15" i="1"/>
  <c r="AT15" i="1"/>
  <c r="AS15" i="1"/>
  <c r="AR15" i="1"/>
  <c r="AQ15" i="1"/>
  <c r="Q15" i="1"/>
  <c r="AU15" i="1"/>
  <c r="O15" i="1"/>
  <c r="AV15" i="1"/>
  <c r="AW15" i="1"/>
  <c r="AX15" i="1"/>
  <c r="BA15" i="1"/>
  <c r="S15" i="1"/>
  <c r="K15" i="1"/>
  <c r="BD15" i="1"/>
  <c r="L15" i="1"/>
  <c r="M15" i="1"/>
  <c r="BB15" i="1"/>
  <c r="N15" i="1"/>
  <c r="AY15" i="1"/>
  <c r="AZ15" i="1"/>
  <c r="BC15" i="1"/>
  <c r="BE15" i="1"/>
  <c r="BF15" i="1"/>
  <c r="BG15" i="1"/>
  <c r="BH15" i="1"/>
  <c r="BI15" i="1"/>
  <c r="AP16" i="1"/>
  <c r="J16" i="1"/>
  <c r="AT16" i="1"/>
  <c r="AS16" i="1"/>
  <c r="AR16" i="1"/>
  <c r="AQ16" i="1"/>
  <c r="Q16" i="1"/>
  <c r="AU16" i="1"/>
  <c r="O16" i="1"/>
  <c r="AV16" i="1"/>
  <c r="AW16" i="1"/>
  <c r="AX16" i="1"/>
  <c r="BA16" i="1"/>
  <c r="S16" i="1"/>
  <c r="K16" i="1"/>
  <c r="BD16" i="1"/>
  <c r="L16" i="1"/>
  <c r="M16" i="1"/>
  <c r="BB16" i="1"/>
  <c r="N16" i="1"/>
  <c r="AY16" i="1"/>
  <c r="AZ16" i="1"/>
  <c r="BC16" i="1"/>
  <c r="BE16" i="1"/>
  <c r="BF16" i="1"/>
  <c r="BG16" i="1"/>
  <c r="BH16" i="1"/>
  <c r="BI16" i="1"/>
  <c r="AP17" i="1"/>
  <c r="J17" i="1"/>
  <c r="AT17" i="1"/>
  <c r="AS17" i="1"/>
  <c r="AR17" i="1"/>
  <c r="AQ17" i="1"/>
  <c r="Q17" i="1"/>
  <c r="AU17" i="1"/>
  <c r="O17" i="1"/>
  <c r="AV17" i="1"/>
  <c r="AW17" i="1"/>
  <c r="AX17" i="1"/>
  <c r="BA17" i="1"/>
  <c r="S17" i="1"/>
  <c r="K17" i="1"/>
  <c r="BD17" i="1"/>
  <c r="L17" i="1"/>
  <c r="M17" i="1"/>
  <c r="BB17" i="1"/>
  <c r="N17" i="1"/>
  <c r="AY17" i="1"/>
  <c r="AZ17" i="1"/>
  <c r="BC17" i="1"/>
  <c r="BE17" i="1"/>
  <c r="BF17" i="1"/>
  <c r="BG17" i="1"/>
  <c r="BH17" i="1"/>
  <c r="BI17" i="1"/>
  <c r="AP18" i="1"/>
  <c r="J18" i="1"/>
  <c r="AT18" i="1"/>
  <c r="AS18" i="1"/>
  <c r="AR18" i="1"/>
  <c r="AQ18" i="1"/>
  <c r="Q18" i="1"/>
  <c r="AU18" i="1"/>
  <c r="O18" i="1"/>
  <c r="AV18" i="1"/>
  <c r="AW18" i="1"/>
  <c r="AX18" i="1"/>
  <c r="BA18" i="1"/>
  <c r="S18" i="1"/>
  <c r="K18" i="1"/>
  <c r="BD18" i="1"/>
  <c r="L18" i="1"/>
  <c r="M18" i="1"/>
  <c r="BB18" i="1"/>
  <c r="N18" i="1"/>
  <c r="AY18" i="1"/>
  <c r="AZ18" i="1"/>
  <c r="BC18" i="1"/>
  <c r="BE18" i="1"/>
  <c r="BF18" i="1"/>
  <c r="BG18" i="1"/>
  <c r="BH18" i="1"/>
  <c r="BI18" i="1"/>
  <c r="AP19" i="1"/>
  <c r="J19" i="1"/>
  <c r="AT19" i="1"/>
  <c r="AS19" i="1"/>
  <c r="AR19" i="1"/>
  <c r="AQ19" i="1"/>
  <c r="Q19" i="1"/>
  <c r="AU19" i="1"/>
  <c r="O19" i="1"/>
  <c r="AV19" i="1"/>
  <c r="AW19" i="1"/>
  <c r="AX19" i="1"/>
  <c r="BA19" i="1"/>
  <c r="S19" i="1"/>
  <c r="K19" i="1"/>
  <c r="BD19" i="1"/>
  <c r="L19" i="1"/>
  <c r="M19" i="1"/>
  <c r="BB19" i="1"/>
  <c r="N19" i="1"/>
  <c r="AY19" i="1"/>
  <c r="AZ19" i="1"/>
  <c r="BC19" i="1"/>
  <c r="BE19" i="1"/>
  <c r="BF19" i="1"/>
  <c r="BG19" i="1"/>
  <c r="BH19" i="1"/>
  <c r="BI19" i="1"/>
  <c r="AP20" i="1"/>
  <c r="J20" i="1"/>
  <c r="AT20" i="1"/>
  <c r="AS20" i="1"/>
  <c r="AR20" i="1"/>
  <c r="AQ20" i="1"/>
  <c r="Q20" i="1"/>
  <c r="AU20" i="1"/>
  <c r="O20" i="1"/>
  <c r="AV20" i="1"/>
  <c r="AW20" i="1"/>
  <c r="AX20" i="1"/>
  <c r="BA20" i="1"/>
  <c r="S20" i="1"/>
  <c r="K20" i="1"/>
  <c r="BD20" i="1"/>
  <c r="L20" i="1"/>
  <c r="M20" i="1"/>
  <c r="BB20" i="1"/>
  <c r="N20" i="1"/>
  <c r="AY20" i="1"/>
  <c r="AZ20" i="1"/>
  <c r="BC20" i="1"/>
  <c r="BE20" i="1"/>
  <c r="BF20" i="1"/>
  <c r="BG20" i="1"/>
  <c r="BH20" i="1"/>
  <c r="BI20" i="1"/>
  <c r="AP21" i="1"/>
  <c r="J21" i="1"/>
  <c r="AT21" i="1"/>
  <c r="AS21" i="1"/>
  <c r="AR21" i="1"/>
  <c r="AQ21" i="1"/>
  <c r="Q21" i="1"/>
  <c r="AU21" i="1"/>
  <c r="O21" i="1"/>
  <c r="AV21" i="1"/>
  <c r="AW21" i="1"/>
  <c r="AX21" i="1"/>
  <c r="BA21" i="1"/>
  <c r="S21" i="1"/>
  <c r="K21" i="1"/>
  <c r="BD21" i="1"/>
  <c r="L21" i="1"/>
  <c r="M21" i="1"/>
  <c r="BB21" i="1"/>
  <c r="N21" i="1"/>
  <c r="AY21" i="1"/>
  <c r="AZ21" i="1"/>
  <c r="BC21" i="1"/>
  <c r="BE21" i="1"/>
  <c r="BF21" i="1"/>
  <c r="BG21" i="1"/>
  <c r="BH21" i="1"/>
  <c r="BI21" i="1"/>
  <c r="AP22" i="1"/>
  <c r="J22" i="1"/>
  <c r="AT22" i="1"/>
  <c r="AS22" i="1"/>
  <c r="AR22" i="1"/>
  <c r="AQ22" i="1"/>
  <c r="Q22" i="1"/>
  <c r="AU22" i="1"/>
  <c r="O22" i="1"/>
  <c r="AV22" i="1"/>
  <c r="AW22" i="1"/>
  <c r="AX22" i="1"/>
  <c r="BA22" i="1"/>
  <c r="S22" i="1"/>
  <c r="K22" i="1"/>
  <c r="BD22" i="1"/>
  <c r="L22" i="1"/>
  <c r="M22" i="1"/>
  <c r="BB22" i="1"/>
  <c r="N22" i="1"/>
  <c r="AY22" i="1"/>
  <c r="AZ22" i="1"/>
  <c r="BC22" i="1"/>
  <c r="BE22" i="1"/>
  <c r="BF22" i="1"/>
  <c r="BG22" i="1"/>
  <c r="BH22" i="1"/>
  <c r="BI22" i="1"/>
  <c r="AP23" i="1"/>
  <c r="J23" i="1"/>
  <c r="AT23" i="1"/>
  <c r="AS23" i="1"/>
  <c r="AR23" i="1"/>
  <c r="AQ23" i="1"/>
  <c r="Q23" i="1"/>
  <c r="AU23" i="1"/>
  <c r="O23" i="1"/>
  <c r="AV23" i="1"/>
  <c r="AW23" i="1"/>
  <c r="AX23" i="1"/>
  <c r="BA23" i="1"/>
  <c r="S23" i="1"/>
  <c r="K23" i="1"/>
  <c r="BD23" i="1"/>
  <c r="L23" i="1"/>
  <c r="M23" i="1"/>
  <c r="BB23" i="1"/>
  <c r="N23" i="1"/>
  <c r="AY23" i="1"/>
  <c r="AZ23" i="1"/>
  <c r="BC23" i="1"/>
  <c r="BE23" i="1"/>
  <c r="BF23" i="1"/>
  <c r="BG23" i="1"/>
  <c r="BH23" i="1"/>
  <c r="BI23" i="1"/>
  <c r="AP24" i="1"/>
  <c r="J24" i="1"/>
  <c r="AT24" i="1"/>
  <c r="AS24" i="1"/>
  <c r="AR24" i="1"/>
  <c r="AQ24" i="1"/>
  <c r="Q24" i="1"/>
  <c r="AU24" i="1"/>
  <c r="O24" i="1"/>
  <c r="AV24" i="1"/>
  <c r="AW24" i="1"/>
  <c r="AX24" i="1"/>
  <c r="BA24" i="1"/>
  <c r="S24" i="1"/>
  <c r="K24" i="1"/>
  <c r="BD24" i="1"/>
  <c r="L24" i="1"/>
  <c r="M24" i="1"/>
  <c r="BB24" i="1"/>
  <c r="N24" i="1"/>
  <c r="AY24" i="1"/>
  <c r="AZ24" i="1"/>
  <c r="BC24" i="1"/>
  <c r="BE24" i="1"/>
  <c r="BF24" i="1"/>
  <c r="BG24" i="1"/>
  <c r="BH24" i="1"/>
  <c r="BI24" i="1"/>
  <c r="AP25" i="1"/>
  <c r="J25" i="1"/>
  <c r="AT25" i="1"/>
  <c r="AS25" i="1"/>
  <c r="AR25" i="1"/>
  <c r="AQ25" i="1"/>
  <c r="Q25" i="1"/>
  <c r="AU25" i="1"/>
  <c r="O25" i="1"/>
  <c r="AV25" i="1"/>
  <c r="AW25" i="1"/>
  <c r="AX25" i="1"/>
  <c r="BA25" i="1"/>
  <c r="S25" i="1"/>
  <c r="K25" i="1"/>
  <c r="BD25" i="1"/>
  <c r="L25" i="1"/>
  <c r="M25" i="1"/>
  <c r="BB25" i="1"/>
  <c r="N25" i="1"/>
  <c r="AY25" i="1"/>
  <c r="AZ25" i="1"/>
  <c r="BC25" i="1"/>
  <c r="BE25" i="1"/>
  <c r="BF25" i="1"/>
  <c r="BG25" i="1"/>
  <c r="BH25" i="1"/>
  <c r="BI25" i="1"/>
  <c r="AP26" i="1"/>
  <c r="J26" i="1"/>
  <c r="AT26" i="1"/>
  <c r="AS26" i="1"/>
  <c r="AR26" i="1"/>
  <c r="AQ26" i="1"/>
  <c r="Q26" i="1"/>
  <c r="AU26" i="1"/>
  <c r="O26" i="1"/>
  <c r="AV26" i="1"/>
  <c r="AW26" i="1"/>
  <c r="AX26" i="1"/>
  <c r="BA26" i="1"/>
  <c r="S26" i="1"/>
  <c r="K26" i="1"/>
  <c r="BD26" i="1"/>
  <c r="L26" i="1"/>
  <c r="M26" i="1"/>
  <c r="BB26" i="1"/>
  <c r="N26" i="1"/>
  <c r="AY26" i="1"/>
  <c r="AZ26" i="1"/>
  <c r="BC26" i="1"/>
  <c r="BE26" i="1"/>
  <c r="BF26" i="1"/>
  <c r="BG26" i="1"/>
  <c r="BH26" i="1"/>
  <c r="BI26" i="1"/>
  <c r="AP27" i="1"/>
  <c r="J27" i="1"/>
  <c r="AT27" i="1"/>
  <c r="AS27" i="1"/>
  <c r="AR27" i="1"/>
  <c r="AQ27" i="1"/>
  <c r="Q27" i="1"/>
  <c r="AU27" i="1"/>
  <c r="O27" i="1"/>
  <c r="AV27" i="1"/>
  <c r="AW27" i="1"/>
  <c r="AX27" i="1"/>
  <c r="BA27" i="1"/>
  <c r="S27" i="1"/>
  <c r="K27" i="1"/>
  <c r="BD27" i="1"/>
  <c r="L27" i="1"/>
  <c r="M27" i="1"/>
  <c r="BB27" i="1"/>
  <c r="N27" i="1"/>
  <c r="AY27" i="1"/>
  <c r="AZ27" i="1"/>
  <c r="BC27" i="1"/>
  <c r="BE27" i="1"/>
  <c r="BF27" i="1"/>
  <c r="BG27" i="1"/>
  <c r="BH27" i="1"/>
  <c r="BI27" i="1"/>
  <c r="AP28" i="1"/>
  <c r="J28" i="1"/>
  <c r="AT28" i="1"/>
  <c r="AS28" i="1"/>
  <c r="AR28" i="1"/>
  <c r="AQ28" i="1"/>
  <c r="Q28" i="1"/>
  <c r="AU28" i="1"/>
  <c r="O28" i="1"/>
  <c r="AV28" i="1"/>
  <c r="AW28" i="1"/>
  <c r="AX28" i="1"/>
  <c r="BA28" i="1"/>
  <c r="S28" i="1"/>
  <c r="K28" i="1"/>
  <c r="BD28" i="1"/>
  <c r="L28" i="1"/>
  <c r="M28" i="1"/>
  <c r="BB28" i="1"/>
  <c r="N28" i="1"/>
  <c r="AY28" i="1"/>
  <c r="AZ28" i="1"/>
  <c r="BC28" i="1"/>
  <c r="BE28" i="1"/>
  <c r="BF28" i="1"/>
  <c r="BG28" i="1"/>
  <c r="BH28" i="1"/>
  <c r="BI28" i="1"/>
  <c r="AP29" i="1"/>
  <c r="J29" i="1"/>
  <c r="AT29" i="1"/>
  <c r="AS29" i="1"/>
  <c r="AR29" i="1"/>
  <c r="AQ29" i="1"/>
  <c r="Q29" i="1"/>
  <c r="AU29" i="1"/>
  <c r="O29" i="1"/>
  <c r="AV29" i="1"/>
  <c r="AW29" i="1"/>
  <c r="AX29" i="1"/>
  <c r="BA29" i="1"/>
  <c r="S29" i="1"/>
  <c r="K29" i="1"/>
  <c r="BD29" i="1"/>
  <c r="L29" i="1"/>
  <c r="M29" i="1"/>
  <c r="BB29" i="1"/>
  <c r="N29" i="1"/>
  <c r="AY29" i="1"/>
  <c r="AZ29" i="1"/>
  <c r="BC29" i="1"/>
  <c r="BE29" i="1"/>
  <c r="BF29" i="1"/>
  <c r="BG29" i="1"/>
  <c r="BH29" i="1"/>
  <c r="BI29" i="1"/>
  <c r="AP30" i="1"/>
  <c r="J30" i="1"/>
  <c r="AT30" i="1"/>
  <c r="AS30" i="1"/>
  <c r="AR30" i="1"/>
  <c r="AQ30" i="1"/>
  <c r="Q30" i="1"/>
  <c r="AU30" i="1"/>
  <c r="O30" i="1"/>
  <c r="AV30" i="1"/>
  <c r="AW30" i="1"/>
  <c r="AX30" i="1"/>
  <c r="BA30" i="1"/>
  <c r="S30" i="1"/>
  <c r="K30" i="1"/>
  <c r="BD30" i="1"/>
  <c r="L30" i="1"/>
  <c r="M30" i="1"/>
  <c r="BB30" i="1"/>
  <c r="N30" i="1"/>
  <c r="AY30" i="1"/>
  <c r="AZ30" i="1"/>
  <c r="BC30" i="1"/>
  <c r="BE30" i="1"/>
  <c r="BF30" i="1"/>
  <c r="BG30" i="1"/>
  <c r="BH30" i="1"/>
  <c r="BI30" i="1"/>
  <c r="AP31" i="1"/>
  <c r="J31" i="1"/>
  <c r="AT31" i="1"/>
  <c r="AS31" i="1"/>
  <c r="AR31" i="1"/>
  <c r="AQ31" i="1"/>
  <c r="Q31" i="1"/>
  <c r="AU31" i="1"/>
  <c r="O31" i="1"/>
  <c r="AV31" i="1"/>
  <c r="AW31" i="1"/>
  <c r="AX31" i="1"/>
  <c r="BA31" i="1"/>
  <c r="S31" i="1"/>
  <c r="K31" i="1"/>
  <c r="BD31" i="1"/>
  <c r="L31" i="1"/>
  <c r="M31" i="1"/>
  <c r="BB31" i="1"/>
  <c r="N31" i="1"/>
  <c r="AY31" i="1"/>
  <c r="AZ31" i="1"/>
  <c r="BC31" i="1"/>
  <c r="BE31" i="1"/>
  <c r="BF31" i="1"/>
  <c r="BG31" i="1"/>
  <c r="BH31" i="1"/>
  <c r="BI31" i="1"/>
  <c r="AP32" i="1"/>
  <c r="J32" i="1"/>
  <c r="AT32" i="1"/>
  <c r="AS32" i="1"/>
  <c r="AR32" i="1"/>
  <c r="AQ32" i="1"/>
  <c r="Q32" i="1"/>
  <c r="AU32" i="1"/>
  <c r="O32" i="1"/>
  <c r="AV32" i="1"/>
  <c r="AW32" i="1"/>
  <c r="AX32" i="1"/>
  <c r="BA32" i="1"/>
  <c r="S32" i="1"/>
  <c r="K32" i="1"/>
  <c r="BD32" i="1"/>
  <c r="L32" i="1"/>
  <c r="M32" i="1"/>
  <c r="BB32" i="1"/>
  <c r="N32" i="1"/>
  <c r="AY32" i="1"/>
  <c r="AZ32" i="1"/>
  <c r="BC32" i="1"/>
  <c r="BE32" i="1"/>
  <c r="BF32" i="1"/>
  <c r="BG32" i="1"/>
  <c r="BH32" i="1"/>
  <c r="BI32" i="1"/>
  <c r="AP33" i="1"/>
  <c r="J33" i="1"/>
  <c r="AT33" i="1"/>
  <c r="AS33" i="1"/>
  <c r="AR33" i="1"/>
  <c r="AQ33" i="1"/>
  <c r="Q33" i="1"/>
  <c r="AU33" i="1"/>
  <c r="O33" i="1"/>
  <c r="AV33" i="1"/>
  <c r="AW33" i="1"/>
  <c r="AX33" i="1"/>
  <c r="BA33" i="1"/>
  <c r="S33" i="1"/>
  <c r="K33" i="1"/>
  <c r="BD33" i="1"/>
  <c r="L33" i="1"/>
  <c r="M33" i="1"/>
  <c r="BB33" i="1"/>
  <c r="N33" i="1"/>
  <c r="AY33" i="1"/>
  <c r="AZ33" i="1"/>
  <c r="BC33" i="1"/>
  <c r="BE33" i="1"/>
  <c r="BF33" i="1"/>
  <c r="BG33" i="1"/>
  <c r="BH33" i="1"/>
  <c r="BI33" i="1"/>
  <c r="AP34" i="1"/>
  <c r="J34" i="1"/>
  <c r="AT34" i="1"/>
  <c r="AS34" i="1"/>
  <c r="AR34" i="1"/>
  <c r="AQ34" i="1"/>
  <c r="Q34" i="1"/>
  <c r="AU34" i="1"/>
  <c r="O34" i="1"/>
  <c r="AV34" i="1"/>
  <c r="AW34" i="1"/>
  <c r="AX34" i="1"/>
  <c r="BA34" i="1"/>
  <c r="S34" i="1"/>
  <c r="K34" i="1"/>
  <c r="BD34" i="1"/>
  <c r="L34" i="1"/>
  <c r="M34" i="1"/>
  <c r="BB34" i="1"/>
  <c r="N34" i="1"/>
  <c r="AY34" i="1"/>
  <c r="AZ34" i="1"/>
  <c r="BC34" i="1"/>
  <c r="BE34" i="1"/>
  <c r="BF34" i="1"/>
  <c r="BG34" i="1"/>
  <c r="BH34" i="1"/>
  <c r="BI34" i="1"/>
  <c r="AP35" i="1"/>
  <c r="J35" i="1"/>
  <c r="AT35" i="1"/>
  <c r="AS35" i="1"/>
  <c r="AR35" i="1"/>
  <c r="AQ35" i="1"/>
  <c r="Q35" i="1"/>
  <c r="AU35" i="1"/>
  <c r="O35" i="1"/>
  <c r="AV35" i="1"/>
  <c r="AW35" i="1"/>
  <c r="AX35" i="1"/>
  <c r="BA35" i="1"/>
  <c r="S35" i="1"/>
  <c r="K35" i="1"/>
  <c r="BD35" i="1"/>
  <c r="L35" i="1"/>
  <c r="M35" i="1"/>
  <c r="BB35" i="1"/>
  <c r="N35" i="1"/>
  <c r="AY35" i="1"/>
  <c r="AZ35" i="1"/>
  <c r="BC35" i="1"/>
  <c r="BE35" i="1"/>
  <c r="BF35" i="1"/>
  <c r="BG35" i="1"/>
  <c r="BH35" i="1"/>
  <c r="BI35" i="1"/>
  <c r="AP36" i="1"/>
  <c r="J36" i="1"/>
  <c r="AT36" i="1"/>
  <c r="AS36" i="1"/>
  <c r="AR36" i="1"/>
  <c r="AQ36" i="1"/>
  <c r="Q36" i="1"/>
  <c r="AU36" i="1"/>
  <c r="O36" i="1"/>
  <c r="AV36" i="1"/>
  <c r="AW36" i="1"/>
  <c r="AX36" i="1"/>
  <c r="BA36" i="1"/>
  <c r="S36" i="1"/>
  <c r="K36" i="1"/>
  <c r="BD36" i="1"/>
  <c r="L36" i="1"/>
  <c r="M36" i="1"/>
  <c r="BB36" i="1"/>
  <c r="N36" i="1"/>
  <c r="AY36" i="1"/>
  <c r="AZ36" i="1"/>
  <c r="BC36" i="1"/>
  <c r="BE36" i="1"/>
  <c r="BF36" i="1"/>
  <c r="BG36" i="1"/>
  <c r="BH36" i="1"/>
  <c r="BI36" i="1"/>
  <c r="AP37" i="1"/>
  <c r="J37" i="1"/>
  <c r="AT37" i="1"/>
  <c r="AS37" i="1"/>
  <c r="AR37" i="1"/>
  <c r="AQ37" i="1"/>
  <c r="Q37" i="1"/>
  <c r="AU37" i="1"/>
  <c r="O37" i="1"/>
  <c r="AV37" i="1"/>
  <c r="AW37" i="1"/>
  <c r="AX37" i="1"/>
  <c r="BA37" i="1"/>
  <c r="S37" i="1"/>
  <c r="K37" i="1"/>
  <c r="BD37" i="1"/>
  <c r="L37" i="1"/>
  <c r="M37" i="1"/>
  <c r="BB37" i="1"/>
  <c r="N37" i="1"/>
  <c r="AY37" i="1"/>
  <c r="AZ37" i="1"/>
  <c r="BC37" i="1"/>
  <c r="BE37" i="1"/>
  <c r="BF37" i="1"/>
  <c r="BG37" i="1"/>
  <c r="BH37" i="1"/>
  <c r="BI37" i="1"/>
  <c r="AP38" i="1"/>
  <c r="J38" i="1"/>
  <c r="AT38" i="1"/>
  <c r="AS38" i="1"/>
  <c r="AR38" i="1"/>
  <c r="AQ38" i="1"/>
  <c r="Q38" i="1"/>
  <c r="AU38" i="1"/>
  <c r="O38" i="1"/>
  <c r="AV38" i="1"/>
  <c r="AW38" i="1"/>
  <c r="AX38" i="1"/>
  <c r="BA38" i="1"/>
  <c r="S38" i="1"/>
  <c r="K38" i="1"/>
  <c r="BD38" i="1"/>
  <c r="L38" i="1"/>
  <c r="M38" i="1"/>
  <c r="BB38" i="1"/>
  <c r="N38" i="1"/>
  <c r="AY38" i="1"/>
  <c r="AZ38" i="1"/>
  <c r="BC38" i="1"/>
  <c r="BE38" i="1"/>
  <c r="BF38" i="1"/>
  <c r="BG38" i="1"/>
  <c r="BH38" i="1"/>
  <c r="BI38" i="1"/>
  <c r="AP39" i="1"/>
  <c r="J39" i="1"/>
  <c r="AT39" i="1"/>
  <c r="AS39" i="1"/>
  <c r="AR39" i="1"/>
  <c r="AQ39" i="1"/>
  <c r="Q39" i="1"/>
  <c r="AU39" i="1"/>
  <c r="O39" i="1"/>
  <c r="AV39" i="1"/>
  <c r="AW39" i="1"/>
  <c r="AX39" i="1"/>
  <c r="BA39" i="1"/>
  <c r="S39" i="1"/>
  <c r="K39" i="1"/>
  <c r="BD39" i="1"/>
  <c r="L39" i="1"/>
  <c r="M39" i="1"/>
  <c r="BB39" i="1"/>
  <c r="N39" i="1"/>
  <c r="AY39" i="1"/>
  <c r="AZ39" i="1"/>
  <c r="BC39" i="1"/>
  <c r="BE39" i="1"/>
  <c r="BF39" i="1"/>
  <c r="BG39" i="1"/>
  <c r="BH39" i="1"/>
  <c r="BI39" i="1"/>
  <c r="AP40" i="1"/>
  <c r="J40" i="1"/>
  <c r="AT40" i="1"/>
  <c r="AS40" i="1"/>
  <c r="AR40" i="1"/>
  <c r="AQ40" i="1"/>
  <c r="Q40" i="1"/>
  <c r="AU40" i="1"/>
  <c r="O40" i="1"/>
  <c r="AV40" i="1"/>
  <c r="AW40" i="1"/>
  <c r="AX40" i="1"/>
  <c r="BA40" i="1"/>
  <c r="S40" i="1"/>
  <c r="K40" i="1"/>
  <c r="BD40" i="1"/>
  <c r="L40" i="1"/>
  <c r="M40" i="1"/>
  <c r="BB40" i="1"/>
  <c r="N40" i="1"/>
  <c r="AY40" i="1"/>
  <c r="AZ40" i="1"/>
  <c r="BC40" i="1"/>
  <c r="BE40" i="1"/>
  <c r="BF40" i="1"/>
  <c r="BG40" i="1"/>
  <c r="BH40" i="1"/>
  <c r="BI40" i="1"/>
  <c r="AP41" i="1"/>
  <c r="J41" i="1"/>
  <c r="AT41" i="1"/>
  <c r="AS41" i="1"/>
  <c r="AR41" i="1"/>
  <c r="AQ41" i="1"/>
  <c r="Q41" i="1"/>
  <c r="AU41" i="1"/>
  <c r="O41" i="1"/>
  <c r="AV41" i="1"/>
  <c r="AW41" i="1"/>
  <c r="AX41" i="1"/>
  <c r="BA41" i="1"/>
  <c r="S41" i="1"/>
  <c r="K41" i="1"/>
  <c r="BD41" i="1"/>
  <c r="L41" i="1"/>
  <c r="M41" i="1"/>
  <c r="BB41" i="1"/>
  <c r="N41" i="1"/>
  <c r="AY41" i="1"/>
  <c r="AZ41" i="1"/>
  <c r="BC41" i="1"/>
  <c r="BE41" i="1"/>
  <c r="BF41" i="1"/>
  <c r="BG41" i="1"/>
  <c r="BH41" i="1"/>
  <c r="BI41" i="1"/>
  <c r="AP42" i="1"/>
  <c r="J42" i="1"/>
  <c r="AT42" i="1"/>
  <c r="AS42" i="1"/>
  <c r="AR42" i="1"/>
  <c r="AQ42" i="1"/>
  <c r="Q42" i="1"/>
  <c r="AU42" i="1"/>
  <c r="O42" i="1"/>
  <c r="AV42" i="1"/>
  <c r="AW42" i="1"/>
  <c r="AX42" i="1"/>
  <c r="BA42" i="1"/>
  <c r="S42" i="1"/>
  <c r="K42" i="1"/>
  <c r="BD42" i="1"/>
  <c r="L42" i="1"/>
  <c r="M42" i="1"/>
  <c r="BB42" i="1"/>
  <c r="N42" i="1"/>
  <c r="AY42" i="1"/>
  <c r="AZ42" i="1"/>
  <c r="BC42" i="1"/>
  <c r="BE42" i="1"/>
  <c r="BF42" i="1"/>
  <c r="BG42" i="1"/>
  <c r="BH42" i="1"/>
  <c r="BI42" i="1"/>
  <c r="AP43" i="1"/>
  <c r="J43" i="1"/>
  <c r="AT43" i="1"/>
  <c r="AS43" i="1"/>
  <c r="AR43" i="1"/>
  <c r="AQ43" i="1"/>
  <c r="Q43" i="1"/>
  <c r="AU43" i="1"/>
  <c r="O43" i="1"/>
  <c r="AV43" i="1"/>
  <c r="AW43" i="1"/>
  <c r="AX43" i="1"/>
  <c r="BA43" i="1"/>
  <c r="S43" i="1"/>
  <c r="K43" i="1"/>
  <c r="BD43" i="1"/>
  <c r="L43" i="1"/>
  <c r="M43" i="1"/>
  <c r="BB43" i="1"/>
  <c r="N43" i="1"/>
  <c r="AY43" i="1"/>
  <c r="AZ43" i="1"/>
  <c r="BC43" i="1"/>
  <c r="BE43" i="1"/>
  <c r="BF43" i="1"/>
  <c r="BG43" i="1"/>
  <c r="BH43" i="1"/>
  <c r="BI43" i="1"/>
  <c r="AP44" i="1"/>
  <c r="J44" i="1"/>
  <c r="AT44" i="1"/>
  <c r="AS44" i="1"/>
  <c r="AR44" i="1"/>
  <c r="AQ44" i="1"/>
  <c r="Q44" i="1"/>
  <c r="AU44" i="1"/>
  <c r="O44" i="1"/>
  <c r="AV44" i="1"/>
  <c r="AW44" i="1"/>
  <c r="AX44" i="1"/>
  <c r="BA44" i="1"/>
  <c r="S44" i="1"/>
  <c r="K44" i="1"/>
  <c r="BD44" i="1"/>
  <c r="L44" i="1"/>
  <c r="M44" i="1"/>
  <c r="BB44" i="1"/>
  <c r="N44" i="1"/>
  <c r="AY44" i="1"/>
  <c r="AZ44" i="1"/>
  <c r="BC44" i="1"/>
  <c r="BE44" i="1"/>
  <c r="BF44" i="1"/>
  <c r="BG44" i="1"/>
  <c r="BH44" i="1"/>
  <c r="BI44" i="1"/>
  <c r="AP45" i="1"/>
  <c r="J45" i="1"/>
  <c r="AT45" i="1"/>
  <c r="AS45" i="1"/>
  <c r="AR45" i="1"/>
  <c r="AQ45" i="1"/>
  <c r="Q45" i="1"/>
  <c r="AU45" i="1"/>
  <c r="O45" i="1"/>
  <c r="AV45" i="1"/>
  <c r="AW45" i="1"/>
  <c r="AX45" i="1"/>
  <c r="BA45" i="1"/>
  <c r="S45" i="1"/>
  <c r="K45" i="1"/>
  <c r="BD45" i="1"/>
  <c r="L45" i="1"/>
  <c r="M45" i="1"/>
  <c r="BB45" i="1"/>
  <c r="N45" i="1"/>
  <c r="AY45" i="1"/>
  <c r="AZ45" i="1"/>
  <c r="BC45" i="1"/>
  <c r="BE45" i="1"/>
  <c r="BF45" i="1"/>
  <c r="BG45" i="1"/>
  <c r="BH45" i="1"/>
  <c r="BI45" i="1"/>
  <c r="AP46" i="1"/>
  <c r="J46" i="1"/>
  <c r="AT46" i="1"/>
  <c r="AS46" i="1"/>
  <c r="AR46" i="1"/>
  <c r="AQ46" i="1"/>
  <c r="Q46" i="1"/>
  <c r="AU46" i="1"/>
  <c r="O46" i="1"/>
  <c r="AV46" i="1"/>
  <c r="AW46" i="1"/>
  <c r="AX46" i="1"/>
  <c r="BA46" i="1"/>
  <c r="S46" i="1"/>
  <c r="K46" i="1"/>
  <c r="BD46" i="1"/>
  <c r="L46" i="1"/>
  <c r="M46" i="1"/>
  <c r="BB46" i="1"/>
  <c r="N46" i="1"/>
  <c r="AY46" i="1"/>
  <c r="AZ46" i="1"/>
  <c r="BC46" i="1"/>
  <c r="BE46" i="1"/>
  <c r="BF46" i="1"/>
  <c r="BG46" i="1"/>
  <c r="BH46" i="1"/>
  <c r="BI46" i="1"/>
  <c r="AP47" i="1"/>
  <c r="J47" i="1"/>
  <c r="AT47" i="1"/>
  <c r="AS47" i="1"/>
  <c r="AR47" i="1"/>
  <c r="AQ47" i="1"/>
  <c r="Q47" i="1"/>
  <c r="AU47" i="1"/>
  <c r="O47" i="1"/>
  <c r="AV47" i="1"/>
  <c r="AW47" i="1"/>
  <c r="AX47" i="1"/>
  <c r="BA47" i="1"/>
  <c r="S47" i="1"/>
  <c r="K47" i="1"/>
  <c r="BD47" i="1"/>
  <c r="L47" i="1"/>
  <c r="M47" i="1"/>
  <c r="BB47" i="1"/>
  <c r="N47" i="1"/>
  <c r="AY47" i="1"/>
  <c r="AZ47" i="1"/>
  <c r="BC47" i="1"/>
  <c r="BE47" i="1"/>
  <c r="BF47" i="1"/>
  <c r="BG47" i="1"/>
  <c r="BH47" i="1"/>
  <c r="BI47" i="1"/>
  <c r="AP48" i="1"/>
  <c r="J48" i="1"/>
  <c r="AT48" i="1"/>
  <c r="AS48" i="1"/>
  <c r="AR48" i="1"/>
  <c r="AQ48" i="1"/>
  <c r="Q48" i="1"/>
  <c r="AU48" i="1"/>
  <c r="O48" i="1"/>
  <c r="AV48" i="1"/>
  <c r="AW48" i="1"/>
  <c r="AX48" i="1"/>
  <c r="BA48" i="1"/>
  <c r="S48" i="1"/>
  <c r="K48" i="1"/>
  <c r="BD48" i="1"/>
  <c r="L48" i="1"/>
  <c r="M48" i="1"/>
  <c r="BB48" i="1"/>
  <c r="N48" i="1"/>
  <c r="AY48" i="1"/>
  <c r="AZ48" i="1"/>
  <c r="BC48" i="1"/>
  <c r="BE48" i="1"/>
  <c r="BF48" i="1"/>
  <c r="BG48" i="1"/>
  <c r="BH48" i="1"/>
  <c r="BI48" i="1"/>
  <c r="AP49" i="1"/>
  <c r="J49" i="1"/>
  <c r="AT49" i="1"/>
  <c r="AS49" i="1"/>
  <c r="AR49" i="1"/>
  <c r="AQ49" i="1"/>
  <c r="Q49" i="1"/>
  <c r="AU49" i="1"/>
  <c r="O49" i="1"/>
  <c r="AV49" i="1"/>
  <c r="AW49" i="1"/>
  <c r="AX49" i="1"/>
  <c r="BA49" i="1"/>
  <c r="S49" i="1"/>
  <c r="K49" i="1"/>
  <c r="BD49" i="1"/>
  <c r="L49" i="1"/>
  <c r="M49" i="1"/>
  <c r="BB49" i="1"/>
  <c r="N49" i="1"/>
  <c r="AY49" i="1"/>
  <c r="AZ49" i="1"/>
  <c r="BC49" i="1"/>
  <c r="BE49" i="1"/>
  <c r="BF49" i="1"/>
  <c r="BG49" i="1"/>
  <c r="BH49" i="1"/>
  <c r="BI49" i="1"/>
  <c r="AP50" i="1"/>
  <c r="J50" i="1"/>
  <c r="AT50" i="1"/>
  <c r="AS50" i="1"/>
  <c r="AR50" i="1"/>
  <c r="AQ50" i="1"/>
  <c r="Q50" i="1"/>
  <c r="AU50" i="1"/>
  <c r="O50" i="1"/>
  <c r="AV50" i="1"/>
  <c r="AW50" i="1"/>
  <c r="AX50" i="1"/>
  <c r="BA50" i="1"/>
  <c r="S50" i="1"/>
  <c r="K50" i="1"/>
  <c r="BD50" i="1"/>
  <c r="L50" i="1"/>
  <c r="M50" i="1"/>
  <c r="BB50" i="1"/>
  <c r="N50" i="1"/>
  <c r="AY50" i="1"/>
  <c r="AZ50" i="1"/>
  <c r="BC50" i="1"/>
  <c r="BE50" i="1"/>
  <c r="BF50" i="1"/>
  <c r="BG50" i="1"/>
  <c r="BH50" i="1"/>
  <c r="BI50" i="1"/>
  <c r="AP51" i="1"/>
  <c r="J51" i="1"/>
  <c r="AT51" i="1"/>
  <c r="AS51" i="1"/>
  <c r="AR51" i="1"/>
  <c r="AQ51" i="1"/>
  <c r="Q51" i="1"/>
  <c r="AU51" i="1"/>
  <c r="O51" i="1"/>
  <c r="AV51" i="1"/>
  <c r="AW51" i="1"/>
  <c r="AX51" i="1"/>
  <c r="BA51" i="1"/>
  <c r="S51" i="1"/>
  <c r="K51" i="1"/>
  <c r="BD51" i="1"/>
  <c r="L51" i="1"/>
  <c r="M51" i="1"/>
  <c r="BB51" i="1"/>
  <c r="N51" i="1"/>
  <c r="AY51" i="1"/>
  <c r="AZ51" i="1"/>
  <c r="BC51" i="1"/>
  <c r="BE51" i="1"/>
  <c r="BF51" i="1"/>
  <c r="BG51" i="1"/>
  <c r="BH51" i="1"/>
  <c r="BI51" i="1"/>
  <c r="AP52" i="1"/>
  <c r="J52" i="1"/>
  <c r="AT52" i="1"/>
  <c r="AS52" i="1"/>
  <c r="AR52" i="1"/>
  <c r="AQ52" i="1"/>
  <c r="Q52" i="1"/>
  <c r="AU52" i="1"/>
  <c r="O52" i="1"/>
  <c r="AV52" i="1"/>
  <c r="AW52" i="1"/>
  <c r="AX52" i="1"/>
  <c r="BA52" i="1"/>
  <c r="S52" i="1"/>
  <c r="K52" i="1"/>
  <c r="BD52" i="1"/>
  <c r="L52" i="1"/>
  <c r="M52" i="1"/>
  <c r="BB52" i="1"/>
  <c r="N52" i="1"/>
  <c r="AY52" i="1"/>
  <c r="AZ52" i="1"/>
  <c r="BC52" i="1"/>
  <c r="BE52" i="1"/>
  <c r="BF52" i="1"/>
  <c r="BG52" i="1"/>
  <c r="BH52" i="1"/>
  <c r="BI52" i="1"/>
  <c r="AP53" i="1"/>
  <c r="J53" i="1"/>
  <c r="AT53" i="1"/>
  <c r="AS53" i="1"/>
  <c r="AR53" i="1"/>
  <c r="AQ53" i="1"/>
  <c r="Q53" i="1"/>
  <c r="AU53" i="1"/>
  <c r="O53" i="1"/>
  <c r="AV53" i="1"/>
  <c r="AW53" i="1"/>
  <c r="AX53" i="1"/>
  <c r="BA53" i="1"/>
  <c r="S53" i="1"/>
  <c r="K53" i="1"/>
  <c r="BD53" i="1"/>
  <c r="L53" i="1"/>
  <c r="M53" i="1"/>
  <c r="BB53" i="1"/>
  <c r="N53" i="1"/>
  <c r="AY53" i="1"/>
  <c r="AZ53" i="1"/>
  <c r="BC53" i="1"/>
  <c r="BE53" i="1"/>
  <c r="BF53" i="1"/>
  <c r="BG53" i="1"/>
  <c r="BH53" i="1"/>
  <c r="BI53" i="1"/>
  <c r="AP54" i="1"/>
  <c r="J54" i="1"/>
  <c r="AT54" i="1"/>
  <c r="AS54" i="1"/>
  <c r="AR54" i="1"/>
  <c r="AQ54" i="1"/>
  <c r="Q54" i="1"/>
  <c r="AU54" i="1"/>
  <c r="O54" i="1"/>
  <c r="AV54" i="1"/>
  <c r="AW54" i="1"/>
  <c r="AX54" i="1"/>
  <c r="BA54" i="1"/>
  <c r="S54" i="1"/>
  <c r="K54" i="1"/>
  <c r="BD54" i="1"/>
  <c r="L54" i="1"/>
  <c r="M54" i="1"/>
  <c r="BB54" i="1"/>
  <c r="N54" i="1"/>
  <c r="AY54" i="1"/>
  <c r="AZ54" i="1"/>
  <c r="BC54" i="1"/>
  <c r="BE54" i="1"/>
  <c r="BF54" i="1"/>
  <c r="BG54" i="1"/>
  <c r="BH54" i="1"/>
  <c r="BI54" i="1"/>
  <c r="AP55" i="1"/>
  <c r="J55" i="1"/>
  <c r="AT55" i="1"/>
  <c r="AS55" i="1"/>
  <c r="AR55" i="1"/>
  <c r="AQ55" i="1"/>
  <c r="Q55" i="1"/>
  <c r="AU55" i="1"/>
  <c r="O55" i="1"/>
  <c r="AV55" i="1"/>
  <c r="AW55" i="1"/>
  <c r="AX55" i="1"/>
  <c r="BA55" i="1"/>
  <c r="S55" i="1"/>
  <c r="K55" i="1"/>
  <c r="BD55" i="1"/>
  <c r="L55" i="1"/>
  <c r="M55" i="1"/>
  <c r="BB55" i="1"/>
  <c r="N55" i="1"/>
  <c r="AY55" i="1"/>
  <c r="AZ55" i="1"/>
  <c r="BC55" i="1"/>
  <c r="BE55" i="1"/>
  <c r="BF55" i="1"/>
  <c r="BG55" i="1"/>
  <c r="BH55" i="1"/>
  <c r="BI55" i="1"/>
  <c r="AP56" i="1"/>
  <c r="J56" i="1"/>
  <c r="AT56" i="1"/>
  <c r="AS56" i="1"/>
  <c r="AR56" i="1"/>
  <c r="AQ56" i="1"/>
  <c r="Q56" i="1"/>
  <c r="AU56" i="1"/>
  <c r="O56" i="1"/>
  <c r="AV56" i="1"/>
  <c r="AW56" i="1"/>
  <c r="AX56" i="1"/>
  <c r="BA56" i="1"/>
  <c r="S56" i="1"/>
  <c r="K56" i="1"/>
  <c r="BD56" i="1"/>
  <c r="L56" i="1"/>
  <c r="M56" i="1"/>
  <c r="BB56" i="1"/>
  <c r="N56" i="1"/>
  <c r="AY56" i="1"/>
  <c r="AZ56" i="1"/>
  <c r="BC56" i="1"/>
  <c r="BE56" i="1"/>
  <c r="BF56" i="1"/>
  <c r="BG56" i="1"/>
  <c r="BH56" i="1"/>
  <c r="BI56" i="1"/>
  <c r="AP57" i="1"/>
  <c r="J57" i="1"/>
  <c r="AT57" i="1"/>
  <c r="AS57" i="1"/>
  <c r="AR57" i="1"/>
  <c r="AQ57" i="1"/>
  <c r="Q57" i="1"/>
  <c r="AU57" i="1"/>
  <c r="O57" i="1"/>
  <c r="AV57" i="1"/>
  <c r="AW57" i="1"/>
  <c r="AX57" i="1"/>
  <c r="BA57" i="1"/>
  <c r="S57" i="1"/>
  <c r="K57" i="1"/>
  <c r="BD57" i="1"/>
  <c r="L57" i="1"/>
  <c r="M57" i="1"/>
  <c r="BB57" i="1"/>
  <c r="N57" i="1"/>
  <c r="AY57" i="1"/>
  <c r="AZ57" i="1"/>
  <c r="BC57" i="1"/>
  <c r="BE57" i="1"/>
  <c r="BF57" i="1"/>
  <c r="BG57" i="1"/>
  <c r="BH57" i="1"/>
  <c r="BI57" i="1"/>
  <c r="AP58" i="1"/>
  <c r="J58" i="1"/>
  <c r="AT58" i="1"/>
  <c r="AS58" i="1"/>
  <c r="AR58" i="1"/>
  <c r="AQ58" i="1"/>
  <c r="Q58" i="1"/>
  <c r="AU58" i="1"/>
  <c r="O58" i="1"/>
  <c r="AV58" i="1"/>
  <c r="AW58" i="1"/>
  <c r="AX58" i="1"/>
  <c r="BA58" i="1"/>
  <c r="S58" i="1"/>
  <c r="K58" i="1"/>
  <c r="BD58" i="1"/>
  <c r="L58" i="1"/>
  <c r="M58" i="1"/>
  <c r="BB58" i="1"/>
  <c r="N58" i="1"/>
  <c r="AY58" i="1"/>
  <c r="AZ58" i="1"/>
  <c r="BC58" i="1"/>
  <c r="BE58" i="1"/>
  <c r="BF58" i="1"/>
  <c r="BG58" i="1"/>
  <c r="BH58" i="1"/>
  <c r="BI58" i="1"/>
  <c r="AP59" i="1"/>
  <c r="J59" i="1"/>
  <c r="AT59" i="1"/>
  <c r="AS59" i="1"/>
  <c r="AR59" i="1"/>
  <c r="AQ59" i="1"/>
  <c r="Q59" i="1"/>
  <c r="AU59" i="1"/>
  <c r="O59" i="1"/>
  <c r="AV59" i="1"/>
  <c r="AW59" i="1"/>
  <c r="AX59" i="1"/>
  <c r="BA59" i="1"/>
  <c r="S59" i="1"/>
  <c r="K59" i="1"/>
  <c r="BD59" i="1"/>
  <c r="L59" i="1"/>
  <c r="M59" i="1"/>
  <c r="BB59" i="1"/>
  <c r="N59" i="1"/>
  <c r="AY59" i="1"/>
  <c r="AZ59" i="1"/>
  <c r="BC59" i="1"/>
  <c r="BE59" i="1"/>
  <c r="BF59" i="1"/>
  <c r="BG59" i="1"/>
  <c r="BH59" i="1"/>
  <c r="BI59" i="1"/>
  <c r="AP60" i="1"/>
  <c r="J60" i="1"/>
  <c r="AT60" i="1"/>
  <c r="AS60" i="1"/>
  <c r="AR60" i="1"/>
  <c r="AQ60" i="1"/>
  <c r="Q60" i="1"/>
  <c r="AU60" i="1"/>
  <c r="O60" i="1"/>
  <c r="AV60" i="1"/>
  <c r="AW60" i="1"/>
  <c r="AX60" i="1"/>
  <c r="BA60" i="1"/>
  <c r="S60" i="1"/>
  <c r="K60" i="1"/>
  <c r="BD60" i="1"/>
  <c r="L60" i="1"/>
  <c r="M60" i="1"/>
  <c r="BB60" i="1"/>
  <c r="N60" i="1"/>
  <c r="AY60" i="1"/>
  <c r="AZ60" i="1"/>
  <c r="BC60" i="1"/>
  <c r="BE60" i="1"/>
  <c r="BF60" i="1"/>
  <c r="BG60" i="1"/>
  <c r="BH60" i="1"/>
  <c r="BI60" i="1"/>
  <c r="AP61" i="1"/>
  <c r="J61" i="1"/>
  <c r="AT61" i="1"/>
  <c r="AS61" i="1"/>
  <c r="AR61" i="1"/>
  <c r="AQ61" i="1"/>
  <c r="Q61" i="1"/>
  <c r="AU61" i="1"/>
  <c r="O61" i="1"/>
  <c r="AV61" i="1"/>
  <c r="AW61" i="1"/>
  <c r="AX61" i="1"/>
  <c r="BA61" i="1"/>
  <c r="S61" i="1"/>
  <c r="K61" i="1"/>
  <c r="BD61" i="1"/>
  <c r="L61" i="1"/>
  <c r="M61" i="1"/>
  <c r="BB61" i="1"/>
  <c r="N61" i="1"/>
  <c r="AY61" i="1"/>
  <c r="AZ61" i="1"/>
  <c r="BC61" i="1"/>
  <c r="BE61" i="1"/>
  <c r="BF61" i="1"/>
  <c r="BG61" i="1"/>
  <c r="BH61" i="1"/>
  <c r="BI61" i="1"/>
  <c r="AP62" i="1"/>
  <c r="J62" i="1"/>
  <c r="AT62" i="1"/>
  <c r="AS62" i="1"/>
  <c r="AR62" i="1"/>
  <c r="AQ62" i="1"/>
  <c r="Q62" i="1"/>
  <c r="AU62" i="1"/>
  <c r="O62" i="1"/>
  <c r="AV62" i="1"/>
  <c r="AW62" i="1"/>
  <c r="AX62" i="1"/>
  <c r="BA62" i="1"/>
  <c r="S62" i="1"/>
  <c r="K62" i="1"/>
  <c r="BD62" i="1"/>
  <c r="L62" i="1"/>
  <c r="M62" i="1"/>
  <c r="BB62" i="1"/>
  <c r="N62" i="1"/>
  <c r="AY62" i="1"/>
  <c r="AZ62" i="1"/>
  <c r="BC62" i="1"/>
  <c r="BE62" i="1"/>
  <c r="BF62" i="1"/>
  <c r="BG62" i="1"/>
  <c r="BH62" i="1"/>
  <c r="BI62" i="1"/>
  <c r="AP63" i="1"/>
  <c r="J63" i="1"/>
  <c r="AT63" i="1"/>
  <c r="AS63" i="1"/>
  <c r="AR63" i="1"/>
  <c r="AQ63" i="1"/>
  <c r="Q63" i="1"/>
  <c r="AU63" i="1"/>
  <c r="O63" i="1"/>
  <c r="AV63" i="1"/>
  <c r="AW63" i="1"/>
  <c r="AX63" i="1"/>
  <c r="BA63" i="1"/>
  <c r="S63" i="1"/>
  <c r="K63" i="1"/>
  <c r="BD63" i="1"/>
  <c r="L63" i="1"/>
  <c r="M63" i="1"/>
  <c r="BB63" i="1"/>
  <c r="N63" i="1"/>
  <c r="AY63" i="1"/>
  <c r="AZ63" i="1"/>
  <c r="BC63" i="1"/>
  <c r="BE63" i="1"/>
  <c r="BF63" i="1"/>
  <c r="BG63" i="1"/>
  <c r="BH63" i="1"/>
  <c r="BI63" i="1"/>
  <c r="AP64" i="1"/>
  <c r="J64" i="1"/>
  <c r="AT64" i="1"/>
  <c r="AS64" i="1"/>
  <c r="AR64" i="1"/>
  <c r="AQ64" i="1"/>
  <c r="Q64" i="1"/>
  <c r="AU64" i="1"/>
  <c r="O64" i="1"/>
  <c r="AV64" i="1"/>
  <c r="AW64" i="1"/>
  <c r="AX64" i="1"/>
  <c r="BA64" i="1"/>
  <c r="S64" i="1"/>
  <c r="K64" i="1"/>
  <c r="BD64" i="1"/>
  <c r="L64" i="1"/>
  <c r="M64" i="1"/>
  <c r="BB64" i="1"/>
  <c r="N64" i="1"/>
  <c r="AY64" i="1"/>
  <c r="AZ64" i="1"/>
  <c r="BC64" i="1"/>
  <c r="BE64" i="1"/>
  <c r="BF64" i="1"/>
  <c r="BG64" i="1"/>
  <c r="BH64" i="1"/>
  <c r="BI64" i="1"/>
  <c r="AP65" i="1"/>
  <c r="J65" i="1"/>
  <c r="AT65" i="1"/>
  <c r="AS65" i="1"/>
  <c r="AR65" i="1"/>
  <c r="AQ65" i="1"/>
  <c r="Q65" i="1"/>
  <c r="AU65" i="1"/>
  <c r="O65" i="1"/>
  <c r="AV65" i="1"/>
  <c r="AW65" i="1"/>
  <c r="AX65" i="1"/>
  <c r="BA65" i="1"/>
  <c r="S65" i="1"/>
  <c r="K65" i="1"/>
  <c r="BD65" i="1"/>
  <c r="L65" i="1"/>
  <c r="M65" i="1"/>
  <c r="BB65" i="1"/>
  <c r="N65" i="1"/>
  <c r="AY65" i="1"/>
  <c r="AZ65" i="1"/>
  <c r="BC65" i="1"/>
  <c r="BE65" i="1"/>
  <c r="BF65" i="1"/>
  <c r="BG65" i="1"/>
  <c r="BH65" i="1"/>
  <c r="BI65" i="1"/>
  <c r="AP66" i="1"/>
  <c r="J66" i="1"/>
  <c r="AT66" i="1"/>
  <c r="AS66" i="1"/>
  <c r="AR66" i="1"/>
  <c r="AQ66" i="1"/>
  <c r="Q66" i="1"/>
  <c r="AU66" i="1"/>
  <c r="O66" i="1"/>
  <c r="AV66" i="1"/>
  <c r="AW66" i="1"/>
  <c r="AX66" i="1"/>
  <c r="BA66" i="1"/>
  <c r="S66" i="1"/>
  <c r="K66" i="1"/>
  <c r="BD66" i="1"/>
  <c r="L66" i="1"/>
  <c r="M66" i="1"/>
  <c r="BB66" i="1"/>
  <c r="N66" i="1"/>
  <c r="AY66" i="1"/>
  <c r="AZ66" i="1"/>
  <c r="BC66" i="1"/>
  <c r="BE66" i="1"/>
  <c r="BF66" i="1"/>
  <c r="BG66" i="1"/>
  <c r="BH66" i="1"/>
  <c r="BI66" i="1"/>
  <c r="AP67" i="1"/>
  <c r="J67" i="1"/>
  <c r="AT67" i="1"/>
  <c r="AS67" i="1"/>
  <c r="AR67" i="1"/>
  <c r="AQ67" i="1"/>
  <c r="Q67" i="1"/>
  <c r="AU67" i="1"/>
  <c r="O67" i="1"/>
  <c r="AV67" i="1"/>
  <c r="AW67" i="1"/>
  <c r="AX67" i="1"/>
  <c r="BA67" i="1"/>
  <c r="S67" i="1"/>
  <c r="K67" i="1"/>
  <c r="BD67" i="1"/>
  <c r="L67" i="1"/>
  <c r="M67" i="1"/>
  <c r="BB67" i="1"/>
  <c r="N67" i="1"/>
  <c r="AY67" i="1"/>
  <c r="AZ67" i="1"/>
  <c r="BC67" i="1"/>
  <c r="BE67" i="1"/>
  <c r="BF67" i="1"/>
  <c r="BG67" i="1"/>
  <c r="BH67" i="1"/>
  <c r="BI67" i="1"/>
  <c r="AP68" i="1"/>
  <c r="J68" i="1"/>
  <c r="AT68" i="1"/>
  <c r="AS68" i="1"/>
  <c r="AR68" i="1"/>
  <c r="AQ68" i="1"/>
  <c r="Q68" i="1"/>
  <c r="AU68" i="1"/>
  <c r="O68" i="1"/>
  <c r="AV68" i="1"/>
  <c r="AW68" i="1"/>
  <c r="AX68" i="1"/>
  <c r="BA68" i="1"/>
  <c r="S68" i="1"/>
  <c r="K68" i="1"/>
  <c r="BD68" i="1"/>
  <c r="L68" i="1"/>
  <c r="M68" i="1"/>
  <c r="BB68" i="1"/>
  <c r="N68" i="1"/>
  <c r="AY68" i="1"/>
  <c r="AZ68" i="1"/>
  <c r="BC68" i="1"/>
  <c r="BE68" i="1"/>
  <c r="BF68" i="1"/>
  <c r="BG68" i="1"/>
  <c r="BH68" i="1"/>
  <c r="BI68" i="1"/>
  <c r="AP69" i="1"/>
  <c r="J69" i="1"/>
  <c r="AT69" i="1"/>
  <c r="AS69" i="1"/>
  <c r="AR69" i="1"/>
  <c r="AQ69" i="1"/>
  <c r="Q69" i="1"/>
  <c r="AU69" i="1"/>
  <c r="O69" i="1"/>
  <c r="AV69" i="1"/>
  <c r="AW69" i="1"/>
  <c r="AX69" i="1"/>
  <c r="BA69" i="1"/>
  <c r="S69" i="1"/>
  <c r="K69" i="1"/>
  <c r="BD69" i="1"/>
  <c r="L69" i="1"/>
  <c r="M69" i="1"/>
  <c r="BB69" i="1"/>
  <c r="N69" i="1"/>
  <c r="AY69" i="1"/>
  <c r="AZ69" i="1"/>
  <c r="BC69" i="1"/>
  <c r="BE69" i="1"/>
  <c r="BF69" i="1"/>
  <c r="BG69" i="1"/>
  <c r="BH69" i="1"/>
  <c r="BI69" i="1"/>
  <c r="AP70" i="1"/>
  <c r="J70" i="1"/>
  <c r="AT70" i="1"/>
  <c r="AS70" i="1"/>
  <c r="AR70" i="1"/>
  <c r="AQ70" i="1"/>
  <c r="Q70" i="1"/>
  <c r="AU70" i="1"/>
  <c r="O70" i="1"/>
  <c r="AV70" i="1"/>
  <c r="AW70" i="1"/>
  <c r="AX70" i="1"/>
  <c r="BA70" i="1"/>
  <c r="S70" i="1"/>
  <c r="K70" i="1"/>
  <c r="BD70" i="1"/>
  <c r="L70" i="1"/>
  <c r="M70" i="1"/>
  <c r="BB70" i="1"/>
  <c r="N70" i="1"/>
  <c r="AY70" i="1"/>
  <c r="AZ70" i="1"/>
  <c r="BC70" i="1"/>
  <c r="BE70" i="1"/>
  <c r="BF70" i="1"/>
  <c r="BG70" i="1"/>
  <c r="BH70" i="1"/>
  <c r="BI70" i="1"/>
</calcChain>
</file>

<file path=xl/sharedStrings.xml><?xml version="1.0" encoding="utf-8"?>
<sst xmlns="http://schemas.openxmlformats.org/spreadsheetml/2006/main" count="677" uniqueCount="149">
  <si>
    <t>OPEN 6.1.4</t>
  </si>
  <si>
    <t>Thr Sep 15 2016 07:12:09</t>
  </si>
  <si>
    <t>Unit=</t>
  </si>
  <si>
    <t>PSC-3149</t>
  </si>
  <si>
    <t>LightSource=</t>
  </si>
  <si>
    <t>Sun+Sky</t>
  </si>
  <si>
    <t>Config=</t>
  </si>
  <si>
    <t>/User/Configs/UserPrefs/Tres Rios official.xml</t>
  </si>
  <si>
    <t>Remark=</t>
  </si>
  <si>
    <t>nice weather :)</t>
  </si>
  <si>
    <t>Obs</t>
  </si>
  <si>
    <t>HHMMSS</t>
  </si>
  <si>
    <t>transect</t>
  </si>
  <si>
    <t>quad</t>
  </si>
  <si>
    <t>section</t>
  </si>
  <si>
    <t>plant sp</t>
  </si>
  <si>
    <t>aux2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</si>
  <si>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</si>
  <si>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</si>
  <si>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</si>
  <si>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</si>
  <si>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</si>
  <si>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</si>
  <si>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</si>
  <si>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</si>
  <si>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</si>
  <si>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</si>
  <si>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</si>
  <si>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</si>
  <si>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</si>
  <si>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</si>
  <si>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</si>
  <si>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</si>
  <si>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</si>
  <si>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</si>
  <si>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</si>
  <si>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</si>
  <si>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</si>
  <si>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</si>
  <si>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</si>
  <si>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</si>
  <si>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</si>
  <si>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</si>
  <si>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</si>
  <si>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</si>
  <si>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</si>
  <si>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</si>
  <si>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</si>
  <si>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</si>
  <si>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</si>
  <si>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</si>
  <si>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</si>
  <si>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</si>
  <si>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</si>
  <si>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</si>
  <si>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</si>
  <si>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</si>
  <si>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</si>
  <si>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</si>
  <si>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</si>
  <si>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</si>
  <si>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</si>
  <si>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</si>
  <si>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</si>
  <si>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</si>
  <si>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</si>
  <si>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</si>
  <si>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</si>
  <si>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</si>
  <si>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</si>
  <si>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</si>
  <si>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</si>
  <si>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</si>
  <si>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>07:16:25</t>
  </si>
  <si>
    <t>boardwalk</t>
  </si>
  <si>
    <t>250</t>
  </si>
  <si>
    <t>07:17:51</t>
  </si>
  <si>
    <t>200</t>
  </si>
  <si>
    <t>07:19:31</t>
  </si>
  <si>
    <t>150</t>
  </si>
  <si>
    <t>07:20:56</t>
  </si>
  <si>
    <t>300</t>
  </si>
  <si>
    <t>07:21:47</t>
  </si>
  <si>
    <t>07:23:23</t>
  </si>
  <si>
    <t>07:26:04</t>
  </si>
  <si>
    <t>07:29:20</t>
  </si>
  <si>
    <t>350</t>
  </si>
  <si>
    <t>sac/stab</t>
  </si>
  <si>
    <t>07:31:12</t>
  </si>
  <si>
    <t>07:33:28</t>
  </si>
  <si>
    <t>07:34:55</t>
  </si>
  <si>
    <t>07:37:05</t>
  </si>
  <si>
    <t>07:38:03</t>
  </si>
  <si>
    <t>07:39:57</t>
  </si>
  <si>
    <t>07:42:09</t>
  </si>
  <si>
    <t>400</t>
  </si>
  <si>
    <t>scal</t>
  </si>
  <si>
    <t>07:43:47</t>
  </si>
  <si>
    <t>07:45:36</t>
  </si>
  <si>
    <t>07:46:53</t>
  </si>
  <si>
    <t>07:49:02</t>
  </si>
  <si>
    <t>07:50:20</t>
  </si>
  <si>
    <t>07:51:41</t>
  </si>
  <si>
    <t>08:09:41</t>
  </si>
  <si>
    <t>08:11:11</t>
  </si>
  <si>
    <t>08:13:03</t>
  </si>
  <si>
    <t>08:14:49</t>
  </si>
  <si>
    <t>08:16:11</t>
  </si>
  <si>
    <t>08:17:25</t>
  </si>
  <si>
    <t>100</t>
  </si>
  <si>
    <t>08:20:26</t>
  </si>
  <si>
    <t>08:22:41</t>
  </si>
  <si>
    <t>08:24:51</t>
  </si>
  <si>
    <t>08:27:26</t>
  </si>
  <si>
    <t>08:29:40</t>
  </si>
  <si>
    <t>08:31:41</t>
  </si>
  <si>
    <t>08:34:08</t>
  </si>
  <si>
    <t>08:38:10</t>
  </si>
  <si>
    <t>08:40:14</t>
  </si>
  <si>
    <t>08:42:14</t>
  </si>
  <si>
    <t>08:43:56</t>
  </si>
  <si>
    <t>08:45:56</t>
  </si>
  <si>
    <t>08:48:03</t>
  </si>
  <si>
    <t>09:09:40</t>
  </si>
  <si>
    <t>09:12:13</t>
  </si>
  <si>
    <t>09:14:37</t>
  </si>
  <si>
    <t>09:17:26</t>
  </si>
  <si>
    <t>09:19:26</t>
  </si>
  <si>
    <t>09:21:29</t>
  </si>
  <si>
    <t>09:23:11</t>
  </si>
  <si>
    <t>09:26:29</t>
  </si>
  <si>
    <t>09:29:08</t>
  </si>
  <si>
    <t>09:30:56</t>
  </si>
  <si>
    <t>09:32:27</t>
  </si>
  <si>
    <t>09:34:21</t>
  </si>
  <si>
    <t>09:36:40</t>
  </si>
  <si>
    <t>09:39:34</t>
  </si>
  <si>
    <t>09:41:17</t>
  </si>
  <si>
    <t>09:43:01</t>
  </si>
  <si>
    <t>09:46:00</t>
  </si>
  <si>
    <t>boardwal nak</t>
  </si>
  <si>
    <t>09:47:47</t>
  </si>
  <si>
    <t>09:50:11</t>
  </si>
  <si>
    <t>09:52:13</t>
  </si>
  <si>
    <t>09:52:29</t>
  </si>
  <si>
    <t>boardwal nakk</t>
  </si>
  <si>
    <t/>
  </si>
  <si>
    <t>date</t>
  </si>
  <si>
    <t>typha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</si>
</sst>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70"/>
  <sheetViews>
    <sheetView topLeftCell="K34" workbookViewId="0">
      <selection activeCell="AE8" sqref="AE8:AE70"/>
    </sheetView>
  </sheetViews>
  <sheetFormatPr baseColWidth="10" defaultRowHeight="16" x14ac:dyDescent="0.2"/>
  <sheetData>
    <row r="1" spans="1:61" x14ac:dyDescent="0.2">
      <c r="A1" s="1" t="s">
        <v>0</v>
      </c>
    </row>
    <row r="2" spans="1:61" x14ac:dyDescent="0.2">
      <c r="A2" s="1" t="s">
        <v>1</v>
      </c>
    </row>
    <row r="3" spans="1:61" x14ac:dyDescent="0.2">
      <c r="A3" s="1" t="s">
        <v>2</v>
      </c>
      <c r="B3" s="1" t="s">
        <v>3</v>
      </c>
    </row>
    <row r="4" spans="1:61" x14ac:dyDescent="0.2">
      <c r="A4" s="1" t="s">
        <v>4</v>
      </c>
      <c r="B4" s="1" t="s">
        <v>5</v>
      </c>
      <c r="C4" s="1">
        <v>1</v>
      </c>
      <c r="D4" s="1">
        <v>0.18999999761581421</v>
      </c>
    </row>
    <row r="5" spans="1:61" x14ac:dyDescent="0.2">
      <c r="A5" s="1" t="s">
        <v>6</v>
      </c>
      <c r="B5" s="1" t="s">
        <v>7</v>
      </c>
    </row>
    <row r="6" spans="1:61" x14ac:dyDescent="0.2">
      <c r="A6" s="1" t="s">
        <v>8</v>
      </c>
      <c r="B6" s="1" t="s">
        <v>9</v>
      </c>
    </row>
    <row r="8" spans="1:61" x14ac:dyDescent="0.2">
      <c r="A8" s="1" t="s">
        <v>10</v>
      </c>
      <c r="B8" s="1" t="s">
        <v>11</v>
      </c>
      <c r="C8" s="1" t="s">
        <v>12</v>
      </c>
      <c r="D8" s="1" t="s">
        <v>13</v>
      </c>
      <c r="E8" s="1" t="s">
        <v>14</v>
      </c>
      <c r="F8" s="1" t="s">
        <v>15</v>
      </c>
      <c r="G8" s="1" t="s">
        <v>16</v>
      </c>
      <c r="H8" s="1" t="s">
        <v>17</v>
      </c>
      <c r="I8" s="1" t="s">
        <v>18</v>
      </c>
      <c r="J8" s="1" t="s">
        <v>19</v>
      </c>
      <c r="K8" s="1" t="s">
        <v>20</v>
      </c>
      <c r="L8" s="1" t="s">
        <v>21</v>
      </c>
      <c r="M8" s="1" t="s">
        <v>22</v>
      </c>
      <c r="N8" s="1" t="s">
        <v>23</v>
      </c>
      <c r="O8" s="1" t="s">
        <v>24</v>
      </c>
      <c r="P8" s="1" t="s">
        <v>25</v>
      </c>
      <c r="Q8" s="1" t="s">
        <v>26</v>
      </c>
      <c r="R8" s="1" t="s">
        <v>27</v>
      </c>
      <c r="S8" s="1" t="s">
        <v>28</v>
      </c>
      <c r="T8" s="1" t="s">
        <v>29</v>
      </c>
      <c r="U8" s="1" t="s">
        <v>30</v>
      </c>
      <c r="V8" s="1" t="s">
        <v>31</v>
      </c>
      <c r="W8" s="1" t="s">
        <v>32</v>
      </c>
      <c r="X8" s="1" t="s">
        <v>33</v>
      </c>
      <c r="Y8" s="1" t="s">
        <v>34</v>
      </c>
      <c r="Z8" s="1" t="s">
        <v>35</v>
      </c>
      <c r="AA8" s="1" t="s">
        <v>36</v>
      </c>
      <c r="AB8" s="1" t="s">
        <v>37</v>
      </c>
      <c r="AC8" s="1" t="s">
        <v>38</v>
      </c>
      <c r="AD8" s="1" t="s">
        <v>39</v>
      </c>
      <c r="AE8" s="1" t="s">
        <v>40</v>
      </c>
      <c r="AF8" s="1" t="s">
        <v>41</v>
      </c>
      <c r="AG8" s="1" t="s">
        <v>42</v>
      </c>
      <c r="AH8" s="1" t="s">
        <v>43</v>
      </c>
      <c r="AI8" s="1" t="s">
        <v>44</v>
      </c>
      <c r="AJ8" s="1" t="s">
        <v>45</v>
      </c>
      <c r="AK8" s="1" t="s">
        <v>46</v>
      </c>
      <c r="AL8" s="1" t="s">
        <v>47</v>
      </c>
      <c r="AM8" s="1" t="s">
        <v>48</v>
      </c>
      <c r="AN8" s="1" t="s">
        <v>49</v>
      </c>
      <c r="AO8" s="1" t="s">
        <v>50</v>
      </c>
      <c r="AP8" s="1" t="s">
        <v>51</v>
      </c>
      <c r="AQ8" s="1" t="s">
        <v>52</v>
      </c>
      <c r="AR8" s="1" t="s">
        <v>53</v>
      </c>
      <c r="AS8" s="1" t="s">
        <v>54</v>
      </c>
      <c r="AT8" s="1" t="s">
        <v>55</v>
      </c>
      <c r="AU8" s="1" t="s">
        <v>56</v>
      </c>
      <c r="AV8" s="1" t="s">
        <v>57</v>
      </c>
      <c r="AW8" s="1" t="s">
        <v>58</v>
      </c>
      <c r="AX8" s="1" t="s">
        <v>59</v>
      </c>
      <c r="AY8" s="1" t="s">
        <v>60</v>
      </c>
      <c r="AZ8" s="1" t="s">
        <v>61</v>
      </c>
      <c r="BA8" s="1" t="s">
        <v>62</v>
      </c>
      <c r="BB8" s="1" t="s">
        <v>63</v>
      </c>
      <c r="BC8" s="1" t="s">
        <v>64</v>
      </c>
      <c r="BD8" s="1" t="s">
        <v>65</v>
      </c>
      <c r="BE8" s="1" t="s">
        <v>66</v>
      </c>
      <c r="BF8" s="1" t="s">
        <v>67</v>
      </c>
      <c r="BG8" s="1" t="s">
        <v>68</v>
      </c>
      <c r="BH8" s="1" t="s">
        <v>69</v>
      </c>
      <c r="BI8" s="1" t="s">
        <v>70</v>
      </c>
    </row>
    <row r="9" spans="1:61" x14ac:dyDescent="0.2">
      <c r="A9" s="1" t="s">
        <v>71</v>
      </c>
      <c r="B9" s="1" t="s">
        <v>71</v>
      </c>
      <c r="C9" s="1" t="s">
        <v>71</v>
      </c>
      <c r="D9" s="1" t="s">
        <v>71</v>
      </c>
      <c r="E9" s="1" t="s">
        <v>71</v>
      </c>
      <c r="F9" s="1" t="s">
        <v>71</v>
      </c>
      <c r="G9" s="1" t="s">
        <v>71</v>
      </c>
      <c r="H9" s="1" t="s">
        <v>71</v>
      </c>
      <c r="I9" s="1" t="s">
        <v>71</v>
      </c>
      <c r="J9" s="1" t="s">
        <v>72</v>
      </c>
      <c r="K9" s="1" t="s">
        <v>72</v>
      </c>
      <c r="L9" s="1" t="s">
        <v>72</v>
      </c>
      <c r="M9" s="1" t="s">
        <v>72</v>
      </c>
      <c r="N9" s="1" t="s">
        <v>72</v>
      </c>
      <c r="O9" s="1" t="s">
        <v>72</v>
      </c>
      <c r="P9" s="1" t="s">
        <v>71</v>
      </c>
      <c r="Q9" s="1" t="s">
        <v>72</v>
      </c>
      <c r="R9" s="1" t="s">
        <v>71</v>
      </c>
      <c r="S9" s="1" t="s">
        <v>72</v>
      </c>
      <c r="T9" s="1" t="s">
        <v>71</v>
      </c>
      <c r="U9" s="1" t="s">
        <v>71</v>
      </c>
      <c r="V9" s="1" t="s">
        <v>71</v>
      </c>
      <c r="W9" s="1" t="s">
        <v>71</v>
      </c>
      <c r="X9" s="1" t="s">
        <v>71</v>
      </c>
      <c r="Y9" s="1" t="s">
        <v>71</v>
      </c>
      <c r="Z9" s="1" t="s">
        <v>71</v>
      </c>
      <c r="AA9" s="1" t="s">
        <v>71</v>
      </c>
      <c r="AB9" s="1" t="s">
        <v>71</v>
      </c>
      <c r="AC9" s="1" t="s">
        <v>71</v>
      </c>
      <c r="AD9" s="1" t="s">
        <v>71</v>
      </c>
      <c r="AE9" s="1" t="s">
        <v>71</v>
      </c>
      <c r="AF9" s="1" t="s">
        <v>71</v>
      </c>
      <c r="AG9" s="1" t="s">
        <v>71</v>
      </c>
      <c r="AH9" s="1" t="s">
        <v>71</v>
      </c>
      <c r="AI9" s="1" t="s">
        <v>71</v>
      </c>
      <c r="AJ9" s="1" t="s">
        <v>71</v>
      </c>
      <c r="AK9" s="1" t="s">
        <v>71</v>
      </c>
      <c r="AL9" s="1" t="s">
        <v>71</v>
      </c>
      <c r="AM9" s="1" t="s">
        <v>71</v>
      </c>
      <c r="AN9" s="1" t="s">
        <v>71</v>
      </c>
      <c r="AO9" s="1" t="s">
        <v>71</v>
      </c>
      <c r="AP9" s="1" t="s">
        <v>72</v>
      </c>
      <c r="AQ9" s="1" t="s">
        <v>72</v>
      </c>
      <c r="AR9" s="1" t="s">
        <v>72</v>
      </c>
      <c r="AS9" s="1" t="s">
        <v>72</v>
      </c>
      <c r="AT9" s="1" t="s">
        <v>72</v>
      </c>
      <c r="AU9" s="1" t="s">
        <v>72</v>
      </c>
      <c r="AV9" s="1" t="s">
        <v>72</v>
      </c>
      <c r="AW9" s="1" t="s">
        <v>72</v>
      </c>
      <c r="AX9" s="1" t="s">
        <v>72</v>
      </c>
      <c r="AY9" s="1" t="s">
        <v>72</v>
      </c>
      <c r="AZ9" s="1" t="s">
        <v>72</v>
      </c>
      <c r="BA9" s="1" t="s">
        <v>72</v>
      </c>
      <c r="BB9" s="1" t="s">
        <v>72</v>
      </c>
      <c r="BC9" s="1" t="s">
        <v>72</v>
      </c>
      <c r="BD9" s="1" t="s">
        <v>72</v>
      </c>
      <c r="BE9" s="1" t="s">
        <v>72</v>
      </c>
      <c r="BF9" s="1" t="s">
        <v>72</v>
      </c>
      <c r="BG9" s="1" t="s">
        <v>72</v>
      </c>
      <c r="BH9" s="1" t="s">
        <v>72</v>
      </c>
      <c r="BI9" s="1" t="s">
        <v>72</v>
      </c>
    </row>
    <row r="10" spans="1:61" x14ac:dyDescent="0.2">
      <c r="A10" s="1">
        <v>1</v>
      </c>
      <c r="B10" s="1" t="s">
        <v>73</v>
      </c>
      <c r="C10" s="1" t="s">
        <v>74</v>
      </c>
      <c r="D10" s="1">
        <v>0</v>
      </c>
      <c r="E10" s="1" t="s">
        <v>75</v>
      </c>
      <c r="F10" s="1" t="s">
        <v>148</v>
      </c>
      <c r="G10" s="1">
        <v>0</v>
      </c>
      <c r="H10" s="1">
        <v>255</v>
      </c>
      <c r="I10" s="1">
        <v>0</v>
      </c>
      <c r="J10">
        <f t="shared" ref="J10:J57" si="0">(W10-X10*(1000-Y10)/(1000-Z10))*AP10</f>
        <v>-3.7237876059899895</v>
      </c>
      <c r="K10">
        <f t="shared" ref="K10:K57" si="1">IF(BA10&lt;&gt;0,1/(1/BA10-1/S10),0)</f>
        <v>0.35646115010937623</v>
      </c>
      <c r="L10">
        <f t="shared" ref="L10:L57" si="2">((BD10-AQ10/2)*X10-J10)/(BD10+AQ10/2)</f>
        <v>419.41603381619507</v>
      </c>
      <c r="M10">
        <f t="shared" ref="M10:M57" si="3">AQ10*1000</f>
        <v>1.5950851404206818</v>
      </c>
      <c r="N10">
        <f t="shared" ref="N10:N57" si="4">(AV10-BB10)</f>
        <v>0.48485395877409632</v>
      </c>
      <c r="O10">
        <f t="shared" ref="O10:O57" si="5">(U10+AU10*I10)</f>
        <v>15.667875289916992</v>
      </c>
      <c r="P10" s="1">
        <v>6</v>
      </c>
      <c r="Q10">
        <f t="shared" ref="Q10:Q57" si="6">(P10*AJ10+AK10)</f>
        <v>1.4200000166893005</v>
      </c>
      <c r="R10" s="1">
        <v>1</v>
      </c>
      <c r="S10">
        <f t="shared" ref="S10:S57" si="7">Q10*(R10+1)*(R10+1)/(R10*R10+1)</f>
        <v>2.8400000333786011</v>
      </c>
      <c r="T10" s="1">
        <v>22.589134216308594</v>
      </c>
      <c r="U10" s="1">
        <v>15.667875289916992</v>
      </c>
      <c r="V10" s="1">
        <v>22.653335571289062</v>
      </c>
      <c r="W10" s="1">
        <v>400.47891235351562</v>
      </c>
      <c r="X10" s="1">
        <v>404.17037963867188</v>
      </c>
      <c r="Y10" s="1">
        <v>11.419074058532715</v>
      </c>
      <c r="Z10" s="1">
        <v>13.305941581726074</v>
      </c>
      <c r="AA10" s="1">
        <v>40.610607147216797</v>
      </c>
      <c r="AB10" s="1">
        <v>47.321033477783203</v>
      </c>
      <c r="AC10" s="1">
        <v>500.4678955078125</v>
      </c>
      <c r="AD10" s="1">
        <v>39.524517059326172</v>
      </c>
      <c r="AE10" s="1">
        <v>54.246932983398438</v>
      </c>
      <c r="AF10" s="1">
        <v>97.813308715820312</v>
      </c>
      <c r="AG10" s="1">
        <v>18.044700622558594</v>
      </c>
      <c r="AH10" s="1">
        <v>-0.44623300433158875</v>
      </c>
      <c r="AI10" s="1">
        <v>1</v>
      </c>
      <c r="AJ10" s="1">
        <v>-0.21956524252891541</v>
      </c>
      <c r="AK10" s="1">
        <v>2.737391471862793</v>
      </c>
      <c r="AL10" s="1">
        <v>1</v>
      </c>
      <c r="AM10" s="1">
        <v>0</v>
      </c>
      <c r="AN10" s="1">
        <v>0.18999999761581421</v>
      </c>
      <c r="AO10" s="1">
        <v>111115</v>
      </c>
      <c r="AP10">
        <f t="shared" ref="AP10:AP57" si="8">AC10*0.000001/(P10*0.0001)</f>
        <v>0.83411315917968731</v>
      </c>
      <c r="AQ10">
        <f t="shared" ref="AQ10:AQ57" si="9">(Z10-Y10)/(1000-Z10)*AP10</f>
        <v>1.5950851404206818E-3</v>
      </c>
      <c r="AR10">
        <f t="shared" ref="AR10:AR57" si="10">(U10+273.15)</f>
        <v>288.81787528991697</v>
      </c>
      <c r="AS10">
        <f t="shared" ref="AS10:AS57" si="11">(T10+273.15)</f>
        <v>295.73913421630857</v>
      </c>
      <c r="AT10">
        <f t="shared" ref="AT10:AT57" si="12">(AD10*AL10+AE10*AM10)*AN10</f>
        <v>7.5096581470381807</v>
      </c>
      <c r="AU10">
        <f t="shared" ref="AU10:AU57" si="13">((AT10+0.00000010773*(AS10^4-AR10^4))-AQ10*44100)/(Q10*51.4+0.00000043092*AR10^3)</f>
        <v>0.13968267561910541</v>
      </c>
      <c r="AV10">
        <f t="shared" ref="AV10:AV57" si="14">0.61365*EXP(17.502*O10/(240.97+O10))</f>
        <v>1.7863521304621393</v>
      </c>
      <c r="AW10">
        <f t="shared" ref="AW10:AW57" si="15">AV10*1000/AF10</f>
        <v>18.262873978142146</v>
      </c>
      <c r="AX10">
        <f t="shared" ref="AX10:AX57" si="16">(AW10-Z10)</f>
        <v>4.9569323964160716</v>
      </c>
      <c r="AY10">
        <f t="shared" ref="AY10:AY57" si="17">IF(I10,U10,(T10+U10)/2)</f>
        <v>19.128504753112793</v>
      </c>
      <c r="AZ10">
        <f t="shared" ref="AZ10:AZ57" si="18">0.61365*EXP(17.502*AY10/(240.97+AY10))</f>
        <v>2.2229262340843166</v>
      </c>
      <c r="BA10">
        <f t="shared" ref="BA10:BA57" si="19">IF(AX10&lt;&gt;0,(1000-(AW10+Z10)/2)/AX10*AQ10,0)</f>
        <v>0.31670951721182089</v>
      </c>
      <c r="BB10">
        <f t="shared" ref="BB10:BB57" si="20">Z10*AF10/1000</f>
        <v>1.3014981716880429</v>
      </c>
      <c r="BC10">
        <f t="shared" ref="BC10:BC57" si="21">(AZ10-BB10)</f>
        <v>0.92142806239627362</v>
      </c>
      <c r="BD10">
        <f t="shared" ref="BD10:BD57" si="22">1/(1.6/K10+1.37/S10)</f>
        <v>0.20116830313090112</v>
      </c>
      <c r="BE10">
        <f t="shared" ref="BE10:BE57" si="23">L10*AF10*0.001</f>
        <v>41.024469996028422</v>
      </c>
      <c r="BF10">
        <f t="shared" ref="BF10:BF57" si="24">L10/X10</f>
        <v>1.037720859680892</v>
      </c>
      <c r="BG10">
        <f t="shared" ref="BG10:BG57" si="25">(1-AQ10*AF10/AV10/K10)*100</f>
        <v>75.497943164492753</v>
      </c>
      <c r="BH10">
        <f t="shared" ref="BH10:BH57" si="26">(X10-J10/(S10/1.35))</f>
        <v>405.94048992353197</v>
      </c>
      <c r="BI10">
        <f t="shared" ref="BI10:BI57" si="27">J10*BG10/100/BH10</f>
        <v>-6.925603925014563E-3</v>
      </c>
    </row>
    <row r="11" spans="1:61" x14ac:dyDescent="0.2">
      <c r="A11" s="1">
        <v>2</v>
      </c>
      <c r="B11" s="1" t="s">
        <v>76</v>
      </c>
      <c r="C11" s="1" t="s">
        <v>74</v>
      </c>
      <c r="D11" s="1">
        <v>0</v>
      </c>
      <c r="E11" s="1" t="s">
        <v>77</v>
      </c>
      <c r="F11" s="1" t="s">
        <v>148</v>
      </c>
      <c r="G11" s="1">
        <v>0</v>
      </c>
      <c r="H11" s="1">
        <v>358</v>
      </c>
      <c r="I11" s="1">
        <v>0</v>
      </c>
      <c r="J11">
        <f t="shared" si="0"/>
        <v>-3.8336066865369105</v>
      </c>
      <c r="K11">
        <f t="shared" si="1"/>
        <v>0.28962455427999778</v>
      </c>
      <c r="L11">
        <f t="shared" si="2"/>
        <v>425.0205715148798</v>
      </c>
      <c r="M11">
        <f t="shared" si="3"/>
        <v>1.3539188847751062</v>
      </c>
      <c r="N11">
        <f t="shared" si="4"/>
        <v>0.49605492543492624</v>
      </c>
      <c r="O11">
        <f t="shared" si="5"/>
        <v>15.523880004882812</v>
      </c>
      <c r="P11" s="1">
        <v>6</v>
      </c>
      <c r="Q11">
        <f t="shared" si="6"/>
        <v>1.4200000166893005</v>
      </c>
      <c r="R11" s="1">
        <v>1</v>
      </c>
      <c r="S11">
        <f t="shared" si="7"/>
        <v>2.8400000333786011</v>
      </c>
      <c r="T11" s="1">
        <v>22.672025680541992</v>
      </c>
      <c r="U11" s="1">
        <v>15.523880004882812</v>
      </c>
      <c r="V11" s="1">
        <v>22.759765625</v>
      </c>
      <c r="W11" s="1">
        <v>401.43179321289062</v>
      </c>
      <c r="X11" s="1">
        <v>405.36956787109375</v>
      </c>
      <c r="Y11" s="1">
        <v>11.42144775390625</v>
      </c>
      <c r="Z11" s="1">
        <v>13.023385047912598</v>
      </c>
      <c r="AA11" s="1">
        <v>40.416225433349609</v>
      </c>
      <c r="AB11" s="1">
        <v>46.084880828857422</v>
      </c>
      <c r="AC11" s="1">
        <v>500.5013427734375</v>
      </c>
      <c r="AD11" s="1">
        <v>162.9775390625</v>
      </c>
      <c r="AE11" s="1">
        <v>52.165485382080078</v>
      </c>
      <c r="AF11" s="1">
        <v>97.815780639648438</v>
      </c>
      <c r="AG11" s="1">
        <v>18.044700622558594</v>
      </c>
      <c r="AH11" s="1">
        <v>-0.44623300433158875</v>
      </c>
      <c r="AI11" s="1">
        <v>1</v>
      </c>
      <c r="AJ11" s="1">
        <v>-0.21956524252891541</v>
      </c>
      <c r="AK11" s="1">
        <v>2.737391471862793</v>
      </c>
      <c r="AL11" s="1">
        <v>1</v>
      </c>
      <c r="AM11" s="1">
        <v>0</v>
      </c>
      <c r="AN11" s="1">
        <v>0.18999999761581421</v>
      </c>
      <c r="AO11" s="1">
        <v>111115</v>
      </c>
      <c r="AP11">
        <f t="shared" si="8"/>
        <v>0.83416890462239568</v>
      </c>
      <c r="AQ11">
        <f t="shared" si="9"/>
        <v>1.3539188847751062E-3</v>
      </c>
      <c r="AR11">
        <f t="shared" si="10"/>
        <v>288.67388000488279</v>
      </c>
      <c r="AS11">
        <f t="shared" si="11"/>
        <v>295.82202568054197</v>
      </c>
      <c r="AT11">
        <f t="shared" si="12"/>
        <v>30.965732033306267</v>
      </c>
      <c r="AU11">
        <f t="shared" si="13"/>
        <v>0.57771438841122347</v>
      </c>
      <c r="AV11">
        <f t="shared" si="14"/>
        <v>1.7699475004672223</v>
      </c>
      <c r="AW11">
        <f t="shared" si="15"/>
        <v>18.094703011037417</v>
      </c>
      <c r="AX11">
        <f t="shared" si="16"/>
        <v>5.0713179631248195</v>
      </c>
      <c r="AY11">
        <f t="shared" si="17"/>
        <v>19.097952842712402</v>
      </c>
      <c r="AZ11">
        <f t="shared" si="18"/>
        <v>2.2186958888141413</v>
      </c>
      <c r="BA11">
        <f t="shared" si="19"/>
        <v>0.26282185635492705</v>
      </c>
      <c r="BB11">
        <f t="shared" si="20"/>
        <v>1.273892575032296</v>
      </c>
      <c r="BC11">
        <f t="shared" si="21"/>
        <v>0.94480331378184523</v>
      </c>
      <c r="BD11">
        <f t="shared" si="22"/>
        <v>0.16647832854321151</v>
      </c>
      <c r="BE11">
        <f t="shared" si="23"/>
        <v>41.573718990637495</v>
      </c>
      <c r="BF11">
        <f t="shared" si="24"/>
        <v>1.0484767609640471</v>
      </c>
      <c r="BG11">
        <f t="shared" si="25"/>
        <v>74.165158105410853</v>
      </c>
      <c r="BH11">
        <f t="shared" si="26"/>
        <v>407.19188088729044</v>
      </c>
      <c r="BI11">
        <f t="shared" si="27"/>
        <v>-6.9824586237187082E-3</v>
      </c>
    </row>
    <row r="12" spans="1:61" x14ac:dyDescent="0.2">
      <c r="A12" s="1">
        <v>3</v>
      </c>
      <c r="B12" s="1" t="s">
        <v>78</v>
      </c>
      <c r="C12" s="1" t="s">
        <v>74</v>
      </c>
      <c r="D12" s="1">
        <v>0</v>
      </c>
      <c r="E12" s="1" t="s">
        <v>79</v>
      </c>
      <c r="F12" s="1" t="s">
        <v>148</v>
      </c>
      <c r="G12" s="1">
        <v>0</v>
      </c>
      <c r="H12" s="1">
        <v>457</v>
      </c>
      <c r="I12" s="1">
        <v>0</v>
      </c>
      <c r="J12">
        <f t="shared" si="0"/>
        <v>-5.4773187781048591</v>
      </c>
      <c r="K12">
        <f t="shared" si="1"/>
        <v>0.22870601258543424</v>
      </c>
      <c r="L12">
        <f t="shared" si="2"/>
        <v>443.33827652534006</v>
      </c>
      <c r="M12">
        <f t="shared" si="3"/>
        <v>1.1383441544133706</v>
      </c>
      <c r="N12">
        <f t="shared" si="4"/>
        <v>0.517961442283009</v>
      </c>
      <c r="O12">
        <f t="shared" si="5"/>
        <v>15.514372825622559</v>
      </c>
      <c r="P12" s="1">
        <v>6</v>
      </c>
      <c r="Q12">
        <f t="shared" si="6"/>
        <v>1.4200000166893005</v>
      </c>
      <c r="R12" s="1">
        <v>1</v>
      </c>
      <c r="S12">
        <f t="shared" si="7"/>
        <v>2.8400000333786011</v>
      </c>
      <c r="T12" s="1">
        <v>22.807773590087891</v>
      </c>
      <c r="U12" s="1">
        <v>15.514372825622559</v>
      </c>
      <c r="V12" s="1">
        <v>22.927446365356445</v>
      </c>
      <c r="W12" s="1">
        <v>399.97958374023438</v>
      </c>
      <c r="X12" s="1">
        <v>405.99249267578125</v>
      </c>
      <c r="Y12" s="1">
        <v>11.440705299377441</v>
      </c>
      <c r="Z12" s="1">
        <v>12.788065910339355</v>
      </c>
      <c r="AA12" s="1">
        <v>40.153507232666016</v>
      </c>
      <c r="AB12" s="1">
        <v>44.882347106933594</v>
      </c>
      <c r="AC12" s="1">
        <v>500.43927001953125</v>
      </c>
      <c r="AD12" s="1">
        <v>21.75715446472168</v>
      </c>
      <c r="AE12" s="1">
        <v>32.894325256347656</v>
      </c>
      <c r="AF12" s="1">
        <v>97.818359375</v>
      </c>
      <c r="AG12" s="1">
        <v>18.044700622558594</v>
      </c>
      <c r="AH12" s="1">
        <v>-0.44623300433158875</v>
      </c>
      <c r="AI12" s="1">
        <v>1</v>
      </c>
      <c r="AJ12" s="1">
        <v>-0.21956524252891541</v>
      </c>
      <c r="AK12" s="1">
        <v>2.737391471862793</v>
      </c>
      <c r="AL12" s="1">
        <v>1</v>
      </c>
      <c r="AM12" s="1">
        <v>0</v>
      </c>
      <c r="AN12" s="1">
        <v>0.18999999761581421</v>
      </c>
      <c r="AO12" s="1">
        <v>111115</v>
      </c>
      <c r="AP12">
        <f t="shared" si="8"/>
        <v>0.83406545003255195</v>
      </c>
      <c r="AQ12">
        <f t="shared" si="9"/>
        <v>1.1383441544133707E-3</v>
      </c>
      <c r="AR12">
        <f t="shared" si="10"/>
        <v>288.66437282562254</v>
      </c>
      <c r="AS12">
        <f t="shared" si="11"/>
        <v>295.95777359008787</v>
      </c>
      <c r="AT12">
        <f t="shared" si="12"/>
        <v>4.1338592964240206</v>
      </c>
      <c r="AU12">
        <f t="shared" si="13"/>
        <v>0.38923310468250638</v>
      </c>
      <c r="AV12">
        <f t="shared" si="14"/>
        <v>1.7688690692117706</v>
      </c>
      <c r="AW12">
        <f t="shared" si="15"/>
        <v>18.083201154811544</v>
      </c>
      <c r="AX12">
        <f t="shared" si="16"/>
        <v>5.2951352444721884</v>
      </c>
      <c r="AY12">
        <f t="shared" si="17"/>
        <v>19.161073207855225</v>
      </c>
      <c r="AZ12">
        <f t="shared" si="18"/>
        <v>2.2274435834434918</v>
      </c>
      <c r="BA12">
        <f t="shared" si="19"/>
        <v>0.21166089995187903</v>
      </c>
      <c r="BB12">
        <f t="shared" si="20"/>
        <v>1.2509076269287616</v>
      </c>
      <c r="BC12">
        <f t="shared" si="21"/>
        <v>0.97653595651473024</v>
      </c>
      <c r="BD12">
        <f t="shared" si="22"/>
        <v>0.13372067487136424</v>
      </c>
      <c r="BE12">
        <f t="shared" si="23"/>
        <v>43.366622857848839</v>
      </c>
      <c r="BF12">
        <f t="shared" si="24"/>
        <v>1.091986390200034</v>
      </c>
      <c r="BG12">
        <f t="shared" si="25"/>
        <v>72.475420923569715</v>
      </c>
      <c r="BH12">
        <f t="shared" si="26"/>
        <v>408.59614769815278</v>
      </c>
      <c r="BI12">
        <f t="shared" si="27"/>
        <v>-9.7154852343096839E-3</v>
      </c>
    </row>
    <row r="13" spans="1:61" x14ac:dyDescent="0.2">
      <c r="A13" s="1">
        <v>4</v>
      </c>
      <c r="B13" s="1" t="s">
        <v>80</v>
      </c>
      <c r="C13" s="1" t="s">
        <v>74</v>
      </c>
      <c r="D13" s="1">
        <v>0</v>
      </c>
      <c r="E13" s="1" t="s">
        <v>81</v>
      </c>
      <c r="F13" s="1" t="s">
        <v>148</v>
      </c>
      <c r="G13" s="1">
        <v>0</v>
      </c>
      <c r="H13" s="1">
        <v>539</v>
      </c>
      <c r="I13" s="1">
        <v>0</v>
      </c>
      <c r="J13">
        <f t="shared" si="0"/>
        <v>-3.8645818295901986</v>
      </c>
      <c r="K13">
        <f t="shared" si="1"/>
        <v>2.0711664492068915</v>
      </c>
      <c r="L13">
        <f t="shared" si="2"/>
        <v>406.78651671011647</v>
      </c>
      <c r="M13">
        <f t="shared" si="3"/>
        <v>3.1955910682314292</v>
      </c>
      <c r="N13">
        <f t="shared" si="4"/>
        <v>0.25667547591826367</v>
      </c>
      <c r="O13">
        <f t="shared" si="5"/>
        <v>15.322784423828125</v>
      </c>
      <c r="P13" s="1">
        <v>6</v>
      </c>
      <c r="Q13">
        <f t="shared" si="6"/>
        <v>1.4200000166893005</v>
      </c>
      <c r="R13" s="1">
        <v>1</v>
      </c>
      <c r="S13">
        <f t="shared" si="7"/>
        <v>2.8400000333786011</v>
      </c>
      <c r="T13" s="1">
        <v>22.856098175048828</v>
      </c>
      <c r="U13" s="1">
        <v>15.322784423828125</v>
      </c>
      <c r="V13" s="1">
        <v>23.014118194580078</v>
      </c>
      <c r="W13" s="1">
        <v>400.474609375</v>
      </c>
      <c r="X13" s="1">
        <v>403.5616455078125</v>
      </c>
      <c r="Y13" s="1">
        <v>11.465252876281738</v>
      </c>
      <c r="Z13" s="1">
        <v>15.237959861755371</v>
      </c>
      <c r="AA13" s="1">
        <v>40.122833251953125</v>
      </c>
      <c r="AB13" s="1">
        <v>53.325481414794922</v>
      </c>
      <c r="AC13" s="1">
        <v>500.4730224609375</v>
      </c>
      <c r="AD13" s="1">
        <v>44.733898162841797</v>
      </c>
      <c r="AE13" s="1">
        <v>65.789939880371094</v>
      </c>
      <c r="AF13" s="1">
        <v>97.820426940917969</v>
      </c>
      <c r="AG13" s="1">
        <v>18.044700622558594</v>
      </c>
      <c r="AH13" s="1">
        <v>-0.44623300433158875</v>
      </c>
      <c r="AI13" s="1">
        <v>1</v>
      </c>
      <c r="AJ13" s="1">
        <v>-0.21956524252891541</v>
      </c>
      <c r="AK13" s="1">
        <v>2.737391471862793</v>
      </c>
      <c r="AL13" s="1">
        <v>1</v>
      </c>
      <c r="AM13" s="1">
        <v>0</v>
      </c>
      <c r="AN13" s="1">
        <v>0.18999999761581421</v>
      </c>
      <c r="AO13" s="1">
        <v>111115</v>
      </c>
      <c r="AP13">
        <f t="shared" si="8"/>
        <v>0.83412170410156239</v>
      </c>
      <c r="AQ13">
        <f t="shared" si="9"/>
        <v>3.1955910682314294E-3</v>
      </c>
      <c r="AR13">
        <f t="shared" si="10"/>
        <v>288.4727844238281</v>
      </c>
      <c r="AS13">
        <f t="shared" si="11"/>
        <v>296.00609817504881</v>
      </c>
      <c r="AT13">
        <f t="shared" si="12"/>
        <v>8.499440544286017</v>
      </c>
      <c r="AU13">
        <f t="shared" si="13"/>
        <v>-0.61670228517314829</v>
      </c>
      <c r="AV13">
        <f t="shared" si="14"/>
        <v>1.7472592153037454</v>
      </c>
      <c r="AW13">
        <f t="shared" si="15"/>
        <v>17.861905431664727</v>
      </c>
      <c r="AX13">
        <f t="shared" si="16"/>
        <v>2.6239455699093561</v>
      </c>
      <c r="AY13">
        <f t="shared" si="17"/>
        <v>19.089441299438477</v>
      </c>
      <c r="AZ13">
        <f t="shared" si="18"/>
        <v>2.2175186026645592</v>
      </c>
      <c r="BA13">
        <f t="shared" si="19"/>
        <v>1.1977017691698288</v>
      </c>
      <c r="BB13">
        <f t="shared" si="20"/>
        <v>1.4905837393854817</v>
      </c>
      <c r="BC13">
        <f t="shared" si="21"/>
        <v>0.72693486327907753</v>
      </c>
      <c r="BD13">
        <f t="shared" si="22"/>
        <v>0.79687249310405961</v>
      </c>
      <c r="BE13">
        <f t="shared" si="23"/>
        <v>39.792030738392455</v>
      </c>
      <c r="BF13">
        <f t="shared" si="24"/>
        <v>1.0079910250099362</v>
      </c>
      <c r="BG13">
        <f t="shared" si="25"/>
        <v>91.362095254262456</v>
      </c>
      <c r="BH13">
        <f t="shared" si="26"/>
        <v>405.39868262352695</v>
      </c>
      <c r="BI13">
        <f t="shared" si="27"/>
        <v>-8.7093596591875343E-3</v>
      </c>
    </row>
    <row r="14" spans="1:61" x14ac:dyDescent="0.2">
      <c r="A14" s="1">
        <v>5</v>
      </c>
      <c r="B14" s="1" t="s">
        <v>82</v>
      </c>
      <c r="C14" s="1" t="s">
        <v>74</v>
      </c>
      <c r="D14" s="1">
        <v>0</v>
      </c>
      <c r="E14" s="1" t="s">
        <v>75</v>
      </c>
      <c r="F14" s="1" t="s">
        <v>148</v>
      </c>
      <c r="G14" s="1">
        <v>0</v>
      </c>
      <c r="H14" s="1">
        <v>595.5</v>
      </c>
      <c r="I14" s="1">
        <v>0</v>
      </c>
      <c r="J14">
        <f t="shared" si="0"/>
        <v>-3.5560470645153286</v>
      </c>
      <c r="K14">
        <f t="shared" si="1"/>
        <v>1.4083168500454932</v>
      </c>
      <c r="L14">
        <f t="shared" si="2"/>
        <v>407.6302176340335</v>
      </c>
      <c r="M14">
        <f t="shared" si="3"/>
        <v>2.7853805110113967</v>
      </c>
      <c r="N14">
        <f t="shared" si="4"/>
        <v>0.28471197803007819</v>
      </c>
      <c r="O14">
        <f t="shared" si="5"/>
        <v>15.172563552856445</v>
      </c>
      <c r="P14" s="1">
        <v>6</v>
      </c>
      <c r="Q14">
        <f t="shared" si="6"/>
        <v>1.4200000166893005</v>
      </c>
      <c r="R14" s="1">
        <v>1</v>
      </c>
      <c r="S14">
        <f t="shared" si="7"/>
        <v>2.8400000333786011</v>
      </c>
      <c r="T14" s="1">
        <v>22.878974914550781</v>
      </c>
      <c r="U14" s="1">
        <v>15.172563552856445</v>
      </c>
      <c r="V14" s="1">
        <v>23.048803329467773</v>
      </c>
      <c r="W14" s="1">
        <v>400.78823852539062</v>
      </c>
      <c r="X14" s="1">
        <v>403.70355224609375</v>
      </c>
      <c r="Y14" s="1">
        <v>11.489581108093262</v>
      </c>
      <c r="Z14" s="1">
        <v>14.77972412109375</v>
      </c>
      <c r="AA14" s="1">
        <v>40.152477264404297</v>
      </c>
      <c r="AB14" s="1">
        <v>51.650493621826172</v>
      </c>
      <c r="AC14" s="1">
        <v>500.44268798828125</v>
      </c>
      <c r="AD14" s="1">
        <v>60.590904235839844</v>
      </c>
      <c r="AE14" s="1">
        <v>57.612579345703125</v>
      </c>
      <c r="AF14" s="1">
        <v>97.820899963378906</v>
      </c>
      <c r="AG14" s="1">
        <v>18.044700622558594</v>
      </c>
      <c r="AH14" s="1">
        <v>-0.44623300433158875</v>
      </c>
      <c r="AI14" s="1">
        <v>1</v>
      </c>
      <c r="AJ14" s="1">
        <v>-0.21956524252891541</v>
      </c>
      <c r="AK14" s="1">
        <v>2.737391471862793</v>
      </c>
      <c r="AL14" s="1">
        <v>1</v>
      </c>
      <c r="AM14" s="1">
        <v>0</v>
      </c>
      <c r="AN14" s="1">
        <v>0.18999999761581421</v>
      </c>
      <c r="AO14" s="1">
        <v>111115</v>
      </c>
      <c r="AP14">
        <f t="shared" si="8"/>
        <v>0.83407114664713522</v>
      </c>
      <c r="AQ14">
        <f t="shared" si="9"/>
        <v>2.7853805110113969E-3</v>
      </c>
      <c r="AR14">
        <f t="shared" si="10"/>
        <v>288.32256355285642</v>
      </c>
      <c r="AS14">
        <f t="shared" si="11"/>
        <v>296.02897491455076</v>
      </c>
      <c r="AT14">
        <f t="shared" si="12"/>
        <v>11.512271660349597</v>
      </c>
      <c r="AU14">
        <f t="shared" si="13"/>
        <v>-0.34182701008581945</v>
      </c>
      <c r="AV14">
        <f t="shared" si="14"/>
        <v>1.7304778927659281</v>
      </c>
      <c r="AW14">
        <f t="shared" si="15"/>
        <v>17.690267554415929</v>
      </c>
      <c r="AX14">
        <f t="shared" si="16"/>
        <v>2.9105434333221787</v>
      </c>
      <c r="AY14">
        <f t="shared" si="17"/>
        <v>19.025769233703613</v>
      </c>
      <c r="AZ14">
        <f t="shared" si="18"/>
        <v>2.2087290689602144</v>
      </c>
      <c r="BA14">
        <f t="shared" si="19"/>
        <v>0.94145987949778354</v>
      </c>
      <c r="BB14">
        <f t="shared" si="20"/>
        <v>1.4457659147358499</v>
      </c>
      <c r="BC14">
        <f t="shared" si="21"/>
        <v>0.76296315422436445</v>
      </c>
      <c r="BD14">
        <f t="shared" si="22"/>
        <v>0.61785514922968598</v>
      </c>
      <c r="BE14">
        <f t="shared" si="23"/>
        <v>39.874754741229161</v>
      </c>
      <c r="BF14">
        <f t="shared" si="24"/>
        <v>1.0097266059862315</v>
      </c>
      <c r="BG14">
        <f t="shared" si="25"/>
        <v>88.819795287818962</v>
      </c>
      <c r="BH14">
        <f t="shared" si="26"/>
        <v>405.3939267111196</v>
      </c>
      <c r="BI14">
        <f t="shared" si="27"/>
        <v>-7.7911224488859034E-3</v>
      </c>
    </row>
    <row r="15" spans="1:61" x14ac:dyDescent="0.2">
      <c r="A15" s="1">
        <v>6</v>
      </c>
      <c r="B15" s="1" t="s">
        <v>83</v>
      </c>
      <c r="C15" s="1" t="s">
        <v>74</v>
      </c>
      <c r="D15" s="1">
        <v>0</v>
      </c>
      <c r="E15" s="1" t="s">
        <v>77</v>
      </c>
      <c r="F15" s="1" t="s">
        <v>148</v>
      </c>
      <c r="G15" s="1">
        <v>0</v>
      </c>
      <c r="H15" s="1">
        <v>692</v>
      </c>
      <c r="I15" s="1">
        <v>0</v>
      </c>
      <c r="J15">
        <f t="shared" si="0"/>
        <v>-4.9402361266938586</v>
      </c>
      <c r="K15">
        <f t="shared" si="1"/>
        <v>1.136482989849612</v>
      </c>
      <c r="L15">
        <f t="shared" si="2"/>
        <v>412.6271371306504</v>
      </c>
      <c r="M15">
        <f t="shared" si="3"/>
        <v>2.5695819048444433</v>
      </c>
      <c r="N15">
        <f t="shared" si="4"/>
        <v>0.30468796053803193</v>
      </c>
      <c r="O15">
        <f t="shared" si="5"/>
        <v>15.178256988525391</v>
      </c>
      <c r="P15" s="1">
        <v>6</v>
      </c>
      <c r="Q15">
        <f t="shared" si="6"/>
        <v>1.4200000166893005</v>
      </c>
      <c r="R15" s="1">
        <v>1</v>
      </c>
      <c r="S15">
        <f t="shared" si="7"/>
        <v>2.8400000333786011</v>
      </c>
      <c r="T15" s="1">
        <v>23.006181716918945</v>
      </c>
      <c r="U15" s="1">
        <v>15.178256988525391</v>
      </c>
      <c r="V15" s="1">
        <v>23.151056289672852</v>
      </c>
      <c r="W15" s="1">
        <v>400.6007080078125</v>
      </c>
      <c r="X15" s="1">
        <v>405.27520751953125</v>
      </c>
      <c r="Y15" s="1">
        <v>11.545806884765625</v>
      </c>
      <c r="Z15" s="1">
        <v>14.581667900085449</v>
      </c>
      <c r="AA15" s="1">
        <v>40.040248870849609</v>
      </c>
      <c r="AB15" s="1">
        <v>50.568458557128906</v>
      </c>
      <c r="AC15" s="1">
        <v>500.44052124023438</v>
      </c>
      <c r="AD15" s="1">
        <v>40.400917053222656</v>
      </c>
      <c r="AE15" s="1">
        <v>46.061916351318359</v>
      </c>
      <c r="AF15" s="1">
        <v>97.82305908203125</v>
      </c>
      <c r="AG15" s="1">
        <v>18.044700622558594</v>
      </c>
      <c r="AH15" s="1">
        <v>-0.44623300433158875</v>
      </c>
      <c r="AI15" s="1">
        <v>1</v>
      </c>
      <c r="AJ15" s="1">
        <v>-0.21956524252891541</v>
      </c>
      <c r="AK15" s="1">
        <v>2.737391471862793</v>
      </c>
      <c r="AL15" s="1">
        <v>1</v>
      </c>
      <c r="AM15" s="1">
        <v>0</v>
      </c>
      <c r="AN15" s="1">
        <v>0.18999999761581421</v>
      </c>
      <c r="AO15" s="1">
        <v>111115</v>
      </c>
      <c r="AP15">
        <f t="shared" si="8"/>
        <v>0.83406753540039047</v>
      </c>
      <c r="AQ15">
        <f t="shared" si="9"/>
        <v>2.5695819048444433E-3</v>
      </c>
      <c r="AR15">
        <f t="shared" si="10"/>
        <v>288.32825698852537</v>
      </c>
      <c r="AS15">
        <f t="shared" si="11"/>
        <v>296.15618171691892</v>
      </c>
      <c r="AT15">
        <f t="shared" si="12"/>
        <v>7.6761741437890123</v>
      </c>
      <c r="AU15">
        <f t="shared" si="13"/>
        <v>-0.25727074746269085</v>
      </c>
      <c r="AV15">
        <f t="shared" si="14"/>
        <v>1.7311113210426494</v>
      </c>
      <c r="AW15">
        <f t="shared" si="15"/>
        <v>17.696352345626359</v>
      </c>
      <c r="AX15">
        <f t="shared" si="16"/>
        <v>3.1146844455409095</v>
      </c>
      <c r="AY15">
        <f t="shared" si="17"/>
        <v>19.092219352722168</v>
      </c>
      <c r="AZ15">
        <f t="shared" si="18"/>
        <v>2.2179027928173087</v>
      </c>
      <c r="BA15">
        <f t="shared" si="19"/>
        <v>0.81167496761669833</v>
      </c>
      <c r="BB15">
        <f t="shared" si="20"/>
        <v>1.4264233605046175</v>
      </c>
      <c r="BC15">
        <f t="shared" si="21"/>
        <v>0.79147943231269124</v>
      </c>
      <c r="BD15">
        <f t="shared" si="22"/>
        <v>0.52903153322361096</v>
      </c>
      <c r="BE15">
        <f t="shared" si="23"/>
        <v>40.364448814381021</v>
      </c>
      <c r="BF15">
        <f t="shared" si="24"/>
        <v>1.0181405856433121</v>
      </c>
      <c r="BG15">
        <f t="shared" si="25"/>
        <v>87.223386167800072</v>
      </c>
      <c r="BH15">
        <f t="shared" si="26"/>
        <v>407.62355917187352</v>
      </c>
      <c r="BI15">
        <f t="shared" si="27"/>
        <v>-1.0571129017031267E-2</v>
      </c>
    </row>
    <row r="16" spans="1:61" x14ac:dyDescent="0.2">
      <c r="A16" s="1">
        <v>7</v>
      </c>
      <c r="B16" s="1" t="s">
        <v>84</v>
      </c>
      <c r="C16" s="1" t="s">
        <v>74</v>
      </c>
      <c r="D16" s="1">
        <v>0</v>
      </c>
      <c r="E16" s="1" t="s">
        <v>79</v>
      </c>
      <c r="F16" s="1" t="s">
        <v>148</v>
      </c>
      <c r="G16" s="1">
        <v>0</v>
      </c>
      <c r="H16" s="1">
        <v>848.5</v>
      </c>
      <c r="I16" s="1">
        <v>0</v>
      </c>
      <c r="J16">
        <f t="shared" si="0"/>
        <v>-11.994658197781918</v>
      </c>
      <c r="K16">
        <f t="shared" si="1"/>
        <v>1.2347223018954785</v>
      </c>
      <c r="L16">
        <f t="shared" si="2"/>
        <v>433.39103033911147</v>
      </c>
      <c r="M16">
        <f t="shared" si="3"/>
        <v>2.6174785636835338</v>
      </c>
      <c r="N16">
        <f t="shared" si="4"/>
        <v>0.29270466688521091</v>
      </c>
      <c r="O16">
        <f t="shared" si="5"/>
        <v>15.210047721862793</v>
      </c>
      <c r="P16" s="1">
        <v>6</v>
      </c>
      <c r="Q16">
        <f t="shared" si="6"/>
        <v>1.4200000166893005</v>
      </c>
      <c r="R16" s="1">
        <v>1</v>
      </c>
      <c r="S16">
        <f t="shared" si="7"/>
        <v>2.8400000333786011</v>
      </c>
      <c r="T16" s="1">
        <v>23.140781402587891</v>
      </c>
      <c r="U16" s="1">
        <v>15.210047721862793</v>
      </c>
      <c r="V16" s="1">
        <v>23.265205383300781</v>
      </c>
      <c r="W16" s="1">
        <v>400.9527587890625</v>
      </c>
      <c r="X16" s="1">
        <v>414.03390502929688</v>
      </c>
      <c r="Y16" s="1">
        <v>11.648377418518066</v>
      </c>
      <c r="Z16" s="1">
        <v>14.740222930908203</v>
      </c>
      <c r="AA16" s="1">
        <v>40.068759918212891</v>
      </c>
      <c r="AB16" s="1">
        <v>50.704269409179688</v>
      </c>
      <c r="AC16" s="1">
        <v>500.45767211914062</v>
      </c>
      <c r="AD16" s="1">
        <v>24.741003036499023</v>
      </c>
      <c r="AE16" s="1">
        <v>30.233257293701172</v>
      </c>
      <c r="AF16" s="1">
        <v>97.823982238769531</v>
      </c>
      <c r="AG16" s="1">
        <v>18.044700622558594</v>
      </c>
      <c r="AH16" s="1">
        <v>-0.44623300433158875</v>
      </c>
      <c r="AI16" s="1">
        <v>1</v>
      </c>
      <c r="AJ16" s="1">
        <v>-0.21956524252891541</v>
      </c>
      <c r="AK16" s="1">
        <v>2.737391471862793</v>
      </c>
      <c r="AL16" s="1">
        <v>1</v>
      </c>
      <c r="AM16" s="1">
        <v>0</v>
      </c>
      <c r="AN16" s="1">
        <v>0.18999999761581421</v>
      </c>
      <c r="AO16" s="1">
        <v>111115</v>
      </c>
      <c r="AP16">
        <f t="shared" si="8"/>
        <v>0.83409612019856749</v>
      </c>
      <c r="AQ16">
        <f t="shared" si="9"/>
        <v>2.6174785636835338E-3</v>
      </c>
      <c r="AR16">
        <f t="shared" si="10"/>
        <v>288.36004772186277</v>
      </c>
      <c r="AS16">
        <f t="shared" si="11"/>
        <v>296.29078140258787</v>
      </c>
      <c r="AT16">
        <f t="shared" si="12"/>
        <v>4.7007905179476666</v>
      </c>
      <c r="AU16">
        <f t="shared" si="13"/>
        <v>-0.30416828879950131</v>
      </c>
      <c r="AV16">
        <f t="shared" si="14"/>
        <v>1.7346519730738783</v>
      </c>
      <c r="AW16">
        <f t="shared" si="15"/>
        <v>17.732379457216599</v>
      </c>
      <c r="AX16">
        <f t="shared" si="16"/>
        <v>2.9921565263083956</v>
      </c>
      <c r="AY16">
        <f t="shared" si="17"/>
        <v>19.175414562225342</v>
      </c>
      <c r="AZ16">
        <f t="shared" si="18"/>
        <v>2.2294353261092388</v>
      </c>
      <c r="BA16">
        <f t="shared" si="19"/>
        <v>0.86057676819851237</v>
      </c>
      <c r="BB16">
        <f t="shared" si="20"/>
        <v>1.4419473061886674</v>
      </c>
      <c r="BC16">
        <f t="shared" si="21"/>
        <v>0.78748801992057138</v>
      </c>
      <c r="BD16">
        <f t="shared" si="22"/>
        <v>0.56235622398610141</v>
      </c>
      <c r="BE16">
        <f t="shared" si="23"/>
        <v>42.396036454335274</v>
      </c>
      <c r="BF16">
        <f t="shared" si="24"/>
        <v>1.0467525124746604</v>
      </c>
      <c r="BG16">
        <f t="shared" si="25"/>
        <v>88.04507585501284</v>
      </c>
      <c r="BH16">
        <f t="shared" si="26"/>
        <v>419.73559107742761</v>
      </c>
      <c r="BI16">
        <f t="shared" si="27"/>
        <v>-2.5160377469249439E-2</v>
      </c>
    </row>
    <row r="17" spans="1:61" x14ac:dyDescent="0.2">
      <c r="A17" s="1">
        <v>8</v>
      </c>
      <c r="B17" s="1" t="s">
        <v>85</v>
      </c>
      <c r="C17" s="1" t="s">
        <v>74</v>
      </c>
      <c r="D17" s="1">
        <v>0</v>
      </c>
      <c r="E17" s="1" t="s">
        <v>86</v>
      </c>
      <c r="F17" s="1" t="s">
        <v>87</v>
      </c>
      <c r="G17" s="1">
        <v>0</v>
      </c>
      <c r="H17" s="1">
        <v>1030</v>
      </c>
      <c r="I17" s="1">
        <v>0</v>
      </c>
      <c r="J17">
        <f t="shared" si="0"/>
        <v>-13.15890188776579</v>
      </c>
      <c r="K17">
        <f t="shared" si="1"/>
        <v>4.3578806751418702</v>
      </c>
      <c r="L17">
        <f t="shared" si="2"/>
        <v>408.95260540015306</v>
      </c>
      <c r="M17">
        <f t="shared" si="3"/>
        <v>8.4571087397250917</v>
      </c>
      <c r="N17">
        <f t="shared" si="4"/>
        <v>0.35580916909026739</v>
      </c>
      <c r="O17">
        <f t="shared" si="5"/>
        <v>15.37275505065918</v>
      </c>
      <c r="P17" s="1">
        <v>1.5</v>
      </c>
      <c r="Q17">
        <f t="shared" si="6"/>
        <v>2.4080436080694199</v>
      </c>
      <c r="R17" s="1">
        <v>1</v>
      </c>
      <c r="S17">
        <f t="shared" si="7"/>
        <v>4.8160872161388397</v>
      </c>
      <c r="T17" s="1">
        <v>23.431964874267578</v>
      </c>
      <c r="U17" s="1">
        <v>15.37275505065918</v>
      </c>
      <c r="V17" s="1">
        <v>23.541267395019531</v>
      </c>
      <c r="W17" s="1">
        <v>399.69064331054688</v>
      </c>
      <c r="X17" s="1">
        <v>402.6142578125</v>
      </c>
      <c r="Y17" s="1">
        <v>11.782333374023438</v>
      </c>
      <c r="Z17" s="1">
        <v>14.281036376953125</v>
      </c>
      <c r="AA17" s="1">
        <v>39.824058532714844</v>
      </c>
      <c r="AB17" s="1">
        <v>48.269626617431641</v>
      </c>
      <c r="AC17" s="1">
        <v>500.4395751953125</v>
      </c>
      <c r="AD17" s="1">
        <v>402.11431884765625</v>
      </c>
      <c r="AE17" s="1">
        <v>444.09500122070312</v>
      </c>
      <c r="AF17" s="1">
        <v>97.826507568359375</v>
      </c>
      <c r="AG17" s="1">
        <v>18.044700622558594</v>
      </c>
      <c r="AH17" s="1">
        <v>-0.44623300433158875</v>
      </c>
      <c r="AI17" s="1">
        <v>0.66666668653488159</v>
      </c>
      <c r="AJ17" s="1">
        <v>-0.21956524252891541</v>
      </c>
      <c r="AK17" s="1">
        <v>2.737391471862793</v>
      </c>
      <c r="AL17" s="1">
        <v>1</v>
      </c>
      <c r="AM17" s="1">
        <v>0</v>
      </c>
      <c r="AN17" s="1">
        <v>0.18999999761581421</v>
      </c>
      <c r="AO17" s="1">
        <v>111115</v>
      </c>
      <c r="AP17">
        <f t="shared" si="8"/>
        <v>3.3362638346354161</v>
      </c>
      <c r="AQ17">
        <f t="shared" si="9"/>
        <v>8.4571087397250916E-3</v>
      </c>
      <c r="AR17">
        <f t="shared" si="10"/>
        <v>288.52275505065916</v>
      </c>
      <c r="AS17">
        <f t="shared" si="11"/>
        <v>296.58196487426756</v>
      </c>
      <c r="AT17">
        <f t="shared" si="12"/>
        <v>76.401719622339442</v>
      </c>
      <c r="AU17">
        <f t="shared" si="13"/>
        <v>-1.5626226875816254</v>
      </c>
      <c r="AV17">
        <f t="shared" si="14"/>
        <v>1.7528730823042877</v>
      </c>
      <c r="AW17">
        <f t="shared" si="15"/>
        <v>17.918181133875315</v>
      </c>
      <c r="AX17">
        <f t="shared" si="16"/>
        <v>3.63714475692219</v>
      </c>
      <c r="AY17">
        <f t="shared" si="17"/>
        <v>19.402359962463379</v>
      </c>
      <c r="AZ17">
        <f t="shared" si="18"/>
        <v>2.2611622452979723</v>
      </c>
      <c r="BA17">
        <f t="shared" si="19"/>
        <v>2.2877705326347382</v>
      </c>
      <c r="BB17">
        <f t="shared" si="20"/>
        <v>1.3970639132140203</v>
      </c>
      <c r="BC17">
        <f t="shared" si="21"/>
        <v>0.86409833208395193</v>
      </c>
      <c r="BD17">
        <f t="shared" si="22"/>
        <v>1.5346503402307083</v>
      </c>
      <c r="BE17">
        <f t="shared" si="23"/>
        <v>40.006405147278365</v>
      </c>
      <c r="BF17">
        <f t="shared" si="24"/>
        <v>1.0157429784580676</v>
      </c>
      <c r="BG17">
        <f t="shared" si="25"/>
        <v>89.169396481683961</v>
      </c>
      <c r="BH17">
        <f t="shared" si="26"/>
        <v>406.30283668394452</v>
      </c>
      <c r="BI17">
        <f t="shared" si="27"/>
        <v>-2.8879230804054447E-2</v>
      </c>
    </row>
    <row r="18" spans="1:61" x14ac:dyDescent="0.2">
      <c r="A18" s="1">
        <v>9</v>
      </c>
      <c r="B18" s="1" t="s">
        <v>88</v>
      </c>
      <c r="C18" s="1" t="s">
        <v>74</v>
      </c>
      <c r="D18" s="1">
        <v>0</v>
      </c>
      <c r="E18" s="1" t="s">
        <v>81</v>
      </c>
      <c r="F18" s="1" t="s">
        <v>87</v>
      </c>
      <c r="G18" s="1">
        <v>0</v>
      </c>
      <c r="H18" s="1">
        <v>1157.5</v>
      </c>
      <c r="I18" s="1">
        <v>0</v>
      </c>
      <c r="J18">
        <f t="shared" si="0"/>
        <v>-11.963762735455768</v>
      </c>
      <c r="K18">
        <f t="shared" si="1"/>
        <v>2.7404040557718479</v>
      </c>
      <c r="L18">
        <f t="shared" si="2"/>
        <v>411.70415204125538</v>
      </c>
      <c r="M18">
        <f t="shared" si="3"/>
        <v>6.5753754526845611</v>
      </c>
      <c r="N18">
        <f t="shared" si="4"/>
        <v>0.36856029280740255</v>
      </c>
      <c r="O18">
        <f t="shared" si="5"/>
        <v>15.649091720581055</v>
      </c>
      <c r="P18" s="1">
        <v>2</v>
      </c>
      <c r="Q18">
        <f t="shared" si="6"/>
        <v>2.2982609868049622</v>
      </c>
      <c r="R18" s="1">
        <v>1</v>
      </c>
      <c r="S18">
        <f t="shared" si="7"/>
        <v>4.5965219736099243</v>
      </c>
      <c r="T18" s="1">
        <v>23.663154602050781</v>
      </c>
      <c r="U18" s="1">
        <v>15.649091720581055</v>
      </c>
      <c r="V18" s="1">
        <v>23.762771606445312</v>
      </c>
      <c r="W18" s="1">
        <v>399.79623413085938</v>
      </c>
      <c r="X18" s="1">
        <v>403.51690673828125</v>
      </c>
      <c r="Y18" s="1">
        <v>11.880584716796875</v>
      </c>
      <c r="Z18" s="1">
        <v>14.470224380493164</v>
      </c>
      <c r="AA18" s="1">
        <v>39.602481842041016</v>
      </c>
      <c r="AB18" s="1">
        <v>48.234729766845703</v>
      </c>
      <c r="AC18" s="1">
        <v>500.47335815429688</v>
      </c>
      <c r="AD18" s="1">
        <v>53.778144836425781</v>
      </c>
      <c r="AE18" s="1">
        <v>200.38182067871094</v>
      </c>
      <c r="AF18" s="1">
        <v>97.83154296875</v>
      </c>
      <c r="AG18" s="1">
        <v>18.044700622558594</v>
      </c>
      <c r="AH18" s="1">
        <v>-0.44623300433158875</v>
      </c>
      <c r="AI18" s="1">
        <v>1</v>
      </c>
      <c r="AJ18" s="1">
        <v>-0.21956524252891541</v>
      </c>
      <c r="AK18" s="1">
        <v>2.737391471862793</v>
      </c>
      <c r="AL18" s="1">
        <v>1</v>
      </c>
      <c r="AM18" s="1">
        <v>0</v>
      </c>
      <c r="AN18" s="1">
        <v>0.18999999761581421</v>
      </c>
      <c r="AO18" s="1">
        <v>111115</v>
      </c>
      <c r="AP18">
        <f t="shared" si="8"/>
        <v>2.5023667907714842</v>
      </c>
      <c r="AQ18">
        <f t="shared" si="9"/>
        <v>6.5753754526845613E-3</v>
      </c>
      <c r="AR18">
        <f t="shared" si="10"/>
        <v>288.79909172058103</v>
      </c>
      <c r="AS18">
        <f t="shared" si="11"/>
        <v>296.81315460205076</v>
      </c>
      <c r="AT18">
        <f t="shared" si="12"/>
        <v>10.21784739070381</v>
      </c>
      <c r="AU18">
        <f t="shared" si="13"/>
        <v>-1.5021816392252763</v>
      </c>
      <c r="AV18">
        <f t="shared" si="14"/>
        <v>1.7842046710550734</v>
      </c>
      <c r="AW18">
        <f t="shared" si="15"/>
        <v>18.23751948412994</v>
      </c>
      <c r="AX18">
        <f t="shared" si="16"/>
        <v>3.7672951036367763</v>
      </c>
      <c r="AY18">
        <f t="shared" si="17"/>
        <v>19.656123161315918</v>
      </c>
      <c r="AZ18">
        <f t="shared" si="18"/>
        <v>2.2971063264960643</v>
      </c>
      <c r="BA18">
        <f t="shared" si="19"/>
        <v>1.7168399147655649</v>
      </c>
      <c r="BB18">
        <f t="shared" si="20"/>
        <v>1.4156443782476709</v>
      </c>
      <c r="BC18">
        <f t="shared" si="21"/>
        <v>0.88146194824839341</v>
      </c>
      <c r="BD18">
        <f t="shared" si="22"/>
        <v>1.1339064755856332</v>
      </c>
      <c r="BE18">
        <f t="shared" si="23"/>
        <v>40.27765244083686</v>
      </c>
      <c r="BF18">
        <f t="shared" si="24"/>
        <v>1.0202897206195236</v>
      </c>
      <c r="BG18">
        <f t="shared" si="25"/>
        <v>86.843505590560255</v>
      </c>
      <c r="BH18">
        <f t="shared" si="26"/>
        <v>407.03066774836532</v>
      </c>
      <c r="BI18">
        <f t="shared" si="27"/>
        <v>-2.5525720254646885E-2</v>
      </c>
    </row>
    <row r="19" spans="1:61" x14ac:dyDescent="0.2">
      <c r="A19" s="1">
        <v>10</v>
      </c>
      <c r="B19" s="1" t="s">
        <v>89</v>
      </c>
      <c r="C19" s="1" t="s">
        <v>74</v>
      </c>
      <c r="D19" s="1">
        <v>0</v>
      </c>
      <c r="E19" s="1" t="s">
        <v>75</v>
      </c>
      <c r="F19" s="1" t="s">
        <v>87</v>
      </c>
      <c r="G19" s="1">
        <v>0</v>
      </c>
      <c r="H19" s="1">
        <v>1293</v>
      </c>
      <c r="I19" s="1">
        <v>0</v>
      </c>
      <c r="J19">
        <f t="shared" si="0"/>
        <v>-14.072244511271798</v>
      </c>
      <c r="K19">
        <f t="shared" si="1"/>
        <v>2.4273543656594661</v>
      </c>
      <c r="L19">
        <f t="shared" si="2"/>
        <v>416.63718810171656</v>
      </c>
      <c r="M19">
        <f t="shared" si="3"/>
        <v>6.1466448282119117</v>
      </c>
      <c r="N19">
        <f t="shared" si="4"/>
        <v>0.37861510058516945</v>
      </c>
      <c r="O19">
        <f t="shared" si="5"/>
        <v>16.176076889038086</v>
      </c>
      <c r="P19" s="1">
        <v>2.5</v>
      </c>
      <c r="Q19">
        <f t="shared" si="6"/>
        <v>2.1884783655405045</v>
      </c>
      <c r="R19" s="1">
        <v>1</v>
      </c>
      <c r="S19">
        <f t="shared" si="7"/>
        <v>4.3769567310810089</v>
      </c>
      <c r="T19" s="1">
        <v>23.932044982910156</v>
      </c>
      <c r="U19" s="1">
        <v>16.176076889038086</v>
      </c>
      <c r="V19" s="1">
        <v>24.045209884643555</v>
      </c>
      <c r="W19" s="1">
        <v>399.627685546875</v>
      </c>
      <c r="X19" s="1">
        <v>405.412841796875</v>
      </c>
      <c r="Y19" s="1">
        <v>11.96696662902832</v>
      </c>
      <c r="Z19" s="1">
        <v>14.991600036621094</v>
      </c>
      <c r="AA19" s="1">
        <v>39.251777648925781</v>
      </c>
      <c r="AB19" s="1">
        <v>49.172607421875</v>
      </c>
      <c r="AC19" s="1">
        <v>500.43228149414062</v>
      </c>
      <c r="AD19" s="1">
        <v>51.01953125</v>
      </c>
      <c r="AE19" s="1">
        <v>58.075405120849609</v>
      </c>
      <c r="AF19" s="1">
        <v>97.835197448730469</v>
      </c>
      <c r="AG19" s="1">
        <v>18.044700622558594</v>
      </c>
      <c r="AH19" s="1">
        <v>-0.44623300433158875</v>
      </c>
      <c r="AI19" s="1">
        <v>1</v>
      </c>
      <c r="AJ19" s="1">
        <v>-0.21956524252891541</v>
      </c>
      <c r="AK19" s="1">
        <v>2.737391471862793</v>
      </c>
      <c r="AL19" s="1">
        <v>1</v>
      </c>
      <c r="AM19" s="1">
        <v>0</v>
      </c>
      <c r="AN19" s="1">
        <v>0.18999999761581421</v>
      </c>
      <c r="AO19" s="1">
        <v>111115</v>
      </c>
      <c r="AP19">
        <f t="shared" si="8"/>
        <v>2.0017291259765622</v>
      </c>
      <c r="AQ19">
        <f t="shared" si="9"/>
        <v>6.146644828211912E-3</v>
      </c>
      <c r="AR19">
        <f t="shared" si="10"/>
        <v>289.32607688903806</v>
      </c>
      <c r="AS19">
        <f t="shared" si="11"/>
        <v>297.08204498291013</v>
      </c>
      <c r="AT19">
        <f t="shared" si="12"/>
        <v>9.6937108158599585</v>
      </c>
      <c r="AU19">
        <f t="shared" si="13"/>
        <v>-1.4408359145225123</v>
      </c>
      <c r="AV19">
        <f t="shared" si="14"/>
        <v>1.8453212502403891</v>
      </c>
      <c r="AW19">
        <f t="shared" si="15"/>
        <v>18.861527327191329</v>
      </c>
      <c r="AX19">
        <f t="shared" si="16"/>
        <v>3.8699272905702351</v>
      </c>
      <c r="AY19">
        <f t="shared" si="17"/>
        <v>20.054060935974121</v>
      </c>
      <c r="AZ19">
        <f t="shared" si="18"/>
        <v>2.3544805008969196</v>
      </c>
      <c r="BA19">
        <f t="shared" si="19"/>
        <v>1.5614255254410074</v>
      </c>
      <c r="BB19">
        <f t="shared" si="20"/>
        <v>1.4667061496552196</v>
      </c>
      <c r="BC19">
        <f t="shared" si="21"/>
        <v>0.88777435124170001</v>
      </c>
      <c r="BD19">
        <f t="shared" si="22"/>
        <v>1.0286407257309693</v>
      </c>
      <c r="BE19">
        <f t="shared" si="23"/>
        <v>40.761781562415294</v>
      </c>
      <c r="BF19">
        <f t="shared" si="24"/>
        <v>1.0276862130343303</v>
      </c>
      <c r="BG19">
        <f t="shared" si="25"/>
        <v>86.574573883219585</v>
      </c>
      <c r="BH19">
        <f t="shared" si="26"/>
        <v>409.75319315454652</v>
      </c>
      <c r="BI19">
        <f t="shared" si="27"/>
        <v>-2.9732497330028765E-2</v>
      </c>
    </row>
    <row r="20" spans="1:61" x14ac:dyDescent="0.2">
      <c r="A20" s="1">
        <v>11</v>
      </c>
      <c r="B20" s="1" t="s">
        <v>90</v>
      </c>
      <c r="C20" s="1" t="s">
        <v>74</v>
      </c>
      <c r="D20" s="1">
        <v>0</v>
      </c>
      <c r="E20" s="1" t="s">
        <v>77</v>
      </c>
      <c r="F20" s="1" t="s">
        <v>87</v>
      </c>
      <c r="G20" s="1">
        <v>0</v>
      </c>
      <c r="H20" s="1">
        <v>1380.5</v>
      </c>
      <c r="I20" s="1">
        <v>0</v>
      </c>
      <c r="J20">
        <f t="shared" si="0"/>
        <v>-25.515144183632803</v>
      </c>
      <c r="K20">
        <f t="shared" si="1"/>
        <v>1.0722206530162066</v>
      </c>
      <c r="L20">
        <f t="shared" si="2"/>
        <v>457.13356053150352</v>
      </c>
      <c r="M20">
        <f t="shared" si="3"/>
        <v>3.8330031932442439</v>
      </c>
      <c r="N20">
        <f t="shared" si="4"/>
        <v>0.43267829388468182</v>
      </c>
      <c r="O20">
        <f t="shared" si="5"/>
        <v>16.055227279663086</v>
      </c>
      <c r="P20" s="1">
        <v>3</v>
      </c>
      <c r="Q20">
        <f t="shared" si="6"/>
        <v>2.0786957442760468</v>
      </c>
      <c r="R20" s="1">
        <v>1</v>
      </c>
      <c r="S20">
        <f t="shared" si="7"/>
        <v>4.1573914885520935</v>
      </c>
      <c r="T20" s="1">
        <v>24.057775497436523</v>
      </c>
      <c r="U20" s="1">
        <v>16.055227279663086</v>
      </c>
      <c r="V20" s="1">
        <v>24.202836990356445</v>
      </c>
      <c r="W20" s="1">
        <v>399.34719848632812</v>
      </c>
      <c r="X20" s="1">
        <v>413.69140625</v>
      </c>
      <c r="Y20" s="1">
        <v>12.02949333190918</v>
      </c>
      <c r="Z20" s="1">
        <v>14.294294357299805</v>
      </c>
      <c r="AA20" s="1">
        <v>39.159481048583984</v>
      </c>
      <c r="AB20" s="1">
        <v>46.532062530517578</v>
      </c>
      <c r="AC20" s="1">
        <v>500.46954345703125</v>
      </c>
      <c r="AD20" s="1">
        <v>56.399692535400391</v>
      </c>
      <c r="AE20" s="1">
        <v>48.161571502685547</v>
      </c>
      <c r="AF20" s="1">
        <v>97.833961486816406</v>
      </c>
      <c r="AG20" s="1">
        <v>18.044700622558594</v>
      </c>
      <c r="AH20" s="1">
        <v>-0.44623300433158875</v>
      </c>
      <c r="AI20" s="1">
        <v>1</v>
      </c>
      <c r="AJ20" s="1">
        <v>-0.21956524252891541</v>
      </c>
      <c r="AK20" s="1">
        <v>2.737391471862793</v>
      </c>
      <c r="AL20" s="1">
        <v>1</v>
      </c>
      <c r="AM20" s="1">
        <v>0</v>
      </c>
      <c r="AN20" s="1">
        <v>0.18999999761581421</v>
      </c>
      <c r="AO20" s="1">
        <v>111115</v>
      </c>
      <c r="AP20">
        <f t="shared" si="8"/>
        <v>1.6682318115234374</v>
      </c>
      <c r="AQ20">
        <f t="shared" si="9"/>
        <v>3.8330031932442437E-3</v>
      </c>
      <c r="AR20">
        <f t="shared" si="10"/>
        <v>289.20522727966306</v>
      </c>
      <c r="AS20">
        <f t="shared" si="11"/>
        <v>297.2077754974365</v>
      </c>
      <c r="AT20">
        <f t="shared" si="12"/>
        <v>10.715941447258729</v>
      </c>
      <c r="AU20">
        <f t="shared" si="13"/>
        <v>-0.60867244892457628</v>
      </c>
      <c r="AV20">
        <f t="shared" si="14"/>
        <v>1.8311457375179681</v>
      </c>
      <c r="AW20">
        <f t="shared" si="15"/>
        <v>18.716872031852901</v>
      </c>
      <c r="AX20">
        <f t="shared" si="16"/>
        <v>4.4225776745530965</v>
      </c>
      <c r="AY20">
        <f t="shared" si="17"/>
        <v>20.056501388549805</v>
      </c>
      <c r="AZ20">
        <f t="shared" si="18"/>
        <v>2.3548362008325294</v>
      </c>
      <c r="BA20">
        <f t="shared" si="19"/>
        <v>0.85238463121713459</v>
      </c>
      <c r="BB20">
        <f t="shared" si="20"/>
        <v>1.3984674436332862</v>
      </c>
      <c r="BC20">
        <f t="shared" si="21"/>
        <v>0.95636875719924319</v>
      </c>
      <c r="BD20">
        <f t="shared" si="22"/>
        <v>0.54891860541480253</v>
      </c>
      <c r="BE20">
        <f t="shared" si="23"/>
        <v>44.723187155370375</v>
      </c>
      <c r="BF20">
        <f t="shared" si="24"/>
        <v>1.1050110145513894</v>
      </c>
      <c r="BG20">
        <f t="shared" si="25"/>
        <v>80.900511278221686</v>
      </c>
      <c r="BH20">
        <f t="shared" si="26"/>
        <v>421.97675650935236</v>
      </c>
      <c r="BI20">
        <f t="shared" si="27"/>
        <v>-4.891710687737108E-2</v>
      </c>
    </row>
    <row r="21" spans="1:61" x14ac:dyDescent="0.2">
      <c r="A21" s="1">
        <v>12</v>
      </c>
      <c r="B21" s="1" t="s">
        <v>91</v>
      </c>
      <c r="C21" s="1" t="s">
        <v>74</v>
      </c>
      <c r="D21" s="1">
        <v>0</v>
      </c>
      <c r="E21" s="1" t="s">
        <v>75</v>
      </c>
      <c r="F21" s="1" t="s">
        <v>87</v>
      </c>
      <c r="G21" s="1">
        <v>0</v>
      </c>
      <c r="H21" s="1">
        <v>1509.5</v>
      </c>
      <c r="I21" s="1">
        <v>0</v>
      </c>
      <c r="J21">
        <f t="shared" si="0"/>
        <v>-41.870319575539185</v>
      </c>
      <c r="K21">
        <f t="shared" si="1"/>
        <v>8.8415575840509391</v>
      </c>
      <c r="L21">
        <f t="shared" si="2"/>
        <v>427.69104316782142</v>
      </c>
      <c r="M21">
        <f t="shared" si="3"/>
        <v>10.924138001102323</v>
      </c>
      <c r="N21">
        <f t="shared" si="4"/>
        <v>0.33694182591209798</v>
      </c>
      <c r="O21">
        <f t="shared" si="5"/>
        <v>16.112661361694336</v>
      </c>
      <c r="P21" s="1">
        <v>1.5</v>
      </c>
      <c r="Q21">
        <f t="shared" si="6"/>
        <v>2.4080436080694199</v>
      </c>
      <c r="R21" s="1">
        <v>1</v>
      </c>
      <c r="S21">
        <f t="shared" si="7"/>
        <v>4.8160872161388397</v>
      </c>
      <c r="T21" s="1">
        <v>24.252168655395508</v>
      </c>
      <c r="U21" s="1">
        <v>16.112661361694336</v>
      </c>
      <c r="V21" s="1">
        <v>24.358381271362305</v>
      </c>
      <c r="W21" s="1">
        <v>399.12704467773438</v>
      </c>
      <c r="X21" s="1">
        <v>410.33389282226562</v>
      </c>
      <c r="Y21" s="1">
        <v>12.117359161376953</v>
      </c>
      <c r="Z21" s="1">
        <v>15.341593742370605</v>
      </c>
      <c r="AA21" s="1">
        <v>38.988109588623047</v>
      </c>
      <c r="AB21" s="1">
        <v>49.362216949462891</v>
      </c>
      <c r="AC21" s="1">
        <v>500.42315673828125</v>
      </c>
      <c r="AD21" s="1">
        <v>58.285633087158203</v>
      </c>
      <c r="AE21" s="1">
        <v>283.3731689453125</v>
      </c>
      <c r="AF21" s="1">
        <v>97.833961486816406</v>
      </c>
      <c r="AG21" s="1">
        <v>18.044700622558594</v>
      </c>
      <c r="AH21" s="1">
        <v>-0.44623300433158875</v>
      </c>
      <c r="AI21" s="1">
        <v>1</v>
      </c>
      <c r="AJ21" s="1">
        <v>-0.21956524252891541</v>
      </c>
      <c r="AK21" s="1">
        <v>2.737391471862793</v>
      </c>
      <c r="AL21" s="1">
        <v>1</v>
      </c>
      <c r="AM21" s="1">
        <v>0</v>
      </c>
      <c r="AN21" s="1">
        <v>0.18999999761581421</v>
      </c>
      <c r="AO21" s="1">
        <v>111115</v>
      </c>
      <c r="AP21">
        <f t="shared" si="8"/>
        <v>3.3361543782552081</v>
      </c>
      <c r="AQ21">
        <f t="shared" si="9"/>
        <v>1.0924138001102323E-2</v>
      </c>
      <c r="AR21">
        <f t="shared" si="10"/>
        <v>289.26266136169431</v>
      </c>
      <c r="AS21">
        <f t="shared" si="11"/>
        <v>297.40216865539549</v>
      </c>
      <c r="AT21">
        <f t="shared" si="12"/>
        <v>11.07427014759628</v>
      </c>
      <c r="AU21">
        <f t="shared" si="13"/>
        <v>-2.8474460466691696</v>
      </c>
      <c r="AV21">
        <f t="shared" si="14"/>
        <v>1.8378707172495674</v>
      </c>
      <c r="AW21">
        <f t="shared" si="15"/>
        <v>18.785610735973613</v>
      </c>
      <c r="AX21">
        <f t="shared" si="16"/>
        <v>3.4440169936030074</v>
      </c>
      <c r="AY21">
        <f t="shared" si="17"/>
        <v>20.182415008544922</v>
      </c>
      <c r="AZ21">
        <f t="shared" si="18"/>
        <v>2.3732523203764702</v>
      </c>
      <c r="BA21">
        <f t="shared" si="19"/>
        <v>3.117793226743709</v>
      </c>
      <c r="BB21">
        <f t="shared" si="20"/>
        <v>1.5009288913374694</v>
      </c>
      <c r="BC21">
        <f t="shared" si="21"/>
        <v>0.87232342903900073</v>
      </c>
      <c r="BD21">
        <f t="shared" si="22"/>
        <v>2.1485652200119052</v>
      </c>
      <c r="BE21">
        <f t="shared" si="23"/>
        <v>41.842709045536978</v>
      </c>
      <c r="BF21">
        <f t="shared" si="24"/>
        <v>1.042300065018207</v>
      </c>
      <c r="BG21">
        <f t="shared" si="25"/>
        <v>93.422920686009263</v>
      </c>
      <c r="BH21">
        <f t="shared" si="26"/>
        <v>422.07058464079444</v>
      </c>
      <c r="BI21">
        <f t="shared" si="27"/>
        <v>-9.267756832977328E-2</v>
      </c>
    </row>
    <row r="22" spans="1:61" x14ac:dyDescent="0.2">
      <c r="A22" s="1">
        <v>13</v>
      </c>
      <c r="B22" s="1" t="s">
        <v>92</v>
      </c>
      <c r="C22" s="1" t="s">
        <v>74</v>
      </c>
      <c r="D22" s="1">
        <v>0</v>
      </c>
      <c r="E22" s="1" t="s">
        <v>77</v>
      </c>
      <c r="F22" s="1" t="s">
        <v>87</v>
      </c>
      <c r="G22" s="1">
        <v>0</v>
      </c>
      <c r="H22" s="1">
        <v>1571</v>
      </c>
      <c r="I22" s="1">
        <v>0</v>
      </c>
      <c r="J22">
        <f t="shared" si="0"/>
        <v>-14.008032089539729</v>
      </c>
      <c r="K22">
        <f t="shared" si="1"/>
        <v>4.5826142085499395</v>
      </c>
      <c r="L22">
        <f t="shared" si="2"/>
        <v>411.91017136972937</v>
      </c>
      <c r="M22">
        <f t="shared" si="3"/>
        <v>7.2963413770096901</v>
      </c>
      <c r="N22">
        <f t="shared" si="4"/>
        <v>0.31332947559071012</v>
      </c>
      <c r="O22">
        <f t="shared" si="5"/>
        <v>16.25221061706543</v>
      </c>
      <c r="P22" s="1">
        <v>2.5</v>
      </c>
      <c r="Q22">
        <f t="shared" si="6"/>
        <v>2.1884783655405045</v>
      </c>
      <c r="R22" s="1">
        <v>1</v>
      </c>
      <c r="S22">
        <f t="shared" si="7"/>
        <v>4.3769567310810089</v>
      </c>
      <c r="T22" s="1">
        <v>24.307207107543945</v>
      </c>
      <c r="U22" s="1">
        <v>16.25221061706543</v>
      </c>
      <c r="V22" s="1">
        <v>24.416357040405273</v>
      </c>
      <c r="W22" s="1">
        <v>399.08441162109375</v>
      </c>
      <c r="X22" s="1">
        <v>404.607177734375</v>
      </c>
      <c r="Y22" s="1">
        <v>12.163290023803711</v>
      </c>
      <c r="Z22" s="1">
        <v>15.750638961791992</v>
      </c>
      <c r="AA22" s="1">
        <v>39.007598876953125</v>
      </c>
      <c r="AB22" s="1">
        <v>50.51220703125</v>
      </c>
      <c r="AC22" s="1">
        <v>500.46841430664062</v>
      </c>
      <c r="AD22" s="1">
        <v>46.860328674316406</v>
      </c>
      <c r="AE22" s="1">
        <v>208.25813293457031</v>
      </c>
      <c r="AF22" s="1">
        <v>97.835494995117188</v>
      </c>
      <c r="AG22" s="1">
        <v>18.044700622558594</v>
      </c>
      <c r="AH22" s="1">
        <v>-0.44623300433158875</v>
      </c>
      <c r="AI22" s="1">
        <v>1</v>
      </c>
      <c r="AJ22" s="1">
        <v>-0.21956524252891541</v>
      </c>
      <c r="AK22" s="1">
        <v>2.737391471862793</v>
      </c>
      <c r="AL22" s="1">
        <v>1</v>
      </c>
      <c r="AM22" s="1">
        <v>0</v>
      </c>
      <c r="AN22" s="1">
        <v>0.18999999761581421</v>
      </c>
      <c r="AO22" s="1">
        <v>111115</v>
      </c>
      <c r="AP22">
        <f t="shared" si="8"/>
        <v>2.0018736572265627</v>
      </c>
      <c r="AQ22">
        <f t="shared" si="9"/>
        <v>7.2963413770096904E-3</v>
      </c>
      <c r="AR22">
        <f t="shared" si="10"/>
        <v>289.40221061706541</v>
      </c>
      <c r="AS22">
        <f t="shared" si="11"/>
        <v>297.45720710754392</v>
      </c>
      <c r="AT22">
        <f t="shared" si="12"/>
        <v>8.9034623363963874</v>
      </c>
      <c r="AU22">
        <f t="shared" si="13"/>
        <v>-1.8315216586839815</v>
      </c>
      <c r="AV22">
        <f t="shared" si="14"/>
        <v>1.8543010349070084</v>
      </c>
      <c r="AW22">
        <f t="shared" si="15"/>
        <v>18.953254491118521</v>
      </c>
      <c r="AX22">
        <f t="shared" si="16"/>
        <v>3.202615529326529</v>
      </c>
      <c r="AY22">
        <f t="shared" si="17"/>
        <v>20.279708862304688</v>
      </c>
      <c r="AZ22">
        <f t="shared" si="18"/>
        <v>2.3875688172355969</v>
      </c>
      <c r="BA22">
        <f t="shared" si="19"/>
        <v>2.238712572422171</v>
      </c>
      <c r="BB22">
        <f t="shared" si="20"/>
        <v>1.5409715593162983</v>
      </c>
      <c r="BC22">
        <f t="shared" si="21"/>
        <v>0.84659725791929863</v>
      </c>
      <c r="BD22">
        <f t="shared" si="22"/>
        <v>1.5102351146095954</v>
      </c>
      <c r="BE22">
        <f t="shared" si="23"/>
        <v>40.299435509481022</v>
      </c>
      <c r="BF22">
        <f t="shared" si="24"/>
        <v>1.0180495899164419</v>
      </c>
      <c r="BG22">
        <f t="shared" si="25"/>
        <v>91.599443561304327</v>
      </c>
      <c r="BH22">
        <f t="shared" si="26"/>
        <v>408.92772383129932</v>
      </c>
      <c r="BI22">
        <f t="shared" si="27"/>
        <v>-3.1377866307741004E-2</v>
      </c>
    </row>
    <row r="23" spans="1:61" x14ac:dyDescent="0.2">
      <c r="A23" s="1">
        <v>14</v>
      </c>
      <c r="B23" s="1" t="s">
        <v>93</v>
      </c>
      <c r="C23" s="1" t="s">
        <v>74</v>
      </c>
      <c r="D23" s="1">
        <v>0</v>
      </c>
      <c r="E23" s="1" t="s">
        <v>79</v>
      </c>
      <c r="F23" s="1" t="s">
        <v>87</v>
      </c>
      <c r="G23" s="1">
        <v>0</v>
      </c>
      <c r="H23" s="1">
        <v>1684</v>
      </c>
      <c r="I23" s="1">
        <v>0</v>
      </c>
      <c r="J23">
        <f t="shared" si="0"/>
        <v>-10.088956829240191</v>
      </c>
      <c r="K23">
        <f t="shared" si="1"/>
        <v>5.0768983957527327</v>
      </c>
      <c r="L23">
        <f t="shared" si="2"/>
        <v>408.1448375029301</v>
      </c>
      <c r="M23">
        <f t="shared" si="3"/>
        <v>6.8535703846270506</v>
      </c>
      <c r="N23">
        <f t="shared" si="4"/>
        <v>0.28815176064532144</v>
      </c>
      <c r="O23">
        <f t="shared" si="5"/>
        <v>16.480596542358398</v>
      </c>
      <c r="P23" s="1">
        <v>3</v>
      </c>
      <c r="Q23">
        <f t="shared" si="6"/>
        <v>2.0786957442760468</v>
      </c>
      <c r="R23" s="1">
        <v>1</v>
      </c>
      <c r="S23">
        <f t="shared" si="7"/>
        <v>4.1573914885520935</v>
      </c>
      <c r="T23" s="1">
        <v>24.422214508056641</v>
      </c>
      <c r="U23" s="1">
        <v>16.480596542358398</v>
      </c>
      <c r="V23" s="1">
        <v>24.536670684814453</v>
      </c>
      <c r="W23" s="1">
        <v>399.0428466796875</v>
      </c>
      <c r="X23" s="1">
        <v>403.43356323242188</v>
      </c>
      <c r="Y23" s="1">
        <v>12.243691444396973</v>
      </c>
      <c r="Z23" s="1">
        <v>16.285476684570312</v>
      </c>
      <c r="AA23" s="1">
        <v>38.996345520019531</v>
      </c>
      <c r="AB23" s="1">
        <v>51.869491577148438</v>
      </c>
      <c r="AC23" s="1">
        <v>500.41921997070312</v>
      </c>
      <c r="AD23" s="1">
        <v>27.042474746704102</v>
      </c>
      <c r="AE23" s="1">
        <v>27.496044158935547</v>
      </c>
      <c r="AF23" s="1">
        <v>97.836708068847656</v>
      </c>
      <c r="AG23" s="1">
        <v>18.044700622558594</v>
      </c>
      <c r="AH23" s="1">
        <v>-0.44623300433158875</v>
      </c>
      <c r="AI23" s="1">
        <v>1</v>
      </c>
      <c r="AJ23" s="1">
        <v>-0.21956524252891541</v>
      </c>
      <c r="AK23" s="1">
        <v>2.737391471862793</v>
      </c>
      <c r="AL23" s="1">
        <v>1</v>
      </c>
      <c r="AM23" s="1">
        <v>0</v>
      </c>
      <c r="AN23" s="1">
        <v>0.18999999761581421</v>
      </c>
      <c r="AO23" s="1">
        <v>111115</v>
      </c>
      <c r="AP23">
        <f t="shared" si="8"/>
        <v>1.6680640665690103</v>
      </c>
      <c r="AQ23">
        <f t="shared" si="9"/>
        <v>6.8535703846270505E-3</v>
      </c>
      <c r="AR23">
        <f t="shared" si="10"/>
        <v>289.63059654235838</v>
      </c>
      <c r="AS23">
        <f t="shared" si="11"/>
        <v>297.57221450805662</v>
      </c>
      <c r="AT23">
        <f t="shared" si="12"/>
        <v>5.1380701373994953</v>
      </c>
      <c r="AU23">
        <f t="shared" si="13"/>
        <v>-1.7941179022907927</v>
      </c>
      <c r="AV23">
        <f t="shared" si="14"/>
        <v>1.8814691887956521</v>
      </c>
      <c r="AW23">
        <f t="shared" si="15"/>
        <v>19.230708247784285</v>
      </c>
      <c r="AX23">
        <f t="shared" si="16"/>
        <v>2.9452315632139729</v>
      </c>
      <c r="AY23">
        <f t="shared" si="17"/>
        <v>20.45140552520752</v>
      </c>
      <c r="AZ23">
        <f t="shared" si="18"/>
        <v>2.4130181163165507</v>
      </c>
      <c r="BA23">
        <f t="shared" si="19"/>
        <v>2.2856824339704098</v>
      </c>
      <c r="BB23">
        <f t="shared" si="20"/>
        <v>1.5933174281503306</v>
      </c>
      <c r="BC23">
        <f t="shared" si="21"/>
        <v>0.8197006881662201</v>
      </c>
      <c r="BD23">
        <f t="shared" si="22"/>
        <v>1.5511412759271248</v>
      </c>
      <c r="BE23">
        <f t="shared" si="23"/>
        <v>39.931547316581444</v>
      </c>
      <c r="BF23">
        <f t="shared" si="24"/>
        <v>1.0116779432845402</v>
      </c>
      <c r="BG23">
        <f t="shared" si="25"/>
        <v>92.980226067901455</v>
      </c>
      <c r="BH23">
        <f t="shared" si="26"/>
        <v>406.70967801665108</v>
      </c>
      <c r="BI23">
        <f t="shared" si="27"/>
        <v>-2.3064941344563866E-2</v>
      </c>
    </row>
    <row r="24" spans="1:61" x14ac:dyDescent="0.2">
      <c r="A24" s="1">
        <v>15</v>
      </c>
      <c r="B24" s="1" t="s">
        <v>94</v>
      </c>
      <c r="C24" s="1" t="s">
        <v>74</v>
      </c>
      <c r="D24" s="1">
        <v>0</v>
      </c>
      <c r="E24" s="1" t="s">
        <v>95</v>
      </c>
      <c r="F24" s="1" t="s">
        <v>96</v>
      </c>
      <c r="G24" s="1">
        <v>0</v>
      </c>
      <c r="H24" s="1">
        <v>1806</v>
      </c>
      <c r="I24" s="1">
        <v>0</v>
      </c>
      <c r="J24">
        <f t="shared" si="0"/>
        <v>-1.5439950135874305</v>
      </c>
      <c r="K24">
        <f t="shared" si="1"/>
        <v>3.4374431347691106</v>
      </c>
      <c r="L24">
        <f t="shared" si="2"/>
        <v>396.76661558449149</v>
      </c>
      <c r="M24">
        <f t="shared" si="3"/>
        <v>8.9315031112135692</v>
      </c>
      <c r="N24">
        <f t="shared" si="4"/>
        <v>0.42817518100420027</v>
      </c>
      <c r="O24">
        <f t="shared" si="5"/>
        <v>16.578302383422852</v>
      </c>
      <c r="P24" s="1">
        <v>1.5</v>
      </c>
      <c r="Q24">
        <f t="shared" si="6"/>
        <v>2.4080436080694199</v>
      </c>
      <c r="R24" s="1">
        <v>1</v>
      </c>
      <c r="S24">
        <f t="shared" si="7"/>
        <v>4.8160872161388397</v>
      </c>
      <c r="T24" s="1">
        <v>24.624240875244141</v>
      </c>
      <c r="U24" s="1">
        <v>16.578302383422852</v>
      </c>
      <c r="V24" s="1">
        <v>24.699085235595703</v>
      </c>
      <c r="W24" s="1">
        <v>398.874755859375</v>
      </c>
      <c r="X24" s="1">
        <v>398.27130126953125</v>
      </c>
      <c r="Y24" s="1">
        <v>12.336885452270508</v>
      </c>
      <c r="Z24" s="1">
        <v>14.97404956817627</v>
      </c>
      <c r="AA24" s="1">
        <v>38.821353912353516</v>
      </c>
      <c r="AB24" s="1">
        <v>47.119907379150391</v>
      </c>
      <c r="AC24" s="1">
        <v>500.410400390625</v>
      </c>
      <c r="AD24" s="1">
        <v>421.02117919921875</v>
      </c>
      <c r="AE24" s="1">
        <v>638.52606201171875</v>
      </c>
      <c r="AF24" s="1">
        <v>97.837471008300781</v>
      </c>
      <c r="AG24" s="1">
        <v>18.044700622558594</v>
      </c>
      <c r="AH24" s="1">
        <v>-0.44623300433158875</v>
      </c>
      <c r="AI24" s="1">
        <v>1</v>
      </c>
      <c r="AJ24" s="1">
        <v>-0.21956524252891541</v>
      </c>
      <c r="AK24" s="1">
        <v>2.737391471862793</v>
      </c>
      <c r="AL24" s="1">
        <v>1</v>
      </c>
      <c r="AM24" s="1">
        <v>0</v>
      </c>
      <c r="AN24" s="1">
        <v>0.18999999761581421</v>
      </c>
      <c r="AO24" s="1">
        <v>111115</v>
      </c>
      <c r="AP24">
        <f t="shared" si="8"/>
        <v>3.3360693359374998</v>
      </c>
      <c r="AQ24">
        <f t="shared" si="9"/>
        <v>8.93150311121357E-3</v>
      </c>
      <c r="AR24">
        <f t="shared" si="10"/>
        <v>289.72830238342283</v>
      </c>
      <c r="AS24">
        <f t="shared" si="11"/>
        <v>297.77424087524412</v>
      </c>
      <c r="AT24">
        <f t="shared" si="12"/>
        <v>79.994023044058849</v>
      </c>
      <c r="AU24">
        <f t="shared" si="13"/>
        <v>-1.6832632319280356</v>
      </c>
      <c r="AV24">
        <f t="shared" si="14"/>
        <v>1.8931983215075048</v>
      </c>
      <c r="AW24">
        <f t="shared" si="15"/>
        <v>19.350442136294394</v>
      </c>
      <c r="AX24">
        <f t="shared" si="16"/>
        <v>4.3763925681181242</v>
      </c>
      <c r="AY24">
        <f t="shared" si="17"/>
        <v>20.601271629333496</v>
      </c>
      <c r="AZ24">
        <f t="shared" si="18"/>
        <v>2.4354255516730534</v>
      </c>
      <c r="BA24">
        <f t="shared" si="19"/>
        <v>2.0058114811129948</v>
      </c>
      <c r="BB24">
        <f t="shared" si="20"/>
        <v>1.4650231405033045</v>
      </c>
      <c r="BC24">
        <f t="shared" si="21"/>
        <v>0.9704024111697489</v>
      </c>
      <c r="BD24">
        <f t="shared" si="22"/>
        <v>1.3334657332882349</v>
      </c>
      <c r="BE24">
        <f t="shared" si="23"/>
        <v>38.818642249309306</v>
      </c>
      <c r="BF24">
        <f t="shared" si="24"/>
        <v>0.9962219580465792</v>
      </c>
      <c r="BG24">
        <f t="shared" si="25"/>
        <v>86.572407933223133</v>
      </c>
      <c r="BH24">
        <f t="shared" si="26"/>
        <v>398.70409934290461</v>
      </c>
      <c r="BI24">
        <f t="shared" si="27"/>
        <v>-3.3525455690936621E-3</v>
      </c>
    </row>
    <row r="25" spans="1:61" x14ac:dyDescent="0.2">
      <c r="A25" s="1">
        <v>16</v>
      </c>
      <c r="B25" s="1" t="s">
        <v>97</v>
      </c>
      <c r="C25" s="1" t="s">
        <v>74</v>
      </c>
      <c r="D25" s="1">
        <v>0</v>
      </c>
      <c r="E25" s="1" t="s">
        <v>86</v>
      </c>
      <c r="F25" s="1" t="s">
        <v>96</v>
      </c>
      <c r="G25" s="1">
        <v>0</v>
      </c>
      <c r="H25" s="1">
        <v>1904</v>
      </c>
      <c r="I25" s="1">
        <v>0</v>
      </c>
      <c r="J25">
        <f t="shared" si="0"/>
        <v>-52.597833944613555</v>
      </c>
      <c r="K25">
        <f t="shared" si="1"/>
        <v>1.37169022855484</v>
      </c>
      <c r="L25">
        <f t="shared" si="2"/>
        <v>504.56899180852815</v>
      </c>
      <c r="M25">
        <f t="shared" si="3"/>
        <v>4.8732929279566113</v>
      </c>
      <c r="N25">
        <f t="shared" si="4"/>
        <v>0.45414848293170795</v>
      </c>
      <c r="O25">
        <f t="shared" si="5"/>
        <v>17.030879974365234</v>
      </c>
      <c r="P25" s="1">
        <v>3</v>
      </c>
      <c r="Q25">
        <f t="shared" si="6"/>
        <v>2.0786957442760468</v>
      </c>
      <c r="R25" s="1">
        <v>1</v>
      </c>
      <c r="S25">
        <f t="shared" si="7"/>
        <v>4.1573914885520935</v>
      </c>
      <c r="T25" s="1">
        <v>24.814184188842773</v>
      </c>
      <c r="U25" s="1">
        <v>17.030879974365234</v>
      </c>
      <c r="V25" s="1">
        <v>24.890415191650391</v>
      </c>
      <c r="W25" s="1">
        <v>399.01068115234375</v>
      </c>
      <c r="X25" s="1">
        <v>429.28787231445312</v>
      </c>
      <c r="Y25" s="1">
        <v>12.395562171936035</v>
      </c>
      <c r="Z25" s="1">
        <v>15.272384643554688</v>
      </c>
      <c r="AA25" s="1">
        <v>38.566097259521484</v>
      </c>
      <c r="AB25" s="1">
        <v>47.516708374023438</v>
      </c>
      <c r="AC25" s="1">
        <v>500.43402099609375</v>
      </c>
      <c r="AD25" s="1">
        <v>110.50620269775391</v>
      </c>
      <c r="AE25" s="1">
        <v>153.1578369140625</v>
      </c>
      <c r="AF25" s="1">
        <v>97.838096618652344</v>
      </c>
      <c r="AG25" s="1">
        <v>18.044700622558594</v>
      </c>
      <c r="AH25" s="1">
        <v>-0.44623300433158875</v>
      </c>
      <c r="AI25" s="1">
        <v>0.66666668653488159</v>
      </c>
      <c r="AJ25" s="1">
        <v>-0.21956524252891541</v>
      </c>
      <c r="AK25" s="1">
        <v>2.737391471862793</v>
      </c>
      <c r="AL25" s="1">
        <v>1</v>
      </c>
      <c r="AM25" s="1">
        <v>0</v>
      </c>
      <c r="AN25" s="1">
        <v>0.18999999761581421</v>
      </c>
      <c r="AO25" s="1">
        <v>111115</v>
      </c>
      <c r="AP25">
        <f t="shared" si="8"/>
        <v>1.6681134033203124</v>
      </c>
      <c r="AQ25">
        <f t="shared" si="9"/>
        <v>4.8732929279566113E-3</v>
      </c>
      <c r="AR25">
        <f t="shared" si="10"/>
        <v>290.18087997436521</v>
      </c>
      <c r="AS25">
        <f t="shared" si="11"/>
        <v>297.96418418884275</v>
      </c>
      <c r="AT25">
        <f t="shared" si="12"/>
        <v>20.996178249105924</v>
      </c>
      <c r="AU25">
        <f t="shared" si="13"/>
        <v>-0.9252959743215754</v>
      </c>
      <c r="AV25">
        <f t="shared" si="14"/>
        <v>1.9483695272850339</v>
      </c>
      <c r="AW25">
        <f t="shared" si="15"/>
        <v>19.914221500846196</v>
      </c>
      <c r="AX25">
        <f t="shared" si="16"/>
        <v>4.6418368572915085</v>
      </c>
      <c r="AY25">
        <f t="shared" si="17"/>
        <v>20.922532081604004</v>
      </c>
      <c r="AZ25">
        <f t="shared" si="18"/>
        <v>2.4840742879125743</v>
      </c>
      <c r="BA25">
        <f t="shared" si="19"/>
        <v>1.03139247580299</v>
      </c>
      <c r="BB25">
        <f t="shared" si="20"/>
        <v>1.4942210443533259</v>
      </c>
      <c r="BC25">
        <f t="shared" si="21"/>
        <v>0.98985324355924842</v>
      </c>
      <c r="BD25">
        <f t="shared" si="22"/>
        <v>0.66845917352154971</v>
      </c>
      <c r="BE25">
        <f t="shared" si="23"/>
        <v>49.366069771338779</v>
      </c>
      <c r="BF25">
        <f t="shared" si="24"/>
        <v>1.1753627911457318</v>
      </c>
      <c r="BG25">
        <f t="shared" si="25"/>
        <v>82.15965950805753</v>
      </c>
      <c r="BH25">
        <f t="shared" si="26"/>
        <v>446.36759069573986</v>
      </c>
      <c r="BI25">
        <f t="shared" si="27"/>
        <v>-9.6813035216448656E-2</v>
      </c>
    </row>
    <row r="26" spans="1:61" x14ac:dyDescent="0.2">
      <c r="A26" s="1">
        <v>17</v>
      </c>
      <c r="B26" s="1" t="s">
        <v>98</v>
      </c>
      <c r="C26" s="1" t="s">
        <v>74</v>
      </c>
      <c r="D26" s="1">
        <v>0</v>
      </c>
      <c r="E26" s="1" t="s">
        <v>81</v>
      </c>
      <c r="F26" s="1" t="s">
        <v>96</v>
      </c>
      <c r="G26" s="1">
        <v>0</v>
      </c>
      <c r="H26" s="1">
        <v>2023.5</v>
      </c>
      <c r="I26" s="1">
        <v>0</v>
      </c>
      <c r="J26">
        <f t="shared" si="0"/>
        <v>-55.493138516902121</v>
      </c>
      <c r="K26">
        <f t="shared" si="1"/>
        <v>3.6064636102633596</v>
      </c>
      <c r="L26">
        <f t="shared" si="2"/>
        <v>470.99879790938297</v>
      </c>
      <c r="M26">
        <f t="shared" si="3"/>
        <v>6.9278642286786569</v>
      </c>
      <c r="N26">
        <f t="shared" si="4"/>
        <v>0.3445549120836453</v>
      </c>
      <c r="O26">
        <f t="shared" si="5"/>
        <v>17.157201766967773</v>
      </c>
      <c r="P26" s="1">
        <v>3</v>
      </c>
      <c r="Q26">
        <f t="shared" si="6"/>
        <v>2.0786957442760468</v>
      </c>
      <c r="R26" s="1">
        <v>1</v>
      </c>
      <c r="S26">
        <f t="shared" si="7"/>
        <v>4.1573914885520935</v>
      </c>
      <c r="T26" s="1">
        <v>25.068744659423828</v>
      </c>
      <c r="U26" s="1">
        <v>17.157201766967773</v>
      </c>
      <c r="V26" s="1">
        <v>25.165092468261719</v>
      </c>
      <c r="W26" s="1">
        <v>399.02740478515625</v>
      </c>
      <c r="X26" s="1">
        <v>430.50698852539062</v>
      </c>
      <c r="Y26" s="1">
        <v>12.467925071716309</v>
      </c>
      <c r="Z26" s="1">
        <v>16.552362442016602</v>
      </c>
      <c r="AA26" s="1">
        <v>38.206985473632812</v>
      </c>
      <c r="AB26" s="1">
        <v>50.723426818847656</v>
      </c>
      <c r="AC26" s="1">
        <v>500.42572021484375</v>
      </c>
      <c r="AD26" s="1">
        <v>239.12864685058594</v>
      </c>
      <c r="AE26" s="1">
        <v>130.81327819824219</v>
      </c>
      <c r="AF26" s="1">
        <v>97.838813781738281</v>
      </c>
      <c r="AG26" s="1">
        <v>18.044700622558594</v>
      </c>
      <c r="AH26" s="1">
        <v>-0.44623300433158875</v>
      </c>
      <c r="AI26" s="1">
        <v>1</v>
      </c>
      <c r="AJ26" s="1">
        <v>-0.21956524252891541</v>
      </c>
      <c r="AK26" s="1">
        <v>2.737391471862793</v>
      </c>
      <c r="AL26" s="1">
        <v>1</v>
      </c>
      <c r="AM26" s="1">
        <v>0</v>
      </c>
      <c r="AN26" s="1">
        <v>0.18999999761581421</v>
      </c>
      <c r="AO26" s="1">
        <v>111115</v>
      </c>
      <c r="AP26">
        <f t="shared" si="8"/>
        <v>1.6680857340494788</v>
      </c>
      <c r="AQ26">
        <f t="shared" si="9"/>
        <v>6.9278642286786573E-3</v>
      </c>
      <c r="AR26">
        <f t="shared" si="10"/>
        <v>290.30720176696775</v>
      </c>
      <c r="AS26">
        <f t="shared" si="11"/>
        <v>298.21874465942381</v>
      </c>
      <c r="AT26">
        <f t="shared" si="12"/>
        <v>45.434442331484206</v>
      </c>
      <c r="AU26">
        <f t="shared" si="13"/>
        <v>-1.4754450546381317</v>
      </c>
      <c r="AV26">
        <f t="shared" si="14"/>
        <v>1.9640184186959464</v>
      </c>
      <c r="AW26">
        <f t="shared" si="15"/>
        <v>20.074021165846684</v>
      </c>
      <c r="AX26">
        <f t="shared" si="16"/>
        <v>3.5216587238300825</v>
      </c>
      <c r="AY26">
        <f t="shared" si="17"/>
        <v>21.112973213195801</v>
      </c>
      <c r="AZ26">
        <f t="shared" si="18"/>
        <v>2.5133129530399474</v>
      </c>
      <c r="BA26">
        <f t="shared" si="19"/>
        <v>1.9311902304010453</v>
      </c>
      <c r="BB26">
        <f t="shared" si="20"/>
        <v>1.6194635066123011</v>
      </c>
      <c r="BC26">
        <f t="shared" si="21"/>
        <v>0.8938494464276463</v>
      </c>
      <c r="BD26">
        <f t="shared" si="22"/>
        <v>1.2933574584274259</v>
      </c>
      <c r="BE26">
        <f t="shared" si="23"/>
        <v>46.081963680078708</v>
      </c>
      <c r="BF26">
        <f t="shared" si="24"/>
        <v>1.0940561023705755</v>
      </c>
      <c r="BG26">
        <f t="shared" si="25"/>
        <v>90.430628044485715</v>
      </c>
      <c r="BH26">
        <f t="shared" si="26"/>
        <v>448.52687845014464</v>
      </c>
      <c r="BI26">
        <f t="shared" si="27"/>
        <v>-0.11188358177292375</v>
      </c>
    </row>
    <row r="27" spans="1:61" x14ac:dyDescent="0.2">
      <c r="A27" s="1">
        <v>18</v>
      </c>
      <c r="B27" s="1" t="s">
        <v>99</v>
      </c>
      <c r="C27" s="1" t="s">
        <v>74</v>
      </c>
      <c r="D27" s="1">
        <v>0</v>
      </c>
      <c r="E27" s="1" t="s">
        <v>75</v>
      </c>
      <c r="F27" s="1" t="s">
        <v>96</v>
      </c>
      <c r="G27" s="1">
        <v>0</v>
      </c>
      <c r="H27" s="1">
        <v>2101.5</v>
      </c>
      <c r="I27" s="1">
        <v>0</v>
      </c>
      <c r="J27">
        <f t="shared" si="0"/>
        <v>-110.18314175161295</v>
      </c>
      <c r="K27">
        <f t="shared" si="1"/>
        <v>46.619829405424554</v>
      </c>
      <c r="L27">
        <f t="shared" si="2"/>
        <v>526.92041122160072</v>
      </c>
      <c r="M27">
        <f t="shared" si="3"/>
        <v>7.5158775489242045</v>
      </c>
      <c r="N27">
        <f t="shared" si="4"/>
        <v>0.20938173118650538</v>
      </c>
      <c r="O27">
        <f t="shared" si="5"/>
        <v>17.530658721923828</v>
      </c>
      <c r="P27" s="1">
        <v>4</v>
      </c>
      <c r="Q27">
        <f t="shared" si="6"/>
        <v>1.8591305017471313</v>
      </c>
      <c r="R27" s="1">
        <v>1</v>
      </c>
      <c r="S27">
        <f t="shared" si="7"/>
        <v>3.7182610034942627</v>
      </c>
      <c r="T27" s="1">
        <v>25.296754837036133</v>
      </c>
      <c r="U27" s="1">
        <v>17.530658721923828</v>
      </c>
      <c r="V27" s="1">
        <v>25.419692993164062</v>
      </c>
      <c r="W27" s="1">
        <v>398.90606689453125</v>
      </c>
      <c r="X27" s="1">
        <v>484.07196044921875</v>
      </c>
      <c r="Y27" s="1">
        <v>12.516005516052246</v>
      </c>
      <c r="Z27" s="1">
        <v>18.413145065307617</v>
      </c>
      <c r="AA27" s="1">
        <v>37.837760925292969</v>
      </c>
      <c r="AB27" s="1">
        <v>55.665695190429688</v>
      </c>
      <c r="AC27" s="1">
        <v>500.41119384765625</v>
      </c>
      <c r="AD27" s="1">
        <v>115.1685791015625</v>
      </c>
      <c r="AE27" s="1">
        <v>471.5546875</v>
      </c>
      <c r="AF27" s="1">
        <v>97.840316772460938</v>
      </c>
      <c r="AG27" s="1">
        <v>18.044700622558594</v>
      </c>
      <c r="AH27" s="1">
        <v>-0.44623300433158875</v>
      </c>
      <c r="AI27" s="1">
        <v>1</v>
      </c>
      <c r="AJ27" s="1">
        <v>-0.21956524252891541</v>
      </c>
      <c r="AK27" s="1">
        <v>2.737391471862793</v>
      </c>
      <c r="AL27" s="1">
        <v>1</v>
      </c>
      <c r="AM27" s="1">
        <v>0</v>
      </c>
      <c r="AN27" s="1">
        <v>0.18999999761581421</v>
      </c>
      <c r="AO27" s="1">
        <v>111115</v>
      </c>
      <c r="AP27">
        <f t="shared" si="8"/>
        <v>1.2510279846191406</v>
      </c>
      <c r="AQ27">
        <f t="shared" si="9"/>
        <v>7.5158775489242045E-3</v>
      </c>
      <c r="AR27">
        <f t="shared" si="10"/>
        <v>290.68065872192381</v>
      </c>
      <c r="AS27">
        <f t="shared" si="11"/>
        <v>298.44675483703611</v>
      </c>
      <c r="AT27">
        <f t="shared" si="12"/>
        <v>21.882029754713585</v>
      </c>
      <c r="AU27">
        <f t="shared" si="13"/>
        <v>-2.1105417178275938</v>
      </c>
      <c r="AV27">
        <f t="shared" si="14"/>
        <v>2.0109296771534786</v>
      </c>
      <c r="AW27">
        <f t="shared" si="15"/>
        <v>20.553180360506499</v>
      </c>
      <c r="AX27">
        <f t="shared" si="16"/>
        <v>2.1400352951988815</v>
      </c>
      <c r="AY27">
        <f t="shared" si="17"/>
        <v>21.41370677947998</v>
      </c>
      <c r="AZ27">
        <f t="shared" si="18"/>
        <v>2.5600988216514109</v>
      </c>
      <c r="BA27">
        <f t="shared" si="19"/>
        <v>3.4436088508640035</v>
      </c>
      <c r="BB27">
        <f t="shared" si="20"/>
        <v>1.8015479459669732</v>
      </c>
      <c r="BC27">
        <f t="shared" si="21"/>
        <v>0.75855087568443769</v>
      </c>
      <c r="BD27">
        <f t="shared" si="22"/>
        <v>2.4827944161284807</v>
      </c>
      <c r="BE27">
        <f t="shared" si="23"/>
        <v>51.554059947796794</v>
      </c>
      <c r="BF27">
        <f t="shared" si="24"/>
        <v>1.0885166964279827</v>
      </c>
      <c r="BG27">
        <f t="shared" si="25"/>
        <v>99.215613731089746</v>
      </c>
      <c r="BH27">
        <f t="shared" si="26"/>
        <v>524.07647901983319</v>
      </c>
      <c r="BI27">
        <f t="shared" si="27"/>
        <v>-0.20859337271063125</v>
      </c>
    </row>
    <row r="28" spans="1:61" x14ac:dyDescent="0.2">
      <c r="A28" s="1">
        <v>19</v>
      </c>
      <c r="B28" s="1" t="s">
        <v>100</v>
      </c>
      <c r="C28" s="1" t="s">
        <v>74</v>
      </c>
      <c r="D28" s="1">
        <v>0</v>
      </c>
      <c r="E28" s="1" t="s">
        <v>75</v>
      </c>
      <c r="F28" s="1" t="s">
        <v>96</v>
      </c>
      <c r="G28" s="1">
        <v>0</v>
      </c>
      <c r="H28" s="1">
        <v>2223</v>
      </c>
      <c r="I28" s="1">
        <v>0</v>
      </c>
      <c r="J28">
        <f t="shared" si="0"/>
        <v>-10.259088505373276</v>
      </c>
      <c r="K28">
        <f t="shared" si="1"/>
        <v>0.65573498725260171</v>
      </c>
      <c r="L28">
        <f t="shared" si="2"/>
        <v>431.07681107014474</v>
      </c>
      <c r="M28">
        <f t="shared" si="3"/>
        <v>3.2354976027471638</v>
      </c>
      <c r="N28">
        <f t="shared" si="4"/>
        <v>0.55769456770887893</v>
      </c>
      <c r="O28">
        <f t="shared" si="5"/>
        <v>17.754947662353516</v>
      </c>
      <c r="P28" s="1">
        <v>4</v>
      </c>
      <c r="Q28">
        <f t="shared" si="6"/>
        <v>1.8591305017471313</v>
      </c>
      <c r="R28" s="1">
        <v>1</v>
      </c>
      <c r="S28">
        <f t="shared" si="7"/>
        <v>3.7182610034942627</v>
      </c>
      <c r="T28" s="1">
        <v>25.692886352539062</v>
      </c>
      <c r="U28" s="1">
        <v>17.754947662353516</v>
      </c>
      <c r="V28" s="1">
        <v>25.788894653320312</v>
      </c>
      <c r="W28" s="1">
        <v>398.9176025390625</v>
      </c>
      <c r="X28" s="1">
        <v>406.06802368164062</v>
      </c>
      <c r="Y28" s="1">
        <v>12.598276138305664</v>
      </c>
      <c r="Z28" s="1">
        <v>15.145411491394043</v>
      </c>
      <c r="AA28" s="1">
        <v>37.201969146728516</v>
      </c>
      <c r="AB28" s="1">
        <v>44.723506927490234</v>
      </c>
      <c r="AC28" s="1">
        <v>500.40444946289062</v>
      </c>
      <c r="AD28" s="1">
        <v>440.06265258789062</v>
      </c>
      <c r="AE28" s="1">
        <v>258.86642456054688</v>
      </c>
      <c r="AF28" s="1">
        <v>97.843421936035156</v>
      </c>
      <c r="AG28" s="1">
        <v>18.044700622558594</v>
      </c>
      <c r="AH28" s="1">
        <v>-0.44623300433158875</v>
      </c>
      <c r="AI28" s="1">
        <v>1</v>
      </c>
      <c r="AJ28" s="1">
        <v>-0.21956524252891541</v>
      </c>
      <c r="AK28" s="1">
        <v>2.737391471862793</v>
      </c>
      <c r="AL28" s="1">
        <v>1</v>
      </c>
      <c r="AM28" s="1">
        <v>0</v>
      </c>
      <c r="AN28" s="1">
        <v>0.18999999761581421</v>
      </c>
      <c r="AO28" s="1">
        <v>111115</v>
      </c>
      <c r="AP28">
        <f t="shared" si="8"/>
        <v>1.2510111236572263</v>
      </c>
      <c r="AQ28">
        <f t="shared" si="9"/>
        <v>3.2354976027471638E-3</v>
      </c>
      <c r="AR28">
        <f t="shared" si="10"/>
        <v>290.90494766235349</v>
      </c>
      <c r="AS28">
        <f t="shared" si="11"/>
        <v>298.84288635253904</v>
      </c>
      <c r="AT28">
        <f t="shared" si="12"/>
        <v>83.611902942508095</v>
      </c>
      <c r="AU28">
        <f t="shared" si="13"/>
        <v>0.26981037366496768</v>
      </c>
      <c r="AV28">
        <f t="shared" si="14"/>
        <v>2.0395734546562219</v>
      </c>
      <c r="AW28">
        <f t="shared" si="15"/>
        <v>20.845279266597881</v>
      </c>
      <c r="AX28">
        <f t="shared" si="16"/>
        <v>5.6998677752038382</v>
      </c>
      <c r="AY28">
        <f t="shared" si="17"/>
        <v>21.723917007446289</v>
      </c>
      <c r="AZ28">
        <f t="shared" si="18"/>
        <v>2.6091562546198195</v>
      </c>
      <c r="BA28">
        <f t="shared" si="19"/>
        <v>0.55742937050836938</v>
      </c>
      <c r="BB28">
        <f t="shared" si="20"/>
        <v>1.4818788869473429</v>
      </c>
      <c r="BC28">
        <f t="shared" si="21"/>
        <v>1.1272773676724765</v>
      </c>
      <c r="BD28">
        <f t="shared" si="22"/>
        <v>0.35606678220915144</v>
      </c>
      <c r="BE28">
        <f t="shared" si="23"/>
        <v>42.178030312376684</v>
      </c>
      <c r="BF28">
        <f t="shared" si="24"/>
        <v>1.0615876797236099</v>
      </c>
      <c r="BG28">
        <f t="shared" si="25"/>
        <v>76.329632093722168</v>
      </c>
      <c r="BH28">
        <f t="shared" si="26"/>
        <v>409.79282123330216</v>
      </c>
      <c r="BI28">
        <f t="shared" si="27"/>
        <v>-1.9108984117275678E-2</v>
      </c>
    </row>
    <row r="29" spans="1:61" x14ac:dyDescent="0.2">
      <c r="A29" s="1">
        <v>20</v>
      </c>
      <c r="B29" s="1" t="s">
        <v>101</v>
      </c>
      <c r="C29" s="1" t="s">
        <v>74</v>
      </c>
      <c r="D29" s="1">
        <v>0</v>
      </c>
      <c r="E29" s="1" t="s">
        <v>77</v>
      </c>
      <c r="F29" s="1" t="s">
        <v>96</v>
      </c>
      <c r="G29" s="1">
        <v>0</v>
      </c>
      <c r="H29" s="1">
        <v>2308</v>
      </c>
      <c r="I29" s="1">
        <v>0</v>
      </c>
      <c r="J29">
        <f t="shared" si="0"/>
        <v>-24.679310365358106</v>
      </c>
      <c r="K29">
        <f t="shared" si="1"/>
        <v>0.93628700777372986</v>
      </c>
      <c r="L29">
        <f t="shared" si="2"/>
        <v>458.75260509463135</v>
      </c>
      <c r="M29">
        <f t="shared" si="3"/>
        <v>4.595365032253234</v>
      </c>
      <c r="N29">
        <f t="shared" si="4"/>
        <v>0.57759228230968551</v>
      </c>
      <c r="O29">
        <f t="shared" si="5"/>
        <v>18.08221435546875</v>
      </c>
      <c r="P29" s="1">
        <v>3</v>
      </c>
      <c r="Q29">
        <f t="shared" si="6"/>
        <v>2.0786957442760468</v>
      </c>
      <c r="R29" s="1">
        <v>1</v>
      </c>
      <c r="S29">
        <f t="shared" si="7"/>
        <v>4.1573914885520935</v>
      </c>
      <c r="T29" s="1">
        <v>25.926845550537109</v>
      </c>
      <c r="U29" s="1">
        <v>18.08221435546875</v>
      </c>
      <c r="V29" s="1">
        <v>26.029979705810547</v>
      </c>
      <c r="W29" s="1">
        <v>398.86660766601562</v>
      </c>
      <c r="X29" s="1">
        <v>412.52676391601562</v>
      </c>
      <c r="Y29" s="1">
        <v>12.662884712219238</v>
      </c>
      <c r="Z29" s="1">
        <v>15.375722885131836</v>
      </c>
      <c r="AA29" s="1">
        <v>36.878040313720703</v>
      </c>
      <c r="AB29" s="1">
        <v>44.77862548828125</v>
      </c>
      <c r="AC29" s="1">
        <v>500.36614990234375</v>
      </c>
      <c r="AD29" s="1">
        <v>319.267578125</v>
      </c>
      <c r="AE29" s="1">
        <v>253.28108215332031</v>
      </c>
      <c r="AF29" s="1">
        <v>97.843742370605469</v>
      </c>
      <c r="AG29" s="1">
        <v>18.044700622558594</v>
      </c>
      <c r="AH29" s="1">
        <v>-0.44623300433158875</v>
      </c>
      <c r="AI29" s="1">
        <v>1</v>
      </c>
      <c r="AJ29" s="1">
        <v>-0.21956524252891541</v>
      </c>
      <c r="AK29" s="1">
        <v>2.737391471862793</v>
      </c>
      <c r="AL29" s="1">
        <v>1</v>
      </c>
      <c r="AM29" s="1">
        <v>0</v>
      </c>
      <c r="AN29" s="1">
        <v>0.18999999761581421</v>
      </c>
      <c r="AO29" s="1">
        <v>111115</v>
      </c>
      <c r="AP29">
        <f t="shared" si="8"/>
        <v>1.6678871663411456</v>
      </c>
      <c r="AQ29">
        <f t="shared" si="9"/>
        <v>4.5953650322532336E-3</v>
      </c>
      <c r="AR29">
        <f t="shared" si="10"/>
        <v>291.23221435546873</v>
      </c>
      <c r="AS29">
        <f t="shared" si="11"/>
        <v>299.07684555053709</v>
      </c>
      <c r="AT29">
        <f t="shared" si="12"/>
        <v>60.660839082556777</v>
      </c>
      <c r="AU29">
        <f t="shared" si="13"/>
        <v>-0.46863746985821797</v>
      </c>
      <c r="AV29">
        <f t="shared" si="14"/>
        <v>2.0820105510443474</v>
      </c>
      <c r="AW29">
        <f t="shared" si="15"/>
        <v>21.27893415153989</v>
      </c>
      <c r="AX29">
        <f t="shared" si="16"/>
        <v>5.9032112664080536</v>
      </c>
      <c r="AY29">
        <f t="shared" si="17"/>
        <v>22.00452995300293</v>
      </c>
      <c r="AZ29">
        <f t="shared" si="18"/>
        <v>2.6542400123008703</v>
      </c>
      <c r="BA29">
        <f t="shared" si="19"/>
        <v>0.76418479096553937</v>
      </c>
      <c r="BB29">
        <f t="shared" si="20"/>
        <v>1.5044182687346619</v>
      </c>
      <c r="BC29">
        <f t="shared" si="21"/>
        <v>1.1498217435662084</v>
      </c>
      <c r="BD29">
        <f t="shared" si="22"/>
        <v>0.49057813582873538</v>
      </c>
      <c r="BE29">
        <f t="shared" si="23"/>
        <v>44.886071704723221</v>
      </c>
      <c r="BF29">
        <f t="shared" si="24"/>
        <v>1.1120553748799353</v>
      </c>
      <c r="BG29">
        <f t="shared" si="25"/>
        <v>76.934591659810735</v>
      </c>
      <c r="BH29">
        <f t="shared" si="26"/>
        <v>420.54069983833045</v>
      </c>
      <c r="BI29">
        <f t="shared" si="27"/>
        <v>-4.5148844478893002E-2</v>
      </c>
    </row>
    <row r="30" spans="1:61" x14ac:dyDescent="0.2">
      <c r="A30" s="1">
        <v>21</v>
      </c>
      <c r="B30" s="1" t="s">
        <v>102</v>
      </c>
      <c r="C30" s="1" t="s">
        <v>74</v>
      </c>
      <c r="D30" s="1">
        <v>0</v>
      </c>
      <c r="E30" s="1" t="s">
        <v>79</v>
      </c>
      <c r="F30" s="1" t="s">
        <v>96</v>
      </c>
      <c r="G30" s="1">
        <v>0</v>
      </c>
      <c r="H30" s="1">
        <v>2389.5</v>
      </c>
      <c r="I30" s="1">
        <v>0</v>
      </c>
      <c r="J30">
        <f t="shared" si="0"/>
        <v>-65.86370491770839</v>
      </c>
      <c r="K30">
        <f t="shared" si="1"/>
        <v>2.9447133032803232</v>
      </c>
      <c r="L30">
        <f t="shared" si="2"/>
        <v>490.54102033824523</v>
      </c>
      <c r="M30">
        <f t="shared" si="3"/>
        <v>7.7823692728207465</v>
      </c>
      <c r="N30">
        <f t="shared" si="4"/>
        <v>0.43311788880410962</v>
      </c>
      <c r="O30">
        <f t="shared" si="5"/>
        <v>18.42512321472168</v>
      </c>
      <c r="P30" s="1">
        <v>3</v>
      </c>
      <c r="Q30">
        <f t="shared" si="6"/>
        <v>2.0786957442760468</v>
      </c>
      <c r="R30" s="1">
        <v>1</v>
      </c>
      <c r="S30">
        <f t="shared" si="7"/>
        <v>4.1573914885520935</v>
      </c>
      <c r="T30" s="1">
        <v>26.044870376586914</v>
      </c>
      <c r="U30" s="1">
        <v>18.42512321472168</v>
      </c>
      <c r="V30" s="1">
        <v>26.171607971191406</v>
      </c>
      <c r="W30" s="1">
        <v>398.74462890625</v>
      </c>
      <c r="X30" s="1">
        <v>436.19760131835938</v>
      </c>
      <c r="Y30" s="1">
        <v>12.730023384094238</v>
      </c>
      <c r="Z30" s="1">
        <v>17.315109252929688</v>
      </c>
      <c r="AA30" s="1">
        <v>36.815788269042969</v>
      </c>
      <c r="AB30" s="1">
        <v>50.076057434082031</v>
      </c>
      <c r="AC30" s="1">
        <v>500.37994384765625</v>
      </c>
      <c r="AD30" s="1">
        <v>44.863750457763672</v>
      </c>
      <c r="AE30" s="1">
        <v>70.406997680664062</v>
      </c>
      <c r="AF30" s="1">
        <v>97.844436645507812</v>
      </c>
      <c r="AG30" s="1">
        <v>18.044700622558594</v>
      </c>
      <c r="AH30" s="1">
        <v>-0.44623300433158875</v>
      </c>
      <c r="AI30" s="1">
        <v>1</v>
      </c>
      <c r="AJ30" s="1">
        <v>-0.21956524252891541</v>
      </c>
      <c r="AK30" s="1">
        <v>2.737391471862793</v>
      </c>
      <c r="AL30" s="1">
        <v>1</v>
      </c>
      <c r="AM30" s="1">
        <v>0</v>
      </c>
      <c r="AN30" s="1">
        <v>0.18999999761581421</v>
      </c>
      <c r="AO30" s="1">
        <v>111115</v>
      </c>
      <c r="AP30">
        <f t="shared" si="8"/>
        <v>1.6679331461588538</v>
      </c>
      <c r="AQ30">
        <f t="shared" si="9"/>
        <v>7.7823692728207468E-3</v>
      </c>
      <c r="AR30">
        <f t="shared" si="10"/>
        <v>291.57512321472166</v>
      </c>
      <c r="AS30">
        <f t="shared" si="11"/>
        <v>299.19487037658689</v>
      </c>
      <c r="AT30">
        <f t="shared" si="12"/>
        <v>8.5241124800115813</v>
      </c>
      <c r="AU30">
        <f t="shared" si="13"/>
        <v>-2.1275014855099474</v>
      </c>
      <c r="AV30">
        <f t="shared" si="14"/>
        <v>2.1273049991124346</v>
      </c>
      <c r="AW30">
        <f t="shared" si="15"/>
        <v>21.74170624355169</v>
      </c>
      <c r="AX30">
        <f t="shared" si="16"/>
        <v>4.4265969906220022</v>
      </c>
      <c r="AY30">
        <f t="shared" si="17"/>
        <v>22.234996795654297</v>
      </c>
      <c r="AZ30">
        <f t="shared" si="18"/>
        <v>2.6917757011543113</v>
      </c>
      <c r="BA30">
        <f t="shared" si="19"/>
        <v>1.7237602629241251</v>
      </c>
      <c r="BB30">
        <f t="shared" si="20"/>
        <v>1.694187110308325</v>
      </c>
      <c r="BC30">
        <f t="shared" si="21"/>
        <v>0.99758859084598628</v>
      </c>
      <c r="BD30">
        <f t="shared" si="22"/>
        <v>1.1456326258818599</v>
      </c>
      <c r="BE30">
        <f t="shared" si="23"/>
        <v>47.996709786508198</v>
      </c>
      <c r="BF30">
        <f t="shared" si="24"/>
        <v>1.1245844059106214</v>
      </c>
      <c r="BG30">
        <f t="shared" si="25"/>
        <v>87.844433817633586</v>
      </c>
      <c r="BH30">
        <f t="shared" si="26"/>
        <v>457.58505108914665</v>
      </c>
      <c r="BI30">
        <f t="shared" si="27"/>
        <v>-0.12644119063453849</v>
      </c>
    </row>
    <row r="31" spans="1:61" x14ac:dyDescent="0.2">
      <c r="A31" s="1">
        <v>22</v>
      </c>
      <c r="B31" s="1" t="s">
        <v>103</v>
      </c>
      <c r="C31" s="1" t="s">
        <v>74</v>
      </c>
      <c r="D31" s="1">
        <v>0</v>
      </c>
      <c r="E31" s="1" t="s">
        <v>75</v>
      </c>
      <c r="F31" s="1" t="s">
        <v>148</v>
      </c>
      <c r="G31" s="1">
        <v>0</v>
      </c>
      <c r="H31" s="1">
        <v>3459.5</v>
      </c>
      <c r="I31" s="1">
        <v>0</v>
      </c>
      <c r="J31">
        <f t="shared" si="0"/>
        <v>8.3793617310648827</v>
      </c>
      <c r="K31">
        <f t="shared" si="1"/>
        <v>2.9824813900103031</v>
      </c>
      <c r="L31">
        <f t="shared" si="2"/>
        <v>381.92003273189022</v>
      </c>
      <c r="M31">
        <f t="shared" si="3"/>
        <v>6.1315904319192214</v>
      </c>
      <c r="N31">
        <f t="shared" si="4"/>
        <v>0.35479544641604943</v>
      </c>
      <c r="O31">
        <f t="shared" si="5"/>
        <v>19.340394973754883</v>
      </c>
      <c r="P31" s="1">
        <v>4</v>
      </c>
      <c r="Q31">
        <f t="shared" si="6"/>
        <v>1.8591305017471313</v>
      </c>
      <c r="R31" s="1">
        <v>1</v>
      </c>
      <c r="S31">
        <f t="shared" si="7"/>
        <v>3.7182610034942627</v>
      </c>
      <c r="T31" s="1">
        <v>25.741294860839844</v>
      </c>
      <c r="U31" s="1">
        <v>19.340394973754883</v>
      </c>
      <c r="V31" s="1">
        <v>25.767671585083008</v>
      </c>
      <c r="W31" s="1">
        <v>400.26629638671875</v>
      </c>
      <c r="X31" s="1">
        <v>391.64877319335938</v>
      </c>
      <c r="Y31" s="1">
        <v>14.589734077453613</v>
      </c>
      <c r="Z31" s="1">
        <v>19.395898818969727</v>
      </c>
      <c r="AA31" s="1">
        <v>42.956954956054688</v>
      </c>
      <c r="AB31" s="1">
        <v>57.107879638671875</v>
      </c>
      <c r="AC31" s="1">
        <v>500.41253662109375</v>
      </c>
      <c r="AD31" s="1">
        <v>315.59872436523438</v>
      </c>
      <c r="AE31" s="1">
        <v>288.46505737304688</v>
      </c>
      <c r="AF31" s="1">
        <v>97.838470458984375</v>
      </c>
      <c r="AG31" s="1">
        <v>13.958793640136719</v>
      </c>
      <c r="AH31" s="1">
        <v>-0.3119337260723114</v>
      </c>
      <c r="AI31" s="1">
        <v>1</v>
      </c>
      <c r="AJ31" s="1">
        <v>-0.21956524252891541</v>
      </c>
      <c r="AK31" s="1">
        <v>2.737391471862793</v>
      </c>
      <c r="AL31" s="1">
        <v>1</v>
      </c>
      <c r="AM31" s="1">
        <v>0</v>
      </c>
      <c r="AN31" s="1">
        <v>0.18999999761581421</v>
      </c>
      <c r="AO31" s="1">
        <v>111115</v>
      </c>
      <c r="AP31">
        <f t="shared" si="8"/>
        <v>1.2510313415527341</v>
      </c>
      <c r="AQ31">
        <f t="shared" si="9"/>
        <v>6.131590431919221E-3</v>
      </c>
      <c r="AR31">
        <f t="shared" si="10"/>
        <v>292.49039497375486</v>
      </c>
      <c r="AS31">
        <f t="shared" si="11"/>
        <v>298.89129486083982</v>
      </c>
      <c r="AT31">
        <f t="shared" si="12"/>
        <v>59.963756876948537</v>
      </c>
      <c r="AU31">
        <f t="shared" si="13"/>
        <v>-1.3082389202074292</v>
      </c>
      <c r="AV31">
        <f t="shared" si="14"/>
        <v>2.2524605200412688</v>
      </c>
      <c r="AW31">
        <f t="shared" si="15"/>
        <v>23.022237668622797</v>
      </c>
      <c r="AX31">
        <f t="shared" si="16"/>
        <v>3.6263388496530702</v>
      </c>
      <c r="AY31">
        <f t="shared" si="17"/>
        <v>22.540844917297363</v>
      </c>
      <c r="AZ31">
        <f t="shared" si="18"/>
        <v>2.7423054873806536</v>
      </c>
      <c r="BA31">
        <f t="shared" si="19"/>
        <v>1.6549874021231641</v>
      </c>
      <c r="BB31">
        <f t="shared" si="20"/>
        <v>1.8976650736252194</v>
      </c>
      <c r="BC31">
        <f t="shared" si="21"/>
        <v>0.84464041375543419</v>
      </c>
      <c r="BD31">
        <f t="shared" si="22"/>
        <v>1.1050726780168014</v>
      </c>
      <c r="BE31">
        <f t="shared" si="23"/>
        <v>37.366471840133386</v>
      </c>
      <c r="BF31">
        <f t="shared" si="24"/>
        <v>0.97515952780307569</v>
      </c>
      <c r="BG31">
        <f t="shared" si="25"/>
        <v>91.070073951446602</v>
      </c>
      <c r="BH31">
        <f t="shared" si="26"/>
        <v>388.60645359118325</v>
      </c>
      <c r="BI31">
        <f t="shared" si="27"/>
        <v>1.9637066895363417E-2</v>
      </c>
    </row>
    <row r="32" spans="1:61" x14ac:dyDescent="0.2">
      <c r="A32" s="1">
        <v>23</v>
      </c>
      <c r="B32" s="1" t="s">
        <v>104</v>
      </c>
      <c r="C32" s="1" t="s">
        <v>74</v>
      </c>
      <c r="D32" s="1">
        <v>0</v>
      </c>
      <c r="E32" s="1" t="s">
        <v>77</v>
      </c>
      <c r="F32" s="1" t="s">
        <v>148</v>
      </c>
      <c r="G32" s="1">
        <v>0</v>
      </c>
      <c r="H32" s="1">
        <v>3560</v>
      </c>
      <c r="I32" s="1">
        <v>0</v>
      </c>
      <c r="J32">
        <f t="shared" si="0"/>
        <v>-0.20670881646272971</v>
      </c>
      <c r="K32">
        <f t="shared" si="1"/>
        <v>1.4772639318288157</v>
      </c>
      <c r="L32">
        <f t="shared" si="2"/>
        <v>396.43851490116452</v>
      </c>
      <c r="M32">
        <f t="shared" si="3"/>
        <v>4.8198978211867995</v>
      </c>
      <c r="N32">
        <f t="shared" si="4"/>
        <v>0.44435604192116807</v>
      </c>
      <c r="O32">
        <f t="shared" si="5"/>
        <v>19.678857803344727</v>
      </c>
      <c r="P32" s="1">
        <v>4.5</v>
      </c>
      <c r="Q32">
        <f t="shared" si="6"/>
        <v>1.7493478804826736</v>
      </c>
      <c r="R32" s="1">
        <v>1</v>
      </c>
      <c r="S32">
        <f t="shared" si="7"/>
        <v>3.4986957609653473</v>
      </c>
      <c r="T32" s="1">
        <v>25.859228134155273</v>
      </c>
      <c r="U32" s="1">
        <v>19.678857803344727</v>
      </c>
      <c r="V32" s="1">
        <v>25.891376495361328</v>
      </c>
      <c r="W32" s="1">
        <v>400.50375366210938</v>
      </c>
      <c r="X32" s="1">
        <v>398.96041870117188</v>
      </c>
      <c r="Y32" s="1">
        <v>14.718107223510742</v>
      </c>
      <c r="Z32" s="1">
        <v>18.970195770263672</v>
      </c>
      <c r="AA32" s="1">
        <v>43.032649993896484</v>
      </c>
      <c r="AB32" s="1">
        <v>55.464866638183594</v>
      </c>
      <c r="AC32" s="1">
        <v>500.4149169921875</v>
      </c>
      <c r="AD32" s="1">
        <v>58.590927124023438</v>
      </c>
      <c r="AE32" s="1">
        <v>77.403053283691406</v>
      </c>
      <c r="AF32" s="1">
        <v>97.837409973144531</v>
      </c>
      <c r="AG32" s="1">
        <v>13.958793640136719</v>
      </c>
      <c r="AH32" s="1">
        <v>-0.3119337260723114</v>
      </c>
      <c r="AI32" s="1">
        <v>1</v>
      </c>
      <c r="AJ32" s="1">
        <v>-0.21956524252891541</v>
      </c>
      <c r="AK32" s="1">
        <v>2.737391471862793</v>
      </c>
      <c r="AL32" s="1">
        <v>1</v>
      </c>
      <c r="AM32" s="1">
        <v>0</v>
      </c>
      <c r="AN32" s="1">
        <v>0.18999999761581421</v>
      </c>
      <c r="AO32" s="1">
        <v>111115</v>
      </c>
      <c r="AP32">
        <f t="shared" si="8"/>
        <v>1.1120331488715276</v>
      </c>
      <c r="AQ32">
        <f t="shared" si="9"/>
        <v>4.8198978211867992E-3</v>
      </c>
      <c r="AR32">
        <f t="shared" si="10"/>
        <v>292.8288578033447</v>
      </c>
      <c r="AS32">
        <f t="shared" si="11"/>
        <v>299.00922813415525</v>
      </c>
      <c r="AT32">
        <f t="shared" si="12"/>
        <v>11.132276013872797</v>
      </c>
      <c r="AU32">
        <f t="shared" si="13"/>
        <v>-1.3143648800831966</v>
      </c>
      <c r="AV32">
        <f t="shared" si="14"/>
        <v>2.3003508627672673</v>
      </c>
      <c r="AW32">
        <f t="shared" si="15"/>
        <v>23.511976281860818</v>
      </c>
      <c r="AX32">
        <f t="shared" si="16"/>
        <v>4.5417805115971461</v>
      </c>
      <c r="AY32">
        <f t="shared" si="17"/>
        <v>22.76904296875</v>
      </c>
      <c r="AZ32">
        <f t="shared" si="18"/>
        <v>2.780545325526032</v>
      </c>
      <c r="BA32">
        <f t="shared" si="19"/>
        <v>1.0386935134545272</v>
      </c>
      <c r="BB32">
        <f t="shared" si="20"/>
        <v>1.8559948208460992</v>
      </c>
      <c r="BC32">
        <f t="shared" si="21"/>
        <v>0.92455050467993272</v>
      </c>
      <c r="BD32">
        <f t="shared" si="22"/>
        <v>0.67812339909809916</v>
      </c>
      <c r="BE32">
        <f t="shared" si="23"/>
        <v>38.786517511529809</v>
      </c>
      <c r="BF32">
        <f t="shared" si="24"/>
        <v>0.99367881202797637</v>
      </c>
      <c r="BG32">
        <f t="shared" si="25"/>
        <v>86.123159320315651</v>
      </c>
      <c r="BH32">
        <f t="shared" si="26"/>
        <v>399.04017896650794</v>
      </c>
      <c r="BI32">
        <f t="shared" si="27"/>
        <v>-4.4613092293715475E-4</v>
      </c>
    </row>
    <row r="33" spans="1:61" x14ac:dyDescent="0.2">
      <c r="A33" s="1">
        <v>24</v>
      </c>
      <c r="B33" s="1" t="s">
        <v>105</v>
      </c>
      <c r="C33" s="1" t="s">
        <v>74</v>
      </c>
      <c r="D33" s="1">
        <v>0</v>
      </c>
      <c r="E33" s="1" t="s">
        <v>79</v>
      </c>
      <c r="F33" s="1" t="s">
        <v>148</v>
      </c>
      <c r="G33" s="1">
        <v>0</v>
      </c>
      <c r="H33" s="1">
        <v>3669</v>
      </c>
      <c r="I33" s="1">
        <v>0</v>
      </c>
      <c r="J33">
        <f t="shared" si="0"/>
        <v>-1.4967629771140976</v>
      </c>
      <c r="K33">
        <f t="shared" si="1"/>
        <v>0.80242999477395949</v>
      </c>
      <c r="L33">
        <f t="shared" si="2"/>
        <v>400.09458697699608</v>
      </c>
      <c r="M33">
        <f t="shared" si="3"/>
        <v>3.8694311877971019</v>
      </c>
      <c r="N33">
        <f t="shared" si="4"/>
        <v>0.56771202012440591</v>
      </c>
      <c r="O33">
        <f t="shared" si="5"/>
        <v>20.062992095947266</v>
      </c>
      <c r="P33" s="1">
        <v>4.5</v>
      </c>
      <c r="Q33">
        <f t="shared" si="6"/>
        <v>1.7493478804826736</v>
      </c>
      <c r="R33" s="1">
        <v>1</v>
      </c>
      <c r="S33">
        <f t="shared" si="7"/>
        <v>3.4986957609653473</v>
      </c>
      <c r="T33" s="1">
        <v>26.104700088500977</v>
      </c>
      <c r="U33" s="1">
        <v>20.062992095947266</v>
      </c>
      <c r="V33" s="1">
        <v>26.182971954345703</v>
      </c>
      <c r="W33" s="1">
        <v>400.26434326171875</v>
      </c>
      <c r="X33" s="1">
        <v>400.21771240234375</v>
      </c>
      <c r="Y33" s="1">
        <v>14.859593391418457</v>
      </c>
      <c r="Z33" s="1">
        <v>18.275808334350586</v>
      </c>
      <c r="AA33" s="1">
        <v>42.820034027099609</v>
      </c>
      <c r="AB33" s="1">
        <v>52.664344787597656</v>
      </c>
      <c r="AC33" s="1">
        <v>500.38461303710938</v>
      </c>
      <c r="AD33" s="1">
        <v>44.607906341552734</v>
      </c>
      <c r="AE33" s="1">
        <v>58.987117767333984</v>
      </c>
      <c r="AF33" s="1">
        <v>97.838104248046875</v>
      </c>
      <c r="AG33" s="1">
        <v>13.958793640136719</v>
      </c>
      <c r="AH33" s="1">
        <v>-0.3119337260723114</v>
      </c>
      <c r="AI33" s="1">
        <v>1</v>
      </c>
      <c r="AJ33" s="1">
        <v>-0.21956524252891541</v>
      </c>
      <c r="AK33" s="1">
        <v>2.737391471862793</v>
      </c>
      <c r="AL33" s="1">
        <v>1</v>
      </c>
      <c r="AM33" s="1">
        <v>0</v>
      </c>
      <c r="AN33" s="1">
        <v>0.18999999761581421</v>
      </c>
      <c r="AO33" s="1">
        <v>111115</v>
      </c>
      <c r="AP33">
        <f t="shared" si="8"/>
        <v>1.1119658067491318</v>
      </c>
      <c r="AQ33">
        <f t="shared" si="9"/>
        <v>3.8694311877971021E-3</v>
      </c>
      <c r="AR33">
        <f t="shared" si="10"/>
        <v>293.21299209594724</v>
      </c>
      <c r="AS33">
        <f t="shared" si="11"/>
        <v>299.25470008850095</v>
      </c>
      <c r="AT33">
        <f t="shared" si="12"/>
        <v>8.4755020985414831</v>
      </c>
      <c r="AU33">
        <f t="shared" si="13"/>
        <v>-0.93748694056355897</v>
      </c>
      <c r="AV33">
        <f t="shared" si="14"/>
        <v>2.3557824611579226</v>
      </c>
      <c r="AW33">
        <f t="shared" si="15"/>
        <v>24.078373955257323</v>
      </c>
      <c r="AX33">
        <f t="shared" si="16"/>
        <v>5.8025656209067371</v>
      </c>
      <c r="AY33">
        <f t="shared" si="17"/>
        <v>23.083846092224121</v>
      </c>
      <c r="AZ33">
        <f t="shared" si="18"/>
        <v>2.8340632300459565</v>
      </c>
      <c r="BA33">
        <f t="shared" si="19"/>
        <v>0.65272642108659595</v>
      </c>
      <c r="BB33">
        <f t="shared" si="20"/>
        <v>1.7880704410335166</v>
      </c>
      <c r="BC33">
        <f t="shared" si="21"/>
        <v>1.0459927890124399</v>
      </c>
      <c r="BD33">
        <f t="shared" si="22"/>
        <v>0.41919618420163707</v>
      </c>
      <c r="BE33">
        <f t="shared" si="23"/>
        <v>39.144495909734601</v>
      </c>
      <c r="BF33">
        <f t="shared" si="24"/>
        <v>0.99969235388256905</v>
      </c>
      <c r="BG33">
        <f t="shared" si="25"/>
        <v>79.973142000328409</v>
      </c>
      <c r="BH33">
        <f t="shared" si="26"/>
        <v>400.79525047857436</v>
      </c>
      <c r="BI33">
        <f t="shared" si="27"/>
        <v>-2.9865832483456276E-3</v>
      </c>
    </row>
    <row r="34" spans="1:61" x14ac:dyDescent="0.2">
      <c r="A34" s="1">
        <v>25</v>
      </c>
      <c r="B34" s="1" t="s">
        <v>106</v>
      </c>
      <c r="C34" s="1" t="s">
        <v>74</v>
      </c>
      <c r="D34" s="1">
        <v>0</v>
      </c>
      <c r="E34" s="1" t="s">
        <v>77</v>
      </c>
      <c r="F34" s="1" t="s">
        <v>148</v>
      </c>
      <c r="G34" s="1">
        <v>0</v>
      </c>
      <c r="H34" s="1">
        <v>3773</v>
      </c>
      <c r="I34" s="1">
        <v>0</v>
      </c>
      <c r="J34">
        <f t="shared" si="0"/>
        <v>1.2231023554864886</v>
      </c>
      <c r="K34">
        <f t="shared" si="1"/>
        <v>0.79787067483760166</v>
      </c>
      <c r="L34">
        <f t="shared" si="2"/>
        <v>391.66823900115133</v>
      </c>
      <c r="M34">
        <f t="shared" si="3"/>
        <v>4.9537885350285098</v>
      </c>
      <c r="N34">
        <f t="shared" si="4"/>
        <v>0.69829051360414618</v>
      </c>
      <c r="O34">
        <f t="shared" si="5"/>
        <v>20.056171417236328</v>
      </c>
      <c r="P34" s="1">
        <v>2</v>
      </c>
      <c r="Q34">
        <f t="shared" si="6"/>
        <v>2.2982609868049622</v>
      </c>
      <c r="R34" s="1">
        <v>1</v>
      </c>
      <c r="S34">
        <f t="shared" si="7"/>
        <v>4.5965219736099243</v>
      </c>
      <c r="T34" s="1">
        <v>26.29498291015625</v>
      </c>
      <c r="U34" s="1">
        <v>20.056171417236328</v>
      </c>
      <c r="V34" s="1">
        <v>26.370012283325195</v>
      </c>
      <c r="W34" s="1">
        <v>400.27542114257812</v>
      </c>
      <c r="X34" s="1">
        <v>398.9964599609375</v>
      </c>
      <c r="Y34" s="1">
        <v>14.98420238494873</v>
      </c>
      <c r="Z34" s="1">
        <v>16.930803298950195</v>
      </c>
      <c r="AA34" s="1">
        <v>42.696891784667969</v>
      </c>
      <c r="AB34" s="1">
        <v>48.24365234375</v>
      </c>
      <c r="AC34" s="1">
        <v>500.350830078125</v>
      </c>
      <c r="AD34" s="1">
        <v>-5.4414160549640656E-2</v>
      </c>
      <c r="AE34" s="1">
        <v>162.27536010742188</v>
      </c>
      <c r="AF34" s="1">
        <v>97.839279174804688</v>
      </c>
      <c r="AG34" s="1">
        <v>13.958793640136719</v>
      </c>
      <c r="AH34" s="1">
        <v>-0.3119337260723114</v>
      </c>
      <c r="AI34" s="1">
        <v>1</v>
      </c>
      <c r="AJ34" s="1">
        <v>-0.21956524252891541</v>
      </c>
      <c r="AK34" s="1">
        <v>2.737391471862793</v>
      </c>
      <c r="AL34" s="1">
        <v>1</v>
      </c>
      <c r="AM34" s="1">
        <v>0</v>
      </c>
      <c r="AN34" s="1">
        <v>0.18999999761581421</v>
      </c>
      <c r="AO34" s="1">
        <v>111115</v>
      </c>
      <c r="AP34">
        <f t="shared" si="8"/>
        <v>2.5017541503906244</v>
      </c>
      <c r="AQ34">
        <f t="shared" si="9"/>
        <v>4.95378853502851E-3</v>
      </c>
      <c r="AR34">
        <f t="shared" si="10"/>
        <v>293.20617141723631</v>
      </c>
      <c r="AS34">
        <f t="shared" si="11"/>
        <v>299.44498291015623</v>
      </c>
      <c r="AT34">
        <f t="shared" si="12"/>
        <v>-1.0338690374698256E-2</v>
      </c>
      <c r="AU34">
        <f t="shared" si="13"/>
        <v>-1.1513182374627469</v>
      </c>
      <c r="AV34">
        <f t="shared" si="14"/>
        <v>2.3547881042238386</v>
      </c>
      <c r="AW34">
        <f t="shared" si="15"/>
        <v>24.067921637246052</v>
      </c>
      <c r="AX34">
        <f t="shared" si="16"/>
        <v>7.1371183382958563</v>
      </c>
      <c r="AY34">
        <f t="shared" si="17"/>
        <v>23.175577163696289</v>
      </c>
      <c r="AZ34">
        <f t="shared" si="18"/>
        <v>2.8498264819547336</v>
      </c>
      <c r="BA34">
        <f t="shared" si="19"/>
        <v>0.67985968541713027</v>
      </c>
      <c r="BB34">
        <f t="shared" si="20"/>
        <v>1.6564975906196924</v>
      </c>
      <c r="BC34">
        <f t="shared" si="21"/>
        <v>1.1933288913350413</v>
      </c>
      <c r="BD34">
        <f t="shared" si="22"/>
        <v>0.43414291590415921</v>
      </c>
      <c r="BE34">
        <f t="shared" si="23"/>
        <v>38.32053817953777</v>
      </c>
      <c r="BF34">
        <f t="shared" si="24"/>
        <v>0.98163336847524008</v>
      </c>
      <c r="BG34">
        <f t="shared" si="25"/>
        <v>74.203168217709788</v>
      </c>
      <c r="BH34">
        <f t="shared" si="26"/>
        <v>398.63723440096265</v>
      </c>
      <c r="BI34">
        <f t="shared" si="27"/>
        <v>2.2767082951502091E-3</v>
      </c>
    </row>
    <row r="35" spans="1:61" x14ac:dyDescent="0.2">
      <c r="A35" s="1">
        <v>26</v>
      </c>
      <c r="B35" s="1" t="s">
        <v>107</v>
      </c>
      <c r="C35" s="1" t="s">
        <v>74</v>
      </c>
      <c r="D35" s="1">
        <v>0</v>
      </c>
      <c r="E35" s="1" t="s">
        <v>79</v>
      </c>
      <c r="F35" s="1" t="s">
        <v>148</v>
      </c>
      <c r="G35" s="1">
        <v>0</v>
      </c>
      <c r="H35" s="1">
        <v>3858.5</v>
      </c>
      <c r="I35" s="1">
        <v>0</v>
      </c>
      <c r="J35">
        <f t="shared" si="0"/>
        <v>-1.2847367339858684</v>
      </c>
      <c r="K35">
        <f t="shared" si="1"/>
        <v>0.28390004007743286</v>
      </c>
      <c r="L35">
        <f t="shared" si="2"/>
        <v>402.91490859675139</v>
      </c>
      <c r="M35">
        <f t="shared" si="3"/>
        <v>2.1731718126930182</v>
      </c>
      <c r="N35">
        <f t="shared" si="4"/>
        <v>0.78379859580793632</v>
      </c>
      <c r="O35">
        <f t="shared" si="5"/>
        <v>20.256402969360352</v>
      </c>
      <c r="P35" s="1">
        <v>3</v>
      </c>
      <c r="Q35">
        <f t="shared" si="6"/>
        <v>2.0786957442760468</v>
      </c>
      <c r="R35" s="1">
        <v>1</v>
      </c>
      <c r="S35">
        <f t="shared" si="7"/>
        <v>4.1573914885520935</v>
      </c>
      <c r="T35" s="1">
        <v>26.431482315063477</v>
      </c>
      <c r="U35" s="1">
        <v>20.256402969360352</v>
      </c>
      <c r="V35" s="1">
        <v>26.498363494873047</v>
      </c>
      <c r="W35" s="1">
        <v>400.20986938476562</v>
      </c>
      <c r="X35" s="1">
        <v>400.4583740234375</v>
      </c>
      <c r="Y35" s="1">
        <v>15.074784278869629</v>
      </c>
      <c r="Z35" s="1">
        <v>16.356439590454102</v>
      </c>
      <c r="AA35" s="1">
        <v>42.611225128173828</v>
      </c>
      <c r="AB35" s="1">
        <v>46.234020233154297</v>
      </c>
      <c r="AC35" s="1">
        <v>500.359130859375</v>
      </c>
      <c r="AD35" s="1">
        <v>60.752273559570312</v>
      </c>
      <c r="AE35" s="1">
        <v>114.98260498046875</v>
      </c>
      <c r="AF35" s="1">
        <v>97.841217041015625</v>
      </c>
      <c r="AG35" s="1">
        <v>13.958793640136719</v>
      </c>
      <c r="AH35" s="1">
        <v>-0.3119337260723114</v>
      </c>
      <c r="AI35" s="1">
        <v>1</v>
      </c>
      <c r="AJ35" s="1">
        <v>-0.21956524252891541</v>
      </c>
      <c r="AK35" s="1">
        <v>2.737391471862793</v>
      </c>
      <c r="AL35" s="1">
        <v>1</v>
      </c>
      <c r="AM35" s="1">
        <v>0</v>
      </c>
      <c r="AN35" s="1">
        <v>0.18999999761581421</v>
      </c>
      <c r="AO35" s="1">
        <v>111115</v>
      </c>
      <c r="AP35">
        <f t="shared" si="8"/>
        <v>1.6678637695312499</v>
      </c>
      <c r="AQ35">
        <f t="shared" si="9"/>
        <v>2.1731718126930181E-3</v>
      </c>
      <c r="AR35">
        <f t="shared" si="10"/>
        <v>293.40640296936033</v>
      </c>
      <c r="AS35">
        <f t="shared" si="11"/>
        <v>299.58148231506345</v>
      </c>
      <c r="AT35">
        <f t="shared" si="12"/>
        <v>11.542931831473652</v>
      </c>
      <c r="AU35">
        <f t="shared" si="13"/>
        <v>-0.12681629086751792</v>
      </c>
      <c r="AV35">
        <f t="shared" si="14"/>
        <v>2.3841325517958167</v>
      </c>
      <c r="AW35">
        <f t="shared" si="15"/>
        <v>24.367364019975078</v>
      </c>
      <c r="AX35">
        <f t="shared" si="16"/>
        <v>8.0109244295209763</v>
      </c>
      <c r="AY35">
        <f t="shared" si="17"/>
        <v>23.343942642211914</v>
      </c>
      <c r="AZ35">
        <f t="shared" si="18"/>
        <v>2.8789583990491656</v>
      </c>
      <c r="BA35">
        <f t="shared" si="19"/>
        <v>0.26575233861797948</v>
      </c>
      <c r="BB35">
        <f t="shared" si="20"/>
        <v>1.6003339559878804</v>
      </c>
      <c r="BC35">
        <f t="shared" si="21"/>
        <v>1.2786244430612852</v>
      </c>
      <c r="BD35">
        <f t="shared" si="22"/>
        <v>0.16763560017798992</v>
      </c>
      <c r="BE35">
        <f t="shared" si="23"/>
        <v>39.421685021075724</v>
      </c>
      <c r="BF35">
        <f t="shared" si="24"/>
        <v>1.0061343069159296</v>
      </c>
      <c r="BG35">
        <f t="shared" si="25"/>
        <v>68.586230098234196</v>
      </c>
      <c r="BH35">
        <f t="shared" si="26"/>
        <v>400.8755573932637</v>
      </c>
      <c r="BI35">
        <f t="shared" si="27"/>
        <v>-2.1980698904614572E-3</v>
      </c>
    </row>
    <row r="36" spans="1:61" x14ac:dyDescent="0.2">
      <c r="A36" s="1">
        <v>27</v>
      </c>
      <c r="B36" s="1" t="s">
        <v>108</v>
      </c>
      <c r="C36" s="1" t="s">
        <v>74</v>
      </c>
      <c r="D36" s="1">
        <v>0</v>
      </c>
      <c r="E36" s="1" t="s">
        <v>109</v>
      </c>
      <c r="F36" s="1" t="s">
        <v>148</v>
      </c>
      <c r="G36" s="1">
        <v>0</v>
      </c>
      <c r="H36" s="1">
        <v>3933.5</v>
      </c>
      <c r="I36" s="1">
        <v>0</v>
      </c>
      <c r="J36">
        <f t="shared" si="0"/>
        <v>-2.3227136745650698</v>
      </c>
      <c r="K36">
        <f t="shared" si="1"/>
        <v>0.19977660805373096</v>
      </c>
      <c r="L36">
        <f t="shared" si="2"/>
        <v>415.40854789006238</v>
      </c>
      <c r="M36">
        <f t="shared" si="3"/>
        <v>1.5987245755602935</v>
      </c>
      <c r="N36">
        <f t="shared" si="4"/>
        <v>0.80595326207832962</v>
      </c>
      <c r="O36">
        <f t="shared" si="5"/>
        <v>20.342660903930664</v>
      </c>
      <c r="P36" s="1">
        <v>3.5</v>
      </c>
      <c r="Q36">
        <f t="shared" si="6"/>
        <v>1.9689131230115891</v>
      </c>
      <c r="R36" s="1">
        <v>1</v>
      </c>
      <c r="S36">
        <f t="shared" si="7"/>
        <v>3.9378262460231781</v>
      </c>
      <c r="T36" s="1">
        <v>26.516630172729492</v>
      </c>
      <c r="U36" s="1">
        <v>20.342660903930664</v>
      </c>
      <c r="V36" s="1">
        <v>26.563091278076172</v>
      </c>
      <c r="W36" s="1">
        <v>400.2789306640625</v>
      </c>
      <c r="X36" s="1">
        <v>401.45474243164062</v>
      </c>
      <c r="Y36" s="1">
        <v>15.159750938415527</v>
      </c>
      <c r="Z36" s="1">
        <v>16.259897232055664</v>
      </c>
      <c r="AA36" s="1">
        <v>42.637622833251953</v>
      </c>
      <c r="AB36" s="1">
        <v>45.731842041015625</v>
      </c>
      <c r="AC36" s="1">
        <v>500.34738159179688</v>
      </c>
      <c r="AD36" s="1">
        <v>35.502521514892578</v>
      </c>
      <c r="AE36" s="1">
        <v>47.241729736328125</v>
      </c>
      <c r="AF36" s="1">
        <v>97.843116760253906</v>
      </c>
      <c r="AG36" s="1">
        <v>13.958793640136719</v>
      </c>
      <c r="AH36" s="1">
        <v>-0.3119337260723114</v>
      </c>
      <c r="AI36" s="1">
        <v>1</v>
      </c>
      <c r="AJ36" s="1">
        <v>-0.21956524252891541</v>
      </c>
      <c r="AK36" s="1">
        <v>2.737391471862793</v>
      </c>
      <c r="AL36" s="1">
        <v>1</v>
      </c>
      <c r="AM36" s="1">
        <v>0</v>
      </c>
      <c r="AN36" s="1">
        <v>0.18999999761581421</v>
      </c>
      <c r="AO36" s="1">
        <v>111115</v>
      </c>
      <c r="AP36">
        <f t="shared" si="8"/>
        <v>1.4295639474051338</v>
      </c>
      <c r="AQ36">
        <f t="shared" si="9"/>
        <v>1.5987245755602934E-3</v>
      </c>
      <c r="AR36">
        <f t="shared" si="10"/>
        <v>293.49266090393064</v>
      </c>
      <c r="AS36">
        <f t="shared" si="11"/>
        <v>299.66663017272947</v>
      </c>
      <c r="AT36">
        <f t="shared" si="12"/>
        <v>6.7454790031849825</v>
      </c>
      <c r="AU36">
        <f t="shared" si="13"/>
        <v>5.043300778904352E-2</v>
      </c>
      <c r="AV36">
        <f t="shared" si="14"/>
        <v>2.3968722854640814</v>
      </c>
      <c r="AW36">
        <f t="shared" si="15"/>
        <v>24.497096625991226</v>
      </c>
      <c r="AX36">
        <f t="shared" si="16"/>
        <v>8.2371993939355619</v>
      </c>
      <c r="AY36">
        <f t="shared" si="17"/>
        <v>23.429645538330078</v>
      </c>
      <c r="AZ36">
        <f t="shared" si="18"/>
        <v>2.8938871746488819</v>
      </c>
      <c r="BA36">
        <f t="shared" si="19"/>
        <v>0.19013075886689351</v>
      </c>
      <c r="BB36">
        <f t="shared" si="20"/>
        <v>1.5909190233857518</v>
      </c>
      <c r="BC36">
        <f t="shared" si="21"/>
        <v>1.3029681512631301</v>
      </c>
      <c r="BD36">
        <f t="shared" si="22"/>
        <v>0.11966226496314883</v>
      </c>
      <c r="BE36">
        <f t="shared" si="23"/>
        <v>40.644867054414902</v>
      </c>
      <c r="BF36">
        <f t="shared" si="24"/>
        <v>1.0347581034263105</v>
      </c>
      <c r="BG36">
        <f t="shared" si="25"/>
        <v>67.332612762931149</v>
      </c>
      <c r="BH36">
        <f t="shared" si="26"/>
        <v>402.25103542801889</v>
      </c>
      <c r="BI36">
        <f t="shared" si="27"/>
        <v>-3.8879795608789888E-3</v>
      </c>
    </row>
    <row r="37" spans="1:61" x14ac:dyDescent="0.2">
      <c r="A37" s="1">
        <v>28</v>
      </c>
      <c r="B37" s="1" t="s">
        <v>110</v>
      </c>
      <c r="C37" s="1" t="s">
        <v>74</v>
      </c>
      <c r="D37" s="1">
        <v>0</v>
      </c>
      <c r="E37" s="1" t="s">
        <v>77</v>
      </c>
      <c r="F37" s="1" t="s">
        <v>87</v>
      </c>
      <c r="G37" s="1">
        <v>0</v>
      </c>
      <c r="H37" s="1">
        <v>4108.5</v>
      </c>
      <c r="I37" s="1">
        <v>0</v>
      </c>
      <c r="J37">
        <f t="shared" si="0"/>
        <v>-2.2964440088605476</v>
      </c>
      <c r="K37">
        <f t="shared" si="1"/>
        <v>4.8342501920071168</v>
      </c>
      <c r="L37">
        <f t="shared" si="2"/>
        <v>397.15872382485105</v>
      </c>
      <c r="M37">
        <f t="shared" si="3"/>
        <v>15.343598674665744</v>
      </c>
      <c r="N37">
        <f t="shared" si="4"/>
        <v>0.59569022629602619</v>
      </c>
      <c r="O37">
        <f t="shared" si="5"/>
        <v>20.274534225463867</v>
      </c>
      <c r="P37" s="1">
        <v>1</v>
      </c>
      <c r="Q37">
        <f t="shared" si="6"/>
        <v>2.5178262293338776</v>
      </c>
      <c r="R37" s="1">
        <v>1</v>
      </c>
      <c r="S37">
        <f t="shared" si="7"/>
        <v>5.0356524586677551</v>
      </c>
      <c r="T37" s="1">
        <v>26.611579895019531</v>
      </c>
      <c r="U37" s="1">
        <v>20.274534225463867</v>
      </c>
      <c r="V37" s="1">
        <v>26.649831771850586</v>
      </c>
      <c r="W37" s="1">
        <v>400.22531127929688</v>
      </c>
      <c r="X37" s="1">
        <v>399.45932006835938</v>
      </c>
      <c r="Y37" s="1">
        <v>15.295289039611816</v>
      </c>
      <c r="Z37" s="1">
        <v>18.30567741394043</v>
      </c>
      <c r="AA37" s="1">
        <v>42.779548645019531</v>
      </c>
      <c r="AB37" s="1">
        <v>51.199337005615234</v>
      </c>
      <c r="AC37" s="1">
        <v>500.358154296875</v>
      </c>
      <c r="AD37" s="1">
        <v>165.35031127929688</v>
      </c>
      <c r="AE37" s="1">
        <v>91.791015625</v>
      </c>
      <c r="AF37" s="1">
        <v>97.844795227050781</v>
      </c>
      <c r="AG37" s="1">
        <v>13.958793640136719</v>
      </c>
      <c r="AH37" s="1">
        <v>-0.3119337260723114</v>
      </c>
      <c r="AI37" s="1">
        <v>1</v>
      </c>
      <c r="AJ37" s="1">
        <v>-0.21956524252891541</v>
      </c>
      <c r="AK37" s="1">
        <v>2.737391471862793</v>
      </c>
      <c r="AL37" s="1">
        <v>1</v>
      </c>
      <c r="AM37" s="1">
        <v>0</v>
      </c>
      <c r="AN37" s="1">
        <v>0.18999999761581421</v>
      </c>
      <c r="AO37" s="1">
        <v>111115</v>
      </c>
      <c r="AP37">
        <f t="shared" si="8"/>
        <v>5.0035815429687496</v>
      </c>
      <c r="AQ37">
        <f t="shared" si="9"/>
        <v>1.5343598674665743E-2</v>
      </c>
      <c r="AR37">
        <f t="shared" si="10"/>
        <v>293.42453422546384</v>
      </c>
      <c r="AS37">
        <f t="shared" si="11"/>
        <v>299.76157989501951</v>
      </c>
      <c r="AT37">
        <f t="shared" si="12"/>
        <v>31.416558748840544</v>
      </c>
      <c r="AU37">
        <f t="shared" si="13"/>
        <v>-4.0910189116833813</v>
      </c>
      <c r="AV37">
        <f t="shared" si="14"/>
        <v>2.386805484355476</v>
      </c>
      <c r="AW37">
        <f t="shared" si="15"/>
        <v>24.39379099130257</v>
      </c>
      <c r="AX37">
        <f t="shared" si="16"/>
        <v>6.0881135773621402</v>
      </c>
      <c r="AY37">
        <f t="shared" si="17"/>
        <v>23.443057060241699</v>
      </c>
      <c r="AZ37">
        <f t="shared" si="18"/>
        <v>2.8962294731929648</v>
      </c>
      <c r="BA37">
        <f t="shared" si="19"/>
        <v>2.4664482241404042</v>
      </c>
      <c r="BB37">
        <f t="shared" si="20"/>
        <v>1.7911152580594498</v>
      </c>
      <c r="BC37">
        <f t="shared" si="21"/>
        <v>1.1051142151335149</v>
      </c>
      <c r="BD37">
        <f t="shared" si="22"/>
        <v>1.6582874040379321</v>
      </c>
      <c r="BE37">
        <f t="shared" si="23"/>
        <v>38.859914005279364</v>
      </c>
      <c r="BF37">
        <f t="shared" si="24"/>
        <v>0.99424072457962775</v>
      </c>
      <c r="BG37">
        <f t="shared" si="25"/>
        <v>86.98875636602223</v>
      </c>
      <c r="BH37">
        <f t="shared" si="26"/>
        <v>400.07497006355027</v>
      </c>
      <c r="BI37">
        <f t="shared" si="27"/>
        <v>-4.9931843615022894E-3</v>
      </c>
    </row>
    <row r="38" spans="1:61" x14ac:dyDescent="0.2">
      <c r="A38" s="1">
        <v>29</v>
      </c>
      <c r="B38" s="1" t="s">
        <v>111</v>
      </c>
      <c r="C38" s="1" t="s">
        <v>74</v>
      </c>
      <c r="D38" s="1">
        <v>0</v>
      </c>
      <c r="E38" s="1" t="s">
        <v>79</v>
      </c>
      <c r="F38" s="1" t="s">
        <v>87</v>
      </c>
      <c r="G38" s="1">
        <v>0</v>
      </c>
      <c r="H38" s="1">
        <v>4250</v>
      </c>
      <c r="I38" s="1">
        <v>0</v>
      </c>
      <c r="J38">
        <f t="shared" si="0"/>
        <v>-0.67564428116255004</v>
      </c>
      <c r="K38">
        <f t="shared" si="1"/>
        <v>3.8452105669959162</v>
      </c>
      <c r="L38">
        <f t="shared" si="2"/>
        <v>396.27426973777875</v>
      </c>
      <c r="M38">
        <f t="shared" si="3"/>
        <v>9.8081177670010415</v>
      </c>
      <c r="N38">
        <f t="shared" si="4"/>
        <v>0.45824667251016504</v>
      </c>
      <c r="O38">
        <f t="shared" si="5"/>
        <v>20.627140045166016</v>
      </c>
      <c r="P38" s="1">
        <v>2.5</v>
      </c>
      <c r="Q38">
        <f t="shared" si="6"/>
        <v>2.1884783655405045</v>
      </c>
      <c r="R38" s="1">
        <v>1</v>
      </c>
      <c r="S38">
        <f t="shared" si="7"/>
        <v>4.3769567310810089</v>
      </c>
      <c r="T38" s="1">
        <v>26.825019836425781</v>
      </c>
      <c r="U38" s="1">
        <v>20.627140045166016</v>
      </c>
      <c r="V38" s="1">
        <v>26.853836059570312</v>
      </c>
      <c r="W38" s="1">
        <v>400.23977661132812</v>
      </c>
      <c r="X38" s="1">
        <v>398.62387084960938</v>
      </c>
      <c r="Y38" s="1">
        <v>15.445444107055664</v>
      </c>
      <c r="Z38" s="1">
        <v>20.246803283691406</v>
      </c>
      <c r="AA38" s="1">
        <v>42.660675048828125</v>
      </c>
      <c r="AB38" s="1">
        <v>55.922142028808594</v>
      </c>
      <c r="AC38" s="1">
        <v>500.35491943359375</v>
      </c>
      <c r="AD38" s="1">
        <v>237.03060913085938</v>
      </c>
      <c r="AE38" s="1">
        <v>464.13165283203125</v>
      </c>
      <c r="AF38" s="1">
        <v>97.845817565917969</v>
      </c>
      <c r="AG38" s="1">
        <v>13.958793640136719</v>
      </c>
      <c r="AH38" s="1">
        <v>-0.3119337260723114</v>
      </c>
      <c r="AI38" s="1">
        <v>1</v>
      </c>
      <c r="AJ38" s="1">
        <v>-0.21956524252891541</v>
      </c>
      <c r="AK38" s="1">
        <v>2.737391471862793</v>
      </c>
      <c r="AL38" s="1">
        <v>1</v>
      </c>
      <c r="AM38" s="1">
        <v>0</v>
      </c>
      <c r="AN38" s="1">
        <v>0.18999999761581421</v>
      </c>
      <c r="AO38" s="1">
        <v>111115</v>
      </c>
      <c r="AP38">
        <f t="shared" si="8"/>
        <v>2.0014196777343751</v>
      </c>
      <c r="AQ38">
        <f t="shared" si="9"/>
        <v>9.8081177670010407E-3</v>
      </c>
      <c r="AR38">
        <f t="shared" si="10"/>
        <v>293.77714004516599</v>
      </c>
      <c r="AS38">
        <f t="shared" si="11"/>
        <v>299.97501983642576</v>
      </c>
      <c r="AT38">
        <f t="shared" si="12"/>
        <v>45.035815169738271</v>
      </c>
      <c r="AU38">
        <f t="shared" si="13"/>
        <v>-2.5735635931356646</v>
      </c>
      <c r="AV38">
        <f t="shared" si="14"/>
        <v>2.4393116928992633</v>
      </c>
      <c r="AW38">
        <f t="shared" si="15"/>
        <v>24.93015801371293</v>
      </c>
      <c r="AX38">
        <f t="shared" si="16"/>
        <v>4.6833547300215237</v>
      </c>
      <c r="AY38">
        <f t="shared" si="17"/>
        <v>23.726079940795898</v>
      </c>
      <c r="AZ38">
        <f t="shared" si="18"/>
        <v>2.9460471407989965</v>
      </c>
      <c r="BA38">
        <f t="shared" si="19"/>
        <v>2.0469445176058416</v>
      </c>
      <c r="BB38">
        <f t="shared" si="20"/>
        <v>1.9810650203890983</v>
      </c>
      <c r="BC38">
        <f t="shared" si="21"/>
        <v>0.96498212040989828</v>
      </c>
      <c r="BD38">
        <f t="shared" si="22"/>
        <v>1.3715447232455131</v>
      </c>
      <c r="BE38">
        <f t="shared" si="23"/>
        <v>38.773779902830064</v>
      </c>
      <c r="BF38">
        <f t="shared" si="24"/>
        <v>0.99410571899062949</v>
      </c>
      <c r="BG38">
        <f t="shared" si="25"/>
        <v>89.768471613166554</v>
      </c>
      <c r="BH38">
        <f t="shared" si="26"/>
        <v>398.83226216704975</v>
      </c>
      <c r="BI38">
        <f t="shared" si="27"/>
        <v>-1.5207283920460517E-3</v>
      </c>
    </row>
    <row r="39" spans="1:61" x14ac:dyDescent="0.2">
      <c r="A39" s="1">
        <v>30</v>
      </c>
      <c r="B39" s="1" t="s">
        <v>112</v>
      </c>
      <c r="C39" s="1" t="s">
        <v>74</v>
      </c>
      <c r="D39" s="1">
        <v>0</v>
      </c>
      <c r="E39" s="1" t="s">
        <v>109</v>
      </c>
      <c r="F39" s="1" t="s">
        <v>87</v>
      </c>
      <c r="G39" s="1">
        <v>0</v>
      </c>
      <c r="H39" s="1">
        <v>4381</v>
      </c>
      <c r="I39" s="1">
        <v>0</v>
      </c>
      <c r="J39">
        <f t="shared" si="0"/>
        <v>4.0323237238785721</v>
      </c>
      <c r="K39">
        <f t="shared" si="1"/>
        <v>1.9142914702704057</v>
      </c>
      <c r="L39">
        <f t="shared" si="2"/>
        <v>387.82141856238445</v>
      </c>
      <c r="M39">
        <f t="shared" si="3"/>
        <v>7.3571563719527555</v>
      </c>
      <c r="N39">
        <f t="shared" si="4"/>
        <v>0.53677690015455859</v>
      </c>
      <c r="O39">
        <f t="shared" si="5"/>
        <v>20.914882659912109</v>
      </c>
      <c r="P39" s="1">
        <v>3</v>
      </c>
      <c r="Q39">
        <f t="shared" si="6"/>
        <v>2.0786957442760468</v>
      </c>
      <c r="R39" s="1">
        <v>1</v>
      </c>
      <c r="S39">
        <f t="shared" si="7"/>
        <v>4.1573914885520935</v>
      </c>
      <c r="T39" s="1">
        <v>27.163715362548828</v>
      </c>
      <c r="U39" s="1">
        <v>20.914882659912109</v>
      </c>
      <c r="V39" s="1">
        <v>27.161401748657227</v>
      </c>
      <c r="W39" s="1">
        <v>400.04397583007812</v>
      </c>
      <c r="X39" s="1">
        <v>395.88009643554688</v>
      </c>
      <c r="Y39" s="1">
        <v>15.566256523132324</v>
      </c>
      <c r="Z39" s="1">
        <v>19.889589309692383</v>
      </c>
      <c r="AA39" s="1">
        <v>42.147869110107422</v>
      </c>
      <c r="AB39" s="1">
        <v>53.853908538818359</v>
      </c>
      <c r="AC39" s="1">
        <v>500.36575317382812</v>
      </c>
      <c r="AD39" s="1">
        <v>633.7503662109375</v>
      </c>
      <c r="AE39" s="1">
        <v>583.0120849609375</v>
      </c>
      <c r="AF39" s="1">
        <v>97.846626281738281</v>
      </c>
      <c r="AG39" s="1">
        <v>13.958793640136719</v>
      </c>
      <c r="AH39" s="1">
        <v>-0.3119337260723114</v>
      </c>
      <c r="AI39" s="1">
        <v>1</v>
      </c>
      <c r="AJ39" s="1">
        <v>-0.21956524252891541</v>
      </c>
      <c r="AK39" s="1">
        <v>2.737391471862793</v>
      </c>
      <c r="AL39" s="1">
        <v>1</v>
      </c>
      <c r="AM39" s="1">
        <v>0</v>
      </c>
      <c r="AN39" s="1">
        <v>0.18999999761581421</v>
      </c>
      <c r="AO39" s="1">
        <v>111115</v>
      </c>
      <c r="AP39">
        <f t="shared" si="8"/>
        <v>1.6678858439127602</v>
      </c>
      <c r="AQ39">
        <f t="shared" si="9"/>
        <v>7.3571563719527552E-3</v>
      </c>
      <c r="AR39">
        <f t="shared" si="10"/>
        <v>294.06488265991209</v>
      </c>
      <c r="AS39">
        <f t="shared" si="11"/>
        <v>300.31371536254881</v>
      </c>
      <c r="AT39">
        <f t="shared" si="12"/>
        <v>120.41256806909951</v>
      </c>
      <c r="AU39">
        <f t="shared" si="13"/>
        <v>-1.1319800791217185</v>
      </c>
      <c r="AV39">
        <f t="shared" si="14"/>
        <v>2.482906112237286</v>
      </c>
      <c r="AW39">
        <f t="shared" si="15"/>
        <v>25.375490260523023</v>
      </c>
      <c r="AX39">
        <f t="shared" si="16"/>
        <v>5.48590095083064</v>
      </c>
      <c r="AY39">
        <f t="shared" si="17"/>
        <v>24.039299011230469</v>
      </c>
      <c r="AZ39">
        <f t="shared" si="18"/>
        <v>3.0020519856002665</v>
      </c>
      <c r="BA39">
        <f t="shared" si="19"/>
        <v>1.3107501032388336</v>
      </c>
      <c r="BB39">
        <f t="shared" si="20"/>
        <v>1.9461292120827274</v>
      </c>
      <c r="BC39">
        <f t="shared" si="21"/>
        <v>1.0559227735175392</v>
      </c>
      <c r="BD39">
        <f t="shared" si="22"/>
        <v>0.85810986989518223</v>
      </c>
      <c r="BE39">
        <f t="shared" si="23"/>
        <v>37.94701740612723</v>
      </c>
      <c r="BF39">
        <f t="shared" si="24"/>
        <v>0.97964363971383828</v>
      </c>
      <c r="BG39">
        <f t="shared" si="25"/>
        <v>84.854365190923247</v>
      </c>
      <c r="BH39">
        <f t="shared" si="26"/>
        <v>394.57070879615191</v>
      </c>
      <c r="BI39">
        <f t="shared" si="27"/>
        <v>8.6717098407521967E-3</v>
      </c>
    </row>
    <row r="40" spans="1:61" x14ac:dyDescent="0.2">
      <c r="A40" s="1">
        <v>31</v>
      </c>
      <c r="B40" s="1" t="s">
        <v>113</v>
      </c>
      <c r="C40" s="1" t="s">
        <v>74</v>
      </c>
      <c r="D40" s="1">
        <v>0</v>
      </c>
      <c r="E40" s="1" t="s">
        <v>86</v>
      </c>
      <c r="F40" s="1" t="s">
        <v>87</v>
      </c>
      <c r="G40" s="1">
        <v>0</v>
      </c>
      <c r="H40" s="1">
        <v>4528.5</v>
      </c>
      <c r="I40" s="1">
        <v>0</v>
      </c>
      <c r="J40">
        <f t="shared" si="0"/>
        <v>14.657074732191473</v>
      </c>
      <c r="K40">
        <f t="shared" si="1"/>
        <v>11.574320514402206</v>
      </c>
      <c r="L40">
        <f t="shared" si="2"/>
        <v>386.64687944028657</v>
      </c>
      <c r="M40">
        <f t="shared" si="3"/>
        <v>20.013013869335182</v>
      </c>
      <c r="N40">
        <f t="shared" si="4"/>
        <v>0.54556599300836672</v>
      </c>
      <c r="O40">
        <f t="shared" si="5"/>
        <v>20.792699813842773</v>
      </c>
      <c r="P40" s="1">
        <v>1</v>
      </c>
      <c r="Q40">
        <f t="shared" si="6"/>
        <v>2.5178262293338776</v>
      </c>
      <c r="R40" s="1">
        <v>1</v>
      </c>
      <c r="S40">
        <f t="shared" si="7"/>
        <v>5.0356524586677551</v>
      </c>
      <c r="T40" s="1">
        <v>27.606050491333008</v>
      </c>
      <c r="U40" s="1">
        <v>20.792699813842773</v>
      </c>
      <c r="V40" s="1">
        <v>27.581367492675781</v>
      </c>
      <c r="W40" s="1">
        <v>400.38604736328125</v>
      </c>
      <c r="X40" s="1">
        <v>395.87338256835938</v>
      </c>
      <c r="Y40" s="1">
        <v>15.688065528869629</v>
      </c>
      <c r="Z40" s="1">
        <v>19.609334945678711</v>
      </c>
      <c r="AA40" s="1">
        <v>41.392269134521484</v>
      </c>
      <c r="AB40" s="1">
        <v>51.738361358642578</v>
      </c>
      <c r="AC40" s="1">
        <v>500.36276245117188</v>
      </c>
      <c r="AD40" s="1">
        <v>1040.7265625</v>
      </c>
      <c r="AE40" s="1">
        <v>89.561546325683594</v>
      </c>
      <c r="AF40" s="1">
        <v>97.848609924316406</v>
      </c>
      <c r="AG40" s="1">
        <v>13.958793640136719</v>
      </c>
      <c r="AH40" s="1">
        <v>-0.3119337260723114</v>
      </c>
      <c r="AI40" s="1">
        <v>1</v>
      </c>
      <c r="AJ40" s="1">
        <v>-0.21956524252891541</v>
      </c>
      <c r="AK40" s="1">
        <v>2.737391471862793</v>
      </c>
      <c r="AL40" s="1">
        <v>1</v>
      </c>
      <c r="AM40" s="1">
        <v>0</v>
      </c>
      <c r="AN40" s="1">
        <v>0.18999999761581421</v>
      </c>
      <c r="AO40" s="1">
        <v>111115</v>
      </c>
      <c r="AP40">
        <f t="shared" si="8"/>
        <v>5.0036276245117177</v>
      </c>
      <c r="AQ40">
        <f t="shared" si="9"/>
        <v>2.0013013869335183E-2</v>
      </c>
      <c r="AR40">
        <f t="shared" si="10"/>
        <v>293.94269981384275</v>
      </c>
      <c r="AS40">
        <f t="shared" si="11"/>
        <v>300.75605049133299</v>
      </c>
      <c r="AT40">
        <f t="shared" si="12"/>
        <v>197.73804439371452</v>
      </c>
      <c r="AU40">
        <f t="shared" si="13"/>
        <v>-4.329111501480595</v>
      </c>
      <c r="AV40">
        <f t="shared" si="14"/>
        <v>2.4643121589833492</v>
      </c>
      <c r="AW40">
        <f t="shared" si="15"/>
        <v>25.184948063027534</v>
      </c>
      <c r="AX40">
        <f t="shared" si="16"/>
        <v>5.5756131173488228</v>
      </c>
      <c r="AY40">
        <f t="shared" si="17"/>
        <v>24.199375152587891</v>
      </c>
      <c r="AZ40">
        <f t="shared" si="18"/>
        <v>3.031032015009969</v>
      </c>
      <c r="BA40">
        <f t="shared" si="19"/>
        <v>3.5089915950047228</v>
      </c>
      <c r="BB40">
        <f t="shared" si="20"/>
        <v>1.9187461659749825</v>
      </c>
      <c r="BC40">
        <f t="shared" si="21"/>
        <v>1.1122858490349865</v>
      </c>
      <c r="BD40">
        <f t="shared" si="22"/>
        <v>2.4372580649843703</v>
      </c>
      <c r="BE40">
        <f t="shared" si="23"/>
        <v>37.832859684806792</v>
      </c>
      <c r="BF40">
        <f t="shared" si="24"/>
        <v>0.97669329756849821</v>
      </c>
      <c r="BG40">
        <f t="shared" si="25"/>
        <v>93.13444054963999</v>
      </c>
      <c r="BH40">
        <f t="shared" si="26"/>
        <v>391.94399088557964</v>
      </c>
      <c r="BI40">
        <f t="shared" si="27"/>
        <v>3.4828406277962951E-2</v>
      </c>
    </row>
    <row r="41" spans="1:61" x14ac:dyDescent="0.2">
      <c r="A41" s="1">
        <v>32</v>
      </c>
      <c r="B41" s="1" t="s">
        <v>114</v>
      </c>
      <c r="C41" s="1" t="s">
        <v>74</v>
      </c>
      <c r="D41" s="1">
        <v>0</v>
      </c>
      <c r="E41" s="1" t="s">
        <v>81</v>
      </c>
      <c r="F41" s="1" t="s">
        <v>87</v>
      </c>
      <c r="G41" s="1">
        <v>0</v>
      </c>
      <c r="H41" s="1">
        <v>4670</v>
      </c>
      <c r="I41" s="1">
        <v>0</v>
      </c>
      <c r="J41">
        <f t="shared" si="0"/>
        <v>12.368978589056995</v>
      </c>
      <c r="K41">
        <f t="shared" si="1"/>
        <v>6.2552533036193374</v>
      </c>
      <c r="L41">
        <f t="shared" si="2"/>
        <v>383.20459101859518</v>
      </c>
      <c r="M41">
        <f t="shared" si="3"/>
        <v>13.819348095639487</v>
      </c>
      <c r="N41">
        <f t="shared" si="4"/>
        <v>0.4982338692623709</v>
      </c>
      <c r="O41">
        <f t="shared" si="5"/>
        <v>21.488851547241211</v>
      </c>
      <c r="P41" s="1">
        <v>2</v>
      </c>
      <c r="Q41">
        <f t="shared" si="6"/>
        <v>2.2982609868049622</v>
      </c>
      <c r="R41" s="1">
        <v>1</v>
      </c>
      <c r="S41">
        <f t="shared" si="7"/>
        <v>4.5965219736099243</v>
      </c>
      <c r="T41" s="1">
        <v>28.019765853881836</v>
      </c>
      <c r="U41" s="1">
        <v>21.488851547241211</v>
      </c>
      <c r="V41" s="1">
        <v>27.983732223510742</v>
      </c>
      <c r="W41" s="1">
        <v>400.14041137695312</v>
      </c>
      <c r="X41" s="1">
        <v>393.02548217773438</v>
      </c>
      <c r="Y41" s="1">
        <v>15.786116600036621</v>
      </c>
      <c r="Z41" s="1">
        <v>21.192752838134766</v>
      </c>
      <c r="AA41" s="1">
        <v>40.656925201416016</v>
      </c>
      <c r="AB41" s="1">
        <v>54.581642150878906</v>
      </c>
      <c r="AC41" s="1">
        <v>500.36575317382812</v>
      </c>
      <c r="AD41" s="1">
        <v>712.511474609375</v>
      </c>
      <c r="AE41" s="1">
        <v>925.08685302734375</v>
      </c>
      <c r="AF41" s="1">
        <v>97.848251342773438</v>
      </c>
      <c r="AG41" s="1">
        <v>13.958793640136719</v>
      </c>
      <c r="AH41" s="1">
        <v>-0.3119337260723114</v>
      </c>
      <c r="AI41" s="1">
        <v>1</v>
      </c>
      <c r="AJ41" s="1">
        <v>-0.21956524252891541</v>
      </c>
      <c r="AK41" s="1">
        <v>2.737391471862793</v>
      </c>
      <c r="AL41" s="1">
        <v>1</v>
      </c>
      <c r="AM41" s="1">
        <v>0</v>
      </c>
      <c r="AN41" s="1">
        <v>0.18999999761581421</v>
      </c>
      <c r="AO41" s="1">
        <v>111115</v>
      </c>
      <c r="AP41">
        <f t="shared" si="8"/>
        <v>2.5018287658691403</v>
      </c>
      <c r="AQ41">
        <f t="shared" si="9"/>
        <v>1.3819348095639488E-2</v>
      </c>
      <c r="AR41">
        <f t="shared" si="10"/>
        <v>294.63885154724119</v>
      </c>
      <c r="AS41">
        <f t="shared" si="11"/>
        <v>301.16976585388181</v>
      </c>
      <c r="AT41">
        <f t="shared" si="12"/>
        <v>135.37717847702152</v>
      </c>
      <c r="AU41">
        <f t="shared" si="13"/>
        <v>-3.0943379170897702</v>
      </c>
      <c r="AV41">
        <f t="shared" si="14"/>
        <v>2.5719076756134567</v>
      </c>
      <c r="AW41">
        <f t="shared" si="15"/>
        <v>26.284656499417398</v>
      </c>
      <c r="AX41">
        <f t="shared" si="16"/>
        <v>5.0919036612826325</v>
      </c>
      <c r="AY41">
        <f t="shared" si="17"/>
        <v>24.754308700561523</v>
      </c>
      <c r="AZ41">
        <f t="shared" si="18"/>
        <v>3.1333990359698309</v>
      </c>
      <c r="BA41">
        <f t="shared" si="19"/>
        <v>2.6495581161650805</v>
      </c>
      <c r="BB41">
        <f t="shared" si="20"/>
        <v>2.0736738063510858</v>
      </c>
      <c r="BC41">
        <f t="shared" si="21"/>
        <v>1.0597252296187452</v>
      </c>
      <c r="BD41">
        <f t="shared" si="22"/>
        <v>1.8055872011632361</v>
      </c>
      <c r="BE41">
        <f t="shared" si="23"/>
        <v>37.495899137692199</v>
      </c>
      <c r="BF41">
        <f t="shared" si="24"/>
        <v>0.9750120752865129</v>
      </c>
      <c r="BG41">
        <f t="shared" si="25"/>
        <v>91.59494906456321</v>
      </c>
      <c r="BH41">
        <f t="shared" si="26"/>
        <v>389.39270913953374</v>
      </c>
      <c r="BI41">
        <f t="shared" si="27"/>
        <v>2.9094945469032286E-2</v>
      </c>
    </row>
    <row r="42" spans="1:61" x14ac:dyDescent="0.2">
      <c r="A42" s="1">
        <v>33</v>
      </c>
      <c r="B42" s="1" t="s">
        <v>115</v>
      </c>
      <c r="C42" s="1" t="s">
        <v>74</v>
      </c>
      <c r="D42" s="1">
        <v>0</v>
      </c>
      <c r="E42" s="1" t="s">
        <v>75</v>
      </c>
      <c r="F42" s="1" t="s">
        <v>87</v>
      </c>
      <c r="G42" s="1">
        <v>0</v>
      </c>
      <c r="H42" s="1">
        <v>4787</v>
      </c>
      <c r="I42" s="1">
        <v>0</v>
      </c>
      <c r="J42">
        <f t="shared" si="0"/>
        <v>0.24296078375491301</v>
      </c>
      <c r="K42">
        <f t="shared" si="1"/>
        <v>0.84171690670197163</v>
      </c>
      <c r="L42">
        <f t="shared" si="2"/>
        <v>392.7506471019405</v>
      </c>
      <c r="M42">
        <f t="shared" si="3"/>
        <v>6.1843595286510951</v>
      </c>
      <c r="N42">
        <f t="shared" si="4"/>
        <v>0.84390828297338105</v>
      </c>
      <c r="O42">
        <f t="shared" si="5"/>
        <v>22.594289779663086</v>
      </c>
      <c r="P42" s="1">
        <v>3</v>
      </c>
      <c r="Q42">
        <f t="shared" si="6"/>
        <v>2.0786957442760468</v>
      </c>
      <c r="R42" s="1">
        <v>1</v>
      </c>
      <c r="S42">
        <f t="shared" si="7"/>
        <v>4.1573914885520935</v>
      </c>
      <c r="T42" s="1">
        <v>28.442024230957031</v>
      </c>
      <c r="U42" s="1">
        <v>22.594289779663086</v>
      </c>
      <c r="V42" s="1">
        <v>28.386241912841797</v>
      </c>
      <c r="W42" s="1">
        <v>400.37557983398438</v>
      </c>
      <c r="X42" s="1">
        <v>398.75140380859375</v>
      </c>
      <c r="Y42" s="1">
        <v>15.856746673583984</v>
      </c>
      <c r="Z42" s="1">
        <v>19.492317199707031</v>
      </c>
      <c r="AA42" s="1">
        <v>39.84796142578125</v>
      </c>
      <c r="AB42" s="1">
        <v>48.984138488769531</v>
      </c>
      <c r="AC42" s="1">
        <v>500.37362670898438</v>
      </c>
      <c r="AD42" s="1">
        <v>128.73066711425781</v>
      </c>
      <c r="AE42" s="1">
        <v>491.71475219726562</v>
      </c>
      <c r="AF42" s="1">
        <v>97.849403381347656</v>
      </c>
      <c r="AG42" s="1">
        <v>13.958793640136719</v>
      </c>
      <c r="AH42" s="1">
        <v>-0.3119337260723114</v>
      </c>
      <c r="AI42" s="1">
        <v>1</v>
      </c>
      <c r="AJ42" s="1">
        <v>-0.21956524252891541</v>
      </c>
      <c r="AK42" s="1">
        <v>2.737391471862793</v>
      </c>
      <c r="AL42" s="1">
        <v>1</v>
      </c>
      <c r="AM42" s="1">
        <v>0</v>
      </c>
      <c r="AN42" s="1">
        <v>0.18999999761581421</v>
      </c>
      <c r="AO42" s="1">
        <v>111115</v>
      </c>
      <c r="AP42">
        <f t="shared" si="8"/>
        <v>1.6679120890299477</v>
      </c>
      <c r="AQ42">
        <f t="shared" si="9"/>
        <v>6.1843595286510946E-3</v>
      </c>
      <c r="AR42">
        <f t="shared" si="10"/>
        <v>295.74428977966306</v>
      </c>
      <c r="AS42">
        <f t="shared" si="11"/>
        <v>301.59202423095701</v>
      </c>
      <c r="AT42">
        <f t="shared" si="12"/>
        <v>24.458826444791157</v>
      </c>
      <c r="AU42">
        <f t="shared" si="13"/>
        <v>-1.5351059149321324</v>
      </c>
      <c r="AV42">
        <f t="shared" si="14"/>
        <v>2.7512198914846953</v>
      </c>
      <c r="AW42">
        <f t="shared" si="15"/>
        <v>28.116879576285093</v>
      </c>
      <c r="AX42">
        <f t="shared" si="16"/>
        <v>8.6245623765780621</v>
      </c>
      <c r="AY42">
        <f t="shared" si="17"/>
        <v>25.518157005310059</v>
      </c>
      <c r="AZ42">
        <f t="shared" si="18"/>
        <v>3.2792403282560083</v>
      </c>
      <c r="BA42">
        <f t="shared" si="19"/>
        <v>0.6999941643624491</v>
      </c>
      <c r="BB42">
        <f t="shared" si="20"/>
        <v>1.9073116085113142</v>
      </c>
      <c r="BC42">
        <f t="shared" si="21"/>
        <v>1.3719287197446941</v>
      </c>
      <c r="BD42">
        <f t="shared" si="22"/>
        <v>0.44834802351170661</v>
      </c>
      <c r="BE42">
        <f t="shared" si="23"/>
        <v>38.430416496563097</v>
      </c>
      <c r="BF42">
        <f t="shared" si="24"/>
        <v>0.98495113333937323</v>
      </c>
      <c r="BG42">
        <f t="shared" si="25"/>
        <v>73.868667374945673</v>
      </c>
      <c r="BH42">
        <f t="shared" si="26"/>
        <v>398.6725088911985</v>
      </c>
      <c r="BI42">
        <f t="shared" si="27"/>
        <v>4.5017373709220899E-4</v>
      </c>
    </row>
    <row r="43" spans="1:61" x14ac:dyDescent="0.2">
      <c r="A43" s="1">
        <v>34</v>
      </c>
      <c r="B43" s="1" t="s">
        <v>116</v>
      </c>
      <c r="C43" s="1" t="s">
        <v>74</v>
      </c>
      <c r="D43" s="1">
        <v>0</v>
      </c>
      <c r="E43" s="1" t="s">
        <v>77</v>
      </c>
      <c r="F43" s="1" t="s">
        <v>87</v>
      </c>
      <c r="G43" s="1">
        <v>0</v>
      </c>
      <c r="H43" s="1">
        <v>4936.5</v>
      </c>
      <c r="I43" s="1">
        <v>0</v>
      </c>
      <c r="J43">
        <f t="shared" si="0"/>
        <v>-1.2481637765007181</v>
      </c>
      <c r="K43">
        <f t="shared" si="1"/>
        <v>0.66541635311712977</v>
      </c>
      <c r="L43">
        <f t="shared" si="2"/>
        <v>397.16322005089614</v>
      </c>
      <c r="M43">
        <f t="shared" si="3"/>
        <v>5.1360240215611732</v>
      </c>
      <c r="N43">
        <f t="shared" si="4"/>
        <v>0.87647774540875112</v>
      </c>
      <c r="O43">
        <f t="shared" si="5"/>
        <v>23.359279632568359</v>
      </c>
      <c r="P43" s="1">
        <v>4.5</v>
      </c>
      <c r="Q43">
        <f t="shared" si="6"/>
        <v>1.7493478804826736</v>
      </c>
      <c r="R43" s="1">
        <v>1</v>
      </c>
      <c r="S43">
        <f t="shared" si="7"/>
        <v>3.4986957609653473</v>
      </c>
      <c r="T43" s="1">
        <v>28.885356903076172</v>
      </c>
      <c r="U43" s="1">
        <v>23.359279632568359</v>
      </c>
      <c r="V43" s="1">
        <v>28.862590789794922</v>
      </c>
      <c r="W43" s="1">
        <v>400.11508178710938</v>
      </c>
      <c r="X43" s="1">
        <v>399.392822265625</v>
      </c>
      <c r="Y43" s="1">
        <v>15.96724796295166</v>
      </c>
      <c r="Z43" s="1">
        <v>20.491472244262695</v>
      </c>
      <c r="AA43" s="1">
        <v>39.108211517333984</v>
      </c>
      <c r="AB43" s="1">
        <v>50.189285278320312</v>
      </c>
      <c r="AC43" s="1">
        <v>500.38427734375</v>
      </c>
      <c r="AD43" s="1">
        <v>123.87262725830078</v>
      </c>
      <c r="AE43" s="1">
        <v>431.519287109375</v>
      </c>
      <c r="AF43" s="1">
        <v>97.852767944335938</v>
      </c>
      <c r="AG43" s="1">
        <v>13.958793640136719</v>
      </c>
      <c r="AH43" s="1">
        <v>-0.3119337260723114</v>
      </c>
      <c r="AI43" s="1">
        <v>1</v>
      </c>
      <c r="AJ43" s="1">
        <v>-0.21956524252891541</v>
      </c>
      <c r="AK43" s="1">
        <v>2.737391471862793</v>
      </c>
      <c r="AL43" s="1">
        <v>1</v>
      </c>
      <c r="AM43" s="1">
        <v>0</v>
      </c>
      <c r="AN43" s="1">
        <v>0.18999999761581421</v>
      </c>
      <c r="AO43" s="1">
        <v>111115</v>
      </c>
      <c r="AP43">
        <f t="shared" si="8"/>
        <v>1.1119650607638887</v>
      </c>
      <c r="AQ43">
        <f t="shared" si="9"/>
        <v>5.1360240215611733E-3</v>
      </c>
      <c r="AR43">
        <f t="shared" si="10"/>
        <v>296.50927963256834</v>
      </c>
      <c r="AS43">
        <f t="shared" si="11"/>
        <v>302.03535690307615</v>
      </c>
      <c r="AT43">
        <f t="shared" si="12"/>
        <v>23.535798883741791</v>
      </c>
      <c r="AU43">
        <f t="shared" si="13"/>
        <v>-1.3754748113575297</v>
      </c>
      <c r="AV43">
        <f t="shared" si="14"/>
        <v>2.8816250237643892</v>
      </c>
      <c r="AW43">
        <f t="shared" si="15"/>
        <v>29.448579578286605</v>
      </c>
      <c r="AX43">
        <f t="shared" si="16"/>
        <v>8.9571073340239096</v>
      </c>
      <c r="AY43">
        <f t="shared" si="17"/>
        <v>26.122318267822266</v>
      </c>
      <c r="AZ43">
        <f t="shared" si="18"/>
        <v>3.3987585692412861</v>
      </c>
      <c r="BA43">
        <f t="shared" si="19"/>
        <v>0.55908422015215009</v>
      </c>
      <c r="BB43">
        <f t="shared" si="20"/>
        <v>2.0051472783556381</v>
      </c>
      <c r="BC43">
        <f t="shared" si="21"/>
        <v>1.3936112908856479</v>
      </c>
      <c r="BD43">
        <f t="shared" si="22"/>
        <v>0.35764303702261446</v>
      </c>
      <c r="BE43">
        <f t="shared" si="23"/>
        <v>38.863520407665575</v>
      </c>
      <c r="BF43">
        <f t="shared" si="24"/>
        <v>0.99441752057014687</v>
      </c>
      <c r="BG43">
        <f t="shared" si="25"/>
        <v>73.789867006023016</v>
      </c>
      <c r="BH43">
        <f t="shared" si="26"/>
        <v>399.87443633366593</v>
      </c>
      <c r="BI43">
        <f t="shared" si="27"/>
        <v>-2.3032689939916835E-3</v>
      </c>
    </row>
    <row r="44" spans="1:61" x14ac:dyDescent="0.2">
      <c r="A44" s="1">
        <v>35</v>
      </c>
      <c r="B44" s="1" t="s">
        <v>117</v>
      </c>
      <c r="C44" s="1" t="s">
        <v>74</v>
      </c>
      <c r="D44" s="1">
        <v>0</v>
      </c>
      <c r="E44" s="1" t="s">
        <v>86</v>
      </c>
      <c r="F44" s="1" t="s">
        <v>96</v>
      </c>
      <c r="G44" s="1">
        <v>0</v>
      </c>
      <c r="H44" s="1">
        <v>5168.5</v>
      </c>
      <c r="I44" s="1">
        <v>0</v>
      </c>
      <c r="J44">
        <f t="shared" si="0"/>
        <v>9.856002745119298</v>
      </c>
      <c r="K44">
        <f t="shared" si="1"/>
        <v>1.3782699454828147</v>
      </c>
      <c r="L44">
        <f t="shared" si="2"/>
        <v>375.97600079773935</v>
      </c>
      <c r="M44">
        <f t="shared" si="3"/>
        <v>15.669689184204138</v>
      </c>
      <c r="N44">
        <f t="shared" si="4"/>
        <v>1.369558654892618</v>
      </c>
      <c r="O44">
        <f t="shared" si="5"/>
        <v>24.601833343505859</v>
      </c>
      <c r="P44" s="1">
        <v>0.5</v>
      </c>
      <c r="Q44">
        <f t="shared" si="6"/>
        <v>2.6276088505983353</v>
      </c>
      <c r="R44" s="1">
        <v>1</v>
      </c>
      <c r="S44">
        <f t="shared" si="7"/>
        <v>5.2552177011966705</v>
      </c>
      <c r="T44" s="1">
        <v>29.622106552124023</v>
      </c>
      <c r="U44" s="1">
        <v>24.601833343505859</v>
      </c>
      <c r="V44" s="1">
        <v>29.594619750976562</v>
      </c>
      <c r="W44" s="1">
        <v>400.22320556640625</v>
      </c>
      <c r="X44" s="1">
        <v>398.61419677734375</v>
      </c>
      <c r="Y44" s="1">
        <v>16.196689605712891</v>
      </c>
      <c r="Z44" s="1">
        <v>17.734714508056641</v>
      </c>
      <c r="AA44" s="1">
        <v>38.018100738525391</v>
      </c>
      <c r="AB44" s="1">
        <v>41.628265380859375</v>
      </c>
      <c r="AC44" s="1">
        <v>500.375244140625</v>
      </c>
      <c r="AD44" s="1">
        <v>769.06756591796875</v>
      </c>
      <c r="AE44" s="1">
        <v>885.04156494140625</v>
      </c>
      <c r="AF44" s="1">
        <v>97.854240417480469</v>
      </c>
      <c r="AG44" s="1">
        <v>13.958793640136719</v>
      </c>
      <c r="AH44" s="1">
        <v>-0.3119337260723114</v>
      </c>
      <c r="AI44" s="1">
        <v>1</v>
      </c>
      <c r="AJ44" s="1">
        <v>-0.21956524252891541</v>
      </c>
      <c r="AK44" s="1">
        <v>2.737391471862793</v>
      </c>
      <c r="AL44" s="1">
        <v>1</v>
      </c>
      <c r="AM44" s="1">
        <v>0</v>
      </c>
      <c r="AN44" s="1">
        <v>0.18999999761581421</v>
      </c>
      <c r="AO44" s="1">
        <v>111115</v>
      </c>
      <c r="AP44">
        <f t="shared" si="8"/>
        <v>10.0075048828125</v>
      </c>
      <c r="AQ44">
        <f t="shared" si="9"/>
        <v>1.5669689184204139E-2</v>
      </c>
      <c r="AR44">
        <f t="shared" si="10"/>
        <v>297.75183334350584</v>
      </c>
      <c r="AS44">
        <f t="shared" si="11"/>
        <v>302.772106552124</v>
      </c>
      <c r="AT44">
        <f t="shared" si="12"/>
        <v>146.1228356908141</v>
      </c>
      <c r="AU44">
        <f t="shared" si="13"/>
        <v>-3.3212373970422173</v>
      </c>
      <c r="AV44">
        <f t="shared" si="14"/>
        <v>3.1049756720993713</v>
      </c>
      <c r="AW44">
        <f t="shared" si="15"/>
        <v>31.730619530154826</v>
      </c>
      <c r="AX44">
        <f t="shared" si="16"/>
        <v>13.995905022098185</v>
      </c>
      <c r="AY44">
        <f t="shared" si="17"/>
        <v>27.111969947814941</v>
      </c>
      <c r="AZ44">
        <f t="shared" si="18"/>
        <v>3.6027648898891025</v>
      </c>
      <c r="BA44">
        <f t="shared" si="19"/>
        <v>1.091900520558643</v>
      </c>
      <c r="BB44">
        <f t="shared" si="20"/>
        <v>1.7354170172067533</v>
      </c>
      <c r="BC44">
        <f t="shared" si="21"/>
        <v>1.8673478726823491</v>
      </c>
      <c r="BD44">
        <f t="shared" si="22"/>
        <v>0.70344812722855221</v>
      </c>
      <c r="BE44">
        <f t="shared" si="23"/>
        <v>36.790845973264815</v>
      </c>
      <c r="BF44">
        <f t="shared" si="24"/>
        <v>0.94320775285319414</v>
      </c>
      <c r="BG44">
        <f t="shared" si="25"/>
        <v>64.169939257026996</v>
      </c>
      <c r="BH44">
        <f t="shared" si="26"/>
        <v>396.08231237931375</v>
      </c>
      <c r="BI44">
        <f t="shared" si="27"/>
        <v>1.5967870255860186E-2</v>
      </c>
    </row>
    <row r="45" spans="1:61" x14ac:dyDescent="0.2">
      <c r="A45" s="1">
        <v>36</v>
      </c>
      <c r="B45" s="1" t="s">
        <v>118</v>
      </c>
      <c r="C45" s="1" t="s">
        <v>74</v>
      </c>
      <c r="D45" s="1">
        <v>0</v>
      </c>
      <c r="E45" s="1" t="s">
        <v>81</v>
      </c>
      <c r="F45" s="1" t="s">
        <v>96</v>
      </c>
      <c r="G45" s="1">
        <v>0</v>
      </c>
      <c r="H45" s="1">
        <v>5301.5</v>
      </c>
      <c r="I45" s="1">
        <v>0</v>
      </c>
      <c r="J45">
        <f t="shared" si="0"/>
        <v>8.588553695404805</v>
      </c>
      <c r="K45">
        <f t="shared" si="1"/>
        <v>0.49958819776196134</v>
      </c>
      <c r="L45">
        <f t="shared" si="2"/>
        <v>356.23560408956411</v>
      </c>
      <c r="M45">
        <f t="shared" si="3"/>
        <v>6.3309161520765533</v>
      </c>
      <c r="N45">
        <f t="shared" si="4"/>
        <v>1.3451818394968063</v>
      </c>
      <c r="O45">
        <f t="shared" si="5"/>
        <v>25.379007339477539</v>
      </c>
      <c r="P45" s="1">
        <v>2.5</v>
      </c>
      <c r="Q45">
        <f t="shared" si="6"/>
        <v>2.1884783655405045</v>
      </c>
      <c r="R45" s="1">
        <v>1</v>
      </c>
      <c r="S45">
        <f t="shared" si="7"/>
        <v>4.3769567310810089</v>
      </c>
      <c r="T45" s="1">
        <v>30.311689376831055</v>
      </c>
      <c r="U45" s="1">
        <v>25.379007339477539</v>
      </c>
      <c r="V45" s="1">
        <v>30.290773391723633</v>
      </c>
      <c r="W45" s="1">
        <v>400.327392578125</v>
      </c>
      <c r="X45" s="1">
        <v>394.7877197265625</v>
      </c>
      <c r="Y45" s="1">
        <v>16.386970520019531</v>
      </c>
      <c r="Z45" s="1">
        <v>19.488338470458984</v>
      </c>
      <c r="AA45" s="1">
        <v>36.971393585205078</v>
      </c>
      <c r="AB45" s="1">
        <v>43.968532562255859</v>
      </c>
      <c r="AC45" s="1">
        <v>500.38702392578125</v>
      </c>
      <c r="AD45" s="1">
        <v>636.314697265625</v>
      </c>
      <c r="AE45" s="1">
        <v>591.7259521484375</v>
      </c>
      <c r="AF45" s="1">
        <v>97.856330871582031</v>
      </c>
      <c r="AG45" s="1">
        <v>13.958793640136719</v>
      </c>
      <c r="AH45" s="1">
        <v>-0.3119337260723114</v>
      </c>
      <c r="AI45" s="1">
        <v>1</v>
      </c>
      <c r="AJ45" s="1">
        <v>-0.21956524252891541</v>
      </c>
      <c r="AK45" s="1">
        <v>2.737391471862793</v>
      </c>
      <c r="AL45" s="1">
        <v>1</v>
      </c>
      <c r="AM45" s="1">
        <v>0</v>
      </c>
      <c r="AN45" s="1">
        <v>0.18999999761581421</v>
      </c>
      <c r="AO45" s="1">
        <v>111115</v>
      </c>
      <c r="AP45">
        <f t="shared" si="8"/>
        <v>2.0015480957031246</v>
      </c>
      <c r="AQ45">
        <f t="shared" si="9"/>
        <v>6.3309161520765534E-3</v>
      </c>
      <c r="AR45">
        <f t="shared" si="10"/>
        <v>298.52900733947752</v>
      </c>
      <c r="AS45">
        <f t="shared" si="11"/>
        <v>303.46168937683103</v>
      </c>
      <c r="AT45">
        <f t="shared" si="12"/>
        <v>120.89979096337629</v>
      </c>
      <c r="AU45">
        <f t="shared" si="13"/>
        <v>-0.80938878258026647</v>
      </c>
      <c r="AV45">
        <f t="shared" si="14"/>
        <v>3.2522391369994215</v>
      </c>
      <c r="AW45">
        <f t="shared" si="15"/>
        <v>33.234836295542003</v>
      </c>
      <c r="AX45">
        <f t="shared" si="16"/>
        <v>13.746497825083019</v>
      </c>
      <c r="AY45">
        <f t="shared" si="17"/>
        <v>27.845348358154297</v>
      </c>
      <c r="AZ45">
        <f t="shared" si="18"/>
        <v>3.7607609542837181</v>
      </c>
      <c r="BA45">
        <f t="shared" si="19"/>
        <v>0.44840680376581027</v>
      </c>
      <c r="BB45">
        <f t="shared" si="20"/>
        <v>1.9070572975026152</v>
      </c>
      <c r="BC45">
        <f t="shared" si="21"/>
        <v>1.8537036567811029</v>
      </c>
      <c r="BD45">
        <f t="shared" si="22"/>
        <v>0.28444318450185763</v>
      </c>
      <c r="BE45">
        <f t="shared" si="23"/>
        <v>34.859909142026282</v>
      </c>
      <c r="BF45">
        <f t="shared" si="24"/>
        <v>0.90234722684965907</v>
      </c>
      <c r="BG45">
        <f t="shared" si="25"/>
        <v>61.870523058593974</v>
      </c>
      <c r="BH45">
        <f t="shared" si="26"/>
        <v>392.13872221501231</v>
      </c>
      <c r="BI45">
        <f t="shared" si="27"/>
        <v>1.3550773727470792E-2</v>
      </c>
    </row>
    <row r="46" spans="1:61" x14ac:dyDescent="0.2">
      <c r="A46" s="1">
        <v>37</v>
      </c>
      <c r="B46" s="1" t="s">
        <v>119</v>
      </c>
      <c r="C46" s="1" t="s">
        <v>74</v>
      </c>
      <c r="D46" s="1">
        <v>0</v>
      </c>
      <c r="E46" s="1" t="s">
        <v>75</v>
      </c>
      <c r="F46" s="1" t="s">
        <v>96</v>
      </c>
      <c r="G46" s="1">
        <v>0</v>
      </c>
      <c r="H46" s="1">
        <v>5413</v>
      </c>
      <c r="I46" s="1">
        <v>0</v>
      </c>
      <c r="J46">
        <f t="shared" si="0"/>
        <v>10.337449113772443</v>
      </c>
      <c r="K46">
        <f t="shared" si="1"/>
        <v>0.4139703056450888</v>
      </c>
      <c r="L46">
        <f t="shared" si="2"/>
        <v>339.54227014548741</v>
      </c>
      <c r="M46">
        <f t="shared" si="3"/>
        <v>5.2411998396921957</v>
      </c>
      <c r="N46">
        <f t="shared" si="4"/>
        <v>1.3322873716652217</v>
      </c>
      <c r="O46">
        <f t="shared" si="5"/>
        <v>25.645660400390625</v>
      </c>
      <c r="P46" s="1">
        <v>3.5</v>
      </c>
      <c r="Q46">
        <f t="shared" si="6"/>
        <v>1.9689131230115891</v>
      </c>
      <c r="R46" s="1">
        <v>1</v>
      </c>
      <c r="S46">
        <f t="shared" si="7"/>
        <v>3.9378262460231781</v>
      </c>
      <c r="T46" s="1">
        <v>30.701644897460938</v>
      </c>
      <c r="U46" s="1">
        <v>25.645660400390625</v>
      </c>
      <c r="V46" s="1">
        <v>30.675729751586914</v>
      </c>
      <c r="W46" s="1">
        <v>399.82485961914062</v>
      </c>
      <c r="X46" s="1">
        <v>391.16033935546875</v>
      </c>
      <c r="Y46" s="1">
        <v>16.558357238769531</v>
      </c>
      <c r="Z46" s="1">
        <v>20.150449752807617</v>
      </c>
      <c r="AA46" s="1">
        <v>36.533958435058594</v>
      </c>
      <c r="AB46" s="1">
        <v>44.459468841552734</v>
      </c>
      <c r="AC46" s="1">
        <v>500.392333984375</v>
      </c>
      <c r="AD46" s="1">
        <v>1083.082275390625</v>
      </c>
      <c r="AE46" s="1">
        <v>1116.98974609375</v>
      </c>
      <c r="AF46" s="1">
        <v>97.857170104980469</v>
      </c>
      <c r="AG46" s="1">
        <v>13.958793640136719</v>
      </c>
      <c r="AH46" s="1">
        <v>-0.3119337260723114</v>
      </c>
      <c r="AI46" s="1">
        <v>1</v>
      </c>
      <c r="AJ46" s="1">
        <v>-0.21956524252891541</v>
      </c>
      <c r="AK46" s="1">
        <v>2.737391471862793</v>
      </c>
      <c r="AL46" s="1">
        <v>1</v>
      </c>
      <c r="AM46" s="1">
        <v>0</v>
      </c>
      <c r="AN46" s="1">
        <v>0.18999999761581421</v>
      </c>
      <c r="AO46" s="1">
        <v>111115</v>
      </c>
      <c r="AP46">
        <f t="shared" si="8"/>
        <v>1.4296923828124999</v>
      </c>
      <c r="AQ46">
        <f t="shared" si="9"/>
        <v>5.2411998396921953E-3</v>
      </c>
      <c r="AR46">
        <f t="shared" si="10"/>
        <v>298.7956604003906</v>
      </c>
      <c r="AS46">
        <f t="shared" si="11"/>
        <v>303.85164489746091</v>
      </c>
      <c r="AT46">
        <f t="shared" si="12"/>
        <v>205.78562974194938</v>
      </c>
      <c r="AU46">
        <f t="shared" si="13"/>
        <v>0.30400493504211062</v>
      </c>
      <c r="AV46">
        <f t="shared" si="14"/>
        <v>3.3041533608175784</v>
      </c>
      <c r="AW46">
        <f t="shared" si="15"/>
        <v>33.765061438757186</v>
      </c>
      <c r="AX46">
        <f t="shared" si="16"/>
        <v>13.614611685949569</v>
      </c>
      <c r="AY46">
        <f t="shared" si="17"/>
        <v>28.173652648925781</v>
      </c>
      <c r="AZ46">
        <f t="shared" si="18"/>
        <v>3.8334262525649629</v>
      </c>
      <c r="BA46">
        <f t="shared" si="19"/>
        <v>0.37459084203248205</v>
      </c>
      <c r="BB46">
        <f t="shared" si="20"/>
        <v>1.9718659891523567</v>
      </c>
      <c r="BC46">
        <f t="shared" si="21"/>
        <v>1.8615602634126063</v>
      </c>
      <c r="BD46">
        <f t="shared" si="22"/>
        <v>0.23736510298011607</v>
      </c>
      <c r="BE46">
        <f t="shared" si="23"/>
        <v>33.226645687458195</v>
      </c>
      <c r="BF46">
        <f t="shared" si="24"/>
        <v>0.86803859180858012</v>
      </c>
      <c r="BG46">
        <f t="shared" si="25"/>
        <v>62.503219132794527</v>
      </c>
      <c r="BH46">
        <f t="shared" si="26"/>
        <v>387.61636472792225</v>
      </c>
      <c r="BI46">
        <f t="shared" si="27"/>
        <v>1.6669158116834473E-2</v>
      </c>
    </row>
    <row r="47" spans="1:61" x14ac:dyDescent="0.2">
      <c r="A47" s="1">
        <v>38</v>
      </c>
      <c r="B47" s="1" t="s">
        <v>120</v>
      </c>
      <c r="C47" s="1" t="s">
        <v>74</v>
      </c>
      <c r="D47" s="1">
        <v>0</v>
      </c>
      <c r="E47" s="1" t="s">
        <v>95</v>
      </c>
      <c r="F47" s="1" t="s">
        <v>96</v>
      </c>
      <c r="G47" s="1">
        <v>0</v>
      </c>
      <c r="H47" s="1">
        <v>5515.5</v>
      </c>
      <c r="I47" s="1">
        <v>0</v>
      </c>
      <c r="J47">
        <f t="shared" si="0"/>
        <v>11.107965087675842</v>
      </c>
      <c r="K47">
        <f t="shared" si="1"/>
        <v>0.57190568831426736</v>
      </c>
      <c r="L47">
        <f t="shared" si="2"/>
        <v>351.70350858591411</v>
      </c>
      <c r="M47">
        <f t="shared" si="3"/>
        <v>8.5863866476322332</v>
      </c>
      <c r="N47">
        <f t="shared" si="4"/>
        <v>1.5986128714381764</v>
      </c>
      <c r="O47">
        <f t="shared" si="5"/>
        <v>26.533529281616211</v>
      </c>
      <c r="P47" s="1">
        <v>1.5</v>
      </c>
      <c r="Q47">
        <f t="shared" si="6"/>
        <v>2.4080436080694199</v>
      </c>
      <c r="R47" s="1">
        <v>1</v>
      </c>
      <c r="S47">
        <f t="shared" si="7"/>
        <v>4.8160872161388397</v>
      </c>
      <c r="T47" s="1">
        <v>31.052890777587891</v>
      </c>
      <c r="U47" s="1">
        <v>26.533529281616211</v>
      </c>
      <c r="V47" s="1">
        <v>31.025278091430664</v>
      </c>
      <c r="W47" s="1">
        <v>400.17971801757812</v>
      </c>
      <c r="X47" s="1">
        <v>395.8311767578125</v>
      </c>
      <c r="Y47" s="1">
        <v>16.724462509155273</v>
      </c>
      <c r="Z47" s="1">
        <v>19.248777389526367</v>
      </c>
      <c r="AA47" s="1">
        <v>36.168567657470703</v>
      </c>
      <c r="AB47" s="1">
        <v>41.627689361572266</v>
      </c>
      <c r="AC47" s="1">
        <v>500.39968872070312</v>
      </c>
      <c r="AD47" s="1">
        <v>721.7576904296875</v>
      </c>
      <c r="AE47" s="1">
        <v>843.2442626953125</v>
      </c>
      <c r="AF47" s="1">
        <v>97.85833740234375</v>
      </c>
      <c r="AG47" s="1">
        <v>13.958793640136719</v>
      </c>
      <c r="AH47" s="1">
        <v>-0.3119337260723114</v>
      </c>
      <c r="AI47" s="1">
        <v>0.66666668653488159</v>
      </c>
      <c r="AJ47" s="1">
        <v>-0.21956524252891541</v>
      </c>
      <c r="AK47" s="1">
        <v>2.737391471862793</v>
      </c>
      <c r="AL47" s="1">
        <v>1</v>
      </c>
      <c r="AM47" s="1">
        <v>0</v>
      </c>
      <c r="AN47" s="1">
        <v>0.18999999761581421</v>
      </c>
      <c r="AO47" s="1">
        <v>111115</v>
      </c>
      <c r="AP47">
        <f t="shared" si="8"/>
        <v>3.3359979248046869</v>
      </c>
      <c r="AQ47">
        <f t="shared" si="9"/>
        <v>8.586386647632234E-3</v>
      </c>
      <c r="AR47">
        <f t="shared" si="10"/>
        <v>299.68352928161619</v>
      </c>
      <c r="AS47">
        <f t="shared" si="11"/>
        <v>304.20289077758787</v>
      </c>
      <c r="AT47">
        <f t="shared" si="12"/>
        <v>137.13395946083619</v>
      </c>
      <c r="AU47">
        <f t="shared" si="13"/>
        <v>-1.3881225343903174</v>
      </c>
      <c r="AV47">
        <f t="shared" si="14"/>
        <v>3.4822662238050532</v>
      </c>
      <c r="AW47">
        <f t="shared" si="15"/>
        <v>35.58476790268513</v>
      </c>
      <c r="AX47">
        <f t="shared" si="16"/>
        <v>16.335990513158762</v>
      </c>
      <c r="AY47">
        <f t="shared" si="17"/>
        <v>28.793210029602051</v>
      </c>
      <c r="AZ47">
        <f t="shared" si="18"/>
        <v>3.9738985582136017</v>
      </c>
      <c r="BA47">
        <f t="shared" si="19"/>
        <v>0.51120105819942596</v>
      </c>
      <c r="BB47">
        <f t="shared" si="20"/>
        <v>1.8836533523668768</v>
      </c>
      <c r="BC47">
        <f t="shared" si="21"/>
        <v>2.0902452058467249</v>
      </c>
      <c r="BD47">
        <f t="shared" si="22"/>
        <v>0.32445122530249837</v>
      </c>
      <c r="BE47">
        <f t="shared" si="23"/>
        <v>34.417120608788487</v>
      </c>
      <c r="BF47">
        <f t="shared" si="24"/>
        <v>0.88851896777474482</v>
      </c>
      <c r="BG47">
        <f t="shared" si="25"/>
        <v>57.808799072085137</v>
      </c>
      <c r="BH47">
        <f t="shared" si="26"/>
        <v>392.71749708479678</v>
      </c>
      <c r="BI47">
        <f t="shared" si="27"/>
        <v>1.6351146221390205E-2</v>
      </c>
    </row>
    <row r="48" spans="1:61" x14ac:dyDescent="0.2">
      <c r="A48" s="1">
        <v>39</v>
      </c>
      <c r="B48" s="1" t="s">
        <v>121</v>
      </c>
      <c r="C48" s="1" t="s">
        <v>74</v>
      </c>
      <c r="D48" s="1">
        <v>0</v>
      </c>
      <c r="E48" s="1" t="s">
        <v>86</v>
      </c>
      <c r="F48" s="1" t="s">
        <v>96</v>
      </c>
      <c r="G48" s="1">
        <v>0</v>
      </c>
      <c r="H48" s="1">
        <v>5645.5</v>
      </c>
      <c r="I48" s="1">
        <v>0</v>
      </c>
      <c r="J48">
        <f t="shared" si="0"/>
        <v>3.5370555990775299</v>
      </c>
      <c r="K48">
        <f t="shared" si="1"/>
        <v>0.34928709846536693</v>
      </c>
      <c r="L48">
        <f t="shared" si="2"/>
        <v>368.03482249646697</v>
      </c>
      <c r="M48">
        <f t="shared" si="3"/>
        <v>5.8893702758010402</v>
      </c>
      <c r="N48">
        <f t="shared" si="4"/>
        <v>1.7363227350386858</v>
      </c>
      <c r="O48">
        <f t="shared" si="5"/>
        <v>27.707042694091797</v>
      </c>
      <c r="P48" s="1">
        <v>3</v>
      </c>
      <c r="Q48">
        <f t="shared" si="6"/>
        <v>2.0786957442760468</v>
      </c>
      <c r="R48" s="1">
        <v>1</v>
      </c>
      <c r="S48">
        <f t="shared" si="7"/>
        <v>4.1573914885520935</v>
      </c>
      <c r="T48" s="1">
        <v>31.488286972045898</v>
      </c>
      <c r="U48" s="1">
        <v>27.707042694091797</v>
      </c>
      <c r="V48" s="1">
        <v>31.478321075439453</v>
      </c>
      <c r="W48" s="1">
        <v>399.97698974609375</v>
      </c>
      <c r="X48" s="1">
        <v>396.456787109375</v>
      </c>
      <c r="Y48" s="1">
        <v>16.919462203979492</v>
      </c>
      <c r="Z48" s="1">
        <v>20.378168106079102</v>
      </c>
      <c r="AA48" s="1">
        <v>35.695114135742188</v>
      </c>
      <c r="AB48" s="1">
        <v>42.991970062255859</v>
      </c>
      <c r="AC48" s="1">
        <v>500.42031860351562</v>
      </c>
      <c r="AD48" s="1">
        <v>74.419921875</v>
      </c>
      <c r="AE48" s="1">
        <v>102.21257019042969</v>
      </c>
      <c r="AF48" s="1">
        <v>97.859039306640625</v>
      </c>
      <c r="AG48" s="1">
        <v>13.958793640136719</v>
      </c>
      <c r="AH48" s="1">
        <v>-0.3119337260723114</v>
      </c>
      <c r="AI48" s="1">
        <v>1</v>
      </c>
      <c r="AJ48" s="1">
        <v>-0.21956524252891541</v>
      </c>
      <c r="AK48" s="1">
        <v>2.737391471862793</v>
      </c>
      <c r="AL48" s="1">
        <v>1</v>
      </c>
      <c r="AM48" s="1">
        <v>0</v>
      </c>
      <c r="AN48" s="1">
        <v>0.18999999761581421</v>
      </c>
      <c r="AO48" s="1">
        <v>111115</v>
      </c>
      <c r="AP48">
        <f t="shared" si="8"/>
        <v>1.6680677286783854</v>
      </c>
      <c r="AQ48">
        <f t="shared" si="9"/>
        <v>5.8893702758010405E-3</v>
      </c>
      <c r="AR48">
        <f t="shared" si="10"/>
        <v>300.85704269409177</v>
      </c>
      <c r="AS48">
        <f t="shared" si="11"/>
        <v>304.63828697204588</v>
      </c>
      <c r="AT48">
        <f t="shared" si="12"/>
        <v>14.13978497881908</v>
      </c>
      <c r="AU48">
        <f t="shared" si="13"/>
        <v>-1.6897109615463155</v>
      </c>
      <c r="AV48">
        <f t="shared" si="14"/>
        <v>3.7305106887288111</v>
      </c>
      <c r="AW48">
        <f t="shared" si="15"/>
        <v>38.1212682564692</v>
      </c>
      <c r="AX48">
        <f t="shared" si="16"/>
        <v>17.743100150390099</v>
      </c>
      <c r="AY48">
        <f t="shared" si="17"/>
        <v>29.597664833068848</v>
      </c>
      <c r="AZ48">
        <f t="shared" si="18"/>
        <v>4.1629775209717605</v>
      </c>
      <c r="BA48">
        <f t="shared" si="19"/>
        <v>0.32221583638206491</v>
      </c>
      <c r="BB48">
        <f t="shared" si="20"/>
        <v>1.9941879536901252</v>
      </c>
      <c r="BC48">
        <f t="shared" si="21"/>
        <v>2.1687895672816353</v>
      </c>
      <c r="BD48">
        <f t="shared" si="22"/>
        <v>0.20365385569809391</v>
      </c>
      <c r="BE48">
        <f t="shared" si="23"/>
        <v>36.015534160894269</v>
      </c>
      <c r="BF48">
        <f t="shared" si="24"/>
        <v>0.92831005663911881</v>
      </c>
      <c r="BG48">
        <f t="shared" si="25"/>
        <v>55.769792700551946</v>
      </c>
      <c r="BH48">
        <f t="shared" si="26"/>
        <v>395.3082243454632</v>
      </c>
      <c r="BI48">
        <f t="shared" si="27"/>
        <v>4.9900519488937445E-3</v>
      </c>
    </row>
    <row r="49" spans="1:61" x14ac:dyDescent="0.2">
      <c r="A49" s="1">
        <v>40</v>
      </c>
      <c r="B49" s="1" t="s">
        <v>122</v>
      </c>
      <c r="C49" s="1" t="s">
        <v>74</v>
      </c>
      <c r="D49" s="1">
        <v>0</v>
      </c>
      <c r="E49" s="1" t="s">
        <v>81</v>
      </c>
      <c r="F49" s="1" t="s">
        <v>96</v>
      </c>
      <c r="G49" s="1">
        <v>0</v>
      </c>
      <c r="H49" s="1">
        <v>5771</v>
      </c>
      <c r="I49" s="1">
        <v>0</v>
      </c>
      <c r="J49">
        <f t="shared" si="0"/>
        <v>12.549515536690246</v>
      </c>
      <c r="K49">
        <f t="shared" si="1"/>
        <v>0.44156811926838047</v>
      </c>
      <c r="L49">
        <f t="shared" si="2"/>
        <v>329.59654357856488</v>
      </c>
      <c r="M49">
        <f t="shared" si="3"/>
        <v>6.9284332997723457</v>
      </c>
      <c r="N49">
        <f t="shared" si="4"/>
        <v>1.6559169793163226</v>
      </c>
      <c r="O49">
        <f t="shared" si="5"/>
        <v>27.982032775878906</v>
      </c>
      <c r="P49" s="1">
        <v>3.5</v>
      </c>
      <c r="Q49">
        <f t="shared" si="6"/>
        <v>1.9689131230115891</v>
      </c>
      <c r="R49" s="1">
        <v>1</v>
      </c>
      <c r="S49">
        <f t="shared" si="7"/>
        <v>3.9378262460231781</v>
      </c>
      <c r="T49" s="1">
        <v>31.886802673339844</v>
      </c>
      <c r="U49" s="1">
        <v>27.982032775878906</v>
      </c>
      <c r="V49" s="1">
        <v>31.895689010620117</v>
      </c>
      <c r="W49" s="1">
        <v>399.99404907226562</v>
      </c>
      <c r="X49" s="1">
        <v>389.32583618164062</v>
      </c>
      <c r="Y49" s="1">
        <v>17.074783325195312</v>
      </c>
      <c r="Z49" s="1">
        <v>21.816814422607422</v>
      </c>
      <c r="AA49" s="1">
        <v>35.217155456542969</v>
      </c>
      <c r="AB49" s="1">
        <v>44.997711181640625</v>
      </c>
      <c r="AC49" s="1">
        <v>500.21749877929688</v>
      </c>
      <c r="AD49" s="1">
        <v>969.57861328125</v>
      </c>
      <c r="AE49" s="1">
        <v>1108.9234619140625</v>
      </c>
      <c r="AF49" s="1">
        <v>97.857994079589844</v>
      </c>
      <c r="AG49" s="1">
        <v>13.958793640136719</v>
      </c>
      <c r="AH49" s="1">
        <v>-0.3119337260723114</v>
      </c>
      <c r="AI49" s="1">
        <v>0.66666668653488159</v>
      </c>
      <c r="AJ49" s="1">
        <v>-0.21956524252891541</v>
      </c>
      <c r="AK49" s="1">
        <v>2.737391471862793</v>
      </c>
      <c r="AL49" s="1">
        <v>1</v>
      </c>
      <c r="AM49" s="1">
        <v>0</v>
      </c>
      <c r="AN49" s="1">
        <v>0.18999999761581421</v>
      </c>
      <c r="AO49" s="1">
        <v>111115</v>
      </c>
      <c r="AP49">
        <f t="shared" si="8"/>
        <v>1.4291928536551339</v>
      </c>
      <c r="AQ49">
        <f t="shared" si="9"/>
        <v>6.9284332997723453E-3</v>
      </c>
      <c r="AR49">
        <f t="shared" si="10"/>
        <v>301.13203277587888</v>
      </c>
      <c r="AS49">
        <f t="shared" si="11"/>
        <v>305.03680267333982</v>
      </c>
      <c r="AT49">
        <f t="shared" si="12"/>
        <v>184.21993421178195</v>
      </c>
      <c r="AU49">
        <f t="shared" si="13"/>
        <v>-0.65924976940163316</v>
      </c>
      <c r="AV49">
        <f t="shared" si="14"/>
        <v>3.7908666759193501</v>
      </c>
      <c r="AW49">
        <f t="shared" si="15"/>
        <v>38.738446578377271</v>
      </c>
      <c r="AX49">
        <f t="shared" si="16"/>
        <v>16.921632155769849</v>
      </c>
      <c r="AY49">
        <f t="shared" si="17"/>
        <v>29.934417724609375</v>
      </c>
      <c r="AZ49">
        <f t="shared" si="18"/>
        <v>4.2444270113850653</v>
      </c>
      <c r="BA49">
        <f t="shared" si="19"/>
        <v>0.39704543241023227</v>
      </c>
      <c r="BB49">
        <f t="shared" si="20"/>
        <v>2.1349496966030275</v>
      </c>
      <c r="BC49">
        <f t="shared" si="21"/>
        <v>2.1094773147820378</v>
      </c>
      <c r="BD49">
        <f t="shared" si="22"/>
        <v>0.25180305607464787</v>
      </c>
      <c r="BE49">
        <f t="shared" si="23"/>
        <v>32.253656610164477</v>
      </c>
      <c r="BF49">
        <f t="shared" si="24"/>
        <v>0.84658276679277733</v>
      </c>
      <c r="BG49">
        <f t="shared" si="25"/>
        <v>59.496259804835695</v>
      </c>
      <c r="BH49">
        <f t="shared" si="26"/>
        <v>385.02350161529415</v>
      </c>
      <c r="BI49">
        <f t="shared" si="27"/>
        <v>1.9392302902636271E-2</v>
      </c>
    </row>
    <row r="50" spans="1:61" x14ac:dyDescent="0.2">
      <c r="A50" s="1">
        <v>41</v>
      </c>
      <c r="B50" s="1" t="s">
        <v>123</v>
      </c>
      <c r="C50" s="1" t="s">
        <v>74</v>
      </c>
      <c r="D50" s="1">
        <v>0</v>
      </c>
      <c r="E50" s="1" t="s">
        <v>86</v>
      </c>
      <c r="F50" s="1" t="s">
        <v>148</v>
      </c>
      <c r="G50" s="1">
        <v>0</v>
      </c>
      <c r="H50" s="1">
        <v>7062</v>
      </c>
      <c r="I50" s="1">
        <v>0</v>
      </c>
      <c r="J50">
        <f t="shared" si="0"/>
        <v>14.081487006780183</v>
      </c>
      <c r="K50">
        <f t="shared" si="1"/>
        <v>0.4704367712633335</v>
      </c>
      <c r="L50">
        <f t="shared" si="2"/>
        <v>322.38797466769068</v>
      </c>
      <c r="M50">
        <f t="shared" si="3"/>
        <v>7.3398658381847577</v>
      </c>
      <c r="N50">
        <f t="shared" si="4"/>
        <v>1.6612511153949496</v>
      </c>
      <c r="O50">
        <f t="shared" si="5"/>
        <v>29.665578842163086</v>
      </c>
      <c r="P50" s="1">
        <v>4</v>
      </c>
      <c r="Q50">
        <f t="shared" si="6"/>
        <v>1.8591305017471313</v>
      </c>
      <c r="R50" s="1">
        <v>1</v>
      </c>
      <c r="S50">
        <f t="shared" si="7"/>
        <v>3.7182610034942627</v>
      </c>
      <c r="T50" s="1">
        <v>31.800083160400391</v>
      </c>
      <c r="U50" s="1">
        <v>29.665578842163086</v>
      </c>
      <c r="V50" s="1">
        <v>31.776788711547852</v>
      </c>
      <c r="W50" s="1">
        <v>398.77569580078125</v>
      </c>
      <c r="X50" s="1">
        <v>385.25836181640625</v>
      </c>
      <c r="Y50" s="1">
        <v>20.013051986694336</v>
      </c>
      <c r="Z50" s="1">
        <v>25.729612350463867</v>
      </c>
      <c r="AA50" s="1">
        <v>41.483928680419922</v>
      </c>
      <c r="AB50" s="1">
        <v>53.333465576171875</v>
      </c>
      <c r="AC50" s="1">
        <v>500.37179565429688</v>
      </c>
      <c r="AD50" s="1">
        <v>12.125039100646973</v>
      </c>
      <c r="AE50" s="1">
        <v>1119.1561279296875</v>
      </c>
      <c r="AF50" s="1">
        <v>97.865524291992188</v>
      </c>
      <c r="AG50" s="1">
        <v>16.247917175292969</v>
      </c>
      <c r="AH50" s="1">
        <v>-0.31458303332328796</v>
      </c>
      <c r="AI50" s="1">
        <v>0.66666668653488159</v>
      </c>
      <c r="AJ50" s="1">
        <v>-0.21956524252891541</v>
      </c>
      <c r="AK50" s="1">
        <v>2.737391471862793</v>
      </c>
      <c r="AL50" s="1">
        <v>1</v>
      </c>
      <c r="AM50" s="1">
        <v>0</v>
      </c>
      <c r="AN50" s="1">
        <v>0.18999999761581421</v>
      </c>
      <c r="AO50" s="1">
        <v>111115</v>
      </c>
      <c r="AP50">
        <f t="shared" si="8"/>
        <v>1.2509294891357421</v>
      </c>
      <c r="AQ50">
        <f t="shared" si="9"/>
        <v>7.3398658381847578E-3</v>
      </c>
      <c r="AR50">
        <f t="shared" si="10"/>
        <v>302.81557884216306</v>
      </c>
      <c r="AS50">
        <f t="shared" si="11"/>
        <v>304.95008316040037</v>
      </c>
      <c r="AT50">
        <f t="shared" si="12"/>
        <v>2.3037574002145789</v>
      </c>
      <c r="AU50">
        <f t="shared" si="13"/>
        <v>-2.7488776164348732</v>
      </c>
      <c r="AV50">
        <f t="shared" si="14"/>
        <v>4.1792931179028132</v>
      </c>
      <c r="AW50">
        <f t="shared" si="15"/>
        <v>42.704447231421845</v>
      </c>
      <c r="AX50">
        <f t="shared" si="16"/>
        <v>16.974834880957978</v>
      </c>
      <c r="AY50">
        <f t="shared" si="17"/>
        <v>30.732831001281738</v>
      </c>
      <c r="AZ50">
        <f t="shared" si="18"/>
        <v>4.4431092562015735</v>
      </c>
      <c r="BA50">
        <f t="shared" si="19"/>
        <v>0.41760155429199747</v>
      </c>
      <c r="BB50">
        <f t="shared" si="20"/>
        <v>2.5180420025078636</v>
      </c>
      <c r="BC50">
        <f t="shared" si="21"/>
        <v>1.9250672536937099</v>
      </c>
      <c r="BD50">
        <f t="shared" si="22"/>
        <v>0.26528390150781894</v>
      </c>
      <c r="BE50">
        <f t="shared" si="23"/>
        <v>31.550668166287043</v>
      </c>
      <c r="BF50">
        <f t="shared" si="24"/>
        <v>0.83680980510767922</v>
      </c>
      <c r="BG50">
        <f t="shared" si="25"/>
        <v>63.464609261640682</v>
      </c>
      <c r="BH50">
        <f t="shared" si="26"/>
        <v>380.14575475593136</v>
      </c>
      <c r="BI50">
        <f t="shared" si="27"/>
        <v>2.3508774187994023E-2</v>
      </c>
    </row>
    <row r="51" spans="1:61" x14ac:dyDescent="0.2">
      <c r="A51" s="1">
        <v>42</v>
      </c>
      <c r="B51" s="1" t="s">
        <v>124</v>
      </c>
      <c r="C51" s="1" t="s">
        <v>74</v>
      </c>
      <c r="D51" s="1">
        <v>0</v>
      </c>
      <c r="E51" s="1" t="s">
        <v>81</v>
      </c>
      <c r="F51" s="1" t="s">
        <v>148</v>
      </c>
      <c r="G51" s="1">
        <v>0</v>
      </c>
      <c r="H51" s="1">
        <v>7223</v>
      </c>
      <c r="I51" s="1">
        <v>0</v>
      </c>
      <c r="J51">
        <f t="shared" si="0"/>
        <v>8.0507182175092904</v>
      </c>
      <c r="K51">
        <f t="shared" si="1"/>
        <v>0.71397446903435635</v>
      </c>
      <c r="L51">
        <f t="shared" si="2"/>
        <v>356.11661935106832</v>
      </c>
      <c r="M51">
        <f t="shared" si="3"/>
        <v>8.6424307582097573</v>
      </c>
      <c r="N51">
        <f t="shared" si="4"/>
        <v>1.4075696910840199</v>
      </c>
      <c r="O51">
        <f t="shared" si="5"/>
        <v>30.111885070800781</v>
      </c>
      <c r="P51" s="1">
        <v>5.5</v>
      </c>
      <c r="Q51">
        <f t="shared" si="6"/>
        <v>1.5297826379537582</v>
      </c>
      <c r="R51" s="1">
        <v>1</v>
      </c>
      <c r="S51">
        <f t="shared" si="7"/>
        <v>3.0595652759075165</v>
      </c>
      <c r="T51" s="1">
        <v>32.071178436279297</v>
      </c>
      <c r="U51" s="1">
        <v>30.111885070800781</v>
      </c>
      <c r="V51" s="1">
        <v>32.038013458251953</v>
      </c>
      <c r="W51" s="1">
        <v>398.91079711914062</v>
      </c>
      <c r="X51" s="1">
        <v>386.38995361328125</v>
      </c>
      <c r="Y51" s="1">
        <v>20.210668563842773</v>
      </c>
      <c r="Z51" s="1">
        <v>29.431486129760742</v>
      </c>
      <c r="AA51" s="1">
        <v>41.255481719970703</v>
      </c>
      <c r="AB51" s="1">
        <v>60.077682495117188</v>
      </c>
      <c r="AC51" s="1">
        <v>500.32864379882812</v>
      </c>
      <c r="AD51" s="1">
        <v>-1.6644582152366638E-2</v>
      </c>
      <c r="AE51" s="1">
        <v>1253.6287841796875</v>
      </c>
      <c r="AF51" s="1">
        <v>97.865837097167969</v>
      </c>
      <c r="AG51" s="1">
        <v>16.247917175292969</v>
      </c>
      <c r="AH51" s="1">
        <v>-0.31458303332328796</v>
      </c>
      <c r="AI51" s="1">
        <v>1</v>
      </c>
      <c r="AJ51" s="1">
        <v>-0.21956524252891541</v>
      </c>
      <c r="AK51" s="1">
        <v>2.737391471862793</v>
      </c>
      <c r="AL51" s="1">
        <v>1</v>
      </c>
      <c r="AM51" s="1">
        <v>0</v>
      </c>
      <c r="AN51" s="1">
        <v>0.18999999761581421</v>
      </c>
      <c r="AO51" s="1">
        <v>111115</v>
      </c>
      <c r="AP51">
        <f t="shared" si="8"/>
        <v>0.9096884432705965</v>
      </c>
      <c r="AQ51">
        <f t="shared" si="9"/>
        <v>8.6424307582097567E-3</v>
      </c>
      <c r="AR51">
        <f t="shared" si="10"/>
        <v>303.26188507080076</v>
      </c>
      <c r="AS51">
        <f t="shared" si="11"/>
        <v>305.22117843627927</v>
      </c>
      <c r="AT51">
        <f t="shared" si="12"/>
        <v>-3.162470569265885E-3</v>
      </c>
      <c r="AU51">
        <f t="shared" si="13"/>
        <v>-3.9421960820284498</v>
      </c>
      <c r="AV51">
        <f t="shared" si="14"/>
        <v>4.2879067181867434</v>
      </c>
      <c r="AW51">
        <f t="shared" si="15"/>
        <v>43.814132136114189</v>
      </c>
      <c r="AX51">
        <f t="shared" si="16"/>
        <v>14.382646006353447</v>
      </c>
      <c r="AY51">
        <f t="shared" si="17"/>
        <v>31.091531753540039</v>
      </c>
      <c r="AZ51">
        <f t="shared" si="18"/>
        <v>4.5349764040865876</v>
      </c>
      <c r="BA51">
        <f t="shared" si="19"/>
        <v>0.57888657361303941</v>
      </c>
      <c r="BB51">
        <f t="shared" si="20"/>
        <v>2.8803370271027235</v>
      </c>
      <c r="BC51">
        <f t="shared" si="21"/>
        <v>1.6546393769838641</v>
      </c>
      <c r="BD51">
        <f t="shared" si="22"/>
        <v>0.37191968820372268</v>
      </c>
      <c r="BE51">
        <f t="shared" si="23"/>
        <v>34.851651057005824</v>
      </c>
      <c r="BF51">
        <f t="shared" si="24"/>
        <v>0.92165082456436742</v>
      </c>
      <c r="BG51">
        <f t="shared" si="25"/>
        <v>72.372663786475215</v>
      </c>
      <c r="BH51">
        <f t="shared" si="26"/>
        <v>382.83766150197346</v>
      </c>
      <c r="BI51">
        <f t="shared" si="27"/>
        <v>1.5219294792198688E-2</v>
      </c>
    </row>
    <row r="52" spans="1:61" x14ac:dyDescent="0.2">
      <c r="A52" s="1">
        <v>43</v>
      </c>
      <c r="B52" s="1" t="s">
        <v>125</v>
      </c>
      <c r="C52" s="1" t="s">
        <v>74</v>
      </c>
      <c r="D52" s="1">
        <v>0</v>
      </c>
      <c r="E52" s="1" t="s">
        <v>75</v>
      </c>
      <c r="F52" s="1" t="s">
        <v>148</v>
      </c>
      <c r="G52" s="1">
        <v>0</v>
      </c>
      <c r="H52" s="1">
        <v>7366</v>
      </c>
      <c r="I52" s="1">
        <v>0</v>
      </c>
      <c r="J52">
        <f t="shared" si="0"/>
        <v>-3.0176736743308208</v>
      </c>
      <c r="K52">
        <f t="shared" si="1"/>
        <v>0.20866294120918513</v>
      </c>
      <c r="L52">
        <f t="shared" si="2"/>
        <v>411.15960311715583</v>
      </c>
      <c r="M52">
        <f t="shared" si="3"/>
        <v>4.0885923712010115</v>
      </c>
      <c r="N52">
        <f t="shared" si="4"/>
        <v>1.977215785886413</v>
      </c>
      <c r="O52">
        <f t="shared" si="5"/>
        <v>30.52056884765625</v>
      </c>
      <c r="P52" s="1">
        <v>5.5</v>
      </c>
      <c r="Q52">
        <f t="shared" si="6"/>
        <v>1.5297826379537582</v>
      </c>
      <c r="R52" s="1">
        <v>1</v>
      </c>
      <c r="S52">
        <f t="shared" si="7"/>
        <v>3.0595652759075165</v>
      </c>
      <c r="T52" s="1">
        <v>32.263584136962891</v>
      </c>
      <c r="U52" s="1">
        <v>30.52056884765625</v>
      </c>
      <c r="V52" s="1">
        <v>32.275463104248047</v>
      </c>
      <c r="W52" s="1">
        <v>398.61026000976562</v>
      </c>
      <c r="X52" s="1">
        <v>400.129150390625</v>
      </c>
      <c r="Y52" s="1">
        <v>20.265163421630859</v>
      </c>
      <c r="Z52" s="1">
        <v>24.648902893066406</v>
      </c>
      <c r="AA52" s="1">
        <v>40.919425964355469</v>
      </c>
      <c r="AB52" s="1">
        <v>49.771076202392578</v>
      </c>
      <c r="AC52" s="1">
        <v>500.32562255859375</v>
      </c>
      <c r="AD52" s="1">
        <v>-8.3224428817629814E-3</v>
      </c>
      <c r="AE52" s="1">
        <v>334.92428588867188</v>
      </c>
      <c r="AF52" s="1">
        <v>97.866340637207031</v>
      </c>
      <c r="AG52" s="1">
        <v>16.247917175292969</v>
      </c>
      <c r="AH52" s="1">
        <v>-0.31458303332328796</v>
      </c>
      <c r="AI52" s="1">
        <v>1</v>
      </c>
      <c r="AJ52" s="1">
        <v>-0.21956524252891541</v>
      </c>
      <c r="AK52" s="1">
        <v>2.737391471862793</v>
      </c>
      <c r="AL52" s="1">
        <v>1</v>
      </c>
      <c r="AM52" s="1">
        <v>0</v>
      </c>
      <c r="AN52" s="1">
        <v>0.18999999761581421</v>
      </c>
      <c r="AO52" s="1">
        <v>111115</v>
      </c>
      <c r="AP52">
        <f t="shared" si="8"/>
        <v>0.90968295010653388</v>
      </c>
      <c r="AQ52">
        <f t="shared" si="9"/>
        <v>4.0885923712010112E-3</v>
      </c>
      <c r="AR52">
        <f t="shared" si="10"/>
        <v>303.67056884765623</v>
      </c>
      <c r="AS52">
        <f t="shared" si="11"/>
        <v>305.41358413696287</v>
      </c>
      <c r="AT52">
        <f t="shared" si="12"/>
        <v>-1.5812641276927164E-3</v>
      </c>
      <c r="AU52">
        <f t="shared" si="13"/>
        <v>-1.7541018322033404</v>
      </c>
      <c r="AV52">
        <f t="shared" si="14"/>
        <v>4.389513712752688</v>
      </c>
      <c r="AW52">
        <f t="shared" si="15"/>
        <v>44.852128772493138</v>
      </c>
      <c r="AX52">
        <f t="shared" si="16"/>
        <v>20.203225879426732</v>
      </c>
      <c r="AY52">
        <f t="shared" si="17"/>
        <v>31.39207649230957</v>
      </c>
      <c r="AZ52">
        <f t="shared" si="18"/>
        <v>4.6132185652606079</v>
      </c>
      <c r="BA52">
        <f t="shared" si="19"/>
        <v>0.19534066989225735</v>
      </c>
      <c r="BB52">
        <f t="shared" si="20"/>
        <v>2.412297926866275</v>
      </c>
      <c r="BC52">
        <f t="shared" si="21"/>
        <v>2.2009206383943329</v>
      </c>
      <c r="BD52">
        <f t="shared" si="22"/>
        <v>0.12321880196677493</v>
      </c>
      <c r="BE52">
        <f t="shared" si="23"/>
        <v>40.238685774922423</v>
      </c>
      <c r="BF52">
        <f t="shared" si="24"/>
        <v>1.0275672310196904</v>
      </c>
      <c r="BG52">
        <f t="shared" si="25"/>
        <v>56.313683391760058</v>
      </c>
      <c r="BH52">
        <f t="shared" si="26"/>
        <v>401.46066617570273</v>
      </c>
      <c r="BI52">
        <f t="shared" si="27"/>
        <v>-4.2329506772038538E-3</v>
      </c>
    </row>
    <row r="53" spans="1:61" x14ac:dyDescent="0.2">
      <c r="A53" s="1">
        <v>44</v>
      </c>
      <c r="B53" s="1" t="s">
        <v>126</v>
      </c>
      <c r="C53" s="1" t="s">
        <v>74</v>
      </c>
      <c r="D53" s="1">
        <v>0</v>
      </c>
      <c r="E53" s="1" t="s">
        <v>86</v>
      </c>
      <c r="F53" s="1" t="s">
        <v>148</v>
      </c>
      <c r="G53" s="1">
        <v>0</v>
      </c>
      <c r="H53" s="1">
        <v>7530.5</v>
      </c>
      <c r="I53" s="1">
        <v>0</v>
      </c>
      <c r="J53">
        <f t="shared" si="0"/>
        <v>7.975328174289265</v>
      </c>
      <c r="K53">
        <f t="shared" si="1"/>
        <v>0.37389273524374272</v>
      </c>
      <c r="L53">
        <f t="shared" si="2"/>
        <v>341.420816513712</v>
      </c>
      <c r="M53">
        <f t="shared" si="3"/>
        <v>6.3743915011877101</v>
      </c>
      <c r="N53">
        <f t="shared" si="4"/>
        <v>1.7924903501713541</v>
      </c>
      <c r="O53">
        <f t="shared" si="5"/>
        <v>30.500101089477539</v>
      </c>
      <c r="P53" s="1">
        <v>5</v>
      </c>
      <c r="Q53">
        <f t="shared" si="6"/>
        <v>1.6395652592182159</v>
      </c>
      <c r="R53" s="1">
        <v>1</v>
      </c>
      <c r="S53">
        <f t="shared" si="7"/>
        <v>3.2791305184364319</v>
      </c>
      <c r="T53" s="1">
        <v>32.416187286376953</v>
      </c>
      <c r="U53" s="1">
        <v>30.500101089477539</v>
      </c>
      <c r="V53" s="1">
        <v>32.434696197509766</v>
      </c>
      <c r="W53" s="1">
        <v>400.28179931640625</v>
      </c>
      <c r="X53" s="1">
        <v>389.82891845703125</v>
      </c>
      <c r="Y53" s="1">
        <v>20.282749176025391</v>
      </c>
      <c r="Z53" s="1">
        <v>26.483949661254883</v>
      </c>
      <c r="AA53" s="1">
        <v>40.603553771972656</v>
      </c>
      <c r="AB53" s="1">
        <v>53.017589569091797</v>
      </c>
      <c r="AC53" s="1">
        <v>500.35250854492188</v>
      </c>
      <c r="AD53" s="1">
        <v>-6.401832215487957E-4</v>
      </c>
      <c r="AE53" s="1">
        <v>966.30462646484375</v>
      </c>
      <c r="AF53" s="1">
        <v>97.866264343261719</v>
      </c>
      <c r="AG53" s="1">
        <v>16.247917175292969</v>
      </c>
      <c r="AH53" s="1">
        <v>-0.31458303332328796</v>
      </c>
      <c r="AI53" s="1">
        <v>0.66666668653488159</v>
      </c>
      <c r="AJ53" s="1">
        <v>-0.21956524252891541</v>
      </c>
      <c r="AK53" s="1">
        <v>2.737391471862793</v>
      </c>
      <c r="AL53" s="1">
        <v>1</v>
      </c>
      <c r="AM53" s="1">
        <v>0</v>
      </c>
      <c r="AN53" s="1">
        <v>0.18999999761581421</v>
      </c>
      <c r="AO53" s="1">
        <v>111115</v>
      </c>
      <c r="AP53">
        <f t="shared" si="8"/>
        <v>1.0007050170898435</v>
      </c>
      <c r="AQ53">
        <f t="shared" si="9"/>
        <v>6.3743915011877103E-3</v>
      </c>
      <c r="AR53">
        <f t="shared" si="10"/>
        <v>303.65010108947752</v>
      </c>
      <c r="AS53">
        <f t="shared" si="11"/>
        <v>305.56618728637693</v>
      </c>
      <c r="AT53">
        <f t="shared" si="12"/>
        <v>-1.2163481056795544E-4</v>
      </c>
      <c r="AU53">
        <f t="shared" si="13"/>
        <v>-2.6757151906962529</v>
      </c>
      <c r="AV53">
        <f t="shared" si="14"/>
        <v>4.3843755685733612</v>
      </c>
      <c r="AW53">
        <f t="shared" si="15"/>
        <v>44.799662048970752</v>
      </c>
      <c r="AX53">
        <f t="shared" si="16"/>
        <v>18.31571238771587</v>
      </c>
      <c r="AY53">
        <f t="shared" si="17"/>
        <v>31.458144187927246</v>
      </c>
      <c r="AZ53">
        <f t="shared" si="18"/>
        <v>4.6305750168296305</v>
      </c>
      <c r="BA53">
        <f t="shared" si="19"/>
        <v>0.33562421961707306</v>
      </c>
      <c r="BB53">
        <f t="shared" si="20"/>
        <v>2.5918852184020071</v>
      </c>
      <c r="BC53">
        <f t="shared" si="21"/>
        <v>2.0386897984276233</v>
      </c>
      <c r="BD53">
        <f t="shared" si="22"/>
        <v>0.21289750699744636</v>
      </c>
      <c r="BE53">
        <f t="shared" si="23"/>
        <v>33.413579881223193</v>
      </c>
      <c r="BF53">
        <f t="shared" si="24"/>
        <v>0.87582218852587501</v>
      </c>
      <c r="BG53">
        <f t="shared" si="25"/>
        <v>61.944540635870581</v>
      </c>
      <c r="BH53">
        <f t="shared" si="26"/>
        <v>386.54551971009016</v>
      </c>
      <c r="BI53">
        <f t="shared" si="27"/>
        <v>1.2780591547075408E-2</v>
      </c>
    </row>
    <row r="54" spans="1:61" x14ac:dyDescent="0.2">
      <c r="A54" s="1">
        <v>45</v>
      </c>
      <c r="B54" s="1" t="s">
        <v>127</v>
      </c>
      <c r="C54" s="1" t="s">
        <v>74</v>
      </c>
      <c r="D54" s="1">
        <v>0</v>
      </c>
      <c r="E54" s="1" t="s">
        <v>81</v>
      </c>
      <c r="F54" s="1" t="s">
        <v>148</v>
      </c>
      <c r="G54" s="1">
        <v>0</v>
      </c>
      <c r="H54" s="1">
        <v>7656</v>
      </c>
      <c r="I54" s="1">
        <v>0</v>
      </c>
      <c r="J54">
        <f t="shared" si="0"/>
        <v>8.2411453658306488</v>
      </c>
      <c r="K54">
        <f t="shared" si="1"/>
        <v>0.51778930511970134</v>
      </c>
      <c r="L54">
        <f t="shared" si="2"/>
        <v>348.60753447280285</v>
      </c>
      <c r="M54">
        <f t="shared" si="3"/>
        <v>6.889037184060645</v>
      </c>
      <c r="N54">
        <f t="shared" si="4"/>
        <v>1.4841877270956996</v>
      </c>
      <c r="O54">
        <f t="shared" si="5"/>
        <v>29.985630035400391</v>
      </c>
      <c r="P54" s="1">
        <v>6</v>
      </c>
      <c r="Q54">
        <f t="shared" si="6"/>
        <v>1.4200000166893005</v>
      </c>
      <c r="R54" s="1">
        <v>1</v>
      </c>
      <c r="S54">
        <f t="shared" si="7"/>
        <v>2.8400000333786011</v>
      </c>
      <c r="T54" s="1">
        <v>32.497463226318359</v>
      </c>
      <c r="U54" s="1">
        <v>29.985630035400391</v>
      </c>
      <c r="V54" s="1">
        <v>32.523654937744141</v>
      </c>
      <c r="W54" s="1">
        <v>400.18157958984375</v>
      </c>
      <c r="X54" s="1">
        <v>387.10183715820312</v>
      </c>
      <c r="Y54" s="1">
        <v>20.30535888671875</v>
      </c>
      <c r="Z54" s="1">
        <v>28.332008361816406</v>
      </c>
      <c r="AA54" s="1">
        <v>40.462856292724609</v>
      </c>
      <c r="AB54" s="1">
        <v>56.457706451416016</v>
      </c>
      <c r="AC54" s="1">
        <v>500.3724365234375</v>
      </c>
      <c r="AD54" s="1">
        <v>1433.4578857421875</v>
      </c>
      <c r="AE54" s="1">
        <v>971.17376708984375</v>
      </c>
      <c r="AF54" s="1">
        <v>97.866226196289062</v>
      </c>
      <c r="AG54" s="1">
        <v>16.247917175292969</v>
      </c>
      <c r="AH54" s="1">
        <v>-0.31458303332328796</v>
      </c>
      <c r="AI54" s="1">
        <v>1</v>
      </c>
      <c r="AJ54" s="1">
        <v>-0.21956524252891541</v>
      </c>
      <c r="AK54" s="1">
        <v>2.737391471862793</v>
      </c>
      <c r="AL54" s="1">
        <v>1</v>
      </c>
      <c r="AM54" s="1">
        <v>0</v>
      </c>
      <c r="AN54" s="1">
        <v>0.18999999761581421</v>
      </c>
      <c r="AO54" s="1">
        <v>111115</v>
      </c>
      <c r="AP54">
        <f t="shared" si="8"/>
        <v>0.83395406087239576</v>
      </c>
      <c r="AQ54">
        <f t="shared" si="9"/>
        <v>6.889037184060645E-3</v>
      </c>
      <c r="AR54">
        <f t="shared" si="10"/>
        <v>303.13563003540037</v>
      </c>
      <c r="AS54">
        <f t="shared" si="11"/>
        <v>305.64746322631834</v>
      </c>
      <c r="AT54">
        <f t="shared" si="12"/>
        <v>272.3569948733857</v>
      </c>
      <c r="AU54">
        <f t="shared" si="13"/>
        <v>-1.0847547474924401E-2</v>
      </c>
      <c r="AV54">
        <f t="shared" si="14"/>
        <v>4.256934466028377</v>
      </c>
      <c r="AW54">
        <f t="shared" si="15"/>
        <v>43.497482548170368</v>
      </c>
      <c r="AX54">
        <f t="shared" si="16"/>
        <v>15.165474186353961</v>
      </c>
      <c r="AY54">
        <f t="shared" si="17"/>
        <v>31.241546630859375</v>
      </c>
      <c r="AZ54">
        <f t="shared" si="18"/>
        <v>4.5738847484923175</v>
      </c>
      <c r="BA54">
        <f t="shared" si="19"/>
        <v>0.43794338940890587</v>
      </c>
      <c r="BB54">
        <f t="shared" si="20"/>
        <v>2.7727467389326774</v>
      </c>
      <c r="BC54">
        <f t="shared" si="21"/>
        <v>1.8011380095596401</v>
      </c>
      <c r="BD54">
        <f t="shared" si="22"/>
        <v>0.2799196042803328</v>
      </c>
      <c r="BE54">
        <f t="shared" si="23"/>
        <v>34.116903822445956</v>
      </c>
      <c r="BF54">
        <f t="shared" si="24"/>
        <v>0.90055768536777003</v>
      </c>
      <c r="BG54">
        <f t="shared" si="25"/>
        <v>69.412686773109385</v>
      </c>
      <c r="BH54">
        <f t="shared" si="26"/>
        <v>383.18439134372687</v>
      </c>
      <c r="BI54">
        <f t="shared" si="27"/>
        <v>1.4928584119099185E-2</v>
      </c>
    </row>
    <row r="55" spans="1:61" x14ac:dyDescent="0.2">
      <c r="A55" s="1">
        <v>46</v>
      </c>
      <c r="B55" s="1" t="s">
        <v>128</v>
      </c>
      <c r="C55" s="1" t="s">
        <v>74</v>
      </c>
      <c r="D55" s="1">
        <v>0</v>
      </c>
      <c r="E55" s="1" t="s">
        <v>75</v>
      </c>
      <c r="F55" s="1" t="s">
        <v>148</v>
      </c>
      <c r="G55" s="1">
        <v>0</v>
      </c>
      <c r="H55" s="1">
        <v>7777</v>
      </c>
      <c r="I55" s="1">
        <v>0</v>
      </c>
      <c r="J55">
        <f t="shared" si="0"/>
        <v>4.3509583245676966</v>
      </c>
      <c r="K55">
        <f t="shared" si="1"/>
        <v>0.40429894042401049</v>
      </c>
      <c r="L55">
        <f t="shared" si="2"/>
        <v>361.22852633222448</v>
      </c>
      <c r="M55">
        <f t="shared" si="3"/>
        <v>6.606206744260815</v>
      </c>
      <c r="N55">
        <f t="shared" si="4"/>
        <v>1.7591768187056398</v>
      </c>
      <c r="O55">
        <f t="shared" si="5"/>
        <v>30.957368850708008</v>
      </c>
      <c r="P55" s="1">
        <v>6</v>
      </c>
      <c r="Q55">
        <f t="shared" si="6"/>
        <v>1.4200000166893005</v>
      </c>
      <c r="R55" s="1">
        <v>1</v>
      </c>
      <c r="S55">
        <f t="shared" si="7"/>
        <v>2.8400000333786011</v>
      </c>
      <c r="T55" s="1">
        <v>32.640098571777344</v>
      </c>
      <c r="U55" s="1">
        <v>30.957368850708008</v>
      </c>
      <c r="V55" s="1">
        <v>32.670024871826172</v>
      </c>
      <c r="W55" s="1">
        <v>399.90625</v>
      </c>
      <c r="X55" s="1">
        <v>391.58645629882812</v>
      </c>
      <c r="Y55" s="1">
        <v>20.31013298034668</v>
      </c>
      <c r="Z55" s="1">
        <v>28.010313034057617</v>
      </c>
      <c r="AA55" s="1">
        <v>40.148048400878906</v>
      </c>
      <c r="AB55" s="1">
        <v>55.369373321533203</v>
      </c>
      <c r="AC55" s="1">
        <v>500.33880615234375</v>
      </c>
      <c r="AD55" s="1">
        <v>441.47024536132812</v>
      </c>
      <c r="AE55" s="1">
        <v>984.3992919921875</v>
      </c>
      <c r="AF55" s="1">
        <v>97.865638732910156</v>
      </c>
      <c r="AG55" s="1">
        <v>16.247917175292969</v>
      </c>
      <c r="AH55" s="1">
        <v>-0.31458303332328796</v>
      </c>
      <c r="AI55" s="1">
        <v>1</v>
      </c>
      <c r="AJ55" s="1">
        <v>-0.21956524252891541</v>
      </c>
      <c r="AK55" s="1">
        <v>2.737391471862793</v>
      </c>
      <c r="AL55" s="1">
        <v>1</v>
      </c>
      <c r="AM55" s="1">
        <v>0</v>
      </c>
      <c r="AN55" s="1">
        <v>0.18999999761581421</v>
      </c>
      <c r="AO55" s="1">
        <v>111115</v>
      </c>
      <c r="AP55">
        <f t="shared" si="8"/>
        <v>0.83389801025390609</v>
      </c>
      <c r="AQ55">
        <f t="shared" si="9"/>
        <v>6.6062067442608152E-3</v>
      </c>
      <c r="AR55">
        <f t="shared" si="10"/>
        <v>304.10736885070799</v>
      </c>
      <c r="AS55">
        <f t="shared" si="11"/>
        <v>305.79009857177732</v>
      </c>
      <c r="AT55">
        <f t="shared" si="12"/>
        <v>83.879345566105258</v>
      </c>
      <c r="AU55">
        <f t="shared" si="13"/>
        <v>-2.1959453291265443</v>
      </c>
      <c r="AV55">
        <f t="shared" si="14"/>
        <v>4.5004239948924472</v>
      </c>
      <c r="AW55">
        <f t="shared" si="15"/>
        <v>45.985741810511975</v>
      </c>
      <c r="AX55">
        <f t="shared" si="16"/>
        <v>17.975428776454358</v>
      </c>
      <c r="AY55">
        <f t="shared" si="17"/>
        <v>31.798733711242676</v>
      </c>
      <c r="AZ55">
        <f t="shared" si="18"/>
        <v>4.7209554791370527</v>
      </c>
      <c r="BA55">
        <f t="shared" si="19"/>
        <v>0.35391590404299827</v>
      </c>
      <c r="BB55">
        <f t="shared" si="20"/>
        <v>2.7412471761868074</v>
      </c>
      <c r="BC55">
        <f t="shared" si="21"/>
        <v>1.9797083029502454</v>
      </c>
      <c r="BD55">
        <f t="shared" si="22"/>
        <v>0.22523222234877549</v>
      </c>
      <c r="BE55">
        <f t="shared" si="23"/>
        <v>35.351860458051007</v>
      </c>
      <c r="BF55">
        <f t="shared" si="24"/>
        <v>0.92247451494227151</v>
      </c>
      <c r="BG55">
        <f t="shared" si="25"/>
        <v>64.467451193310211</v>
      </c>
      <c r="BH55">
        <f t="shared" si="26"/>
        <v>389.51821909138744</v>
      </c>
      <c r="BI55">
        <f t="shared" si="27"/>
        <v>7.2010801981867226E-3</v>
      </c>
    </row>
    <row r="56" spans="1:61" x14ac:dyDescent="0.2">
      <c r="A56" s="1">
        <v>47</v>
      </c>
      <c r="B56" s="1" t="s">
        <v>129</v>
      </c>
      <c r="C56" s="1" t="s">
        <v>74</v>
      </c>
      <c r="D56" s="1">
        <v>0</v>
      </c>
      <c r="E56" s="1" t="s">
        <v>77</v>
      </c>
      <c r="F56" s="1" t="s">
        <v>148</v>
      </c>
      <c r="G56" s="1">
        <v>0</v>
      </c>
      <c r="H56" s="1">
        <v>7880.5</v>
      </c>
      <c r="I56" s="1">
        <v>0</v>
      </c>
      <c r="J56">
        <f t="shared" si="0"/>
        <v>6.8839994029567156E-2</v>
      </c>
      <c r="K56">
        <f t="shared" si="1"/>
        <v>0.32334657481770052</v>
      </c>
      <c r="L56">
        <f t="shared" si="2"/>
        <v>383.33907433820457</v>
      </c>
      <c r="M56">
        <f t="shared" si="3"/>
        <v>6.1498238989055256</v>
      </c>
      <c r="N56">
        <f t="shared" si="4"/>
        <v>1.9951553602779533</v>
      </c>
      <c r="O56">
        <f t="shared" si="5"/>
        <v>31.652301788330078</v>
      </c>
      <c r="P56" s="1">
        <v>6</v>
      </c>
      <c r="Q56">
        <f t="shared" si="6"/>
        <v>1.4200000166893005</v>
      </c>
      <c r="R56" s="1">
        <v>1</v>
      </c>
      <c r="S56">
        <f t="shared" si="7"/>
        <v>2.8400000333786011</v>
      </c>
      <c r="T56" s="1">
        <v>32.863834381103516</v>
      </c>
      <c r="U56" s="1">
        <v>31.652301788330078</v>
      </c>
      <c r="V56" s="1">
        <v>32.906288146972656</v>
      </c>
      <c r="W56" s="1">
        <v>399.74755859375</v>
      </c>
      <c r="X56" s="1">
        <v>396.7392578125</v>
      </c>
      <c r="Y56" s="1">
        <v>20.282138824462891</v>
      </c>
      <c r="Z56" s="1">
        <v>27.454174041748047</v>
      </c>
      <c r="AA56" s="1">
        <v>39.589992523193359</v>
      </c>
      <c r="AB56" s="1">
        <v>53.58953857421875</v>
      </c>
      <c r="AC56" s="1">
        <v>500.35885620117188</v>
      </c>
      <c r="AD56" s="1">
        <v>9.6029136329889297E-3</v>
      </c>
      <c r="AE56" s="1">
        <v>257.61917114257812</v>
      </c>
      <c r="AF56" s="1">
        <v>97.863288879394531</v>
      </c>
      <c r="AG56" s="1">
        <v>16.247917175292969</v>
      </c>
      <c r="AH56" s="1">
        <v>-0.31458303332328796</v>
      </c>
      <c r="AI56" s="1">
        <v>1</v>
      </c>
      <c r="AJ56" s="1">
        <v>-0.21956524252891541</v>
      </c>
      <c r="AK56" s="1">
        <v>2.737391471862793</v>
      </c>
      <c r="AL56" s="1">
        <v>1</v>
      </c>
      <c r="AM56" s="1">
        <v>0</v>
      </c>
      <c r="AN56" s="1">
        <v>0.18999999761581421</v>
      </c>
      <c r="AO56" s="1">
        <v>111115</v>
      </c>
      <c r="AP56">
        <f t="shared" si="8"/>
        <v>0.833931427001953</v>
      </c>
      <c r="AQ56">
        <f t="shared" si="9"/>
        <v>6.149823898905526E-3</v>
      </c>
      <c r="AR56">
        <f t="shared" si="10"/>
        <v>304.80230178833006</v>
      </c>
      <c r="AS56">
        <f t="shared" si="11"/>
        <v>306.01383438110349</v>
      </c>
      <c r="AT56">
        <f t="shared" si="12"/>
        <v>1.8245535673727664E-3</v>
      </c>
      <c r="AU56">
        <f t="shared" si="13"/>
        <v>-3.0089387708948605</v>
      </c>
      <c r="AV56">
        <f t="shared" si="14"/>
        <v>4.6819111254707169</v>
      </c>
      <c r="AW56">
        <f t="shared" si="15"/>
        <v>47.841342541028276</v>
      </c>
      <c r="AX56">
        <f t="shared" si="16"/>
        <v>20.387168499280229</v>
      </c>
      <c r="AY56">
        <f t="shared" si="17"/>
        <v>32.258068084716797</v>
      </c>
      <c r="AZ56">
        <f t="shared" si="18"/>
        <v>4.8452769634400452</v>
      </c>
      <c r="BA56">
        <f t="shared" si="19"/>
        <v>0.29029518323909836</v>
      </c>
      <c r="BB56">
        <f t="shared" si="20"/>
        <v>2.6867557651927636</v>
      </c>
      <c r="BC56">
        <f t="shared" si="21"/>
        <v>2.1585211982472816</v>
      </c>
      <c r="BD56">
        <f t="shared" si="22"/>
        <v>0.1841401786626424</v>
      </c>
      <c r="BE56">
        <f t="shared" si="23"/>
        <v>37.51482257071941</v>
      </c>
      <c r="BF56">
        <f t="shared" si="24"/>
        <v>0.96622420592260017</v>
      </c>
      <c r="BG56">
        <f t="shared" si="25"/>
        <v>60.24506419359755</v>
      </c>
      <c r="BH56">
        <f t="shared" si="26"/>
        <v>396.70653457628606</v>
      </c>
      <c r="BI56">
        <f t="shared" si="27"/>
        <v>1.0454251437596703E-4</v>
      </c>
    </row>
    <row r="57" spans="1:61" x14ac:dyDescent="0.2">
      <c r="A57" s="1">
        <v>48</v>
      </c>
      <c r="B57" s="1" t="s">
        <v>130</v>
      </c>
      <c r="C57" s="1" t="s">
        <v>74</v>
      </c>
      <c r="D57" s="1">
        <v>0</v>
      </c>
      <c r="E57" s="1" t="s">
        <v>75</v>
      </c>
      <c r="F57" s="1" t="s">
        <v>87</v>
      </c>
      <c r="G57" s="1">
        <v>0</v>
      </c>
      <c r="H57" s="1">
        <v>8074</v>
      </c>
      <c r="I57" s="1">
        <v>0</v>
      </c>
      <c r="J57">
        <f t="shared" si="0"/>
        <v>15.267140200843224</v>
      </c>
      <c r="K57">
        <f t="shared" si="1"/>
        <v>0.51324241180973085</v>
      </c>
      <c r="L57">
        <f t="shared" si="2"/>
        <v>326.75727928955399</v>
      </c>
      <c r="M57">
        <f t="shared" si="3"/>
        <v>12.058250150741422</v>
      </c>
      <c r="N57">
        <f t="shared" si="4"/>
        <v>2.4520209227239436</v>
      </c>
      <c r="O57">
        <f t="shared" si="5"/>
        <v>31.992494583129883</v>
      </c>
      <c r="P57" s="1">
        <v>1.5</v>
      </c>
      <c r="Q57">
        <f t="shared" si="6"/>
        <v>2.4080436080694199</v>
      </c>
      <c r="R57" s="1">
        <v>1</v>
      </c>
      <c r="S57">
        <f t="shared" si="7"/>
        <v>4.8160872161388397</v>
      </c>
      <c r="T57" s="1">
        <v>33.159950256347656</v>
      </c>
      <c r="U57" s="1">
        <v>31.992494583129883</v>
      </c>
      <c r="V57" s="1">
        <v>33.167755126953125</v>
      </c>
      <c r="W57" s="1">
        <v>399.465576171875</v>
      </c>
      <c r="X57" s="1">
        <v>393.4666748046875</v>
      </c>
      <c r="Y57" s="1">
        <v>20.188255310058594</v>
      </c>
      <c r="Z57" s="1">
        <v>23.717229843139648</v>
      </c>
      <c r="AA57" s="1">
        <v>38.756359100341797</v>
      </c>
      <c r="AB57" s="1">
        <v>45.531101226806641</v>
      </c>
      <c r="AC57" s="1">
        <v>500.38311767578125</v>
      </c>
      <c r="AD57" s="1">
        <v>-3.200896829366684E-2</v>
      </c>
      <c r="AE57" s="1">
        <v>1212.7421875</v>
      </c>
      <c r="AF57" s="1">
        <v>97.862785339355469</v>
      </c>
      <c r="AG57" s="1">
        <v>16.247917175292969</v>
      </c>
      <c r="AH57" s="1">
        <v>-0.31458303332328796</v>
      </c>
      <c r="AI57" s="1">
        <v>0.66666668653488159</v>
      </c>
      <c r="AJ57" s="1">
        <v>-0.21956524252891541</v>
      </c>
      <c r="AK57" s="1">
        <v>2.737391471862793</v>
      </c>
      <c r="AL57" s="1">
        <v>1</v>
      </c>
      <c r="AM57" s="1">
        <v>0</v>
      </c>
      <c r="AN57" s="1">
        <v>0.18999999761581421</v>
      </c>
      <c r="AO57" s="1">
        <v>111115</v>
      </c>
      <c r="AP57">
        <f t="shared" si="8"/>
        <v>3.3358874511718741</v>
      </c>
      <c r="AQ57">
        <f t="shared" si="9"/>
        <v>1.2058250150741422E-2</v>
      </c>
      <c r="AR57">
        <f t="shared" si="10"/>
        <v>305.14249458312986</v>
      </c>
      <c r="AS57">
        <f t="shared" si="11"/>
        <v>306.30995025634763</v>
      </c>
      <c r="AT57">
        <f t="shared" si="12"/>
        <v>-6.0817038994813721E-3</v>
      </c>
      <c r="AU57">
        <f t="shared" si="13"/>
        <v>-3.8039309277252524</v>
      </c>
      <c r="AV57">
        <f t="shared" si="14"/>
        <v>4.7730550957072744</v>
      </c>
      <c r="AW57">
        <f t="shared" si="15"/>
        <v>48.772933236632426</v>
      </c>
      <c r="AX57">
        <f t="shared" si="16"/>
        <v>25.055703393492777</v>
      </c>
      <c r="AY57">
        <f t="shared" si="17"/>
        <v>32.57622241973877</v>
      </c>
      <c r="AZ57">
        <f t="shared" si="18"/>
        <v>4.933048825511352</v>
      </c>
      <c r="BA57">
        <f t="shared" si="19"/>
        <v>0.46381447402580606</v>
      </c>
      <c r="BB57">
        <f t="shared" si="20"/>
        <v>2.3210341729833308</v>
      </c>
      <c r="BC57">
        <f t="shared" si="21"/>
        <v>2.6120146525280212</v>
      </c>
      <c r="BD57">
        <f t="shared" si="22"/>
        <v>0.2939535031149686</v>
      </c>
      <c r="BE57">
        <f t="shared" si="23"/>
        <v>31.977377481185446</v>
      </c>
      <c r="BF57">
        <f t="shared" si="24"/>
        <v>0.83045731751425378</v>
      </c>
      <c r="BG57">
        <f t="shared" si="25"/>
        <v>51.829308928542716</v>
      </c>
      <c r="BH57">
        <f t="shared" si="26"/>
        <v>389.18713451686392</v>
      </c>
      <c r="BI57">
        <f t="shared" si="27"/>
        <v>2.0331744185407803E-2</v>
      </c>
    </row>
    <row r="58" spans="1:61" x14ac:dyDescent="0.2">
      <c r="A58" s="1">
        <v>49</v>
      </c>
      <c r="B58" s="1" t="s">
        <v>131</v>
      </c>
      <c r="C58" s="1" t="s">
        <v>74</v>
      </c>
      <c r="D58" s="1">
        <v>0</v>
      </c>
      <c r="E58" s="1" t="s">
        <v>77</v>
      </c>
      <c r="F58" s="1" t="s">
        <v>87</v>
      </c>
      <c r="G58" s="1">
        <v>0</v>
      </c>
      <c r="H58" s="1">
        <v>8230</v>
      </c>
      <c r="I58" s="1">
        <v>0</v>
      </c>
      <c r="J58">
        <f t="shared" ref="J58:J70" si="28">(W58-X58*(1000-Y58)/(1000-Z58))*AP58</f>
        <v>-0.75715509000373449</v>
      </c>
      <c r="K58">
        <f t="shared" ref="K58:K70" si="29">IF(BA58&lt;&gt;0,1/(1/BA58-1/S58),0)</f>
        <v>0.52570765736269387</v>
      </c>
      <c r="L58">
        <f t="shared" ref="L58:L70" si="30">((BD58-AQ58/2)*X58-J58)/(BD58+AQ58/2)</f>
        <v>386.21248311495282</v>
      </c>
      <c r="M58">
        <f t="shared" ref="M58:M70" si="31">AQ58*1000</f>
        <v>10.465426212560139</v>
      </c>
      <c r="N58">
        <f t="shared" ref="N58:N70" si="32">(AV58-BB58)</f>
        <v>2.1131714402508126</v>
      </c>
      <c r="O58">
        <f t="shared" ref="O58:O70" si="33">(U58+AU58*I58)</f>
        <v>31.663410186767578</v>
      </c>
      <c r="P58" s="1">
        <v>3</v>
      </c>
      <c r="Q58">
        <f t="shared" ref="Q58:Q70" si="34">(P58*AJ58+AK58)</f>
        <v>2.0786957442760468</v>
      </c>
      <c r="R58" s="1">
        <v>1</v>
      </c>
      <c r="S58">
        <f t="shared" ref="S58:S70" si="35">Q58*(R58+1)*(R58+1)/(R58*R58+1)</f>
        <v>4.1573914885520935</v>
      </c>
      <c r="T58" s="1">
        <v>33.150966644287109</v>
      </c>
      <c r="U58" s="1">
        <v>31.663410186767578</v>
      </c>
      <c r="V58" s="1">
        <v>33.19921875</v>
      </c>
      <c r="W58" s="1">
        <v>399.53125</v>
      </c>
      <c r="X58" s="1">
        <v>397.4910888671875</v>
      </c>
      <c r="Y58" s="1">
        <v>20.168790817260742</v>
      </c>
      <c r="Z58" s="1">
        <v>26.278562545776367</v>
      </c>
      <c r="AA58" s="1">
        <v>38.738498687744141</v>
      </c>
      <c r="AB58" s="1">
        <v>50.473625183105469</v>
      </c>
      <c r="AC58" s="1">
        <v>500.36614990234375</v>
      </c>
      <c r="AD58" s="1">
        <v>144.28057861328125</v>
      </c>
      <c r="AE58" s="1">
        <v>1538.0562744140625</v>
      </c>
      <c r="AF58" s="1">
        <v>97.862724304199219</v>
      </c>
      <c r="AG58" s="1">
        <v>16.247917175292969</v>
      </c>
      <c r="AH58" s="1">
        <v>-0.31458303332328796</v>
      </c>
      <c r="AI58" s="1">
        <v>1</v>
      </c>
      <c r="AJ58" s="1">
        <v>-0.21956524252891541</v>
      </c>
      <c r="AK58" s="1">
        <v>2.737391471862793</v>
      </c>
      <c r="AL58" s="1">
        <v>1</v>
      </c>
      <c r="AM58" s="1">
        <v>0</v>
      </c>
      <c r="AN58" s="1">
        <v>0.18999999761581421</v>
      </c>
      <c r="AO58" s="1">
        <v>111115</v>
      </c>
      <c r="AP58">
        <f t="shared" ref="AP58:AP70" si="36">AC58*0.000001/(P58*0.0001)</f>
        <v>1.6678871663411456</v>
      </c>
      <c r="AQ58">
        <f t="shared" ref="AQ58:AQ70" si="37">(Z58-Y58)/(1000-Z58)*AP58</f>
        <v>1.046542621256014E-2</v>
      </c>
      <c r="AR58">
        <f t="shared" ref="AR58:AR70" si="38">(U58+273.15)</f>
        <v>304.81341018676756</v>
      </c>
      <c r="AS58">
        <f t="shared" ref="AS58:AS70" si="39">(T58+273.15)</f>
        <v>306.30096664428709</v>
      </c>
      <c r="AT58">
        <f t="shared" ref="AT58:AT70" si="40">(AD58*AL58+AE58*AM58)*AN58</f>
        <v>27.413309592531732</v>
      </c>
      <c r="AU58">
        <f t="shared" ref="AU58:AU70" si="41">((AT58+0.00000010773*(AS58^4-AR58^4))-AQ58*44100)/(Q58*51.4+0.00000043092*AR58^3)</f>
        <v>-3.4928905222611877</v>
      </c>
      <c r="AV58">
        <f t="shared" ref="AV58:AV70" si="42">0.61365*EXP(17.502*O58/(240.97+O58))</f>
        <v>4.6848631617787806</v>
      </c>
      <c r="AW58">
        <f t="shared" ref="AW58:AW70" si="43">AV58*1000/AF58</f>
        <v>47.871783614118705</v>
      </c>
      <c r="AX58">
        <f t="shared" ref="AX58:AX70" si="44">(AW58-Z58)</f>
        <v>21.593221068342338</v>
      </c>
      <c r="AY58">
        <f t="shared" ref="AY58:AY70" si="45">IF(I58,U58,(T58+U58)/2)</f>
        <v>32.407188415527344</v>
      </c>
      <c r="AZ58">
        <f t="shared" ref="AZ58:AZ70" si="46">0.61365*EXP(17.502*AY58/(240.97+AY58))</f>
        <v>4.8862452829674368</v>
      </c>
      <c r="BA58">
        <f t="shared" ref="BA58:BA70" si="47">IF(AX58&lt;&gt;0,(1000-(AW58+Z58)/2)/AX58*AQ58,0)</f>
        <v>0.46669363002764241</v>
      </c>
      <c r="BB58">
        <f t="shared" ref="BB58:BB70" si="48">Z58*AF58/1000</f>
        <v>2.571691721527968</v>
      </c>
      <c r="BC58">
        <f t="shared" ref="BC58:BC70" si="49">(AZ58-BB58)</f>
        <v>2.3145535614394688</v>
      </c>
      <c r="BD58">
        <f t="shared" ref="BD58:BD70" si="50">1/(1.6/K58+1.37/S58)</f>
        <v>0.29646757196768109</v>
      </c>
      <c r="BE58">
        <f t="shared" ref="BE58:BE70" si="51">L58*AF58*0.001</f>
        <v>37.795805757918828</v>
      </c>
      <c r="BF58">
        <f t="shared" ref="BF58:BF70" si="52">L58/X58</f>
        <v>0.97162551295331512</v>
      </c>
      <c r="BG58">
        <f t="shared" ref="BG58:BG70" si="53">(1-AQ58*AF58/AV58/K58)*100</f>
        <v>58.415354046987453</v>
      </c>
      <c r="BH58">
        <f t="shared" ref="BH58:BH70" si="54">(X58-J58/(S58/1.35))</f>
        <v>397.73695442358741</v>
      </c>
      <c r="BI58">
        <f t="shared" ref="BI58:BI70" si="55">J58*BG58/100/BH58</f>
        <v>-1.1120284941877107E-3</v>
      </c>
    </row>
    <row r="59" spans="1:61" x14ac:dyDescent="0.2">
      <c r="A59" s="1">
        <v>50</v>
      </c>
      <c r="B59" s="1" t="s">
        <v>132</v>
      </c>
      <c r="C59" s="1" t="s">
        <v>74</v>
      </c>
      <c r="D59" s="1">
        <v>0</v>
      </c>
      <c r="E59" s="1" t="s">
        <v>79</v>
      </c>
      <c r="F59" s="1" t="s">
        <v>87</v>
      </c>
      <c r="G59" s="1">
        <v>0</v>
      </c>
      <c r="H59" s="1">
        <v>8346.5</v>
      </c>
      <c r="I59" s="1">
        <v>0</v>
      </c>
      <c r="J59">
        <f t="shared" si="28"/>
        <v>-0.15702996493376997</v>
      </c>
      <c r="K59">
        <f t="shared" si="29"/>
        <v>0.30825522938934613</v>
      </c>
      <c r="L59">
        <f t="shared" si="30"/>
        <v>383.59004961364928</v>
      </c>
      <c r="M59">
        <f t="shared" si="31"/>
        <v>6.9212590395364852</v>
      </c>
      <c r="N59">
        <f t="shared" si="32"/>
        <v>2.2827906535540894</v>
      </c>
      <c r="O59">
        <f t="shared" si="33"/>
        <v>31.786928176879883</v>
      </c>
      <c r="P59" s="1">
        <v>3.5</v>
      </c>
      <c r="Q59">
        <f t="shared" si="34"/>
        <v>1.9689131230115891</v>
      </c>
      <c r="R59" s="1">
        <v>1</v>
      </c>
      <c r="S59">
        <f t="shared" si="35"/>
        <v>3.9378262460231781</v>
      </c>
      <c r="T59" s="1">
        <v>33.168594360351562</v>
      </c>
      <c r="U59" s="1">
        <v>31.786928176879883</v>
      </c>
      <c r="V59" s="1">
        <v>33.208423614501953</v>
      </c>
      <c r="W59" s="1">
        <v>399.51034545898438</v>
      </c>
      <c r="X59" s="1">
        <v>397.69476318359375</v>
      </c>
      <c r="Y59" s="1">
        <v>20.160249710083008</v>
      </c>
      <c r="Z59" s="1">
        <v>24.881254196166992</v>
      </c>
      <c r="AA59" s="1">
        <v>38.684738159179688</v>
      </c>
      <c r="AB59" s="1">
        <v>47.743698120117188</v>
      </c>
      <c r="AC59" s="1">
        <v>500.35269165039062</v>
      </c>
      <c r="AD59" s="1">
        <v>-2.3046279326081276E-2</v>
      </c>
      <c r="AE59" s="1">
        <v>98.005516052246094</v>
      </c>
      <c r="AF59" s="1">
        <v>97.865104675292969</v>
      </c>
      <c r="AG59" s="1">
        <v>16.247917175292969</v>
      </c>
      <c r="AH59" s="1">
        <v>-0.31458303332328796</v>
      </c>
      <c r="AI59" s="1">
        <v>1</v>
      </c>
      <c r="AJ59" s="1">
        <v>-0.21956524252891541</v>
      </c>
      <c r="AK59" s="1">
        <v>2.737391471862793</v>
      </c>
      <c r="AL59" s="1">
        <v>1</v>
      </c>
      <c r="AM59" s="1">
        <v>0</v>
      </c>
      <c r="AN59" s="1">
        <v>0.18999999761581421</v>
      </c>
      <c r="AO59" s="1">
        <v>111115</v>
      </c>
      <c r="AP59">
        <f t="shared" si="36"/>
        <v>1.429579119001116</v>
      </c>
      <c r="AQ59">
        <f t="shared" si="37"/>
        <v>6.9212590395364851E-3</v>
      </c>
      <c r="AR59">
        <f t="shared" si="38"/>
        <v>304.93692817687986</v>
      </c>
      <c r="AS59">
        <f t="shared" si="39"/>
        <v>306.31859436035154</v>
      </c>
      <c r="AT59">
        <f t="shared" si="40"/>
        <v>-4.3787930170088307E-3</v>
      </c>
      <c r="AU59">
        <f t="shared" si="41"/>
        <v>-2.5412832063415181</v>
      </c>
      <c r="AV59">
        <f t="shared" si="42"/>
        <v>4.7177971999145445</v>
      </c>
      <c r="AW59">
        <f t="shared" si="43"/>
        <v>48.207144063941314</v>
      </c>
      <c r="AX59">
        <f t="shared" si="44"/>
        <v>23.325889867774322</v>
      </c>
      <c r="AY59">
        <f t="shared" si="45"/>
        <v>32.477761268615723</v>
      </c>
      <c r="AZ59">
        <f t="shared" si="46"/>
        <v>4.9057388726453741</v>
      </c>
      <c r="BA59">
        <f t="shared" si="47"/>
        <v>0.28587664645444222</v>
      </c>
      <c r="BB59">
        <f t="shared" si="48"/>
        <v>2.4350065463604551</v>
      </c>
      <c r="BC59">
        <f t="shared" si="49"/>
        <v>2.470732326284919</v>
      </c>
      <c r="BD59">
        <f t="shared" si="50"/>
        <v>0.18055718104093421</v>
      </c>
      <c r="BE59">
        <f t="shared" si="51"/>
        <v>37.540080357840615</v>
      </c>
      <c r="BF59">
        <f t="shared" si="52"/>
        <v>0.96453382122250098</v>
      </c>
      <c r="BG59">
        <f t="shared" si="53"/>
        <v>53.423886385085481</v>
      </c>
      <c r="BH59">
        <f t="shared" si="54"/>
        <v>397.74859756820496</v>
      </c>
      <c r="BI59">
        <f t="shared" si="55"/>
        <v>-2.1091591666107969E-4</v>
      </c>
    </row>
    <row r="60" spans="1:61" x14ac:dyDescent="0.2">
      <c r="A60" s="1">
        <v>51</v>
      </c>
      <c r="B60" s="1" t="s">
        <v>133</v>
      </c>
      <c r="C60" s="1" t="s">
        <v>74</v>
      </c>
      <c r="D60" s="1">
        <v>0</v>
      </c>
      <c r="E60" s="1" t="s">
        <v>77</v>
      </c>
      <c r="F60" s="1" t="s">
        <v>87</v>
      </c>
      <c r="G60" s="1">
        <v>0</v>
      </c>
      <c r="H60" s="1">
        <v>8432.5</v>
      </c>
      <c r="I60" s="1">
        <v>0</v>
      </c>
      <c r="J60">
        <f t="shared" si="28"/>
        <v>7.6521060117911706</v>
      </c>
      <c r="K60">
        <f t="shared" si="29"/>
        <v>0.65422035742590356</v>
      </c>
      <c r="L60">
        <f t="shared" si="30"/>
        <v>360.10047621840312</v>
      </c>
      <c r="M60">
        <f t="shared" si="31"/>
        <v>14.093364031833659</v>
      </c>
      <c r="N60">
        <f t="shared" si="32"/>
        <v>2.3082326293332445</v>
      </c>
      <c r="O60">
        <f t="shared" si="33"/>
        <v>31.665210723876953</v>
      </c>
      <c r="P60" s="1">
        <v>1.5</v>
      </c>
      <c r="Q60">
        <f t="shared" si="34"/>
        <v>2.4080436080694199</v>
      </c>
      <c r="R60" s="1">
        <v>1</v>
      </c>
      <c r="S60">
        <f t="shared" si="35"/>
        <v>4.8160872161388397</v>
      </c>
      <c r="T60" s="1">
        <v>33.259857177734375</v>
      </c>
      <c r="U60" s="1">
        <v>31.665210723876953</v>
      </c>
      <c r="V60" s="1">
        <v>33.257976531982422</v>
      </c>
      <c r="W60" s="1">
        <v>399.49374389648438</v>
      </c>
      <c r="X60" s="1">
        <v>395.5286865234375</v>
      </c>
      <c r="Y60" s="1">
        <v>20.167116165161133</v>
      </c>
      <c r="Z60" s="1">
        <v>24.28944206237793</v>
      </c>
      <c r="AA60" s="1">
        <v>38.500625610351562</v>
      </c>
      <c r="AB60" s="1">
        <v>46.370475769042969</v>
      </c>
      <c r="AC60" s="1">
        <v>500.36233520507812</v>
      </c>
      <c r="AD60" s="1">
        <v>6.4017302356660366E-3</v>
      </c>
      <c r="AE60" s="1">
        <v>423.8416748046875</v>
      </c>
      <c r="AF60" s="1">
        <v>97.865943908691406</v>
      </c>
      <c r="AG60" s="1">
        <v>16.247917175292969</v>
      </c>
      <c r="AH60" s="1">
        <v>-0.31458303332328796</v>
      </c>
      <c r="AI60" s="1">
        <v>0.66666668653488159</v>
      </c>
      <c r="AJ60" s="1">
        <v>-0.21956524252891541</v>
      </c>
      <c r="AK60" s="1">
        <v>2.737391471862793</v>
      </c>
      <c r="AL60" s="1">
        <v>1</v>
      </c>
      <c r="AM60" s="1">
        <v>0</v>
      </c>
      <c r="AN60" s="1">
        <v>0.18999999761581421</v>
      </c>
      <c r="AO60" s="1">
        <v>111115</v>
      </c>
      <c r="AP60">
        <f t="shared" si="36"/>
        <v>3.3357489013671868</v>
      </c>
      <c r="AQ60">
        <f t="shared" si="37"/>
        <v>1.4093364031833658E-2</v>
      </c>
      <c r="AR60">
        <f t="shared" si="38"/>
        <v>304.81521072387693</v>
      </c>
      <c r="AS60">
        <f t="shared" si="39"/>
        <v>306.40985717773435</v>
      </c>
      <c r="AT60">
        <f t="shared" si="40"/>
        <v>1.2163287295136327E-3</v>
      </c>
      <c r="AU60">
        <f t="shared" si="41"/>
        <v>-4.4264774889156984</v>
      </c>
      <c r="AV60">
        <f t="shared" si="42"/>
        <v>4.6853418037833325</v>
      </c>
      <c r="AW60">
        <f t="shared" si="43"/>
        <v>47.875099515258754</v>
      </c>
      <c r="AX60">
        <f t="shared" si="44"/>
        <v>23.585657452880824</v>
      </c>
      <c r="AY60">
        <f t="shared" si="45"/>
        <v>32.462533950805664</v>
      </c>
      <c r="AZ60">
        <f t="shared" si="46"/>
        <v>4.9015270755578966</v>
      </c>
      <c r="BA60">
        <f t="shared" si="47"/>
        <v>0.57597900256337131</v>
      </c>
      <c r="BB60">
        <f t="shared" si="48"/>
        <v>2.3771091744500881</v>
      </c>
      <c r="BC60">
        <f t="shared" si="49"/>
        <v>2.5244179011078085</v>
      </c>
      <c r="BD60">
        <f t="shared" si="50"/>
        <v>0.36628393960228889</v>
      </c>
      <c r="BE60">
        <f t="shared" si="51"/>
        <v>35.241573007083304</v>
      </c>
      <c r="BF60">
        <f t="shared" si="52"/>
        <v>0.91042821541861785</v>
      </c>
      <c r="BG60">
        <f t="shared" si="53"/>
        <v>55.003272868353392</v>
      </c>
      <c r="BH60">
        <f t="shared" si="54"/>
        <v>393.38372056823204</v>
      </c>
      <c r="BI60">
        <f t="shared" si="55"/>
        <v>1.0699244858840416E-2</v>
      </c>
    </row>
    <row r="61" spans="1:61" x14ac:dyDescent="0.2">
      <c r="A61" s="1">
        <v>52</v>
      </c>
      <c r="B61" s="1" t="s">
        <v>134</v>
      </c>
      <c r="C61" s="1" t="s">
        <v>74</v>
      </c>
      <c r="D61" s="1">
        <v>0</v>
      </c>
      <c r="E61" s="1" t="s">
        <v>79</v>
      </c>
      <c r="F61" s="1" t="s">
        <v>87</v>
      </c>
      <c r="G61" s="1">
        <v>0</v>
      </c>
      <c r="H61" s="1">
        <v>8549</v>
      </c>
      <c r="I61" s="1">
        <v>0</v>
      </c>
      <c r="J61">
        <f t="shared" si="28"/>
        <v>-2.9602441920083069</v>
      </c>
      <c r="K61">
        <f t="shared" si="29"/>
        <v>0.5664335299679506</v>
      </c>
      <c r="L61">
        <f t="shared" si="30"/>
        <v>393.24933399679713</v>
      </c>
      <c r="M61">
        <f t="shared" si="31"/>
        <v>11.733394756920452</v>
      </c>
      <c r="N61">
        <f t="shared" si="32"/>
        <v>2.2044598932114483</v>
      </c>
      <c r="O61">
        <f t="shared" si="33"/>
        <v>31.876255035400391</v>
      </c>
      <c r="P61" s="1">
        <v>2.5</v>
      </c>
      <c r="Q61">
        <f t="shared" si="34"/>
        <v>2.1884783655405045</v>
      </c>
      <c r="R61" s="1">
        <v>1</v>
      </c>
      <c r="S61">
        <f t="shared" si="35"/>
        <v>4.3769567310810089</v>
      </c>
      <c r="T61" s="1">
        <v>33.216983795166016</v>
      </c>
      <c r="U61" s="1">
        <v>31.876255035400391</v>
      </c>
      <c r="V61" s="1">
        <v>33.257030487060547</v>
      </c>
      <c r="W61" s="1">
        <v>399.3934326171875</v>
      </c>
      <c r="X61" s="1">
        <v>398.53610229492188</v>
      </c>
      <c r="Y61" s="1">
        <v>20.215614318847656</v>
      </c>
      <c r="Z61" s="1">
        <v>25.925960540771484</v>
      </c>
      <c r="AA61" s="1">
        <v>38.686309814453125</v>
      </c>
      <c r="AB61" s="1">
        <v>49.614112854003906</v>
      </c>
      <c r="AC61" s="1">
        <v>500.37225341796875</v>
      </c>
      <c r="AD61" s="1">
        <v>-3.2009338028728962E-3</v>
      </c>
      <c r="AE61" s="1">
        <v>200.11643981933594</v>
      </c>
      <c r="AF61" s="1">
        <v>97.86639404296875</v>
      </c>
      <c r="AG61" s="1">
        <v>16.247917175292969</v>
      </c>
      <c r="AH61" s="1">
        <v>-0.31458303332328796</v>
      </c>
      <c r="AI61" s="1">
        <v>1</v>
      </c>
      <c r="AJ61" s="1">
        <v>-0.21956524252891541</v>
      </c>
      <c r="AK61" s="1">
        <v>2.737391471862793</v>
      </c>
      <c r="AL61" s="1">
        <v>1</v>
      </c>
      <c r="AM61" s="1">
        <v>0</v>
      </c>
      <c r="AN61" s="1">
        <v>0.18999999761581421</v>
      </c>
      <c r="AO61" s="1">
        <v>111115</v>
      </c>
      <c r="AP61">
        <f t="shared" si="36"/>
        <v>2.0014890136718746</v>
      </c>
      <c r="AQ61">
        <f t="shared" si="37"/>
        <v>1.1733394756920453E-2</v>
      </c>
      <c r="AR61">
        <f t="shared" si="38"/>
        <v>305.02625503540037</v>
      </c>
      <c r="AS61">
        <f t="shared" si="39"/>
        <v>306.36698379516599</v>
      </c>
      <c r="AT61">
        <f t="shared" si="40"/>
        <v>-6.0817741491422939E-4</v>
      </c>
      <c r="AU61">
        <f t="shared" si="41"/>
        <v>-4.0165923952639622</v>
      </c>
      <c r="AV61">
        <f t="shared" si="42"/>
        <v>4.7417401634370497</v>
      </c>
      <c r="AW61">
        <f t="shared" si="43"/>
        <v>48.451158437033698</v>
      </c>
      <c r="AX61">
        <f t="shared" si="44"/>
        <v>22.525197896262213</v>
      </c>
      <c r="AY61">
        <f t="shared" si="45"/>
        <v>32.546619415283203</v>
      </c>
      <c r="AZ61">
        <f t="shared" si="46"/>
        <v>4.9248240297580521</v>
      </c>
      <c r="BA61">
        <f t="shared" si="47"/>
        <v>0.50152929887779363</v>
      </c>
      <c r="BB61">
        <f t="shared" si="48"/>
        <v>2.5372802702256014</v>
      </c>
      <c r="BC61">
        <f t="shared" si="49"/>
        <v>2.3875437595324507</v>
      </c>
      <c r="BD61">
        <f t="shared" si="50"/>
        <v>0.31870535199830669</v>
      </c>
      <c r="BE61">
        <f t="shared" si="51"/>
        <v>38.485894278065579</v>
      </c>
      <c r="BF61">
        <f t="shared" si="52"/>
        <v>0.98673453103073594</v>
      </c>
      <c r="BG61">
        <f t="shared" si="53"/>
        <v>57.246609300738172</v>
      </c>
      <c r="BH61">
        <f t="shared" si="54"/>
        <v>399.44914071516331</v>
      </c>
      <c r="BI61">
        <f t="shared" si="55"/>
        <v>-4.2424410374566103E-3</v>
      </c>
    </row>
    <row r="62" spans="1:61" x14ac:dyDescent="0.2">
      <c r="A62" s="1">
        <v>53</v>
      </c>
      <c r="B62" s="1" t="s">
        <v>135</v>
      </c>
      <c r="C62" s="1" t="s">
        <v>74</v>
      </c>
      <c r="D62" s="1">
        <v>0</v>
      </c>
      <c r="E62" s="1" t="s">
        <v>109</v>
      </c>
      <c r="F62" s="1" t="s">
        <v>87</v>
      </c>
      <c r="G62" s="1">
        <v>0</v>
      </c>
      <c r="H62" s="1">
        <v>8688.5</v>
      </c>
      <c r="I62" s="1">
        <v>0</v>
      </c>
      <c r="J62">
        <f t="shared" si="28"/>
        <v>0.32229950266578739</v>
      </c>
      <c r="K62">
        <f t="shared" si="29"/>
        <v>0.56641476982664885</v>
      </c>
      <c r="L62">
        <f t="shared" si="30"/>
        <v>382.21035055645751</v>
      </c>
      <c r="M62">
        <f t="shared" si="31"/>
        <v>11.005099391160465</v>
      </c>
      <c r="N62">
        <f t="shared" si="32"/>
        <v>2.0798555716468714</v>
      </c>
      <c r="O62">
        <f t="shared" si="33"/>
        <v>31.699516296386719</v>
      </c>
      <c r="P62" s="1">
        <v>3</v>
      </c>
      <c r="Q62">
        <f t="shared" si="34"/>
        <v>2.0786957442760468</v>
      </c>
      <c r="R62" s="1">
        <v>1</v>
      </c>
      <c r="S62">
        <f t="shared" si="35"/>
        <v>4.1573914885520935</v>
      </c>
      <c r="T62" s="1">
        <v>33.112812042236328</v>
      </c>
      <c r="U62" s="1">
        <v>31.699516296386719</v>
      </c>
      <c r="V62" s="1">
        <v>33.158382415771484</v>
      </c>
      <c r="W62" s="1">
        <v>399.55831909179688</v>
      </c>
      <c r="X62" s="1">
        <v>396.7471923828125</v>
      </c>
      <c r="Y62" s="1">
        <v>20.294244766235352</v>
      </c>
      <c r="Z62" s="1">
        <v>26.716329574584961</v>
      </c>
      <c r="AA62" s="1">
        <v>39.064243316650391</v>
      </c>
      <c r="AB62" s="1">
        <v>51.426071166992188</v>
      </c>
      <c r="AC62" s="1">
        <v>500.35543823242188</v>
      </c>
      <c r="AD62" s="1">
        <v>1.2803560122847557E-2</v>
      </c>
      <c r="AE62" s="1">
        <v>78.653884887695312</v>
      </c>
      <c r="AF62" s="1">
        <v>97.865760803222656</v>
      </c>
      <c r="AG62" s="1">
        <v>16.247917175292969</v>
      </c>
      <c r="AH62" s="1">
        <v>-0.31458303332328796</v>
      </c>
      <c r="AI62" s="1">
        <v>1</v>
      </c>
      <c r="AJ62" s="1">
        <v>-0.21956524252891541</v>
      </c>
      <c r="AK62" s="1">
        <v>2.737391471862793</v>
      </c>
      <c r="AL62" s="1">
        <v>1</v>
      </c>
      <c r="AM62" s="1">
        <v>0</v>
      </c>
      <c r="AN62" s="1">
        <v>0.18999999761581421</v>
      </c>
      <c r="AO62" s="1">
        <v>111115</v>
      </c>
      <c r="AP62">
        <f t="shared" si="36"/>
        <v>1.6678514607747394</v>
      </c>
      <c r="AQ62">
        <f t="shared" si="37"/>
        <v>1.1005099391160466E-2</v>
      </c>
      <c r="AR62">
        <f t="shared" si="38"/>
        <v>304.8495162963867</v>
      </c>
      <c r="AS62">
        <f t="shared" si="39"/>
        <v>306.26281204223631</v>
      </c>
      <c r="AT62">
        <f t="shared" si="40"/>
        <v>2.4326763928149697E-3</v>
      </c>
      <c r="AU62">
        <f t="shared" si="41"/>
        <v>-3.9305807621185487</v>
      </c>
      <c r="AV62">
        <f t="shared" si="42"/>
        <v>4.6944694913332663</v>
      </c>
      <c r="AW62">
        <f t="shared" si="43"/>
        <v>47.968456514351033</v>
      </c>
      <c r="AX62">
        <f t="shared" si="44"/>
        <v>21.252126939766072</v>
      </c>
      <c r="AY62">
        <f t="shared" si="45"/>
        <v>32.406164169311523</v>
      </c>
      <c r="AZ62">
        <f t="shared" si="46"/>
        <v>4.8859628633761849</v>
      </c>
      <c r="BA62">
        <f t="shared" si="47"/>
        <v>0.49849799383510218</v>
      </c>
      <c r="BB62">
        <f t="shared" si="48"/>
        <v>2.6146139196863949</v>
      </c>
      <c r="BC62">
        <f t="shared" si="49"/>
        <v>2.27134894368979</v>
      </c>
      <c r="BD62">
        <f t="shared" si="50"/>
        <v>0.31702567507345242</v>
      </c>
      <c r="BE62">
        <f t="shared" si="51"/>
        <v>37.405306744074153</v>
      </c>
      <c r="BF62">
        <f t="shared" si="52"/>
        <v>0.96335993775016127</v>
      </c>
      <c r="BG62">
        <f t="shared" si="53"/>
        <v>59.495464572101156</v>
      </c>
      <c r="BH62">
        <f t="shared" si="54"/>
        <v>396.64253437074007</v>
      </c>
      <c r="BI62">
        <f t="shared" si="55"/>
        <v>4.8344181424917604E-4</v>
      </c>
    </row>
    <row r="63" spans="1:61" x14ac:dyDescent="0.2">
      <c r="A63" s="1">
        <v>54</v>
      </c>
      <c r="B63" s="1" t="s">
        <v>136</v>
      </c>
      <c r="C63" s="1" t="s">
        <v>74</v>
      </c>
      <c r="D63" s="1">
        <v>0</v>
      </c>
      <c r="E63" s="1" t="s">
        <v>81</v>
      </c>
      <c r="F63" s="1" t="s">
        <v>96</v>
      </c>
      <c r="G63" s="1">
        <v>0</v>
      </c>
      <c r="H63" s="1">
        <v>8857.5</v>
      </c>
      <c r="I63" s="1">
        <v>0</v>
      </c>
      <c r="J63">
        <f t="shared" si="28"/>
        <v>1.3867613888899259</v>
      </c>
      <c r="K63">
        <f t="shared" si="29"/>
        <v>0.27514818205361091</v>
      </c>
      <c r="L63">
        <f t="shared" si="30"/>
        <v>373.50299482361129</v>
      </c>
      <c r="M63">
        <f t="shared" si="31"/>
        <v>7.2452428208394153</v>
      </c>
      <c r="N63">
        <f t="shared" si="32"/>
        <v>2.6222662754000625</v>
      </c>
      <c r="O63">
        <f t="shared" si="33"/>
        <v>31.904048919677734</v>
      </c>
      <c r="P63" s="1">
        <v>1</v>
      </c>
      <c r="Q63">
        <f t="shared" si="34"/>
        <v>2.5178262293338776</v>
      </c>
      <c r="R63" s="1">
        <v>1</v>
      </c>
      <c r="S63">
        <f t="shared" si="35"/>
        <v>5.0356524586677551</v>
      </c>
      <c r="T63" s="1">
        <v>33.11883544921875</v>
      </c>
      <c r="U63" s="1">
        <v>31.904048919677734</v>
      </c>
      <c r="V63" s="1">
        <v>33.112476348876953</v>
      </c>
      <c r="W63" s="1">
        <v>399.83343505859375</v>
      </c>
      <c r="X63" s="1">
        <v>398.97857666015625</v>
      </c>
      <c r="Y63" s="1">
        <v>20.317419052124023</v>
      </c>
      <c r="Z63" s="1">
        <v>21.733924865722656</v>
      </c>
      <c r="AA63" s="1">
        <v>39.094486236572266</v>
      </c>
      <c r="AB63" s="1">
        <v>41.820110321044922</v>
      </c>
      <c r="AC63" s="1">
        <v>500.370361328125</v>
      </c>
      <c r="AD63" s="1">
        <v>1.6644654795527458E-2</v>
      </c>
      <c r="AE63" s="1">
        <v>87.414764404296875</v>
      </c>
      <c r="AF63" s="1">
        <v>97.8629150390625</v>
      </c>
      <c r="AG63" s="1">
        <v>16.247917175292969</v>
      </c>
      <c r="AH63" s="1">
        <v>-0.31458303332328796</v>
      </c>
      <c r="AI63" s="1">
        <v>1</v>
      </c>
      <c r="AJ63" s="1">
        <v>-0.21956524252891541</v>
      </c>
      <c r="AK63" s="1">
        <v>2.737391471862793</v>
      </c>
      <c r="AL63" s="1">
        <v>1</v>
      </c>
      <c r="AM63" s="1">
        <v>0</v>
      </c>
      <c r="AN63" s="1">
        <v>0.18999999761581421</v>
      </c>
      <c r="AO63" s="1">
        <v>111115</v>
      </c>
      <c r="AP63">
        <f t="shared" si="36"/>
        <v>5.0037036132812496</v>
      </c>
      <c r="AQ63">
        <f t="shared" si="37"/>
        <v>7.2452428208394154E-3</v>
      </c>
      <c r="AR63">
        <f t="shared" si="38"/>
        <v>305.05404891967771</v>
      </c>
      <c r="AS63">
        <f t="shared" si="39"/>
        <v>306.26883544921873</v>
      </c>
      <c r="AT63">
        <f t="shared" si="40"/>
        <v>3.1624843714662676E-3</v>
      </c>
      <c r="AU63">
        <f t="shared" si="41"/>
        <v>-2.1501214140177471</v>
      </c>
      <c r="AV63">
        <f t="shared" si="42"/>
        <v>4.7492115179996466</v>
      </c>
      <c r="AW63">
        <f t="shared" si="43"/>
        <v>48.52922596985767</v>
      </c>
      <c r="AX63">
        <f t="shared" si="44"/>
        <v>26.795301104135014</v>
      </c>
      <c r="AY63">
        <f t="shared" si="45"/>
        <v>32.511442184448242</v>
      </c>
      <c r="AZ63">
        <f t="shared" si="46"/>
        <v>4.9150660293409105</v>
      </c>
      <c r="BA63">
        <f t="shared" si="47"/>
        <v>0.2608929826573248</v>
      </c>
      <c r="BB63">
        <f t="shared" si="48"/>
        <v>2.1269452425995841</v>
      </c>
      <c r="BC63">
        <f t="shared" si="49"/>
        <v>2.7881207867413265</v>
      </c>
      <c r="BD63">
        <f t="shared" si="50"/>
        <v>0.16428161271268854</v>
      </c>
      <c r="BE63">
        <f t="shared" si="51"/>
        <v>36.552091849258474</v>
      </c>
      <c r="BF63">
        <f t="shared" si="52"/>
        <v>0.93614799558963624</v>
      </c>
      <c r="BG63">
        <f t="shared" si="53"/>
        <v>45.73960724031663</v>
      </c>
      <c r="BH63">
        <f t="shared" si="54"/>
        <v>398.60680202114617</v>
      </c>
      <c r="BI63">
        <f t="shared" si="55"/>
        <v>1.5912904883267956E-3</v>
      </c>
    </row>
    <row r="64" spans="1:61" x14ac:dyDescent="0.2">
      <c r="A64" s="1">
        <v>55</v>
      </c>
      <c r="B64" s="1" t="s">
        <v>137</v>
      </c>
      <c r="C64" s="1" t="s">
        <v>74</v>
      </c>
      <c r="D64" s="1">
        <v>0</v>
      </c>
      <c r="E64" s="1" t="s">
        <v>75</v>
      </c>
      <c r="F64" s="1" t="s">
        <v>96</v>
      </c>
      <c r="G64" s="1">
        <v>0</v>
      </c>
      <c r="H64" s="1">
        <v>8968</v>
      </c>
      <c r="I64" s="1">
        <v>0</v>
      </c>
      <c r="J64">
        <f t="shared" si="28"/>
        <v>4.5430702988729825</v>
      </c>
      <c r="K64">
        <f t="shared" si="29"/>
        <v>0.26971801279062402</v>
      </c>
      <c r="L64">
        <f t="shared" si="30"/>
        <v>351.4531019388661</v>
      </c>
      <c r="M64">
        <f t="shared" si="31"/>
        <v>7.2290803590846799</v>
      </c>
      <c r="N64">
        <f t="shared" si="32"/>
        <v>2.6748818308163127</v>
      </c>
      <c r="O64">
        <f t="shared" si="33"/>
        <v>32.572219848632812</v>
      </c>
      <c r="P64" s="1">
        <v>2</v>
      </c>
      <c r="Q64">
        <f t="shared" si="34"/>
        <v>2.2982609868049622</v>
      </c>
      <c r="R64" s="1">
        <v>1</v>
      </c>
      <c r="S64">
        <f t="shared" si="35"/>
        <v>4.5965219736099243</v>
      </c>
      <c r="T64" s="1">
        <v>33.322677612304688</v>
      </c>
      <c r="U64" s="1">
        <v>32.572219848632812</v>
      </c>
      <c r="V64" s="1">
        <v>33.291610717773438</v>
      </c>
      <c r="W64" s="1">
        <v>399.56454467773438</v>
      </c>
      <c r="X64" s="1">
        <v>396.60284423828125</v>
      </c>
      <c r="Y64" s="1">
        <v>20.240676879882812</v>
      </c>
      <c r="Z64" s="1">
        <v>23.063371658325195</v>
      </c>
      <c r="AA64" s="1">
        <v>38.504096984863281</v>
      </c>
      <c r="AB64" s="1">
        <v>43.873744964599609</v>
      </c>
      <c r="AC64" s="1">
        <v>500.39794921875</v>
      </c>
      <c r="AD64" s="1">
        <v>1.0243069380521774E-2</v>
      </c>
      <c r="AE64" s="1">
        <v>1108.4173583984375</v>
      </c>
      <c r="AF64" s="1">
        <v>97.863151550292969</v>
      </c>
      <c r="AG64" s="1">
        <v>16.247917175292969</v>
      </c>
      <c r="AH64" s="1">
        <v>-0.31458303332328796</v>
      </c>
      <c r="AI64" s="1">
        <v>1</v>
      </c>
      <c r="AJ64" s="1">
        <v>-0.21956524252891541</v>
      </c>
      <c r="AK64" s="1">
        <v>2.737391471862793</v>
      </c>
      <c r="AL64" s="1">
        <v>1</v>
      </c>
      <c r="AM64" s="1">
        <v>0</v>
      </c>
      <c r="AN64" s="1">
        <v>0.18999999761581421</v>
      </c>
      <c r="AO64" s="1">
        <v>111115</v>
      </c>
      <c r="AP64">
        <f t="shared" si="36"/>
        <v>2.5019897460937499</v>
      </c>
      <c r="AQ64">
        <f t="shared" si="37"/>
        <v>7.2290803590846801E-3</v>
      </c>
      <c r="AR64">
        <f t="shared" si="38"/>
        <v>305.72221984863279</v>
      </c>
      <c r="AS64">
        <f t="shared" si="39"/>
        <v>306.47267761230466</v>
      </c>
      <c r="AT64">
        <f t="shared" si="40"/>
        <v>1.9461831578777566E-3</v>
      </c>
      <c r="AU64">
        <f t="shared" si="41"/>
        <v>-2.3728628708085742</v>
      </c>
      <c r="AV64">
        <f t="shared" si="42"/>
        <v>4.931936066675723</v>
      </c>
      <c r="AW64">
        <f t="shared" si="43"/>
        <v>50.396252200616551</v>
      </c>
      <c r="AX64">
        <f t="shared" si="44"/>
        <v>27.332880542291356</v>
      </c>
      <c r="AY64">
        <f t="shared" si="45"/>
        <v>32.94744873046875</v>
      </c>
      <c r="AZ64">
        <f t="shared" si="46"/>
        <v>5.0372084864199866</v>
      </c>
      <c r="BA64">
        <f t="shared" si="47"/>
        <v>0.25476852270648759</v>
      </c>
      <c r="BB64">
        <f t="shared" si="48"/>
        <v>2.2570542358594103</v>
      </c>
      <c r="BC64">
        <f t="shared" si="49"/>
        <v>2.7801542505605763</v>
      </c>
      <c r="BD64">
        <f t="shared" si="50"/>
        <v>0.16050919017027748</v>
      </c>
      <c r="BE64">
        <f t="shared" si="51"/>
        <v>34.394308177863813</v>
      </c>
      <c r="BF64">
        <f t="shared" si="52"/>
        <v>0.88615880356044818</v>
      </c>
      <c r="BG64">
        <f t="shared" si="53"/>
        <v>46.816751562976464</v>
      </c>
      <c r="BH64">
        <f t="shared" si="54"/>
        <v>395.26854301255213</v>
      </c>
      <c r="BI64">
        <f t="shared" si="55"/>
        <v>5.3809441018107885E-3</v>
      </c>
    </row>
    <row r="65" spans="1:61" x14ac:dyDescent="0.2">
      <c r="A65" s="1">
        <v>56</v>
      </c>
      <c r="B65" s="1" t="s">
        <v>138</v>
      </c>
      <c r="C65" s="1" t="s">
        <v>74</v>
      </c>
      <c r="D65" s="1">
        <v>0</v>
      </c>
      <c r="E65" s="1" t="s">
        <v>77</v>
      </c>
      <c r="F65" s="1" t="s">
        <v>96</v>
      </c>
      <c r="G65" s="1">
        <v>0</v>
      </c>
      <c r="H65" s="1">
        <v>9070.5</v>
      </c>
      <c r="I65" s="1">
        <v>0</v>
      </c>
      <c r="J65">
        <f t="shared" si="28"/>
        <v>7.3635205092793505</v>
      </c>
      <c r="K65">
        <f t="shared" si="29"/>
        <v>0.26529017745204597</v>
      </c>
      <c r="L65">
        <f t="shared" si="30"/>
        <v>331.3634402231217</v>
      </c>
      <c r="M65">
        <f t="shared" si="31"/>
        <v>6.8420384843762996</v>
      </c>
      <c r="N65">
        <f t="shared" si="32"/>
        <v>2.5847130374843945</v>
      </c>
      <c r="O65">
        <f t="shared" si="33"/>
        <v>32.639007568359375</v>
      </c>
      <c r="P65" s="1">
        <v>3</v>
      </c>
      <c r="Q65">
        <f t="shared" si="34"/>
        <v>2.0786957442760468</v>
      </c>
      <c r="R65" s="1">
        <v>1</v>
      </c>
      <c r="S65">
        <f t="shared" si="35"/>
        <v>4.1573914885520935</v>
      </c>
      <c r="T65" s="1">
        <v>33.414024353027344</v>
      </c>
      <c r="U65" s="1">
        <v>32.639007568359375</v>
      </c>
      <c r="V65" s="1">
        <v>33.402240753173828</v>
      </c>
      <c r="W65" s="1">
        <v>400.01519775390625</v>
      </c>
      <c r="X65" s="1">
        <v>393.98385620117188</v>
      </c>
      <c r="Y65" s="1">
        <v>20.171049118041992</v>
      </c>
      <c r="Z65" s="1">
        <v>24.17426872253418</v>
      </c>
      <c r="AA65" s="1">
        <v>38.176517486572266</v>
      </c>
      <c r="AB65" s="1">
        <v>45.753166198730469</v>
      </c>
      <c r="AC65" s="1">
        <v>500.34506225585938</v>
      </c>
      <c r="AD65" s="1">
        <v>-8.962538093328476E-3</v>
      </c>
      <c r="AE65" s="1">
        <v>503.22161865234375</v>
      </c>
      <c r="AF65" s="1">
        <v>97.865188598632812</v>
      </c>
      <c r="AG65" s="1">
        <v>16.247917175292969</v>
      </c>
      <c r="AH65" s="1">
        <v>-0.31458303332328796</v>
      </c>
      <c r="AI65" s="1">
        <v>1</v>
      </c>
      <c r="AJ65" s="1">
        <v>-0.21956524252891541</v>
      </c>
      <c r="AK65" s="1">
        <v>2.737391471862793</v>
      </c>
      <c r="AL65" s="1">
        <v>1</v>
      </c>
      <c r="AM65" s="1">
        <v>0</v>
      </c>
      <c r="AN65" s="1">
        <v>0.18999999761581421</v>
      </c>
      <c r="AO65" s="1">
        <v>111115</v>
      </c>
      <c r="AP65">
        <f t="shared" si="36"/>
        <v>1.6678168741861976</v>
      </c>
      <c r="AQ65">
        <f t="shared" si="37"/>
        <v>6.8420384843762994E-3</v>
      </c>
      <c r="AR65">
        <f t="shared" si="38"/>
        <v>305.78900756835935</v>
      </c>
      <c r="AS65">
        <f t="shared" si="39"/>
        <v>306.56402435302732</v>
      </c>
      <c r="AT65">
        <f t="shared" si="40"/>
        <v>-1.7028822163640545E-3</v>
      </c>
      <c r="AU65">
        <f t="shared" si="41"/>
        <v>-2.4516125034913334</v>
      </c>
      <c r="AV65">
        <f t="shared" si="42"/>
        <v>4.9505324052492323</v>
      </c>
      <c r="AW65">
        <f t="shared" si="43"/>
        <v>50.585223164004525</v>
      </c>
      <c r="AX65">
        <f t="shared" si="44"/>
        <v>26.410954441470345</v>
      </c>
      <c r="AY65">
        <f t="shared" si="45"/>
        <v>33.026515960693359</v>
      </c>
      <c r="AZ65">
        <f t="shared" si="46"/>
        <v>5.0596389126618737</v>
      </c>
      <c r="BA65">
        <f t="shared" si="47"/>
        <v>0.24937700902450124</v>
      </c>
      <c r="BB65">
        <f t="shared" si="48"/>
        <v>2.3658193677648378</v>
      </c>
      <c r="BC65">
        <f t="shared" si="49"/>
        <v>2.6938195448970359</v>
      </c>
      <c r="BD65">
        <f t="shared" si="50"/>
        <v>0.15721625948743104</v>
      </c>
      <c r="BE65">
        <f t="shared" si="51"/>
        <v>32.428945572127596</v>
      </c>
      <c r="BF65">
        <f t="shared" si="52"/>
        <v>0.84105842157635113</v>
      </c>
      <c r="BG65">
        <f t="shared" si="53"/>
        <v>49.01520562442839</v>
      </c>
      <c r="BH65">
        <f t="shared" si="54"/>
        <v>391.5927528579096</v>
      </c>
      <c r="BI65">
        <f t="shared" si="55"/>
        <v>9.216832263823466E-3</v>
      </c>
    </row>
    <row r="66" spans="1:61" x14ac:dyDescent="0.2">
      <c r="A66" s="1">
        <v>57</v>
      </c>
      <c r="B66" s="1" t="s">
        <v>139</v>
      </c>
      <c r="C66" s="1" t="s">
        <v>140</v>
      </c>
      <c r="D66" s="1">
        <v>0</v>
      </c>
      <c r="E66" s="1" t="s">
        <v>86</v>
      </c>
      <c r="F66" s="1" t="s">
        <v>96</v>
      </c>
      <c r="G66" s="1">
        <v>0</v>
      </c>
      <c r="H66" s="1">
        <v>9244.5</v>
      </c>
      <c r="I66" s="1">
        <v>0</v>
      </c>
      <c r="J66">
        <f t="shared" si="28"/>
        <v>33.613836524418048</v>
      </c>
      <c r="K66">
        <f t="shared" si="29"/>
        <v>1.3183810555993112</v>
      </c>
      <c r="L66">
        <f t="shared" si="30"/>
        <v>328.37527518574933</v>
      </c>
      <c r="M66">
        <f t="shared" si="31"/>
        <v>32.704426038187592</v>
      </c>
      <c r="N66">
        <f t="shared" si="32"/>
        <v>2.9206816478918123</v>
      </c>
      <c r="O66">
        <f t="shared" si="33"/>
        <v>33.525848388671875</v>
      </c>
      <c r="P66" s="1">
        <v>0.5</v>
      </c>
      <c r="Q66">
        <f t="shared" si="34"/>
        <v>2.6276088505983353</v>
      </c>
      <c r="R66" s="1">
        <v>1</v>
      </c>
      <c r="S66">
        <f t="shared" si="35"/>
        <v>5.2552177011966705</v>
      </c>
      <c r="T66" s="1">
        <v>33.870998382568359</v>
      </c>
      <c r="U66" s="1">
        <v>33.525848388671875</v>
      </c>
      <c r="V66" s="1">
        <v>33.801490783691406</v>
      </c>
      <c r="W66" s="1">
        <v>400.03152465820312</v>
      </c>
      <c r="X66" s="1">
        <v>395.38064575195312</v>
      </c>
      <c r="Y66" s="1">
        <v>20.131790161132812</v>
      </c>
      <c r="Z66" s="1">
        <v>23.323501586914062</v>
      </c>
      <c r="AA66" s="1">
        <v>37.141948699951172</v>
      </c>
      <c r="AB66" s="1">
        <v>43.030464172363281</v>
      </c>
      <c r="AC66" s="1">
        <v>500.38427734375</v>
      </c>
      <c r="AD66" s="1">
        <v>-3.2008536159992218E-2</v>
      </c>
      <c r="AE66" s="1">
        <v>752.02862548828125</v>
      </c>
      <c r="AF66" s="1">
        <v>97.86822509765625</v>
      </c>
      <c r="AG66" s="1">
        <v>16.247917175292969</v>
      </c>
      <c r="AH66" s="1">
        <v>-0.31458303332328796</v>
      </c>
      <c r="AI66" s="1">
        <v>0.66666668653488159</v>
      </c>
      <c r="AJ66" s="1">
        <v>-0.21956524252891541</v>
      </c>
      <c r="AK66" s="1">
        <v>2.737391471862793</v>
      </c>
      <c r="AL66" s="1">
        <v>1</v>
      </c>
      <c r="AM66" s="1">
        <v>0</v>
      </c>
      <c r="AN66" s="1">
        <v>0.18999999761581421</v>
      </c>
      <c r="AO66" s="1">
        <v>111115</v>
      </c>
      <c r="AP66">
        <f t="shared" si="36"/>
        <v>10.007685546874999</v>
      </c>
      <c r="AQ66">
        <f t="shared" si="37"/>
        <v>3.2704426038187594E-2</v>
      </c>
      <c r="AR66">
        <f t="shared" si="38"/>
        <v>306.67584838867185</v>
      </c>
      <c r="AS66">
        <f t="shared" si="39"/>
        <v>307.02099838256834</v>
      </c>
      <c r="AT66">
        <f t="shared" si="40"/>
        <v>-6.0816217940842243E-3</v>
      </c>
      <c r="AU66">
        <f t="shared" si="41"/>
        <v>-9.7497658242384002</v>
      </c>
      <c r="AV66">
        <f t="shared" si="42"/>
        <v>5.2033113512654605</v>
      </c>
      <c r="AW66">
        <f t="shared" si="43"/>
        <v>53.16650369487563</v>
      </c>
      <c r="AX66">
        <f t="shared" si="44"/>
        <v>29.843002107961567</v>
      </c>
      <c r="AY66">
        <f t="shared" si="45"/>
        <v>33.698423385620117</v>
      </c>
      <c r="AZ66">
        <f t="shared" si="46"/>
        <v>5.253784656295319</v>
      </c>
      <c r="BA66">
        <f t="shared" si="47"/>
        <v>1.0539705443909377</v>
      </c>
      <c r="BB66">
        <f t="shared" si="48"/>
        <v>2.2826297033736482</v>
      </c>
      <c r="BC66">
        <f t="shared" si="49"/>
        <v>2.9711549529216708</v>
      </c>
      <c r="BD66">
        <f t="shared" si="50"/>
        <v>0.67828663782280929</v>
      </c>
      <c r="BE66">
        <f t="shared" si="51"/>
        <v>32.137505348383726</v>
      </c>
      <c r="BF66">
        <f t="shared" si="52"/>
        <v>0.83052946246579695</v>
      </c>
      <c r="BG66">
        <f t="shared" si="53"/>
        <v>53.341854142784427</v>
      </c>
      <c r="BH66">
        <f t="shared" si="54"/>
        <v>386.74566964094805</v>
      </c>
      <c r="BI66">
        <f t="shared" si="55"/>
        <v>4.6361847224547816E-2</v>
      </c>
    </row>
    <row r="67" spans="1:61" x14ac:dyDescent="0.2">
      <c r="A67" s="1">
        <v>58</v>
      </c>
      <c r="B67" s="1" t="s">
        <v>141</v>
      </c>
      <c r="C67" s="1" t="s">
        <v>140</v>
      </c>
      <c r="D67" s="1">
        <v>0</v>
      </c>
      <c r="E67" s="1" t="s">
        <v>81</v>
      </c>
      <c r="F67" s="1" t="s">
        <v>96</v>
      </c>
      <c r="G67" s="1">
        <v>0</v>
      </c>
      <c r="H67" s="1">
        <v>9356</v>
      </c>
      <c r="I67" s="1">
        <v>0</v>
      </c>
      <c r="J67">
        <f t="shared" si="28"/>
        <v>11.768000209471415</v>
      </c>
      <c r="K67">
        <f t="shared" si="29"/>
        <v>0.56406940989545751</v>
      </c>
      <c r="L67">
        <f t="shared" si="30"/>
        <v>340.18699523901347</v>
      </c>
      <c r="M67">
        <f t="shared" si="31"/>
        <v>15.443401754596465</v>
      </c>
      <c r="N67">
        <f t="shared" si="32"/>
        <v>2.875511574628054</v>
      </c>
      <c r="O67">
        <f t="shared" si="33"/>
        <v>33.816680908203125</v>
      </c>
      <c r="P67" s="1">
        <v>1.5</v>
      </c>
      <c r="Q67">
        <f t="shared" si="34"/>
        <v>2.4080436080694199</v>
      </c>
      <c r="R67" s="1">
        <v>1</v>
      </c>
      <c r="S67">
        <f t="shared" si="35"/>
        <v>4.8160872161388397</v>
      </c>
      <c r="T67" s="1">
        <v>34.122714996337891</v>
      </c>
      <c r="U67" s="1">
        <v>33.816680908203125</v>
      </c>
      <c r="V67" s="1">
        <v>34.077919006347656</v>
      </c>
      <c r="W67" s="1">
        <v>399.97824096679688</v>
      </c>
      <c r="X67" s="1">
        <v>394.62332153320312</v>
      </c>
      <c r="Y67" s="1">
        <v>20.14129638671875</v>
      </c>
      <c r="Z67" s="1">
        <v>24.656894683837891</v>
      </c>
      <c r="AA67" s="1">
        <v>36.641048431396484</v>
      </c>
      <c r="AB67" s="1">
        <v>44.855823516845703</v>
      </c>
      <c r="AC67" s="1">
        <v>500.35281372070312</v>
      </c>
      <c r="AD67" s="1">
        <v>-1.152320671826601E-2</v>
      </c>
      <c r="AE67" s="1">
        <v>159.03860473632812</v>
      </c>
      <c r="AF67" s="1">
        <v>97.86737060546875</v>
      </c>
      <c r="AG67" s="1">
        <v>16.247917175292969</v>
      </c>
      <c r="AH67" s="1">
        <v>-0.31458303332328796</v>
      </c>
      <c r="AI67" s="1">
        <v>1</v>
      </c>
      <c r="AJ67" s="1">
        <v>-0.21956524252891541</v>
      </c>
      <c r="AK67" s="1">
        <v>2.737391471862793</v>
      </c>
      <c r="AL67" s="1">
        <v>1</v>
      </c>
      <c r="AM67" s="1">
        <v>0</v>
      </c>
      <c r="AN67" s="1">
        <v>0.18999999761581421</v>
      </c>
      <c r="AO67" s="1">
        <v>111115</v>
      </c>
      <c r="AP67">
        <f t="shared" si="36"/>
        <v>3.3356854248046872</v>
      </c>
      <c r="AQ67">
        <f t="shared" si="37"/>
        <v>1.5443401754596466E-2</v>
      </c>
      <c r="AR67">
        <f t="shared" si="38"/>
        <v>306.9666809082031</v>
      </c>
      <c r="AS67">
        <f t="shared" si="39"/>
        <v>307.27271499633787</v>
      </c>
      <c r="AT67">
        <f t="shared" si="40"/>
        <v>-2.1894092489970762E-3</v>
      </c>
      <c r="AU67">
        <f t="shared" si="41"/>
        <v>-4.9709839295577485</v>
      </c>
      <c r="AV67">
        <f t="shared" si="42"/>
        <v>5.288617024631229</v>
      </c>
      <c r="AW67">
        <f t="shared" si="43"/>
        <v>54.038613604437685</v>
      </c>
      <c r="AX67">
        <f t="shared" si="44"/>
        <v>29.381718920599795</v>
      </c>
      <c r="AY67">
        <f t="shared" si="45"/>
        <v>33.969697952270508</v>
      </c>
      <c r="AZ67">
        <f t="shared" si="46"/>
        <v>5.3339856517013775</v>
      </c>
      <c r="BA67">
        <f t="shared" si="47"/>
        <v>0.50493092726463951</v>
      </c>
      <c r="BB67">
        <f t="shared" si="48"/>
        <v>2.413105450003175</v>
      </c>
      <c r="BC67">
        <f t="shared" si="49"/>
        <v>2.9208802016982025</v>
      </c>
      <c r="BD67">
        <f t="shared" si="50"/>
        <v>0.32041077832618031</v>
      </c>
      <c r="BE67">
        <f t="shared" si="51"/>
        <v>33.293206738217364</v>
      </c>
      <c r="BF67">
        <f t="shared" si="52"/>
        <v>0.8620549690710323</v>
      </c>
      <c r="BG67">
        <f t="shared" si="53"/>
        <v>49.335212772190815</v>
      </c>
      <c r="BH67">
        <f t="shared" si="54"/>
        <v>391.32462705990758</v>
      </c>
      <c r="BI67">
        <f t="shared" si="55"/>
        <v>1.4836193637988909E-2</v>
      </c>
    </row>
    <row r="68" spans="1:61" x14ac:dyDescent="0.2">
      <c r="A68" s="1">
        <v>59</v>
      </c>
      <c r="B68" s="1" t="s">
        <v>142</v>
      </c>
      <c r="C68" s="1" t="s">
        <v>140</v>
      </c>
      <c r="D68" s="1">
        <v>0</v>
      </c>
      <c r="E68" s="1" t="s">
        <v>75</v>
      </c>
      <c r="F68" s="1" t="s">
        <v>96</v>
      </c>
      <c r="G68" s="1">
        <v>0</v>
      </c>
      <c r="H68" s="1">
        <v>9501</v>
      </c>
      <c r="I68" s="1">
        <v>0</v>
      </c>
      <c r="J68">
        <f t="shared" si="28"/>
        <v>11.373453348700522</v>
      </c>
      <c r="K68">
        <f t="shared" si="29"/>
        <v>0.43872764010274284</v>
      </c>
      <c r="L68">
        <f t="shared" si="30"/>
        <v>330.2174292521849</v>
      </c>
      <c r="M68">
        <f t="shared" si="31"/>
        <v>12.75807265010671</v>
      </c>
      <c r="N68">
        <f t="shared" si="32"/>
        <v>2.9917065662504174</v>
      </c>
      <c r="O68">
        <f t="shared" si="33"/>
        <v>34.347724914550781</v>
      </c>
      <c r="P68" s="1">
        <v>2</v>
      </c>
      <c r="Q68">
        <f t="shared" si="34"/>
        <v>2.2982609868049622</v>
      </c>
      <c r="R68" s="1">
        <v>1</v>
      </c>
      <c r="S68">
        <f t="shared" si="35"/>
        <v>4.5965219736099243</v>
      </c>
      <c r="T68" s="1">
        <v>34.376575469970703</v>
      </c>
      <c r="U68" s="1">
        <v>34.347724914550781</v>
      </c>
      <c r="V68" s="1">
        <v>34.334804534912109</v>
      </c>
      <c r="W68" s="1">
        <v>399.84371948242188</v>
      </c>
      <c r="X68" s="1">
        <v>393.29241943359375</v>
      </c>
      <c r="Y68" s="1">
        <v>20.122085571289062</v>
      </c>
      <c r="Z68" s="1">
        <v>25.093355178833008</v>
      </c>
      <c r="AA68" s="1">
        <v>36.092247009277344</v>
      </c>
      <c r="AB68" s="1">
        <v>45.009029388427734</v>
      </c>
      <c r="AC68" s="1">
        <v>500.39248657226562</v>
      </c>
      <c r="AD68" s="1">
        <v>1.3924027681350708</v>
      </c>
      <c r="AE68" s="1">
        <v>1009.0315551757812</v>
      </c>
      <c r="AF68" s="1">
        <v>97.867164611816406</v>
      </c>
      <c r="AG68" s="1">
        <v>16.247917175292969</v>
      </c>
      <c r="AH68" s="1">
        <v>-0.31458303332328796</v>
      </c>
      <c r="AI68" s="1">
        <v>1</v>
      </c>
      <c r="AJ68" s="1">
        <v>-0.21956524252891541</v>
      </c>
      <c r="AK68" s="1">
        <v>2.737391471862793</v>
      </c>
      <c r="AL68" s="1">
        <v>1</v>
      </c>
      <c r="AM68" s="1">
        <v>0</v>
      </c>
      <c r="AN68" s="1">
        <v>0.18999999761581421</v>
      </c>
      <c r="AO68" s="1">
        <v>111115</v>
      </c>
      <c r="AP68">
        <f t="shared" si="36"/>
        <v>2.5019624328613275</v>
      </c>
      <c r="AQ68">
        <f t="shared" si="37"/>
        <v>1.275807265010671E-2</v>
      </c>
      <c r="AR68">
        <f t="shared" si="38"/>
        <v>307.49772491455076</v>
      </c>
      <c r="AS68">
        <f t="shared" si="39"/>
        <v>307.52657546997068</v>
      </c>
      <c r="AT68">
        <f t="shared" si="40"/>
        <v>0.26455652262591656</v>
      </c>
      <c r="AU68">
        <f t="shared" si="41"/>
        <v>-4.3012845568010905</v>
      </c>
      <c r="AV68">
        <f t="shared" si="42"/>
        <v>5.447522088200043</v>
      </c>
      <c r="AW68">
        <f t="shared" si="43"/>
        <v>55.662408426843434</v>
      </c>
      <c r="AX68">
        <f t="shared" si="44"/>
        <v>30.569053248010427</v>
      </c>
      <c r="AY68">
        <f t="shared" si="45"/>
        <v>34.362150192260742</v>
      </c>
      <c r="AZ68">
        <f t="shared" si="46"/>
        <v>5.4518958691549191</v>
      </c>
      <c r="BA68">
        <f t="shared" si="47"/>
        <v>0.40050074829862464</v>
      </c>
      <c r="BB68">
        <f t="shared" si="48"/>
        <v>2.4558155219496256</v>
      </c>
      <c r="BC68">
        <f t="shared" si="49"/>
        <v>2.9960803472052935</v>
      </c>
      <c r="BD68">
        <f t="shared" si="50"/>
        <v>0.25348793410852716</v>
      </c>
      <c r="BE68">
        <f t="shared" si="51"/>
        <v>32.317443506314419</v>
      </c>
      <c r="BF68">
        <f t="shared" si="52"/>
        <v>0.83962317333182446</v>
      </c>
      <c r="BG68">
        <f t="shared" si="53"/>
        <v>47.757003217068593</v>
      </c>
      <c r="BH68">
        <f t="shared" si="54"/>
        <v>389.95203248256888</v>
      </c>
      <c r="BI68">
        <f t="shared" si="55"/>
        <v>1.3928945175772358E-2</v>
      </c>
    </row>
    <row r="69" spans="1:61" x14ac:dyDescent="0.2">
      <c r="A69" s="1">
        <v>60</v>
      </c>
      <c r="B69" s="1" t="s">
        <v>143</v>
      </c>
      <c r="C69" s="1" t="s">
        <v>140</v>
      </c>
      <c r="D69" s="1">
        <v>0</v>
      </c>
      <c r="E69" s="1" t="s">
        <v>77</v>
      </c>
      <c r="F69" s="1" t="s">
        <v>96</v>
      </c>
      <c r="G69" s="1">
        <v>0</v>
      </c>
      <c r="H69" s="1">
        <v>9624</v>
      </c>
      <c r="I69" s="1">
        <v>0</v>
      </c>
      <c r="J69">
        <f t="shared" si="28"/>
        <v>7.148938594051427</v>
      </c>
      <c r="K69">
        <f t="shared" si="29"/>
        <v>0.36290083966025333</v>
      </c>
      <c r="L69">
        <f t="shared" si="30"/>
        <v>340.8306002226621</v>
      </c>
      <c r="M69">
        <f t="shared" si="31"/>
        <v>10.68864149941029</v>
      </c>
      <c r="N69">
        <f t="shared" si="32"/>
        <v>3.0034073990352339</v>
      </c>
      <c r="O69">
        <f t="shared" si="33"/>
        <v>34.788768768310547</v>
      </c>
      <c r="P69" s="1">
        <v>3</v>
      </c>
      <c r="Q69">
        <f t="shared" si="34"/>
        <v>2.0786957442760468</v>
      </c>
      <c r="R69" s="1">
        <v>1</v>
      </c>
      <c r="S69">
        <f t="shared" si="35"/>
        <v>4.1573914885520935</v>
      </c>
      <c r="T69" s="1">
        <v>34.659046173095703</v>
      </c>
      <c r="U69" s="1">
        <v>34.788768768310547</v>
      </c>
      <c r="V69" s="1">
        <v>34.615543365478516</v>
      </c>
      <c r="W69" s="1">
        <v>400.10263061523438</v>
      </c>
      <c r="X69" s="1">
        <v>393.29638671875</v>
      </c>
      <c r="Y69" s="1">
        <v>20.115451812744141</v>
      </c>
      <c r="Z69" s="1">
        <v>26.354667663574219</v>
      </c>
      <c r="AA69" s="1">
        <v>35.518024444580078</v>
      </c>
      <c r="AB69" s="1">
        <v>46.534660339355469</v>
      </c>
      <c r="AC69" s="1">
        <v>500.39682006835938</v>
      </c>
      <c r="AD69" s="1">
        <v>6.0068278312683105</v>
      </c>
      <c r="AE69" s="1">
        <v>1119.30908203125</v>
      </c>
      <c r="AF69" s="1">
        <v>97.8660888671875</v>
      </c>
      <c r="AG69" s="1">
        <v>16.247917175292969</v>
      </c>
      <c r="AH69" s="1">
        <v>-0.31458303332328796</v>
      </c>
      <c r="AI69" s="1">
        <v>0.66666668653488159</v>
      </c>
      <c r="AJ69" s="1">
        <v>-0.21956524252891541</v>
      </c>
      <c r="AK69" s="1">
        <v>2.737391471862793</v>
      </c>
      <c r="AL69" s="1">
        <v>1</v>
      </c>
      <c r="AM69" s="1">
        <v>0</v>
      </c>
      <c r="AN69" s="1">
        <v>0.18999999761581421</v>
      </c>
      <c r="AO69" s="1">
        <v>111115</v>
      </c>
      <c r="AP69">
        <f t="shared" si="36"/>
        <v>1.6679894002278641</v>
      </c>
      <c r="AQ69">
        <f t="shared" si="37"/>
        <v>1.068864149941029E-2</v>
      </c>
      <c r="AR69">
        <f t="shared" si="38"/>
        <v>307.93876876831052</v>
      </c>
      <c r="AS69">
        <f t="shared" si="39"/>
        <v>307.80904617309568</v>
      </c>
      <c r="AT69">
        <f t="shared" si="40"/>
        <v>1.1412972736195854</v>
      </c>
      <c r="AU69">
        <f t="shared" si="41"/>
        <v>-3.9509880298560431</v>
      </c>
      <c r="AV69">
        <f t="shared" si="42"/>
        <v>5.582635646663781</v>
      </c>
      <c r="AW69">
        <f t="shared" si="43"/>
        <v>57.043616550773642</v>
      </c>
      <c r="AX69">
        <f t="shared" si="44"/>
        <v>30.688948887199423</v>
      </c>
      <c r="AY69">
        <f t="shared" si="45"/>
        <v>34.723907470703125</v>
      </c>
      <c r="AZ69">
        <f t="shared" si="46"/>
        <v>5.5625845569913057</v>
      </c>
      <c r="BA69">
        <f t="shared" si="47"/>
        <v>0.33376621520152955</v>
      </c>
      <c r="BB69">
        <f t="shared" si="48"/>
        <v>2.5792282476285471</v>
      </c>
      <c r="BC69">
        <f t="shared" si="49"/>
        <v>2.9833563093627586</v>
      </c>
      <c r="BD69">
        <f t="shared" si="50"/>
        <v>0.21103941106661092</v>
      </c>
      <c r="BE69">
        <f t="shared" si="51"/>
        <v>33.355757810047905</v>
      </c>
      <c r="BF69">
        <f t="shared" si="52"/>
        <v>0.86659987666348259</v>
      </c>
      <c r="BG69">
        <f t="shared" si="53"/>
        <v>48.366984938277412</v>
      </c>
      <c r="BH69">
        <f t="shared" si="54"/>
        <v>390.97496302590201</v>
      </c>
      <c r="BI69">
        <f t="shared" si="55"/>
        <v>8.8438554383915395E-3</v>
      </c>
    </row>
    <row r="70" spans="1:61" x14ac:dyDescent="0.2">
      <c r="A70" s="1">
        <v>61</v>
      </c>
      <c r="B70" s="1" t="s">
        <v>144</v>
      </c>
      <c r="C70" s="1" t="s">
        <v>145</v>
      </c>
      <c r="D70" s="1">
        <v>0</v>
      </c>
      <c r="E70" s="1" t="s">
        <v>146</v>
      </c>
      <c r="F70" s="1" t="s">
        <v>96</v>
      </c>
      <c r="G70" s="1">
        <v>0</v>
      </c>
      <c r="H70" s="1">
        <v>9636</v>
      </c>
      <c r="I70" s="1">
        <v>0</v>
      </c>
      <c r="J70">
        <f t="shared" si="28"/>
        <v>-35.379765861625117</v>
      </c>
      <c r="K70">
        <f t="shared" si="29"/>
        <v>0.3475371989145068</v>
      </c>
      <c r="L70">
        <f t="shared" si="30"/>
        <v>569.69181680040595</v>
      </c>
      <c r="M70">
        <f t="shared" si="31"/>
        <v>9.7131085313877215</v>
      </c>
      <c r="N70">
        <f t="shared" si="32"/>
        <v>2.8443415410903468</v>
      </c>
      <c r="O70">
        <f t="shared" si="33"/>
        <v>34.083221435546875</v>
      </c>
      <c r="P70" s="1">
        <v>3</v>
      </c>
      <c r="Q70">
        <f t="shared" si="34"/>
        <v>2.0786957442760468</v>
      </c>
      <c r="R70" s="1">
        <v>1</v>
      </c>
      <c r="S70">
        <f t="shared" si="35"/>
        <v>4.1573914885520935</v>
      </c>
      <c r="T70" s="1">
        <v>34.687816619873047</v>
      </c>
      <c r="U70" s="1">
        <v>34.083221435546875</v>
      </c>
      <c r="V70" s="1">
        <v>34.647773742675781</v>
      </c>
      <c r="W70" s="1">
        <v>400.06173706054688</v>
      </c>
      <c r="X70" s="1">
        <v>418.83502197265625</v>
      </c>
      <c r="Y70" s="1">
        <v>20.112112045288086</v>
      </c>
      <c r="Z70" s="1">
        <v>25.785573959350586</v>
      </c>
      <c r="AA70" s="1">
        <v>35.455295562744141</v>
      </c>
      <c r="AB70" s="1">
        <v>45.456939697265625</v>
      </c>
      <c r="AC70" s="1">
        <v>500.36383056640625</v>
      </c>
      <c r="AD70" s="1">
        <v>1096.0875244140625</v>
      </c>
      <c r="AE70" s="1">
        <v>1242.7113037109375</v>
      </c>
      <c r="AF70" s="1">
        <v>97.865631103515625</v>
      </c>
      <c r="AG70" s="1">
        <v>16.247917175292969</v>
      </c>
      <c r="AH70" s="1">
        <v>-0.31458303332328796</v>
      </c>
      <c r="AI70" s="1">
        <v>0.66666668653488159</v>
      </c>
      <c r="AJ70" s="1">
        <v>-0.21956524252891541</v>
      </c>
      <c r="AK70" s="1">
        <v>2.737391471862793</v>
      </c>
      <c r="AL70" s="1">
        <v>1</v>
      </c>
      <c r="AM70" s="1">
        <v>0</v>
      </c>
      <c r="AN70" s="1">
        <v>0.18999999761581421</v>
      </c>
      <c r="AO70" s="1">
        <v>111115</v>
      </c>
      <c r="AP70">
        <f t="shared" si="36"/>
        <v>1.667879435221354</v>
      </c>
      <c r="AQ70">
        <f t="shared" si="37"/>
        <v>9.7131085313877218E-3</v>
      </c>
      <c r="AR70">
        <f t="shared" si="38"/>
        <v>307.23322143554685</v>
      </c>
      <c r="AS70">
        <f t="shared" si="39"/>
        <v>307.83781661987302</v>
      </c>
      <c r="AT70">
        <f t="shared" si="40"/>
        <v>208.25662702539557</v>
      </c>
      <c r="AU70">
        <f t="shared" si="41"/>
        <v>-1.7807132927784228</v>
      </c>
      <c r="AV70">
        <f t="shared" si="42"/>
        <v>5.3678630099885698</v>
      </c>
      <c r="AW70">
        <f t="shared" si="43"/>
        <v>54.849316858855261</v>
      </c>
      <c r="AX70">
        <f t="shared" si="44"/>
        <v>29.063742899504675</v>
      </c>
      <c r="AY70">
        <f t="shared" si="45"/>
        <v>34.385519027709961</v>
      </c>
      <c r="AZ70">
        <f t="shared" si="46"/>
        <v>5.4589878390899829</v>
      </c>
      <c r="BA70">
        <f t="shared" si="47"/>
        <v>0.32072609645124789</v>
      </c>
      <c r="BB70">
        <f t="shared" si="48"/>
        <v>2.523521468898223</v>
      </c>
      <c r="BC70">
        <f t="shared" si="49"/>
        <v>2.9354663701917598</v>
      </c>
      <c r="BD70">
        <f t="shared" si="50"/>
        <v>0.2027017189444093</v>
      </c>
      <c r="BE70">
        <f t="shared" si="51"/>
        <v>55.753249185680133</v>
      </c>
      <c r="BF70">
        <f t="shared" si="52"/>
        <v>1.3601819019747552</v>
      </c>
      <c r="BG70">
        <f t="shared" si="53"/>
        <v>49.045127161351552</v>
      </c>
      <c r="BH70">
        <f t="shared" si="54"/>
        <v>430.32364026725622</v>
      </c>
      <c r="BI70">
        <f t="shared" si="55"/>
        <v>-4.0323257967993222E-2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3"/>
  <sheetViews>
    <sheetView tabSelected="1" topLeftCell="E3" workbookViewId="0">
      <selection activeCell="A3" sqref="A3:AC63"/>
    </sheetView>
  </sheetViews>
  <sheetFormatPr baseColWidth="10" defaultRowHeight="16" x14ac:dyDescent="0.2"/>
  <sheetData>
    <row r="1" spans="1:29" x14ac:dyDescent="0.2">
      <c r="A1" t="s">
        <v>147</v>
      </c>
      <c r="B1" s="1" t="s">
        <v>11</v>
      </c>
      <c r="C1" s="1" t="s">
        <v>10</v>
      </c>
      <c r="D1" s="1" t="s">
        <v>12</v>
      </c>
      <c r="E1" s="1" t="s">
        <v>15</v>
      </c>
      <c r="F1" s="1" t="s">
        <v>14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25</v>
      </c>
      <c r="M1" s="1" t="s">
        <v>27</v>
      </c>
      <c r="N1" s="1" t="s">
        <v>28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63</v>
      </c>
      <c r="AB1" s="1" t="s">
        <v>64</v>
      </c>
      <c r="AC1" s="1" t="s">
        <v>68</v>
      </c>
    </row>
    <row r="2" spans="1:29" x14ac:dyDescent="0.2">
      <c r="B2" s="1" t="s">
        <v>71</v>
      </c>
      <c r="C2" s="1" t="s">
        <v>71</v>
      </c>
      <c r="D2" s="1" t="s">
        <v>71</v>
      </c>
      <c r="E2" s="1" t="s">
        <v>71</v>
      </c>
      <c r="F2" s="1" t="s">
        <v>71</v>
      </c>
      <c r="G2" s="1" t="s">
        <v>72</v>
      </c>
      <c r="H2" s="1" t="s">
        <v>72</v>
      </c>
      <c r="I2" s="1" t="s">
        <v>72</v>
      </c>
      <c r="J2" s="1" t="s">
        <v>72</v>
      </c>
      <c r="K2" s="1" t="s">
        <v>72</v>
      </c>
      <c r="L2" s="1" t="s">
        <v>71</v>
      </c>
      <c r="M2" s="1" t="s">
        <v>71</v>
      </c>
      <c r="N2" s="1" t="s">
        <v>72</v>
      </c>
      <c r="O2" s="1" t="s">
        <v>71</v>
      </c>
      <c r="P2" s="1" t="s">
        <v>71</v>
      </c>
      <c r="Q2" s="1" t="s">
        <v>71</v>
      </c>
      <c r="R2" s="1" t="s">
        <v>71</v>
      </c>
      <c r="S2" s="1" t="s">
        <v>71</v>
      </c>
      <c r="T2" s="1" t="s">
        <v>71</v>
      </c>
      <c r="U2" s="1" t="s">
        <v>71</v>
      </c>
      <c r="V2" s="1" t="s">
        <v>71</v>
      </c>
      <c r="W2" s="1" t="s">
        <v>71</v>
      </c>
      <c r="X2" s="1" t="s">
        <v>71</v>
      </c>
      <c r="Y2" s="1" t="s">
        <v>71</v>
      </c>
      <c r="Z2" s="1" t="s">
        <v>71</v>
      </c>
      <c r="AA2" s="1" t="s">
        <v>72</v>
      </c>
      <c r="AB2" s="1" t="s">
        <v>72</v>
      </c>
      <c r="AC2" s="1" t="s">
        <v>72</v>
      </c>
    </row>
    <row r="3" spans="1:29" x14ac:dyDescent="0.2">
      <c r="A3" s="2">
        <v>42628</v>
      </c>
      <c r="B3" s="1" t="s">
        <v>73</v>
      </c>
      <c r="C3" s="1">
        <v>1</v>
      </c>
      <c r="D3" s="1" t="s">
        <v>74</v>
      </c>
      <c r="E3" s="1" t="s">
        <v>148</v>
      </c>
      <c r="F3" s="1" t="s">
        <v>75</v>
      </c>
      <c r="G3">
        <v>-3.7237876059899895</v>
      </c>
      <c r="H3">
        <v>0.35646115010937623</v>
      </c>
      <c r="I3">
        <v>419.41603381619507</v>
      </c>
      <c r="J3">
        <v>1.5950851404206818</v>
      </c>
      <c r="K3">
        <v>0.48485395877409632</v>
      </c>
      <c r="L3" s="1">
        <v>6</v>
      </c>
      <c r="M3" s="1">
        <v>1</v>
      </c>
      <c r="N3">
        <v>2.8400000333786011</v>
      </c>
      <c r="O3" s="1">
        <v>22.589134216308594</v>
      </c>
      <c r="P3" s="1">
        <v>15.667875289916992</v>
      </c>
      <c r="Q3" s="1">
        <v>22.653335571289062</v>
      </c>
      <c r="R3" s="1">
        <v>400.47891235351562</v>
      </c>
      <c r="S3" s="1">
        <v>404.17037963867188</v>
      </c>
      <c r="T3" s="1">
        <v>11.419074058532715</v>
      </c>
      <c r="U3" s="1">
        <v>13.305941581726074</v>
      </c>
      <c r="V3" s="1">
        <v>40.610607147216797</v>
      </c>
      <c r="W3" s="1">
        <v>47.321033477783203</v>
      </c>
      <c r="X3" s="1">
        <v>500.4678955078125</v>
      </c>
      <c r="Y3" s="1">
        <v>39.524517059326172</v>
      </c>
      <c r="Z3" s="1">
        <v>54.246932983398438</v>
      </c>
      <c r="AA3">
        <v>1.3014981716880429</v>
      </c>
      <c r="AB3">
        <v>0.92142806239627362</v>
      </c>
      <c r="AC3">
        <v>75.497943164492753</v>
      </c>
    </row>
    <row r="4" spans="1:29" x14ac:dyDescent="0.2">
      <c r="A4" s="2">
        <v>42628</v>
      </c>
      <c r="B4" s="1" t="s">
        <v>76</v>
      </c>
      <c r="C4" s="1">
        <v>2</v>
      </c>
      <c r="D4" s="1" t="s">
        <v>74</v>
      </c>
      <c r="E4" s="1" t="s">
        <v>148</v>
      </c>
      <c r="F4" s="1" t="s">
        <v>77</v>
      </c>
      <c r="G4">
        <v>-3.8336066865369105</v>
      </c>
      <c r="H4">
        <v>0.28962455427999778</v>
      </c>
      <c r="I4">
        <v>425.0205715148798</v>
      </c>
      <c r="J4">
        <v>1.3539188847751062</v>
      </c>
      <c r="K4">
        <v>0.49605492543492624</v>
      </c>
      <c r="L4" s="1">
        <v>6</v>
      </c>
      <c r="M4" s="1">
        <v>1</v>
      </c>
      <c r="N4">
        <v>2.8400000333786011</v>
      </c>
      <c r="O4" s="1">
        <v>22.672025680541992</v>
      </c>
      <c r="P4" s="1">
        <v>15.523880004882812</v>
      </c>
      <c r="Q4" s="1">
        <v>22.759765625</v>
      </c>
      <c r="R4" s="1">
        <v>401.43179321289062</v>
      </c>
      <c r="S4" s="1">
        <v>405.36956787109375</v>
      </c>
      <c r="T4" s="1">
        <v>11.42144775390625</v>
      </c>
      <c r="U4" s="1">
        <v>13.023385047912598</v>
      </c>
      <c r="V4" s="1">
        <v>40.416225433349609</v>
      </c>
      <c r="W4" s="1">
        <v>46.084880828857422</v>
      </c>
      <c r="X4" s="1">
        <v>500.5013427734375</v>
      </c>
      <c r="Y4" s="1">
        <v>162.9775390625</v>
      </c>
      <c r="Z4" s="1">
        <v>52.165485382080078</v>
      </c>
      <c r="AA4">
        <v>1.273892575032296</v>
      </c>
      <c r="AB4">
        <v>0.94480331378184523</v>
      </c>
      <c r="AC4">
        <v>74.165158105410853</v>
      </c>
    </row>
    <row r="5" spans="1:29" x14ac:dyDescent="0.2">
      <c r="A5" s="2">
        <v>42628</v>
      </c>
      <c r="B5" s="1" t="s">
        <v>78</v>
      </c>
      <c r="C5" s="1">
        <v>3</v>
      </c>
      <c r="D5" s="1" t="s">
        <v>74</v>
      </c>
      <c r="E5" s="1" t="s">
        <v>148</v>
      </c>
      <c r="F5" s="1" t="s">
        <v>79</v>
      </c>
      <c r="G5">
        <v>-5.4773187781048591</v>
      </c>
      <c r="H5">
        <v>0.22870601258543424</v>
      </c>
      <c r="I5">
        <v>443.33827652534006</v>
      </c>
      <c r="J5">
        <v>1.1383441544133706</v>
      </c>
      <c r="K5">
        <v>0.517961442283009</v>
      </c>
      <c r="L5" s="1">
        <v>6</v>
      </c>
      <c r="M5" s="1">
        <v>1</v>
      </c>
      <c r="N5">
        <v>2.8400000333786011</v>
      </c>
      <c r="O5" s="1">
        <v>22.807773590087891</v>
      </c>
      <c r="P5" s="1">
        <v>15.514372825622559</v>
      </c>
      <c r="Q5" s="1">
        <v>22.927446365356445</v>
      </c>
      <c r="R5" s="1">
        <v>399.97958374023438</v>
      </c>
      <c r="S5" s="1">
        <v>405.99249267578125</v>
      </c>
      <c r="T5" s="1">
        <v>11.440705299377441</v>
      </c>
      <c r="U5" s="1">
        <v>12.788065910339355</v>
      </c>
      <c r="V5" s="1">
        <v>40.153507232666016</v>
      </c>
      <c r="W5" s="1">
        <v>44.882347106933594</v>
      </c>
      <c r="X5" s="1">
        <v>500.43927001953125</v>
      </c>
      <c r="Y5" s="1">
        <v>21.75715446472168</v>
      </c>
      <c r="Z5" s="1">
        <v>32.894325256347656</v>
      </c>
      <c r="AA5">
        <v>1.2509076269287616</v>
      </c>
      <c r="AB5">
        <v>0.97653595651473024</v>
      </c>
      <c r="AC5">
        <v>72.475420923569715</v>
      </c>
    </row>
    <row r="6" spans="1:29" x14ac:dyDescent="0.2">
      <c r="A6" s="2">
        <v>42628</v>
      </c>
      <c r="B6" s="1" t="s">
        <v>80</v>
      </c>
      <c r="C6" s="1">
        <v>4</v>
      </c>
      <c r="D6" s="1" t="s">
        <v>74</v>
      </c>
      <c r="E6" s="1" t="s">
        <v>148</v>
      </c>
      <c r="F6" s="1" t="s">
        <v>81</v>
      </c>
      <c r="G6">
        <v>-3.8645818295901986</v>
      </c>
      <c r="H6">
        <v>2.0711664492068915</v>
      </c>
      <c r="I6">
        <v>406.78651671011647</v>
      </c>
      <c r="J6">
        <v>3.1955910682314292</v>
      </c>
      <c r="K6">
        <v>0.25667547591826367</v>
      </c>
      <c r="L6" s="1">
        <v>6</v>
      </c>
      <c r="M6" s="1">
        <v>1</v>
      </c>
      <c r="N6">
        <v>2.8400000333786011</v>
      </c>
      <c r="O6" s="1">
        <v>22.856098175048828</v>
      </c>
      <c r="P6" s="1">
        <v>15.322784423828125</v>
      </c>
      <c r="Q6" s="1">
        <v>23.014118194580078</v>
      </c>
      <c r="R6" s="1">
        <v>400.474609375</v>
      </c>
      <c r="S6" s="1">
        <v>403.5616455078125</v>
      </c>
      <c r="T6" s="1">
        <v>11.465252876281738</v>
      </c>
      <c r="U6" s="1">
        <v>15.237959861755371</v>
      </c>
      <c r="V6" s="1">
        <v>40.122833251953125</v>
      </c>
      <c r="W6" s="1">
        <v>53.325481414794922</v>
      </c>
      <c r="X6" s="1">
        <v>500.4730224609375</v>
      </c>
      <c r="Y6" s="1">
        <v>44.733898162841797</v>
      </c>
      <c r="Z6" s="1">
        <v>65.789939880371094</v>
      </c>
      <c r="AA6">
        <v>1.4905837393854817</v>
      </c>
      <c r="AB6">
        <v>0.72693486327907753</v>
      </c>
      <c r="AC6">
        <v>91.362095254262456</v>
      </c>
    </row>
    <row r="7" spans="1:29" x14ac:dyDescent="0.2">
      <c r="A7" s="2">
        <v>42628</v>
      </c>
      <c r="B7" s="1" t="s">
        <v>82</v>
      </c>
      <c r="C7" s="1">
        <v>5</v>
      </c>
      <c r="D7" s="1" t="s">
        <v>74</v>
      </c>
      <c r="E7" s="1" t="s">
        <v>148</v>
      </c>
      <c r="F7" s="1" t="s">
        <v>75</v>
      </c>
      <c r="G7">
        <v>-3.5560470645153286</v>
      </c>
      <c r="H7">
        <v>1.4083168500454932</v>
      </c>
      <c r="I7">
        <v>407.6302176340335</v>
      </c>
      <c r="J7">
        <v>2.7853805110113967</v>
      </c>
      <c r="K7">
        <v>0.28471197803007819</v>
      </c>
      <c r="L7" s="1">
        <v>6</v>
      </c>
      <c r="M7" s="1">
        <v>1</v>
      </c>
      <c r="N7">
        <v>2.8400000333786011</v>
      </c>
      <c r="O7" s="1">
        <v>22.878974914550781</v>
      </c>
      <c r="P7" s="1">
        <v>15.172563552856445</v>
      </c>
      <c r="Q7" s="1">
        <v>23.048803329467773</v>
      </c>
      <c r="R7" s="1">
        <v>400.78823852539062</v>
      </c>
      <c r="S7" s="1">
        <v>403.70355224609375</v>
      </c>
      <c r="T7" s="1">
        <v>11.489581108093262</v>
      </c>
      <c r="U7" s="1">
        <v>14.77972412109375</v>
      </c>
      <c r="V7" s="1">
        <v>40.152477264404297</v>
      </c>
      <c r="W7" s="1">
        <v>51.650493621826172</v>
      </c>
      <c r="X7" s="1">
        <v>500.44268798828125</v>
      </c>
      <c r="Y7" s="1">
        <v>60.590904235839844</v>
      </c>
      <c r="Z7" s="1">
        <v>57.612579345703125</v>
      </c>
      <c r="AA7">
        <v>1.4457659147358499</v>
      </c>
      <c r="AB7">
        <v>0.76296315422436445</v>
      </c>
      <c r="AC7">
        <v>88.819795287818962</v>
      </c>
    </row>
    <row r="8" spans="1:29" x14ac:dyDescent="0.2">
      <c r="A8" s="2">
        <v>42628</v>
      </c>
      <c r="B8" s="1" t="s">
        <v>83</v>
      </c>
      <c r="C8" s="1">
        <v>6</v>
      </c>
      <c r="D8" s="1" t="s">
        <v>74</v>
      </c>
      <c r="E8" s="1" t="s">
        <v>148</v>
      </c>
      <c r="F8" s="1" t="s">
        <v>77</v>
      </c>
      <c r="G8">
        <v>-4.9402361266938586</v>
      </c>
      <c r="H8">
        <v>1.136482989849612</v>
      </c>
      <c r="I8">
        <v>412.6271371306504</v>
      </c>
      <c r="J8">
        <v>2.5695819048444433</v>
      </c>
      <c r="K8">
        <v>0.30468796053803193</v>
      </c>
      <c r="L8" s="1">
        <v>6</v>
      </c>
      <c r="M8" s="1">
        <v>1</v>
      </c>
      <c r="N8">
        <v>2.8400000333786011</v>
      </c>
      <c r="O8" s="1">
        <v>23.006181716918945</v>
      </c>
      <c r="P8" s="1">
        <v>15.178256988525391</v>
      </c>
      <c r="Q8" s="1">
        <v>23.151056289672852</v>
      </c>
      <c r="R8" s="1">
        <v>400.6007080078125</v>
      </c>
      <c r="S8" s="1">
        <v>405.27520751953125</v>
      </c>
      <c r="T8" s="1">
        <v>11.545806884765625</v>
      </c>
      <c r="U8" s="1">
        <v>14.581667900085449</v>
      </c>
      <c r="V8" s="1">
        <v>40.040248870849609</v>
      </c>
      <c r="W8" s="1">
        <v>50.568458557128906</v>
      </c>
      <c r="X8" s="1">
        <v>500.44052124023438</v>
      </c>
      <c r="Y8" s="1">
        <v>40.400917053222656</v>
      </c>
      <c r="Z8" s="1">
        <v>46.061916351318359</v>
      </c>
      <c r="AA8">
        <v>1.4264233605046175</v>
      </c>
      <c r="AB8">
        <v>0.79147943231269124</v>
      </c>
      <c r="AC8">
        <v>87.223386167800072</v>
      </c>
    </row>
    <row r="9" spans="1:29" x14ac:dyDescent="0.2">
      <c r="A9" s="2">
        <v>42628</v>
      </c>
      <c r="B9" s="1" t="s">
        <v>84</v>
      </c>
      <c r="C9" s="1">
        <v>7</v>
      </c>
      <c r="D9" s="1" t="s">
        <v>74</v>
      </c>
      <c r="E9" s="1" t="s">
        <v>148</v>
      </c>
      <c r="F9" s="1" t="s">
        <v>79</v>
      </c>
      <c r="G9">
        <v>-11.994658197781918</v>
      </c>
      <c r="H9">
        <v>1.2347223018954785</v>
      </c>
      <c r="I9">
        <v>433.39103033911147</v>
      </c>
      <c r="J9">
        <v>2.6174785636835338</v>
      </c>
      <c r="K9">
        <v>0.29270466688521091</v>
      </c>
      <c r="L9" s="1">
        <v>6</v>
      </c>
      <c r="M9" s="1">
        <v>1</v>
      </c>
      <c r="N9">
        <v>2.8400000333786011</v>
      </c>
      <c r="O9" s="1">
        <v>23.140781402587891</v>
      </c>
      <c r="P9" s="1">
        <v>15.210047721862793</v>
      </c>
      <c r="Q9" s="1">
        <v>23.265205383300781</v>
      </c>
      <c r="R9" s="1">
        <v>400.9527587890625</v>
      </c>
      <c r="S9" s="1">
        <v>414.03390502929688</v>
      </c>
      <c r="T9" s="1">
        <v>11.648377418518066</v>
      </c>
      <c r="U9" s="1">
        <v>14.740222930908203</v>
      </c>
      <c r="V9" s="1">
        <v>40.068759918212891</v>
      </c>
      <c r="W9" s="1">
        <v>50.704269409179688</v>
      </c>
      <c r="X9" s="1">
        <v>500.45767211914062</v>
      </c>
      <c r="Y9" s="1">
        <v>24.741003036499023</v>
      </c>
      <c r="Z9" s="1">
        <v>30.233257293701172</v>
      </c>
      <c r="AA9">
        <v>1.4419473061886674</v>
      </c>
      <c r="AB9">
        <v>0.78748801992057138</v>
      </c>
      <c r="AC9">
        <v>88.04507585501284</v>
      </c>
    </row>
    <row r="10" spans="1:29" x14ac:dyDescent="0.2">
      <c r="A10" s="2">
        <v>42628</v>
      </c>
      <c r="B10" s="1" t="s">
        <v>85</v>
      </c>
      <c r="C10" s="1">
        <v>8</v>
      </c>
      <c r="D10" s="1" t="s">
        <v>74</v>
      </c>
      <c r="E10" s="1" t="s">
        <v>87</v>
      </c>
      <c r="F10" s="1" t="s">
        <v>86</v>
      </c>
      <c r="G10">
        <v>-13.15890188776579</v>
      </c>
      <c r="H10">
        <v>4.3578806751418702</v>
      </c>
      <c r="I10">
        <v>408.95260540015306</v>
      </c>
      <c r="J10">
        <v>8.4571087397250917</v>
      </c>
      <c r="K10">
        <v>0.35580916909026739</v>
      </c>
      <c r="L10" s="1">
        <v>1.5</v>
      </c>
      <c r="M10" s="1">
        <v>1</v>
      </c>
      <c r="N10">
        <v>4.8160872161388397</v>
      </c>
      <c r="O10" s="1">
        <v>23.431964874267578</v>
      </c>
      <c r="P10" s="1">
        <v>15.37275505065918</v>
      </c>
      <c r="Q10" s="1">
        <v>23.541267395019531</v>
      </c>
      <c r="R10" s="1">
        <v>399.69064331054688</v>
      </c>
      <c r="S10" s="1">
        <v>402.6142578125</v>
      </c>
      <c r="T10" s="1">
        <v>11.782333374023438</v>
      </c>
      <c r="U10" s="1">
        <v>14.281036376953125</v>
      </c>
      <c r="V10" s="1">
        <v>39.824058532714844</v>
      </c>
      <c r="W10" s="1">
        <v>48.269626617431641</v>
      </c>
      <c r="X10" s="1">
        <v>500.4395751953125</v>
      </c>
      <c r="Y10" s="1">
        <v>402.11431884765625</v>
      </c>
      <c r="Z10" s="1">
        <v>444.09500122070312</v>
      </c>
      <c r="AA10">
        <v>1.3970639132140203</v>
      </c>
      <c r="AB10">
        <v>0.86409833208395193</v>
      </c>
      <c r="AC10">
        <v>89.169396481683961</v>
      </c>
    </row>
    <row r="11" spans="1:29" x14ac:dyDescent="0.2">
      <c r="A11" s="2">
        <v>42628</v>
      </c>
      <c r="B11" s="1" t="s">
        <v>88</v>
      </c>
      <c r="C11" s="1">
        <v>9</v>
      </c>
      <c r="D11" s="1" t="s">
        <v>74</v>
      </c>
      <c r="E11" s="1" t="s">
        <v>87</v>
      </c>
      <c r="F11" s="1" t="s">
        <v>81</v>
      </c>
      <c r="G11">
        <v>-11.963762735455768</v>
      </c>
      <c r="H11">
        <v>2.7404040557718479</v>
      </c>
      <c r="I11">
        <v>411.70415204125538</v>
      </c>
      <c r="J11">
        <v>6.5753754526845611</v>
      </c>
      <c r="K11">
        <v>0.36856029280740255</v>
      </c>
      <c r="L11" s="1">
        <v>2</v>
      </c>
      <c r="M11" s="1">
        <v>1</v>
      </c>
      <c r="N11">
        <v>4.5965219736099243</v>
      </c>
      <c r="O11" s="1">
        <v>23.663154602050781</v>
      </c>
      <c r="P11" s="1">
        <v>15.649091720581055</v>
      </c>
      <c r="Q11" s="1">
        <v>23.762771606445312</v>
      </c>
      <c r="R11" s="1">
        <v>399.79623413085938</v>
      </c>
      <c r="S11" s="1">
        <v>403.51690673828125</v>
      </c>
      <c r="T11" s="1">
        <v>11.880584716796875</v>
      </c>
      <c r="U11" s="1">
        <v>14.470224380493164</v>
      </c>
      <c r="V11" s="1">
        <v>39.602481842041016</v>
      </c>
      <c r="W11" s="1">
        <v>48.234729766845703</v>
      </c>
      <c r="X11" s="1">
        <v>500.47335815429688</v>
      </c>
      <c r="Y11" s="1">
        <v>53.778144836425781</v>
      </c>
      <c r="Z11" s="1">
        <v>200.38182067871094</v>
      </c>
      <c r="AA11">
        <v>1.4156443782476709</v>
      </c>
      <c r="AB11">
        <v>0.88146194824839341</v>
      </c>
      <c r="AC11">
        <v>86.843505590560255</v>
      </c>
    </row>
    <row r="12" spans="1:29" x14ac:dyDescent="0.2">
      <c r="A12" s="2">
        <v>42628</v>
      </c>
      <c r="B12" s="1" t="s">
        <v>89</v>
      </c>
      <c r="C12" s="1">
        <v>10</v>
      </c>
      <c r="D12" s="1" t="s">
        <v>74</v>
      </c>
      <c r="E12" s="1" t="s">
        <v>87</v>
      </c>
      <c r="F12" s="1" t="s">
        <v>75</v>
      </c>
      <c r="G12">
        <v>-14.072244511271798</v>
      </c>
      <c r="H12">
        <v>2.4273543656594661</v>
      </c>
      <c r="I12">
        <v>416.63718810171656</v>
      </c>
      <c r="J12">
        <v>6.1466448282119117</v>
      </c>
      <c r="K12">
        <v>0.37861510058516945</v>
      </c>
      <c r="L12" s="1">
        <v>2.5</v>
      </c>
      <c r="M12" s="1">
        <v>1</v>
      </c>
      <c r="N12">
        <v>4.3769567310810089</v>
      </c>
      <c r="O12" s="1">
        <v>23.932044982910156</v>
      </c>
      <c r="P12" s="1">
        <v>16.176076889038086</v>
      </c>
      <c r="Q12" s="1">
        <v>24.045209884643555</v>
      </c>
      <c r="R12" s="1">
        <v>399.627685546875</v>
      </c>
      <c r="S12" s="1">
        <v>405.412841796875</v>
      </c>
      <c r="T12" s="1">
        <v>11.96696662902832</v>
      </c>
      <c r="U12" s="1">
        <v>14.991600036621094</v>
      </c>
      <c r="V12" s="1">
        <v>39.251777648925781</v>
      </c>
      <c r="W12" s="1">
        <v>49.172607421875</v>
      </c>
      <c r="X12" s="1">
        <v>500.43228149414062</v>
      </c>
      <c r="Y12" s="1">
        <v>51.01953125</v>
      </c>
      <c r="Z12" s="1">
        <v>58.075405120849609</v>
      </c>
      <c r="AA12">
        <v>1.4667061496552196</v>
      </c>
      <c r="AB12">
        <v>0.88777435124170001</v>
      </c>
      <c r="AC12">
        <v>86.574573883219585</v>
      </c>
    </row>
    <row r="13" spans="1:29" x14ac:dyDescent="0.2">
      <c r="A13" s="2">
        <v>42628</v>
      </c>
      <c r="B13" s="1" t="s">
        <v>90</v>
      </c>
      <c r="C13" s="1">
        <v>11</v>
      </c>
      <c r="D13" s="1" t="s">
        <v>74</v>
      </c>
      <c r="E13" s="1" t="s">
        <v>87</v>
      </c>
      <c r="F13" s="1" t="s">
        <v>77</v>
      </c>
      <c r="G13">
        <v>-25.515144183632803</v>
      </c>
      <c r="H13">
        <v>1.0722206530162066</v>
      </c>
      <c r="I13">
        <v>457.13356053150352</v>
      </c>
      <c r="J13">
        <v>3.8330031932442439</v>
      </c>
      <c r="K13">
        <v>0.43267829388468182</v>
      </c>
      <c r="L13" s="1">
        <v>3</v>
      </c>
      <c r="M13" s="1">
        <v>1</v>
      </c>
      <c r="N13">
        <v>4.1573914885520935</v>
      </c>
      <c r="O13" s="1">
        <v>24.057775497436523</v>
      </c>
      <c r="P13" s="1">
        <v>16.055227279663086</v>
      </c>
      <c r="Q13" s="1">
        <v>24.202836990356445</v>
      </c>
      <c r="R13" s="1">
        <v>399.34719848632812</v>
      </c>
      <c r="S13" s="1">
        <v>413.69140625</v>
      </c>
      <c r="T13" s="1">
        <v>12.02949333190918</v>
      </c>
      <c r="U13" s="1">
        <v>14.294294357299805</v>
      </c>
      <c r="V13" s="1">
        <v>39.159481048583984</v>
      </c>
      <c r="W13" s="1">
        <v>46.532062530517578</v>
      </c>
      <c r="X13" s="1">
        <v>500.46954345703125</v>
      </c>
      <c r="Y13" s="1">
        <v>56.399692535400391</v>
      </c>
      <c r="Z13" s="1">
        <v>48.161571502685547</v>
      </c>
      <c r="AA13">
        <v>1.3984674436332862</v>
      </c>
      <c r="AB13">
        <v>0.95636875719924319</v>
      </c>
      <c r="AC13">
        <v>80.900511278221686</v>
      </c>
    </row>
    <row r="14" spans="1:29" x14ac:dyDescent="0.2">
      <c r="A14" s="2">
        <v>42628</v>
      </c>
      <c r="B14" s="1" t="s">
        <v>91</v>
      </c>
      <c r="C14" s="1">
        <v>12</v>
      </c>
      <c r="D14" s="1" t="s">
        <v>74</v>
      </c>
      <c r="E14" s="1" t="s">
        <v>87</v>
      </c>
      <c r="F14" s="1" t="s">
        <v>75</v>
      </c>
      <c r="G14">
        <v>-41.870319575539185</v>
      </c>
      <c r="H14">
        <v>8.8415575840509391</v>
      </c>
      <c r="I14">
        <v>427.69104316782142</v>
      </c>
      <c r="J14">
        <v>10.924138001102323</v>
      </c>
      <c r="K14">
        <v>0.33694182591209798</v>
      </c>
      <c r="L14" s="1">
        <v>1.5</v>
      </c>
      <c r="M14" s="1">
        <v>1</v>
      </c>
      <c r="N14">
        <v>4.8160872161388397</v>
      </c>
      <c r="O14" s="1">
        <v>24.252168655395508</v>
      </c>
      <c r="P14" s="1">
        <v>16.112661361694336</v>
      </c>
      <c r="Q14" s="1">
        <v>24.358381271362305</v>
      </c>
      <c r="R14" s="1">
        <v>399.12704467773438</v>
      </c>
      <c r="S14" s="1">
        <v>410.33389282226562</v>
      </c>
      <c r="T14" s="1">
        <v>12.117359161376953</v>
      </c>
      <c r="U14" s="1">
        <v>15.341593742370605</v>
      </c>
      <c r="V14" s="1">
        <v>38.988109588623047</v>
      </c>
      <c r="W14" s="1">
        <v>49.362216949462891</v>
      </c>
      <c r="X14" s="1">
        <v>500.42315673828125</v>
      </c>
      <c r="Y14" s="1">
        <v>58.285633087158203</v>
      </c>
      <c r="Z14" s="1">
        <v>283.3731689453125</v>
      </c>
      <c r="AA14">
        <v>1.5009288913374694</v>
      </c>
      <c r="AB14">
        <v>0.87232342903900073</v>
      </c>
      <c r="AC14">
        <v>93.422920686009263</v>
      </c>
    </row>
    <row r="15" spans="1:29" x14ac:dyDescent="0.2">
      <c r="A15" s="2">
        <v>42628</v>
      </c>
      <c r="B15" s="1" t="s">
        <v>92</v>
      </c>
      <c r="C15" s="1">
        <v>13</v>
      </c>
      <c r="D15" s="1" t="s">
        <v>74</v>
      </c>
      <c r="E15" s="1" t="s">
        <v>87</v>
      </c>
      <c r="F15" s="1" t="s">
        <v>77</v>
      </c>
      <c r="G15">
        <v>-14.008032089539729</v>
      </c>
      <c r="H15">
        <v>4.5826142085499395</v>
      </c>
      <c r="I15">
        <v>411.91017136972937</v>
      </c>
      <c r="J15">
        <v>7.2963413770096901</v>
      </c>
      <c r="K15">
        <v>0.31332947559071012</v>
      </c>
      <c r="L15" s="1">
        <v>2.5</v>
      </c>
      <c r="M15" s="1">
        <v>1</v>
      </c>
      <c r="N15">
        <v>4.3769567310810089</v>
      </c>
      <c r="O15" s="1">
        <v>24.307207107543945</v>
      </c>
      <c r="P15" s="1">
        <v>16.25221061706543</v>
      </c>
      <c r="Q15" s="1">
        <v>24.416357040405273</v>
      </c>
      <c r="R15" s="1">
        <v>399.08441162109375</v>
      </c>
      <c r="S15" s="1">
        <v>404.607177734375</v>
      </c>
      <c r="T15" s="1">
        <v>12.163290023803711</v>
      </c>
      <c r="U15" s="1">
        <v>15.750638961791992</v>
      </c>
      <c r="V15" s="1">
        <v>39.007598876953125</v>
      </c>
      <c r="W15" s="1">
        <v>50.51220703125</v>
      </c>
      <c r="X15" s="1">
        <v>500.46841430664062</v>
      </c>
      <c r="Y15" s="1">
        <v>46.860328674316406</v>
      </c>
      <c r="Z15" s="1">
        <v>208.25813293457031</v>
      </c>
      <c r="AA15">
        <v>1.5409715593162983</v>
      </c>
      <c r="AB15">
        <v>0.84659725791929863</v>
      </c>
      <c r="AC15">
        <v>91.599443561304327</v>
      </c>
    </row>
    <row r="16" spans="1:29" x14ac:dyDescent="0.2">
      <c r="A16" s="2">
        <v>42628</v>
      </c>
      <c r="B16" s="1" t="s">
        <v>93</v>
      </c>
      <c r="C16" s="1">
        <v>14</v>
      </c>
      <c r="D16" s="1" t="s">
        <v>74</v>
      </c>
      <c r="E16" s="1" t="s">
        <v>87</v>
      </c>
      <c r="F16" s="1" t="s">
        <v>79</v>
      </c>
      <c r="G16">
        <v>-10.088956829240191</v>
      </c>
      <c r="H16">
        <v>5.0768983957527327</v>
      </c>
      <c r="I16">
        <v>408.1448375029301</v>
      </c>
      <c r="J16">
        <v>6.8535703846270506</v>
      </c>
      <c r="K16">
        <v>0.28815176064532144</v>
      </c>
      <c r="L16" s="1">
        <v>3</v>
      </c>
      <c r="M16" s="1">
        <v>1</v>
      </c>
      <c r="N16">
        <v>4.1573914885520935</v>
      </c>
      <c r="O16" s="1">
        <v>24.422214508056641</v>
      </c>
      <c r="P16" s="1">
        <v>16.480596542358398</v>
      </c>
      <c r="Q16" s="1">
        <v>24.536670684814453</v>
      </c>
      <c r="R16" s="1">
        <v>399.0428466796875</v>
      </c>
      <c r="S16" s="1">
        <v>403.43356323242188</v>
      </c>
      <c r="T16" s="1">
        <v>12.243691444396973</v>
      </c>
      <c r="U16" s="1">
        <v>16.285476684570312</v>
      </c>
      <c r="V16" s="1">
        <v>38.996345520019531</v>
      </c>
      <c r="W16" s="1">
        <v>51.869491577148438</v>
      </c>
      <c r="X16" s="1">
        <v>500.41921997070312</v>
      </c>
      <c r="Y16" s="1">
        <v>27.042474746704102</v>
      </c>
      <c r="Z16" s="1">
        <v>27.496044158935547</v>
      </c>
      <c r="AA16">
        <v>1.5933174281503306</v>
      </c>
      <c r="AB16">
        <v>0.8197006881662201</v>
      </c>
      <c r="AC16">
        <v>92.980226067901455</v>
      </c>
    </row>
    <row r="17" spans="1:29" x14ac:dyDescent="0.2">
      <c r="A17" s="2">
        <v>42628</v>
      </c>
      <c r="B17" s="1" t="s">
        <v>94</v>
      </c>
      <c r="C17" s="1">
        <v>15</v>
      </c>
      <c r="D17" s="1" t="s">
        <v>74</v>
      </c>
      <c r="E17" s="1" t="s">
        <v>96</v>
      </c>
      <c r="F17" s="1" t="s">
        <v>95</v>
      </c>
      <c r="G17">
        <v>-1.5439950135874305</v>
      </c>
      <c r="H17">
        <v>3.4374431347691106</v>
      </c>
      <c r="I17">
        <v>396.76661558449149</v>
      </c>
      <c r="J17">
        <v>8.9315031112135692</v>
      </c>
      <c r="K17">
        <v>0.42817518100420027</v>
      </c>
      <c r="L17" s="1">
        <v>1.5</v>
      </c>
      <c r="M17" s="1">
        <v>1</v>
      </c>
      <c r="N17">
        <v>4.8160872161388397</v>
      </c>
      <c r="O17" s="1">
        <v>24.624240875244141</v>
      </c>
      <c r="P17" s="1">
        <v>16.578302383422852</v>
      </c>
      <c r="Q17" s="1">
        <v>24.699085235595703</v>
      </c>
      <c r="R17" s="1">
        <v>398.874755859375</v>
      </c>
      <c r="S17" s="1">
        <v>398.27130126953125</v>
      </c>
      <c r="T17" s="1">
        <v>12.336885452270508</v>
      </c>
      <c r="U17" s="1">
        <v>14.97404956817627</v>
      </c>
      <c r="V17" s="1">
        <v>38.821353912353516</v>
      </c>
      <c r="W17" s="1">
        <v>47.119907379150391</v>
      </c>
      <c r="X17" s="1">
        <v>500.410400390625</v>
      </c>
      <c r="Y17" s="1">
        <v>421.02117919921875</v>
      </c>
      <c r="Z17" s="1">
        <v>638.52606201171875</v>
      </c>
      <c r="AA17">
        <v>1.4650231405033045</v>
      </c>
      <c r="AB17">
        <v>0.9704024111697489</v>
      </c>
      <c r="AC17">
        <v>86.572407933223133</v>
      </c>
    </row>
    <row r="18" spans="1:29" x14ac:dyDescent="0.2">
      <c r="A18" s="2">
        <v>42628</v>
      </c>
      <c r="B18" s="1" t="s">
        <v>97</v>
      </c>
      <c r="C18" s="1">
        <v>16</v>
      </c>
      <c r="D18" s="1" t="s">
        <v>74</v>
      </c>
      <c r="E18" s="1" t="s">
        <v>96</v>
      </c>
      <c r="F18" s="1" t="s">
        <v>86</v>
      </c>
      <c r="G18">
        <v>-52.597833944613555</v>
      </c>
      <c r="H18">
        <v>1.37169022855484</v>
      </c>
      <c r="I18">
        <v>504.56899180852815</v>
      </c>
      <c r="J18">
        <v>4.8732929279566113</v>
      </c>
      <c r="K18">
        <v>0.45414848293170795</v>
      </c>
      <c r="L18" s="1">
        <v>3</v>
      </c>
      <c r="M18" s="1">
        <v>1</v>
      </c>
      <c r="N18">
        <v>4.1573914885520935</v>
      </c>
      <c r="O18" s="1">
        <v>24.814184188842773</v>
      </c>
      <c r="P18" s="1">
        <v>17.030879974365234</v>
      </c>
      <c r="Q18" s="1">
        <v>24.890415191650391</v>
      </c>
      <c r="R18" s="1">
        <v>399.01068115234375</v>
      </c>
      <c r="S18" s="1">
        <v>429.28787231445312</v>
      </c>
      <c r="T18" s="1">
        <v>12.395562171936035</v>
      </c>
      <c r="U18" s="1">
        <v>15.272384643554688</v>
      </c>
      <c r="V18" s="1">
        <v>38.566097259521484</v>
      </c>
      <c r="W18" s="1">
        <v>47.516708374023438</v>
      </c>
      <c r="X18" s="1">
        <v>500.43402099609375</v>
      </c>
      <c r="Y18" s="1">
        <v>110.50620269775391</v>
      </c>
      <c r="Z18" s="1">
        <v>153.1578369140625</v>
      </c>
      <c r="AA18">
        <v>1.4942210443533259</v>
      </c>
      <c r="AB18">
        <v>0.98985324355924842</v>
      </c>
      <c r="AC18">
        <v>82.15965950805753</v>
      </c>
    </row>
    <row r="19" spans="1:29" x14ac:dyDescent="0.2">
      <c r="A19" s="2">
        <v>42628</v>
      </c>
      <c r="B19" s="1" t="s">
        <v>98</v>
      </c>
      <c r="C19" s="1">
        <v>17</v>
      </c>
      <c r="D19" s="1" t="s">
        <v>74</v>
      </c>
      <c r="E19" s="1" t="s">
        <v>96</v>
      </c>
      <c r="F19" s="1" t="s">
        <v>81</v>
      </c>
      <c r="G19">
        <v>-55.493138516902121</v>
      </c>
      <c r="H19">
        <v>3.6064636102633596</v>
      </c>
      <c r="I19">
        <v>470.99879790938297</v>
      </c>
      <c r="J19">
        <v>6.9278642286786569</v>
      </c>
      <c r="K19">
        <v>0.3445549120836453</v>
      </c>
      <c r="L19" s="1">
        <v>3</v>
      </c>
      <c r="M19" s="1">
        <v>1</v>
      </c>
      <c r="N19">
        <v>4.1573914885520935</v>
      </c>
      <c r="O19" s="1">
        <v>25.068744659423828</v>
      </c>
      <c r="P19" s="1">
        <v>17.157201766967773</v>
      </c>
      <c r="Q19" s="1">
        <v>25.165092468261719</v>
      </c>
      <c r="R19" s="1">
        <v>399.02740478515625</v>
      </c>
      <c r="S19" s="1">
        <v>430.50698852539062</v>
      </c>
      <c r="T19" s="1">
        <v>12.467925071716309</v>
      </c>
      <c r="U19" s="1">
        <v>16.552362442016602</v>
      </c>
      <c r="V19" s="1">
        <v>38.206985473632812</v>
      </c>
      <c r="W19" s="1">
        <v>50.723426818847656</v>
      </c>
      <c r="X19" s="1">
        <v>500.42572021484375</v>
      </c>
      <c r="Y19" s="1">
        <v>239.12864685058594</v>
      </c>
      <c r="Z19" s="1">
        <v>130.81327819824219</v>
      </c>
      <c r="AA19">
        <v>1.6194635066123011</v>
      </c>
      <c r="AB19">
        <v>0.8938494464276463</v>
      </c>
      <c r="AC19">
        <v>90.430628044485715</v>
      </c>
    </row>
    <row r="20" spans="1:29" x14ac:dyDescent="0.2">
      <c r="A20" s="2">
        <v>42628</v>
      </c>
      <c r="B20" s="1" t="s">
        <v>99</v>
      </c>
      <c r="C20" s="1">
        <v>18</v>
      </c>
      <c r="D20" s="1" t="s">
        <v>74</v>
      </c>
      <c r="E20" s="1" t="s">
        <v>96</v>
      </c>
      <c r="F20" s="1" t="s">
        <v>75</v>
      </c>
      <c r="G20">
        <v>-110.18314175161295</v>
      </c>
      <c r="H20">
        <v>46.619829405424554</v>
      </c>
      <c r="I20">
        <v>526.92041122160072</v>
      </c>
      <c r="J20">
        <v>7.5158775489242045</v>
      </c>
      <c r="K20">
        <v>0.20938173118650538</v>
      </c>
      <c r="L20" s="1">
        <v>4</v>
      </c>
      <c r="M20" s="1">
        <v>1</v>
      </c>
      <c r="N20">
        <v>3.7182610034942627</v>
      </c>
      <c r="O20" s="1">
        <v>25.296754837036133</v>
      </c>
      <c r="P20" s="1">
        <v>17.530658721923828</v>
      </c>
      <c r="Q20" s="1">
        <v>25.419692993164062</v>
      </c>
      <c r="R20" s="1">
        <v>398.90606689453125</v>
      </c>
      <c r="S20" s="1">
        <v>484.07196044921875</v>
      </c>
      <c r="T20" s="1">
        <v>12.516005516052246</v>
      </c>
      <c r="U20" s="1">
        <v>18.413145065307617</v>
      </c>
      <c r="V20" s="1">
        <v>37.837760925292969</v>
      </c>
      <c r="W20" s="1">
        <v>55.665695190429688</v>
      </c>
      <c r="X20" s="1">
        <v>500.41119384765625</v>
      </c>
      <c r="Y20" s="1">
        <v>115.1685791015625</v>
      </c>
      <c r="Z20" s="1">
        <v>471.5546875</v>
      </c>
      <c r="AA20">
        <v>1.8015479459669732</v>
      </c>
      <c r="AB20">
        <v>0.75855087568443769</v>
      </c>
      <c r="AC20">
        <v>99.215613731089746</v>
      </c>
    </row>
    <row r="21" spans="1:29" x14ac:dyDescent="0.2">
      <c r="A21" s="2">
        <v>42628</v>
      </c>
      <c r="B21" s="1" t="s">
        <v>100</v>
      </c>
      <c r="C21" s="1">
        <v>19</v>
      </c>
      <c r="D21" s="1" t="s">
        <v>74</v>
      </c>
      <c r="E21" s="1" t="s">
        <v>96</v>
      </c>
      <c r="F21" s="1" t="s">
        <v>75</v>
      </c>
      <c r="G21">
        <v>-10.259088505373276</v>
      </c>
      <c r="H21">
        <v>0.65573498725260171</v>
      </c>
      <c r="I21">
        <v>431.07681107014474</v>
      </c>
      <c r="J21">
        <v>3.2354976027471638</v>
      </c>
      <c r="K21">
        <v>0.55769456770887893</v>
      </c>
      <c r="L21" s="1">
        <v>4</v>
      </c>
      <c r="M21" s="1">
        <v>1</v>
      </c>
      <c r="N21">
        <v>3.7182610034942627</v>
      </c>
      <c r="O21" s="1">
        <v>25.692886352539062</v>
      </c>
      <c r="P21" s="1">
        <v>17.754947662353516</v>
      </c>
      <c r="Q21" s="1">
        <v>25.788894653320312</v>
      </c>
      <c r="R21" s="1">
        <v>398.9176025390625</v>
      </c>
      <c r="S21" s="1">
        <v>406.06802368164062</v>
      </c>
      <c r="T21" s="1">
        <v>12.598276138305664</v>
      </c>
      <c r="U21" s="1">
        <v>15.145411491394043</v>
      </c>
      <c r="V21" s="1">
        <v>37.201969146728516</v>
      </c>
      <c r="W21" s="1">
        <v>44.723506927490234</v>
      </c>
      <c r="X21" s="1">
        <v>500.40444946289062</v>
      </c>
      <c r="Y21" s="1">
        <v>440.06265258789062</v>
      </c>
      <c r="Z21" s="1">
        <v>258.86642456054688</v>
      </c>
      <c r="AA21">
        <v>1.4818788869473429</v>
      </c>
      <c r="AB21">
        <v>1.1272773676724765</v>
      </c>
      <c r="AC21">
        <v>76.329632093722168</v>
      </c>
    </row>
    <row r="22" spans="1:29" x14ac:dyDescent="0.2">
      <c r="A22" s="2">
        <v>42628</v>
      </c>
      <c r="B22" s="1" t="s">
        <v>101</v>
      </c>
      <c r="C22" s="1">
        <v>20</v>
      </c>
      <c r="D22" s="1" t="s">
        <v>74</v>
      </c>
      <c r="E22" s="1" t="s">
        <v>96</v>
      </c>
      <c r="F22" s="1" t="s">
        <v>77</v>
      </c>
      <c r="G22">
        <v>-24.679310365358106</v>
      </c>
      <c r="H22">
        <v>0.93628700777372986</v>
      </c>
      <c r="I22">
        <v>458.75260509463135</v>
      </c>
      <c r="J22">
        <v>4.595365032253234</v>
      </c>
      <c r="K22">
        <v>0.57759228230968551</v>
      </c>
      <c r="L22" s="1">
        <v>3</v>
      </c>
      <c r="M22" s="1">
        <v>1</v>
      </c>
      <c r="N22">
        <v>4.1573914885520935</v>
      </c>
      <c r="O22" s="1">
        <v>25.926845550537109</v>
      </c>
      <c r="P22" s="1">
        <v>18.08221435546875</v>
      </c>
      <c r="Q22" s="1">
        <v>26.029979705810547</v>
      </c>
      <c r="R22" s="1">
        <v>398.86660766601562</v>
      </c>
      <c r="S22" s="1">
        <v>412.52676391601562</v>
      </c>
      <c r="T22" s="1">
        <v>12.662884712219238</v>
      </c>
      <c r="U22" s="1">
        <v>15.375722885131836</v>
      </c>
      <c r="V22" s="1">
        <v>36.878040313720703</v>
      </c>
      <c r="W22" s="1">
        <v>44.77862548828125</v>
      </c>
      <c r="X22" s="1">
        <v>500.36614990234375</v>
      </c>
      <c r="Y22" s="1">
        <v>319.267578125</v>
      </c>
      <c r="Z22" s="1">
        <v>253.28108215332031</v>
      </c>
      <c r="AA22">
        <v>1.5044182687346619</v>
      </c>
      <c r="AB22">
        <v>1.1498217435662084</v>
      </c>
      <c r="AC22">
        <v>76.934591659810735</v>
      </c>
    </row>
    <row r="23" spans="1:29" x14ac:dyDescent="0.2">
      <c r="A23" s="2">
        <v>42628</v>
      </c>
      <c r="B23" s="1" t="s">
        <v>102</v>
      </c>
      <c r="C23" s="1">
        <v>21</v>
      </c>
      <c r="D23" s="1" t="s">
        <v>74</v>
      </c>
      <c r="E23" s="1" t="s">
        <v>96</v>
      </c>
      <c r="F23" s="1" t="s">
        <v>79</v>
      </c>
      <c r="G23">
        <v>-65.86370491770839</v>
      </c>
      <c r="H23">
        <v>2.9447133032803232</v>
      </c>
      <c r="I23">
        <v>490.54102033824523</v>
      </c>
      <c r="J23">
        <v>7.7823692728207465</v>
      </c>
      <c r="K23">
        <v>0.43311788880410962</v>
      </c>
      <c r="L23" s="1">
        <v>3</v>
      </c>
      <c r="M23" s="1">
        <v>1</v>
      </c>
      <c r="N23">
        <v>4.1573914885520935</v>
      </c>
      <c r="O23" s="1">
        <v>26.044870376586914</v>
      </c>
      <c r="P23" s="1">
        <v>18.42512321472168</v>
      </c>
      <c r="Q23" s="1">
        <v>26.171607971191406</v>
      </c>
      <c r="R23" s="1">
        <v>398.74462890625</v>
      </c>
      <c r="S23" s="1">
        <v>436.19760131835938</v>
      </c>
      <c r="T23" s="1">
        <v>12.730023384094238</v>
      </c>
      <c r="U23" s="1">
        <v>17.315109252929688</v>
      </c>
      <c r="V23" s="1">
        <v>36.815788269042969</v>
      </c>
      <c r="W23" s="1">
        <v>50.076057434082031</v>
      </c>
      <c r="X23" s="1">
        <v>500.37994384765625</v>
      </c>
      <c r="Y23" s="1">
        <v>44.863750457763672</v>
      </c>
      <c r="Z23" s="1">
        <v>70.406997680664062</v>
      </c>
      <c r="AA23">
        <v>1.694187110308325</v>
      </c>
      <c r="AB23">
        <v>0.99758859084598628</v>
      </c>
      <c r="AC23">
        <v>87.844433817633586</v>
      </c>
    </row>
    <row r="24" spans="1:29" x14ac:dyDescent="0.2">
      <c r="A24" s="2">
        <v>42628</v>
      </c>
      <c r="B24" s="1" t="s">
        <v>103</v>
      </c>
      <c r="C24" s="1">
        <v>22</v>
      </c>
      <c r="D24" s="1" t="s">
        <v>74</v>
      </c>
      <c r="E24" s="1" t="s">
        <v>148</v>
      </c>
      <c r="F24" s="1" t="s">
        <v>75</v>
      </c>
      <c r="G24">
        <v>8.3793617310648827</v>
      </c>
      <c r="H24">
        <v>2.9824813900103031</v>
      </c>
      <c r="I24">
        <v>381.92003273189022</v>
      </c>
      <c r="J24">
        <v>6.1315904319192214</v>
      </c>
      <c r="K24">
        <v>0.35479544641604943</v>
      </c>
      <c r="L24" s="1">
        <v>4</v>
      </c>
      <c r="M24" s="1">
        <v>1</v>
      </c>
      <c r="N24">
        <v>3.7182610034942627</v>
      </c>
      <c r="O24" s="1">
        <v>25.741294860839844</v>
      </c>
      <c r="P24" s="1">
        <v>19.340394973754883</v>
      </c>
      <c r="Q24" s="1">
        <v>25.767671585083008</v>
      </c>
      <c r="R24" s="1">
        <v>400.26629638671875</v>
      </c>
      <c r="S24" s="1">
        <v>391.64877319335938</v>
      </c>
      <c r="T24" s="1">
        <v>14.589734077453613</v>
      </c>
      <c r="U24" s="1">
        <v>19.395898818969727</v>
      </c>
      <c r="V24" s="1">
        <v>42.956954956054688</v>
      </c>
      <c r="W24" s="1">
        <v>57.107879638671875</v>
      </c>
      <c r="X24" s="1">
        <v>500.41253662109375</v>
      </c>
      <c r="Y24" s="1">
        <v>315.59872436523438</v>
      </c>
      <c r="Z24" s="1">
        <v>288.46505737304688</v>
      </c>
      <c r="AA24">
        <v>1.8976650736252194</v>
      </c>
      <c r="AB24">
        <v>0.84464041375543419</v>
      </c>
      <c r="AC24">
        <v>91.070073951446602</v>
      </c>
    </row>
    <row r="25" spans="1:29" x14ac:dyDescent="0.2">
      <c r="A25" s="2">
        <v>42628</v>
      </c>
      <c r="B25" s="1" t="s">
        <v>104</v>
      </c>
      <c r="C25" s="1">
        <v>23</v>
      </c>
      <c r="D25" s="1" t="s">
        <v>74</v>
      </c>
      <c r="E25" s="1" t="s">
        <v>148</v>
      </c>
      <c r="F25" s="1" t="s">
        <v>77</v>
      </c>
      <c r="G25">
        <v>-0.20670881646272971</v>
      </c>
      <c r="H25">
        <v>1.4772639318288157</v>
      </c>
      <c r="I25">
        <v>396.43851490116452</v>
      </c>
      <c r="J25">
        <v>4.8198978211867995</v>
      </c>
      <c r="K25">
        <v>0.44435604192116807</v>
      </c>
      <c r="L25" s="1">
        <v>4.5</v>
      </c>
      <c r="M25" s="1">
        <v>1</v>
      </c>
      <c r="N25">
        <v>3.4986957609653473</v>
      </c>
      <c r="O25" s="1">
        <v>25.859228134155273</v>
      </c>
      <c r="P25" s="1">
        <v>19.678857803344727</v>
      </c>
      <c r="Q25" s="1">
        <v>25.891376495361328</v>
      </c>
      <c r="R25" s="1">
        <v>400.50375366210938</v>
      </c>
      <c r="S25" s="1">
        <v>398.96041870117188</v>
      </c>
      <c r="T25" s="1">
        <v>14.718107223510742</v>
      </c>
      <c r="U25" s="1">
        <v>18.970195770263672</v>
      </c>
      <c r="V25" s="1">
        <v>43.032649993896484</v>
      </c>
      <c r="W25" s="1">
        <v>55.464866638183594</v>
      </c>
      <c r="X25" s="1">
        <v>500.4149169921875</v>
      </c>
      <c r="Y25" s="1">
        <v>58.590927124023438</v>
      </c>
      <c r="Z25" s="1">
        <v>77.403053283691406</v>
      </c>
      <c r="AA25">
        <v>1.8559948208460992</v>
      </c>
      <c r="AB25">
        <v>0.92455050467993272</v>
      </c>
      <c r="AC25">
        <v>86.123159320315651</v>
      </c>
    </row>
    <row r="26" spans="1:29" x14ac:dyDescent="0.2">
      <c r="A26" s="2">
        <v>42628</v>
      </c>
      <c r="B26" s="1" t="s">
        <v>105</v>
      </c>
      <c r="C26" s="1">
        <v>24</v>
      </c>
      <c r="D26" s="1" t="s">
        <v>74</v>
      </c>
      <c r="E26" s="1" t="s">
        <v>148</v>
      </c>
      <c r="F26" s="1" t="s">
        <v>79</v>
      </c>
      <c r="G26">
        <v>-1.4967629771140976</v>
      </c>
      <c r="H26">
        <v>0.80242999477395949</v>
      </c>
      <c r="I26">
        <v>400.09458697699608</v>
      </c>
      <c r="J26">
        <v>3.8694311877971019</v>
      </c>
      <c r="K26">
        <v>0.56771202012440591</v>
      </c>
      <c r="L26" s="1">
        <v>4.5</v>
      </c>
      <c r="M26" s="1">
        <v>1</v>
      </c>
      <c r="N26">
        <v>3.4986957609653473</v>
      </c>
      <c r="O26" s="1">
        <v>26.104700088500977</v>
      </c>
      <c r="P26" s="1">
        <v>20.062992095947266</v>
      </c>
      <c r="Q26" s="1">
        <v>26.182971954345703</v>
      </c>
      <c r="R26" s="1">
        <v>400.26434326171875</v>
      </c>
      <c r="S26" s="1">
        <v>400.21771240234375</v>
      </c>
      <c r="T26" s="1">
        <v>14.859593391418457</v>
      </c>
      <c r="U26" s="1">
        <v>18.275808334350586</v>
      </c>
      <c r="V26" s="1">
        <v>42.820034027099609</v>
      </c>
      <c r="W26" s="1">
        <v>52.664344787597656</v>
      </c>
      <c r="X26" s="1">
        <v>500.38461303710938</v>
      </c>
      <c r="Y26" s="1">
        <v>44.607906341552734</v>
      </c>
      <c r="Z26" s="1">
        <v>58.987117767333984</v>
      </c>
      <c r="AA26">
        <v>1.7880704410335166</v>
      </c>
      <c r="AB26">
        <v>1.0459927890124399</v>
      </c>
      <c r="AC26">
        <v>79.973142000328409</v>
      </c>
    </row>
    <row r="27" spans="1:29" x14ac:dyDescent="0.2">
      <c r="A27" s="2">
        <v>42628</v>
      </c>
      <c r="B27" s="1" t="s">
        <v>106</v>
      </c>
      <c r="C27" s="1">
        <v>25</v>
      </c>
      <c r="D27" s="1" t="s">
        <v>74</v>
      </c>
      <c r="E27" s="1" t="s">
        <v>148</v>
      </c>
      <c r="F27" s="1" t="s">
        <v>77</v>
      </c>
      <c r="G27">
        <v>1.2231023554864886</v>
      </c>
      <c r="H27">
        <v>0.79787067483760166</v>
      </c>
      <c r="I27">
        <v>391.66823900115133</v>
      </c>
      <c r="J27">
        <v>4.9537885350285098</v>
      </c>
      <c r="K27">
        <v>0.69829051360414618</v>
      </c>
      <c r="L27" s="1">
        <v>2</v>
      </c>
      <c r="M27" s="1">
        <v>1</v>
      </c>
      <c r="N27">
        <v>4.5965219736099243</v>
      </c>
      <c r="O27" s="1">
        <v>26.29498291015625</v>
      </c>
      <c r="P27" s="1">
        <v>20.056171417236328</v>
      </c>
      <c r="Q27" s="1">
        <v>26.370012283325195</v>
      </c>
      <c r="R27" s="1">
        <v>400.27542114257812</v>
      </c>
      <c r="S27" s="1">
        <v>398.9964599609375</v>
      </c>
      <c r="T27" s="1">
        <v>14.98420238494873</v>
      </c>
      <c r="U27" s="1">
        <v>16.930803298950195</v>
      </c>
      <c r="V27" s="1">
        <v>42.696891784667969</v>
      </c>
      <c r="W27" s="1">
        <v>48.24365234375</v>
      </c>
      <c r="X27" s="1">
        <v>500.350830078125</v>
      </c>
      <c r="Y27" s="1">
        <v>-5.4414160549640656E-2</v>
      </c>
      <c r="Z27" s="1">
        <v>162.27536010742188</v>
      </c>
      <c r="AA27">
        <v>1.6564975906196924</v>
      </c>
      <c r="AB27">
        <v>1.1933288913350413</v>
      </c>
      <c r="AC27">
        <v>74.203168217709788</v>
      </c>
    </row>
    <row r="28" spans="1:29" x14ac:dyDescent="0.2">
      <c r="A28" s="2">
        <v>42628</v>
      </c>
      <c r="B28" s="1" t="s">
        <v>107</v>
      </c>
      <c r="C28" s="1">
        <v>26</v>
      </c>
      <c r="D28" s="1" t="s">
        <v>74</v>
      </c>
      <c r="E28" s="1" t="s">
        <v>148</v>
      </c>
      <c r="F28" s="1" t="s">
        <v>79</v>
      </c>
      <c r="G28">
        <v>-1.2847367339858684</v>
      </c>
      <c r="H28">
        <v>0.28390004007743286</v>
      </c>
      <c r="I28">
        <v>402.91490859675139</v>
      </c>
      <c r="J28">
        <v>2.1731718126930182</v>
      </c>
      <c r="K28">
        <v>0.78379859580793632</v>
      </c>
      <c r="L28" s="1">
        <v>3</v>
      </c>
      <c r="M28" s="1">
        <v>1</v>
      </c>
      <c r="N28">
        <v>4.1573914885520935</v>
      </c>
      <c r="O28" s="1">
        <v>26.431482315063477</v>
      </c>
      <c r="P28" s="1">
        <v>20.256402969360352</v>
      </c>
      <c r="Q28" s="1">
        <v>26.498363494873047</v>
      </c>
      <c r="R28" s="1">
        <v>400.20986938476562</v>
      </c>
      <c r="S28" s="1">
        <v>400.4583740234375</v>
      </c>
      <c r="T28" s="1">
        <v>15.074784278869629</v>
      </c>
      <c r="U28" s="1">
        <v>16.356439590454102</v>
      </c>
      <c r="V28" s="1">
        <v>42.611225128173828</v>
      </c>
      <c r="W28" s="1">
        <v>46.234020233154297</v>
      </c>
      <c r="X28" s="1">
        <v>500.359130859375</v>
      </c>
      <c r="Y28" s="1">
        <v>60.752273559570312</v>
      </c>
      <c r="Z28" s="1">
        <v>114.98260498046875</v>
      </c>
      <c r="AA28">
        <v>1.6003339559878804</v>
      </c>
      <c r="AB28">
        <v>1.2786244430612852</v>
      </c>
      <c r="AC28">
        <v>68.586230098234196</v>
      </c>
    </row>
    <row r="29" spans="1:29" x14ac:dyDescent="0.2">
      <c r="A29" s="2">
        <v>42628</v>
      </c>
      <c r="B29" s="1" t="s">
        <v>108</v>
      </c>
      <c r="C29" s="1">
        <v>27</v>
      </c>
      <c r="D29" s="1" t="s">
        <v>74</v>
      </c>
      <c r="E29" s="1" t="s">
        <v>148</v>
      </c>
      <c r="F29" s="1" t="s">
        <v>109</v>
      </c>
      <c r="G29">
        <v>-2.3227136745650698</v>
      </c>
      <c r="H29">
        <v>0.19977660805373096</v>
      </c>
      <c r="I29">
        <v>415.40854789006238</v>
      </c>
      <c r="J29">
        <v>1.5987245755602935</v>
      </c>
      <c r="K29">
        <v>0.80595326207832962</v>
      </c>
      <c r="L29" s="1">
        <v>3.5</v>
      </c>
      <c r="M29" s="1">
        <v>1</v>
      </c>
      <c r="N29">
        <v>3.9378262460231781</v>
      </c>
      <c r="O29" s="1">
        <v>26.516630172729492</v>
      </c>
      <c r="P29" s="1">
        <v>20.342660903930664</v>
      </c>
      <c r="Q29" s="1">
        <v>26.563091278076172</v>
      </c>
      <c r="R29" s="1">
        <v>400.2789306640625</v>
      </c>
      <c r="S29" s="1">
        <v>401.45474243164062</v>
      </c>
      <c r="T29" s="1">
        <v>15.159750938415527</v>
      </c>
      <c r="U29" s="1">
        <v>16.259897232055664</v>
      </c>
      <c r="V29" s="1">
        <v>42.637622833251953</v>
      </c>
      <c r="W29" s="1">
        <v>45.731842041015625</v>
      </c>
      <c r="X29" s="1">
        <v>500.34738159179688</v>
      </c>
      <c r="Y29" s="1">
        <v>35.502521514892578</v>
      </c>
      <c r="Z29" s="1">
        <v>47.241729736328125</v>
      </c>
      <c r="AA29">
        <v>1.5909190233857518</v>
      </c>
      <c r="AB29">
        <v>1.3029681512631301</v>
      </c>
      <c r="AC29">
        <v>67.332612762931149</v>
      </c>
    </row>
    <row r="30" spans="1:29" x14ac:dyDescent="0.2">
      <c r="A30" s="2">
        <v>42628</v>
      </c>
      <c r="B30" s="1" t="s">
        <v>110</v>
      </c>
      <c r="C30" s="1">
        <v>28</v>
      </c>
      <c r="D30" s="1" t="s">
        <v>74</v>
      </c>
      <c r="E30" s="1" t="s">
        <v>87</v>
      </c>
      <c r="F30" s="1" t="s">
        <v>77</v>
      </c>
      <c r="G30">
        <v>-2.2964440088605476</v>
      </c>
      <c r="H30">
        <v>4.8342501920071168</v>
      </c>
      <c r="I30">
        <v>397.15872382485105</v>
      </c>
      <c r="J30">
        <v>15.343598674665744</v>
      </c>
      <c r="K30">
        <v>0.59569022629602619</v>
      </c>
      <c r="L30" s="1">
        <v>1</v>
      </c>
      <c r="M30" s="1">
        <v>1</v>
      </c>
      <c r="N30">
        <v>5.0356524586677551</v>
      </c>
      <c r="O30" s="1">
        <v>26.611579895019531</v>
      </c>
      <c r="P30" s="1">
        <v>20.274534225463867</v>
      </c>
      <c r="Q30" s="1">
        <v>26.649831771850586</v>
      </c>
      <c r="R30" s="1">
        <v>400.22531127929688</v>
      </c>
      <c r="S30" s="1">
        <v>399.45932006835938</v>
      </c>
      <c r="T30" s="1">
        <v>15.295289039611816</v>
      </c>
      <c r="U30" s="1">
        <v>18.30567741394043</v>
      </c>
      <c r="V30" s="1">
        <v>42.779548645019531</v>
      </c>
      <c r="W30" s="1">
        <v>51.199337005615234</v>
      </c>
      <c r="X30" s="1">
        <v>500.358154296875</v>
      </c>
      <c r="Y30" s="1">
        <v>165.35031127929688</v>
      </c>
      <c r="Z30" s="1">
        <v>91.791015625</v>
      </c>
      <c r="AA30">
        <v>1.7911152580594498</v>
      </c>
      <c r="AB30">
        <v>1.1051142151335149</v>
      </c>
      <c r="AC30">
        <v>86.98875636602223</v>
      </c>
    </row>
    <row r="31" spans="1:29" x14ac:dyDescent="0.2">
      <c r="A31" s="2">
        <v>42628</v>
      </c>
      <c r="B31" s="1" t="s">
        <v>111</v>
      </c>
      <c r="C31" s="1">
        <v>29</v>
      </c>
      <c r="D31" s="1" t="s">
        <v>74</v>
      </c>
      <c r="E31" s="1" t="s">
        <v>87</v>
      </c>
      <c r="F31" s="1" t="s">
        <v>79</v>
      </c>
      <c r="G31">
        <v>-0.67564428116255004</v>
      </c>
      <c r="H31">
        <v>3.8452105669959162</v>
      </c>
      <c r="I31">
        <v>396.27426973777875</v>
      </c>
      <c r="J31">
        <v>9.8081177670010415</v>
      </c>
      <c r="K31">
        <v>0.45824667251016504</v>
      </c>
      <c r="L31" s="1">
        <v>2.5</v>
      </c>
      <c r="M31" s="1">
        <v>1</v>
      </c>
      <c r="N31">
        <v>4.3769567310810089</v>
      </c>
      <c r="O31" s="1">
        <v>26.825019836425781</v>
      </c>
      <c r="P31" s="1">
        <v>20.627140045166016</v>
      </c>
      <c r="Q31" s="1">
        <v>26.853836059570312</v>
      </c>
      <c r="R31" s="1">
        <v>400.23977661132812</v>
      </c>
      <c r="S31" s="1">
        <v>398.62387084960938</v>
      </c>
      <c r="T31" s="1">
        <v>15.445444107055664</v>
      </c>
      <c r="U31" s="1">
        <v>20.246803283691406</v>
      </c>
      <c r="V31" s="1">
        <v>42.660675048828125</v>
      </c>
      <c r="W31" s="1">
        <v>55.922142028808594</v>
      </c>
      <c r="X31" s="1">
        <v>500.35491943359375</v>
      </c>
      <c r="Y31" s="1">
        <v>237.03060913085938</v>
      </c>
      <c r="Z31" s="1">
        <v>464.13165283203125</v>
      </c>
      <c r="AA31">
        <v>1.9810650203890983</v>
      </c>
      <c r="AB31">
        <v>0.96498212040989828</v>
      </c>
      <c r="AC31">
        <v>89.768471613166554</v>
      </c>
    </row>
    <row r="32" spans="1:29" x14ac:dyDescent="0.2">
      <c r="A32" s="2">
        <v>42628</v>
      </c>
      <c r="B32" s="1" t="s">
        <v>112</v>
      </c>
      <c r="C32" s="1">
        <v>30</v>
      </c>
      <c r="D32" s="1" t="s">
        <v>74</v>
      </c>
      <c r="E32" s="1" t="s">
        <v>87</v>
      </c>
      <c r="F32" s="1" t="s">
        <v>109</v>
      </c>
      <c r="G32">
        <v>4.0323237238785721</v>
      </c>
      <c r="H32">
        <v>1.9142914702704057</v>
      </c>
      <c r="I32">
        <v>387.82141856238445</v>
      </c>
      <c r="J32">
        <v>7.3571563719527555</v>
      </c>
      <c r="K32">
        <v>0.53677690015455859</v>
      </c>
      <c r="L32" s="1">
        <v>3</v>
      </c>
      <c r="M32" s="1">
        <v>1</v>
      </c>
      <c r="N32">
        <v>4.1573914885520935</v>
      </c>
      <c r="O32" s="1">
        <v>27.163715362548828</v>
      </c>
      <c r="P32" s="1">
        <v>20.914882659912109</v>
      </c>
      <c r="Q32" s="1">
        <v>27.161401748657227</v>
      </c>
      <c r="R32" s="1">
        <v>400.04397583007812</v>
      </c>
      <c r="S32" s="1">
        <v>395.88009643554688</v>
      </c>
      <c r="T32" s="1">
        <v>15.566256523132324</v>
      </c>
      <c r="U32" s="1">
        <v>19.889589309692383</v>
      </c>
      <c r="V32" s="1">
        <v>42.147869110107422</v>
      </c>
      <c r="W32" s="1">
        <v>53.853908538818359</v>
      </c>
      <c r="X32" s="1">
        <v>500.36575317382812</v>
      </c>
      <c r="Y32" s="1">
        <v>633.7503662109375</v>
      </c>
      <c r="Z32" s="1">
        <v>583.0120849609375</v>
      </c>
      <c r="AA32">
        <v>1.9461292120827274</v>
      </c>
      <c r="AB32">
        <v>1.0559227735175392</v>
      </c>
      <c r="AC32">
        <v>84.854365190923247</v>
      </c>
    </row>
    <row r="33" spans="1:29" x14ac:dyDescent="0.2">
      <c r="A33" s="2">
        <v>42628</v>
      </c>
      <c r="B33" s="1" t="s">
        <v>113</v>
      </c>
      <c r="C33" s="1">
        <v>31</v>
      </c>
      <c r="D33" s="1" t="s">
        <v>74</v>
      </c>
      <c r="E33" s="1" t="s">
        <v>87</v>
      </c>
      <c r="F33" s="1" t="s">
        <v>86</v>
      </c>
      <c r="G33">
        <v>14.657074732191473</v>
      </c>
      <c r="H33">
        <v>11.574320514402206</v>
      </c>
      <c r="I33">
        <v>386.64687944028657</v>
      </c>
      <c r="J33">
        <v>20.013013869335182</v>
      </c>
      <c r="K33">
        <v>0.54556599300836672</v>
      </c>
      <c r="L33" s="1">
        <v>1</v>
      </c>
      <c r="M33" s="1">
        <v>1</v>
      </c>
      <c r="N33">
        <v>5.0356524586677551</v>
      </c>
      <c r="O33" s="1">
        <v>27.606050491333008</v>
      </c>
      <c r="P33" s="1">
        <v>20.792699813842773</v>
      </c>
      <c r="Q33" s="1">
        <v>27.581367492675781</v>
      </c>
      <c r="R33" s="1">
        <v>400.38604736328125</v>
      </c>
      <c r="S33" s="1">
        <v>395.87338256835938</v>
      </c>
      <c r="T33" s="1">
        <v>15.688065528869629</v>
      </c>
      <c r="U33" s="1">
        <v>19.609334945678711</v>
      </c>
      <c r="V33" s="1">
        <v>41.392269134521484</v>
      </c>
      <c r="W33" s="1">
        <v>51.738361358642578</v>
      </c>
      <c r="X33" s="1">
        <v>500.36276245117188</v>
      </c>
      <c r="Y33" s="1">
        <v>1040.7265625</v>
      </c>
      <c r="Z33" s="1">
        <v>89.561546325683594</v>
      </c>
      <c r="AA33">
        <v>1.9187461659749825</v>
      </c>
      <c r="AB33">
        <v>1.1122858490349865</v>
      </c>
      <c r="AC33">
        <v>93.13444054963999</v>
      </c>
    </row>
    <row r="34" spans="1:29" x14ac:dyDescent="0.2">
      <c r="A34" s="2">
        <v>42628</v>
      </c>
      <c r="B34" s="1" t="s">
        <v>114</v>
      </c>
      <c r="C34" s="1">
        <v>32</v>
      </c>
      <c r="D34" s="1" t="s">
        <v>74</v>
      </c>
      <c r="E34" s="1" t="s">
        <v>87</v>
      </c>
      <c r="F34" s="1" t="s">
        <v>81</v>
      </c>
      <c r="G34">
        <v>12.368978589056995</v>
      </c>
      <c r="H34">
        <v>6.2552533036193374</v>
      </c>
      <c r="I34">
        <v>383.20459101859518</v>
      </c>
      <c r="J34">
        <v>13.819348095639487</v>
      </c>
      <c r="K34">
        <v>0.4982338692623709</v>
      </c>
      <c r="L34" s="1">
        <v>2</v>
      </c>
      <c r="M34" s="1">
        <v>1</v>
      </c>
      <c r="N34">
        <v>4.5965219736099243</v>
      </c>
      <c r="O34" s="1">
        <v>28.019765853881836</v>
      </c>
      <c r="P34" s="1">
        <v>21.488851547241211</v>
      </c>
      <c r="Q34" s="1">
        <v>27.983732223510742</v>
      </c>
      <c r="R34" s="1">
        <v>400.14041137695312</v>
      </c>
      <c r="S34" s="1">
        <v>393.02548217773438</v>
      </c>
      <c r="T34" s="1">
        <v>15.786116600036621</v>
      </c>
      <c r="U34" s="1">
        <v>21.192752838134766</v>
      </c>
      <c r="V34" s="1">
        <v>40.656925201416016</v>
      </c>
      <c r="W34" s="1">
        <v>54.581642150878906</v>
      </c>
      <c r="X34" s="1">
        <v>500.36575317382812</v>
      </c>
      <c r="Y34" s="1">
        <v>712.511474609375</v>
      </c>
      <c r="Z34" s="1">
        <v>925.08685302734375</v>
      </c>
      <c r="AA34">
        <v>2.0736738063510858</v>
      </c>
      <c r="AB34">
        <v>1.0597252296187452</v>
      </c>
      <c r="AC34">
        <v>91.59494906456321</v>
      </c>
    </row>
    <row r="35" spans="1:29" x14ac:dyDescent="0.2">
      <c r="A35" s="2">
        <v>42628</v>
      </c>
      <c r="B35" s="1" t="s">
        <v>115</v>
      </c>
      <c r="C35" s="1">
        <v>33</v>
      </c>
      <c r="D35" s="1" t="s">
        <v>74</v>
      </c>
      <c r="E35" s="1" t="s">
        <v>87</v>
      </c>
      <c r="F35" s="1" t="s">
        <v>75</v>
      </c>
      <c r="G35">
        <v>0.24296078375491301</v>
      </c>
      <c r="H35">
        <v>0.84171690670197163</v>
      </c>
      <c r="I35">
        <v>392.7506471019405</v>
      </c>
      <c r="J35">
        <v>6.1843595286510951</v>
      </c>
      <c r="K35">
        <v>0.84390828297338105</v>
      </c>
      <c r="L35" s="1">
        <v>3</v>
      </c>
      <c r="M35" s="1">
        <v>1</v>
      </c>
      <c r="N35">
        <v>4.1573914885520935</v>
      </c>
      <c r="O35" s="1">
        <v>28.442024230957031</v>
      </c>
      <c r="P35" s="1">
        <v>22.594289779663086</v>
      </c>
      <c r="Q35" s="1">
        <v>28.386241912841797</v>
      </c>
      <c r="R35" s="1">
        <v>400.37557983398438</v>
      </c>
      <c r="S35" s="1">
        <v>398.75140380859375</v>
      </c>
      <c r="T35" s="1">
        <v>15.856746673583984</v>
      </c>
      <c r="U35" s="1">
        <v>19.492317199707031</v>
      </c>
      <c r="V35" s="1">
        <v>39.84796142578125</v>
      </c>
      <c r="W35" s="1">
        <v>48.984138488769531</v>
      </c>
      <c r="X35" s="1">
        <v>500.37362670898438</v>
      </c>
      <c r="Y35" s="1">
        <v>128.73066711425781</v>
      </c>
      <c r="Z35" s="1">
        <v>491.71475219726562</v>
      </c>
      <c r="AA35">
        <v>1.9073116085113142</v>
      </c>
      <c r="AB35">
        <v>1.3719287197446941</v>
      </c>
      <c r="AC35">
        <v>73.868667374945673</v>
      </c>
    </row>
    <row r="36" spans="1:29" x14ac:dyDescent="0.2">
      <c r="A36" s="2">
        <v>42628</v>
      </c>
      <c r="B36" s="1" t="s">
        <v>116</v>
      </c>
      <c r="C36" s="1">
        <v>34</v>
      </c>
      <c r="D36" s="1" t="s">
        <v>74</v>
      </c>
      <c r="E36" s="1" t="s">
        <v>87</v>
      </c>
      <c r="F36" s="1" t="s">
        <v>77</v>
      </c>
      <c r="G36">
        <v>-1.2481637765007181</v>
      </c>
      <c r="H36">
        <v>0.66541635311712977</v>
      </c>
      <c r="I36">
        <v>397.16322005089614</v>
      </c>
      <c r="J36">
        <v>5.1360240215611732</v>
      </c>
      <c r="K36">
        <v>0.87647774540875112</v>
      </c>
      <c r="L36" s="1">
        <v>4.5</v>
      </c>
      <c r="M36" s="1">
        <v>1</v>
      </c>
      <c r="N36">
        <v>3.4986957609653473</v>
      </c>
      <c r="O36" s="1">
        <v>28.885356903076172</v>
      </c>
      <c r="P36" s="1">
        <v>23.359279632568359</v>
      </c>
      <c r="Q36" s="1">
        <v>28.862590789794922</v>
      </c>
      <c r="R36" s="1">
        <v>400.11508178710938</v>
      </c>
      <c r="S36" s="1">
        <v>399.392822265625</v>
      </c>
      <c r="T36" s="1">
        <v>15.96724796295166</v>
      </c>
      <c r="U36" s="1">
        <v>20.491472244262695</v>
      </c>
      <c r="V36" s="1">
        <v>39.108211517333984</v>
      </c>
      <c r="W36" s="1">
        <v>50.189285278320312</v>
      </c>
      <c r="X36" s="1">
        <v>500.38427734375</v>
      </c>
      <c r="Y36" s="1">
        <v>123.87262725830078</v>
      </c>
      <c r="Z36" s="1">
        <v>431.519287109375</v>
      </c>
      <c r="AA36">
        <v>2.0051472783556381</v>
      </c>
      <c r="AB36">
        <v>1.3936112908856479</v>
      </c>
      <c r="AC36">
        <v>73.789867006023016</v>
      </c>
    </row>
    <row r="37" spans="1:29" x14ac:dyDescent="0.2">
      <c r="A37" s="2">
        <v>42628</v>
      </c>
      <c r="B37" s="1" t="s">
        <v>117</v>
      </c>
      <c r="C37" s="1">
        <v>35</v>
      </c>
      <c r="D37" s="1" t="s">
        <v>74</v>
      </c>
      <c r="E37" s="1" t="s">
        <v>96</v>
      </c>
      <c r="F37" s="1" t="s">
        <v>86</v>
      </c>
      <c r="G37">
        <v>9.856002745119298</v>
      </c>
      <c r="H37">
        <v>1.3782699454828147</v>
      </c>
      <c r="I37">
        <v>375.97600079773935</v>
      </c>
      <c r="J37">
        <v>15.669689184204138</v>
      </c>
      <c r="K37">
        <v>1.369558654892618</v>
      </c>
      <c r="L37" s="1">
        <v>0.5</v>
      </c>
      <c r="M37" s="1">
        <v>1</v>
      </c>
      <c r="N37">
        <v>5.2552177011966705</v>
      </c>
      <c r="O37" s="1">
        <v>29.622106552124023</v>
      </c>
      <c r="P37" s="1">
        <v>24.601833343505859</v>
      </c>
      <c r="Q37" s="1">
        <v>29.594619750976562</v>
      </c>
      <c r="R37" s="1">
        <v>400.22320556640625</v>
      </c>
      <c r="S37" s="1">
        <v>398.61419677734375</v>
      </c>
      <c r="T37" s="1">
        <v>16.196689605712891</v>
      </c>
      <c r="U37" s="1">
        <v>17.734714508056641</v>
      </c>
      <c r="V37" s="1">
        <v>38.018100738525391</v>
      </c>
      <c r="W37" s="1">
        <v>41.628265380859375</v>
      </c>
      <c r="X37" s="1">
        <v>500.375244140625</v>
      </c>
      <c r="Y37" s="1">
        <v>769.06756591796875</v>
      </c>
      <c r="Z37" s="1">
        <v>885.04156494140625</v>
      </c>
      <c r="AA37">
        <v>1.7354170172067533</v>
      </c>
      <c r="AB37">
        <v>1.8673478726823491</v>
      </c>
      <c r="AC37">
        <v>64.169939257026996</v>
      </c>
    </row>
    <row r="38" spans="1:29" x14ac:dyDescent="0.2">
      <c r="A38" s="2">
        <v>42628</v>
      </c>
      <c r="B38" s="1" t="s">
        <v>118</v>
      </c>
      <c r="C38" s="1">
        <v>36</v>
      </c>
      <c r="D38" s="1" t="s">
        <v>74</v>
      </c>
      <c r="E38" s="1" t="s">
        <v>96</v>
      </c>
      <c r="F38" s="1" t="s">
        <v>81</v>
      </c>
      <c r="G38">
        <v>8.588553695404805</v>
      </c>
      <c r="H38">
        <v>0.49958819776196134</v>
      </c>
      <c r="I38">
        <v>356.23560408956411</v>
      </c>
      <c r="J38">
        <v>6.3309161520765533</v>
      </c>
      <c r="K38">
        <v>1.3451818394968063</v>
      </c>
      <c r="L38" s="1">
        <v>2.5</v>
      </c>
      <c r="M38" s="1">
        <v>1</v>
      </c>
      <c r="N38">
        <v>4.3769567310810089</v>
      </c>
      <c r="O38" s="1">
        <v>30.311689376831055</v>
      </c>
      <c r="P38" s="1">
        <v>25.379007339477539</v>
      </c>
      <c r="Q38" s="1">
        <v>30.290773391723633</v>
      </c>
      <c r="R38" s="1">
        <v>400.327392578125</v>
      </c>
      <c r="S38" s="1">
        <v>394.7877197265625</v>
      </c>
      <c r="T38" s="1">
        <v>16.386970520019531</v>
      </c>
      <c r="U38" s="1">
        <v>19.488338470458984</v>
      </c>
      <c r="V38" s="1">
        <v>36.971393585205078</v>
      </c>
      <c r="W38" s="1">
        <v>43.968532562255859</v>
      </c>
      <c r="X38" s="1">
        <v>500.38702392578125</v>
      </c>
      <c r="Y38" s="1">
        <v>636.314697265625</v>
      </c>
      <c r="Z38" s="1">
        <v>591.7259521484375</v>
      </c>
      <c r="AA38">
        <v>1.9070572975026152</v>
      </c>
      <c r="AB38">
        <v>1.8537036567811029</v>
      </c>
      <c r="AC38">
        <v>61.870523058593974</v>
      </c>
    </row>
    <row r="39" spans="1:29" x14ac:dyDescent="0.2">
      <c r="A39" s="2">
        <v>42628</v>
      </c>
      <c r="B39" s="1" t="s">
        <v>119</v>
      </c>
      <c r="C39" s="1">
        <v>37</v>
      </c>
      <c r="D39" s="1" t="s">
        <v>74</v>
      </c>
      <c r="E39" s="1" t="s">
        <v>96</v>
      </c>
      <c r="F39" s="1" t="s">
        <v>75</v>
      </c>
      <c r="G39">
        <v>10.337449113772443</v>
      </c>
      <c r="H39">
        <v>0.4139703056450888</v>
      </c>
      <c r="I39">
        <v>339.54227014548741</v>
      </c>
      <c r="J39">
        <v>5.2411998396921957</v>
      </c>
      <c r="K39">
        <v>1.3322873716652217</v>
      </c>
      <c r="L39" s="1">
        <v>3.5</v>
      </c>
      <c r="M39" s="1">
        <v>1</v>
      </c>
      <c r="N39">
        <v>3.9378262460231781</v>
      </c>
      <c r="O39" s="1">
        <v>30.701644897460938</v>
      </c>
      <c r="P39" s="1">
        <v>25.645660400390625</v>
      </c>
      <c r="Q39" s="1">
        <v>30.675729751586914</v>
      </c>
      <c r="R39" s="1">
        <v>399.82485961914062</v>
      </c>
      <c r="S39" s="1">
        <v>391.16033935546875</v>
      </c>
      <c r="T39" s="1">
        <v>16.558357238769531</v>
      </c>
      <c r="U39" s="1">
        <v>20.150449752807617</v>
      </c>
      <c r="V39" s="1">
        <v>36.533958435058594</v>
      </c>
      <c r="W39" s="1">
        <v>44.459468841552734</v>
      </c>
      <c r="X39" s="1">
        <v>500.392333984375</v>
      </c>
      <c r="Y39" s="1">
        <v>1083.082275390625</v>
      </c>
      <c r="Z39" s="1">
        <v>1116.98974609375</v>
      </c>
      <c r="AA39">
        <v>1.9718659891523567</v>
      </c>
      <c r="AB39">
        <v>1.8615602634126063</v>
      </c>
      <c r="AC39">
        <v>62.503219132794527</v>
      </c>
    </row>
    <row r="40" spans="1:29" x14ac:dyDescent="0.2">
      <c r="A40" s="2">
        <v>42628</v>
      </c>
      <c r="B40" s="1" t="s">
        <v>120</v>
      </c>
      <c r="C40" s="1">
        <v>38</v>
      </c>
      <c r="D40" s="1" t="s">
        <v>74</v>
      </c>
      <c r="E40" s="1" t="s">
        <v>96</v>
      </c>
      <c r="F40" s="1" t="s">
        <v>95</v>
      </c>
      <c r="G40">
        <v>11.107965087675842</v>
      </c>
      <c r="H40">
        <v>0.57190568831426736</v>
      </c>
      <c r="I40">
        <v>351.70350858591411</v>
      </c>
      <c r="J40">
        <v>8.5863866476322332</v>
      </c>
      <c r="K40">
        <v>1.5986128714381764</v>
      </c>
      <c r="L40" s="1">
        <v>1.5</v>
      </c>
      <c r="M40" s="1">
        <v>1</v>
      </c>
      <c r="N40">
        <v>4.8160872161388397</v>
      </c>
      <c r="O40" s="1">
        <v>31.052890777587891</v>
      </c>
      <c r="P40" s="1">
        <v>26.533529281616211</v>
      </c>
      <c r="Q40" s="1">
        <v>31.025278091430664</v>
      </c>
      <c r="R40" s="1">
        <v>400.17971801757812</v>
      </c>
      <c r="S40" s="1">
        <v>395.8311767578125</v>
      </c>
      <c r="T40" s="1">
        <v>16.724462509155273</v>
      </c>
      <c r="U40" s="1">
        <v>19.248777389526367</v>
      </c>
      <c r="V40" s="1">
        <v>36.168567657470703</v>
      </c>
      <c r="W40" s="1">
        <v>41.627689361572266</v>
      </c>
      <c r="X40" s="1">
        <v>500.39968872070312</v>
      </c>
      <c r="Y40" s="1">
        <v>721.7576904296875</v>
      </c>
      <c r="Z40" s="1">
        <v>843.2442626953125</v>
      </c>
      <c r="AA40">
        <v>1.8836533523668768</v>
      </c>
      <c r="AB40">
        <v>2.0902452058467249</v>
      </c>
      <c r="AC40">
        <v>57.808799072085137</v>
      </c>
    </row>
    <row r="41" spans="1:29" x14ac:dyDescent="0.2">
      <c r="A41" s="2">
        <v>42628</v>
      </c>
      <c r="B41" s="1" t="s">
        <v>121</v>
      </c>
      <c r="C41" s="1">
        <v>39</v>
      </c>
      <c r="D41" s="1" t="s">
        <v>74</v>
      </c>
      <c r="E41" s="1" t="s">
        <v>96</v>
      </c>
      <c r="F41" s="1" t="s">
        <v>86</v>
      </c>
      <c r="G41">
        <v>3.5370555990775299</v>
      </c>
      <c r="H41">
        <v>0.34928709846536693</v>
      </c>
      <c r="I41">
        <v>368.03482249646697</v>
      </c>
      <c r="J41">
        <v>5.8893702758010402</v>
      </c>
      <c r="K41">
        <v>1.7363227350386858</v>
      </c>
      <c r="L41" s="1">
        <v>3</v>
      </c>
      <c r="M41" s="1">
        <v>1</v>
      </c>
      <c r="N41">
        <v>4.1573914885520935</v>
      </c>
      <c r="O41" s="1">
        <v>31.488286972045898</v>
      </c>
      <c r="P41" s="1">
        <v>27.707042694091797</v>
      </c>
      <c r="Q41" s="1">
        <v>31.478321075439453</v>
      </c>
      <c r="R41" s="1">
        <v>399.97698974609375</v>
      </c>
      <c r="S41" s="1">
        <v>396.456787109375</v>
      </c>
      <c r="T41" s="1">
        <v>16.919462203979492</v>
      </c>
      <c r="U41" s="1">
        <v>20.378168106079102</v>
      </c>
      <c r="V41" s="1">
        <v>35.695114135742188</v>
      </c>
      <c r="W41" s="1">
        <v>42.991970062255859</v>
      </c>
      <c r="X41" s="1">
        <v>500.42031860351562</v>
      </c>
      <c r="Y41" s="1">
        <v>74.419921875</v>
      </c>
      <c r="Z41" s="1">
        <v>102.21257019042969</v>
      </c>
      <c r="AA41">
        <v>1.9941879536901252</v>
      </c>
      <c r="AB41">
        <v>2.1687895672816353</v>
      </c>
      <c r="AC41">
        <v>55.769792700551946</v>
      </c>
    </row>
    <row r="42" spans="1:29" x14ac:dyDescent="0.2">
      <c r="A42" s="2">
        <v>42628</v>
      </c>
      <c r="B42" s="1" t="s">
        <v>122</v>
      </c>
      <c r="C42" s="1">
        <v>40</v>
      </c>
      <c r="D42" s="1" t="s">
        <v>74</v>
      </c>
      <c r="E42" s="1" t="s">
        <v>96</v>
      </c>
      <c r="F42" s="1" t="s">
        <v>81</v>
      </c>
      <c r="G42">
        <v>12.549515536690246</v>
      </c>
      <c r="H42">
        <v>0.44156811926838047</v>
      </c>
      <c r="I42">
        <v>329.59654357856488</v>
      </c>
      <c r="J42">
        <v>6.9284332997723457</v>
      </c>
      <c r="K42">
        <v>1.6559169793163226</v>
      </c>
      <c r="L42" s="1">
        <v>3.5</v>
      </c>
      <c r="M42" s="1">
        <v>1</v>
      </c>
      <c r="N42">
        <v>3.9378262460231781</v>
      </c>
      <c r="O42" s="1">
        <v>31.886802673339844</v>
      </c>
      <c r="P42" s="1">
        <v>27.982032775878906</v>
      </c>
      <c r="Q42" s="1">
        <v>31.895689010620117</v>
      </c>
      <c r="R42" s="1">
        <v>399.99404907226562</v>
      </c>
      <c r="S42" s="1">
        <v>389.32583618164062</v>
      </c>
      <c r="T42" s="1">
        <v>17.074783325195312</v>
      </c>
      <c r="U42" s="1">
        <v>21.816814422607422</v>
      </c>
      <c r="V42" s="1">
        <v>35.217155456542969</v>
      </c>
      <c r="W42" s="1">
        <v>44.997711181640625</v>
      </c>
      <c r="X42" s="1">
        <v>500.21749877929688</v>
      </c>
      <c r="Y42" s="1">
        <v>969.57861328125</v>
      </c>
      <c r="Z42" s="1">
        <v>1108.9234619140625</v>
      </c>
      <c r="AA42">
        <v>2.1349496966030275</v>
      </c>
      <c r="AB42">
        <v>2.1094773147820378</v>
      </c>
      <c r="AC42">
        <v>59.496259804835695</v>
      </c>
    </row>
    <row r="43" spans="1:29" x14ac:dyDescent="0.2">
      <c r="A43" s="2">
        <v>42628</v>
      </c>
      <c r="B43" s="1" t="s">
        <v>123</v>
      </c>
      <c r="C43" s="1">
        <v>41</v>
      </c>
      <c r="D43" s="1" t="s">
        <v>74</v>
      </c>
      <c r="E43" s="1" t="s">
        <v>148</v>
      </c>
      <c r="F43" s="1" t="s">
        <v>86</v>
      </c>
      <c r="G43">
        <v>14.081487006780183</v>
      </c>
      <c r="H43">
        <v>0.4704367712633335</v>
      </c>
      <c r="I43">
        <v>322.38797466769068</v>
      </c>
      <c r="J43">
        <v>7.3398658381847577</v>
      </c>
      <c r="K43">
        <v>1.6612511153949496</v>
      </c>
      <c r="L43" s="1">
        <v>4</v>
      </c>
      <c r="M43" s="1">
        <v>1</v>
      </c>
      <c r="N43">
        <v>3.7182610034942627</v>
      </c>
      <c r="O43" s="1">
        <v>31.800083160400391</v>
      </c>
      <c r="P43" s="1">
        <v>29.665578842163086</v>
      </c>
      <c r="Q43" s="1">
        <v>31.776788711547852</v>
      </c>
      <c r="R43" s="1">
        <v>398.77569580078125</v>
      </c>
      <c r="S43" s="1">
        <v>385.25836181640625</v>
      </c>
      <c r="T43" s="1">
        <v>20.013051986694336</v>
      </c>
      <c r="U43" s="1">
        <v>25.729612350463867</v>
      </c>
      <c r="V43" s="1">
        <v>41.483928680419922</v>
      </c>
      <c r="W43" s="1">
        <v>53.333465576171875</v>
      </c>
      <c r="X43" s="1">
        <v>500.37179565429688</v>
      </c>
      <c r="Y43" s="1">
        <v>12.125039100646973</v>
      </c>
      <c r="Z43" s="1">
        <v>1119.1561279296875</v>
      </c>
      <c r="AA43">
        <v>2.5180420025078636</v>
      </c>
      <c r="AB43">
        <v>1.9250672536937099</v>
      </c>
      <c r="AC43">
        <v>63.464609261640682</v>
      </c>
    </row>
    <row r="44" spans="1:29" x14ac:dyDescent="0.2">
      <c r="A44" s="2">
        <v>42628</v>
      </c>
      <c r="B44" s="1" t="s">
        <v>124</v>
      </c>
      <c r="C44" s="1">
        <v>42</v>
      </c>
      <c r="D44" s="1" t="s">
        <v>74</v>
      </c>
      <c r="E44" s="1" t="s">
        <v>148</v>
      </c>
      <c r="F44" s="1" t="s">
        <v>81</v>
      </c>
      <c r="G44">
        <v>8.0507182175092904</v>
      </c>
      <c r="H44">
        <v>0.71397446903435635</v>
      </c>
      <c r="I44">
        <v>356.11661935106832</v>
      </c>
      <c r="J44">
        <v>8.6424307582097573</v>
      </c>
      <c r="K44">
        <v>1.4075696910840199</v>
      </c>
      <c r="L44" s="1">
        <v>5.5</v>
      </c>
      <c r="M44" s="1">
        <v>1</v>
      </c>
      <c r="N44">
        <v>3.0595652759075165</v>
      </c>
      <c r="O44" s="1">
        <v>32.071178436279297</v>
      </c>
      <c r="P44" s="1">
        <v>30.111885070800781</v>
      </c>
      <c r="Q44" s="1">
        <v>32.038013458251953</v>
      </c>
      <c r="R44" s="1">
        <v>398.91079711914062</v>
      </c>
      <c r="S44" s="1">
        <v>386.38995361328125</v>
      </c>
      <c r="T44" s="1">
        <v>20.210668563842773</v>
      </c>
      <c r="U44" s="1">
        <v>29.431486129760742</v>
      </c>
      <c r="V44" s="1">
        <v>41.255481719970703</v>
      </c>
      <c r="W44" s="1">
        <v>60.077682495117188</v>
      </c>
      <c r="X44" s="1">
        <v>500.32864379882812</v>
      </c>
      <c r="Y44" s="1">
        <v>-1.6644582152366638E-2</v>
      </c>
      <c r="Z44" s="1">
        <v>1253.6287841796875</v>
      </c>
      <c r="AA44">
        <v>2.8803370271027235</v>
      </c>
      <c r="AB44">
        <v>1.6546393769838641</v>
      </c>
      <c r="AC44">
        <v>72.372663786475215</v>
      </c>
    </row>
    <row r="45" spans="1:29" x14ac:dyDescent="0.2">
      <c r="A45" s="2">
        <v>42628</v>
      </c>
      <c r="B45" s="1" t="s">
        <v>125</v>
      </c>
      <c r="C45" s="1">
        <v>43</v>
      </c>
      <c r="D45" s="1" t="s">
        <v>74</v>
      </c>
      <c r="E45" s="1" t="s">
        <v>148</v>
      </c>
      <c r="F45" s="1" t="s">
        <v>75</v>
      </c>
      <c r="G45">
        <v>-3.0176736743308208</v>
      </c>
      <c r="H45">
        <v>0.20866294120918513</v>
      </c>
      <c r="I45">
        <v>411.15960311715583</v>
      </c>
      <c r="J45">
        <v>4.0885923712010115</v>
      </c>
      <c r="K45">
        <v>1.977215785886413</v>
      </c>
      <c r="L45" s="1">
        <v>5.5</v>
      </c>
      <c r="M45" s="1">
        <v>1</v>
      </c>
      <c r="N45">
        <v>3.0595652759075165</v>
      </c>
      <c r="O45" s="1">
        <v>32.263584136962891</v>
      </c>
      <c r="P45" s="1">
        <v>30.52056884765625</v>
      </c>
      <c r="Q45" s="1">
        <v>32.275463104248047</v>
      </c>
      <c r="R45" s="1">
        <v>398.61026000976562</v>
      </c>
      <c r="S45" s="1">
        <v>400.129150390625</v>
      </c>
      <c r="T45" s="1">
        <v>20.265163421630859</v>
      </c>
      <c r="U45" s="1">
        <v>24.648902893066406</v>
      </c>
      <c r="V45" s="1">
        <v>40.919425964355469</v>
      </c>
      <c r="W45" s="1">
        <v>49.771076202392578</v>
      </c>
      <c r="X45" s="1">
        <v>500.32562255859375</v>
      </c>
      <c r="Y45" s="1">
        <v>-8.3224428817629814E-3</v>
      </c>
      <c r="Z45" s="1">
        <v>334.92428588867188</v>
      </c>
      <c r="AA45">
        <v>2.412297926866275</v>
      </c>
      <c r="AB45">
        <v>2.2009206383943329</v>
      </c>
      <c r="AC45">
        <v>56.313683391760058</v>
      </c>
    </row>
    <row r="46" spans="1:29" x14ac:dyDescent="0.2">
      <c r="A46" s="2">
        <v>42628</v>
      </c>
      <c r="B46" s="1" t="s">
        <v>126</v>
      </c>
      <c r="C46" s="1">
        <v>44</v>
      </c>
      <c r="D46" s="1" t="s">
        <v>74</v>
      </c>
      <c r="E46" s="1" t="s">
        <v>148</v>
      </c>
      <c r="F46" s="1" t="s">
        <v>86</v>
      </c>
      <c r="G46">
        <v>7.975328174289265</v>
      </c>
      <c r="H46">
        <v>0.37389273524374272</v>
      </c>
      <c r="I46">
        <v>341.420816513712</v>
      </c>
      <c r="J46">
        <v>6.3743915011877101</v>
      </c>
      <c r="K46">
        <v>1.7924903501713541</v>
      </c>
      <c r="L46" s="1">
        <v>5</v>
      </c>
      <c r="M46" s="1">
        <v>1</v>
      </c>
      <c r="N46">
        <v>3.2791305184364319</v>
      </c>
      <c r="O46" s="1">
        <v>32.416187286376953</v>
      </c>
      <c r="P46" s="1">
        <v>30.500101089477539</v>
      </c>
      <c r="Q46" s="1">
        <v>32.434696197509766</v>
      </c>
      <c r="R46" s="1">
        <v>400.28179931640625</v>
      </c>
      <c r="S46" s="1">
        <v>389.82891845703125</v>
      </c>
      <c r="T46" s="1">
        <v>20.282749176025391</v>
      </c>
      <c r="U46" s="1">
        <v>26.483949661254883</v>
      </c>
      <c r="V46" s="1">
        <v>40.603553771972656</v>
      </c>
      <c r="W46" s="1">
        <v>53.017589569091797</v>
      </c>
      <c r="X46" s="1">
        <v>500.35250854492188</v>
      </c>
      <c r="Y46" s="1">
        <v>-6.401832215487957E-4</v>
      </c>
      <c r="Z46" s="1">
        <v>966.30462646484375</v>
      </c>
      <c r="AA46">
        <v>2.5918852184020071</v>
      </c>
      <c r="AB46">
        <v>2.0386897984276233</v>
      </c>
      <c r="AC46">
        <v>61.944540635870581</v>
      </c>
    </row>
    <row r="47" spans="1:29" x14ac:dyDescent="0.2">
      <c r="A47" s="2">
        <v>42628</v>
      </c>
      <c r="B47" s="1" t="s">
        <v>127</v>
      </c>
      <c r="C47" s="1">
        <v>45</v>
      </c>
      <c r="D47" s="1" t="s">
        <v>74</v>
      </c>
      <c r="E47" s="1" t="s">
        <v>148</v>
      </c>
      <c r="F47" s="1" t="s">
        <v>81</v>
      </c>
      <c r="G47">
        <v>8.2411453658306488</v>
      </c>
      <c r="H47">
        <v>0.51778930511970134</v>
      </c>
      <c r="I47">
        <v>348.60753447280285</v>
      </c>
      <c r="J47">
        <v>6.889037184060645</v>
      </c>
      <c r="K47">
        <v>1.4841877270956996</v>
      </c>
      <c r="L47" s="1">
        <v>6</v>
      </c>
      <c r="M47" s="1">
        <v>1</v>
      </c>
      <c r="N47">
        <v>2.8400000333786011</v>
      </c>
      <c r="O47" s="1">
        <v>32.497463226318359</v>
      </c>
      <c r="P47" s="1">
        <v>29.985630035400391</v>
      </c>
      <c r="Q47" s="1">
        <v>32.523654937744141</v>
      </c>
      <c r="R47" s="1">
        <v>400.18157958984375</v>
      </c>
      <c r="S47" s="1">
        <v>387.10183715820312</v>
      </c>
      <c r="T47" s="1">
        <v>20.30535888671875</v>
      </c>
      <c r="U47" s="1">
        <v>28.332008361816406</v>
      </c>
      <c r="V47" s="1">
        <v>40.462856292724609</v>
      </c>
      <c r="W47" s="1">
        <v>56.457706451416016</v>
      </c>
      <c r="X47" s="1">
        <v>500.3724365234375</v>
      </c>
      <c r="Y47" s="1">
        <v>1433.4578857421875</v>
      </c>
      <c r="Z47" s="1">
        <v>971.17376708984375</v>
      </c>
      <c r="AA47">
        <v>2.7727467389326774</v>
      </c>
      <c r="AB47">
        <v>1.8011380095596401</v>
      </c>
      <c r="AC47">
        <v>69.412686773109385</v>
      </c>
    </row>
    <row r="48" spans="1:29" x14ac:dyDescent="0.2">
      <c r="A48" s="2">
        <v>42628</v>
      </c>
      <c r="B48" s="1" t="s">
        <v>128</v>
      </c>
      <c r="C48" s="1">
        <v>46</v>
      </c>
      <c r="D48" s="1" t="s">
        <v>74</v>
      </c>
      <c r="E48" s="1" t="s">
        <v>148</v>
      </c>
      <c r="F48" s="1" t="s">
        <v>75</v>
      </c>
      <c r="G48">
        <v>4.3509583245676966</v>
      </c>
      <c r="H48">
        <v>0.40429894042401049</v>
      </c>
      <c r="I48">
        <v>361.22852633222448</v>
      </c>
      <c r="J48">
        <v>6.606206744260815</v>
      </c>
      <c r="K48">
        <v>1.7591768187056398</v>
      </c>
      <c r="L48" s="1">
        <v>6</v>
      </c>
      <c r="M48" s="1">
        <v>1</v>
      </c>
      <c r="N48">
        <v>2.8400000333786011</v>
      </c>
      <c r="O48" s="1">
        <v>32.640098571777344</v>
      </c>
      <c r="P48" s="1">
        <v>30.957368850708008</v>
      </c>
      <c r="Q48" s="1">
        <v>32.670024871826172</v>
      </c>
      <c r="R48" s="1">
        <v>399.90625</v>
      </c>
      <c r="S48" s="1">
        <v>391.58645629882812</v>
      </c>
      <c r="T48" s="1">
        <v>20.31013298034668</v>
      </c>
      <c r="U48" s="1">
        <v>28.010313034057617</v>
      </c>
      <c r="V48" s="1">
        <v>40.148048400878906</v>
      </c>
      <c r="W48" s="1">
        <v>55.369373321533203</v>
      </c>
      <c r="X48" s="1">
        <v>500.33880615234375</v>
      </c>
      <c r="Y48" s="1">
        <v>441.47024536132812</v>
      </c>
      <c r="Z48" s="1">
        <v>984.3992919921875</v>
      </c>
      <c r="AA48">
        <v>2.7412471761868074</v>
      </c>
      <c r="AB48">
        <v>1.9797083029502454</v>
      </c>
      <c r="AC48">
        <v>64.467451193310211</v>
      </c>
    </row>
    <row r="49" spans="1:29" x14ac:dyDescent="0.2">
      <c r="A49" s="2">
        <v>42628</v>
      </c>
      <c r="B49" s="1" t="s">
        <v>129</v>
      </c>
      <c r="C49" s="1">
        <v>47</v>
      </c>
      <c r="D49" s="1" t="s">
        <v>74</v>
      </c>
      <c r="E49" s="1" t="s">
        <v>148</v>
      </c>
      <c r="F49" s="1" t="s">
        <v>77</v>
      </c>
      <c r="G49">
        <v>6.8839994029567156E-2</v>
      </c>
      <c r="H49">
        <v>0.32334657481770052</v>
      </c>
      <c r="I49">
        <v>383.33907433820457</v>
      </c>
      <c r="J49">
        <v>6.1498238989055256</v>
      </c>
      <c r="K49">
        <v>1.9951553602779533</v>
      </c>
      <c r="L49" s="1">
        <v>6</v>
      </c>
      <c r="M49" s="1">
        <v>1</v>
      </c>
      <c r="N49">
        <v>2.8400000333786011</v>
      </c>
      <c r="O49" s="1">
        <v>32.863834381103516</v>
      </c>
      <c r="P49" s="1">
        <v>31.652301788330078</v>
      </c>
      <c r="Q49" s="1">
        <v>32.906288146972656</v>
      </c>
      <c r="R49" s="1">
        <v>399.74755859375</v>
      </c>
      <c r="S49" s="1">
        <v>396.7392578125</v>
      </c>
      <c r="T49" s="1">
        <v>20.282138824462891</v>
      </c>
      <c r="U49" s="1">
        <v>27.454174041748047</v>
      </c>
      <c r="V49" s="1">
        <v>39.589992523193359</v>
      </c>
      <c r="W49" s="1">
        <v>53.58953857421875</v>
      </c>
      <c r="X49" s="1">
        <v>500.35885620117188</v>
      </c>
      <c r="Y49" s="1">
        <v>9.6029136329889297E-3</v>
      </c>
      <c r="Z49" s="1">
        <v>257.61917114257812</v>
      </c>
      <c r="AA49">
        <v>2.6867557651927636</v>
      </c>
      <c r="AB49">
        <v>2.1585211982472816</v>
      </c>
      <c r="AC49">
        <v>60.24506419359755</v>
      </c>
    </row>
    <row r="50" spans="1:29" x14ac:dyDescent="0.2">
      <c r="A50" s="2">
        <v>42628</v>
      </c>
      <c r="B50" s="1" t="s">
        <v>130</v>
      </c>
      <c r="C50" s="1">
        <v>48</v>
      </c>
      <c r="D50" s="1" t="s">
        <v>74</v>
      </c>
      <c r="E50" s="1" t="s">
        <v>87</v>
      </c>
      <c r="F50" s="1" t="s">
        <v>75</v>
      </c>
      <c r="G50">
        <v>15.267140200843224</v>
      </c>
      <c r="H50">
        <v>0.51324241180973085</v>
      </c>
      <c r="I50">
        <v>326.75727928955399</v>
      </c>
      <c r="J50">
        <v>12.058250150741422</v>
      </c>
      <c r="K50">
        <v>2.4520209227239436</v>
      </c>
      <c r="L50" s="1">
        <v>1.5</v>
      </c>
      <c r="M50" s="1">
        <v>1</v>
      </c>
      <c r="N50">
        <v>4.8160872161388397</v>
      </c>
      <c r="O50" s="1">
        <v>33.159950256347656</v>
      </c>
      <c r="P50" s="1">
        <v>31.992494583129883</v>
      </c>
      <c r="Q50" s="1">
        <v>33.167755126953125</v>
      </c>
      <c r="R50" s="1">
        <v>399.465576171875</v>
      </c>
      <c r="S50" s="1">
        <v>393.4666748046875</v>
      </c>
      <c r="T50" s="1">
        <v>20.188255310058594</v>
      </c>
      <c r="U50" s="1">
        <v>23.717229843139648</v>
      </c>
      <c r="V50" s="1">
        <v>38.756359100341797</v>
      </c>
      <c r="W50" s="1">
        <v>45.531101226806641</v>
      </c>
      <c r="X50" s="1">
        <v>500.38311767578125</v>
      </c>
      <c r="Y50" s="1">
        <v>-3.200896829366684E-2</v>
      </c>
      <c r="Z50" s="1">
        <v>1212.7421875</v>
      </c>
      <c r="AA50">
        <v>2.3210341729833308</v>
      </c>
      <c r="AB50">
        <v>2.6120146525280212</v>
      </c>
      <c r="AC50">
        <v>51.829308928542716</v>
      </c>
    </row>
    <row r="51" spans="1:29" x14ac:dyDescent="0.2">
      <c r="A51" s="2">
        <v>42628</v>
      </c>
      <c r="B51" s="1" t="s">
        <v>131</v>
      </c>
      <c r="C51" s="1">
        <v>49</v>
      </c>
      <c r="D51" s="1" t="s">
        <v>74</v>
      </c>
      <c r="E51" s="1" t="s">
        <v>87</v>
      </c>
      <c r="F51" s="1" t="s">
        <v>77</v>
      </c>
      <c r="G51">
        <v>-0.75715509000373449</v>
      </c>
      <c r="H51">
        <v>0.52570765736269387</v>
      </c>
      <c r="I51">
        <v>386.21248311495282</v>
      </c>
      <c r="J51">
        <v>10.465426212560139</v>
      </c>
      <c r="K51">
        <v>2.1131714402508126</v>
      </c>
      <c r="L51" s="1">
        <v>3</v>
      </c>
      <c r="M51" s="1">
        <v>1</v>
      </c>
      <c r="N51">
        <v>4.1573914885520935</v>
      </c>
      <c r="O51" s="1">
        <v>33.150966644287109</v>
      </c>
      <c r="P51" s="1">
        <v>31.663410186767578</v>
      </c>
      <c r="Q51" s="1">
        <v>33.19921875</v>
      </c>
      <c r="R51" s="1">
        <v>399.53125</v>
      </c>
      <c r="S51" s="1">
        <v>397.4910888671875</v>
      </c>
      <c r="T51" s="1">
        <v>20.168790817260742</v>
      </c>
      <c r="U51" s="1">
        <v>26.278562545776367</v>
      </c>
      <c r="V51" s="1">
        <v>38.738498687744141</v>
      </c>
      <c r="W51" s="1">
        <v>50.473625183105469</v>
      </c>
      <c r="X51" s="1">
        <v>500.36614990234375</v>
      </c>
      <c r="Y51" s="1">
        <v>144.28057861328125</v>
      </c>
      <c r="Z51" s="1">
        <v>1538.0562744140625</v>
      </c>
      <c r="AA51">
        <v>2.571691721527968</v>
      </c>
      <c r="AB51">
        <v>2.3145535614394688</v>
      </c>
      <c r="AC51">
        <v>58.415354046987453</v>
      </c>
    </row>
    <row r="52" spans="1:29" x14ac:dyDescent="0.2">
      <c r="A52" s="2">
        <v>42628</v>
      </c>
      <c r="B52" s="1" t="s">
        <v>132</v>
      </c>
      <c r="C52" s="1">
        <v>50</v>
      </c>
      <c r="D52" s="1" t="s">
        <v>74</v>
      </c>
      <c r="E52" s="1" t="s">
        <v>87</v>
      </c>
      <c r="F52" s="1" t="s">
        <v>79</v>
      </c>
      <c r="G52">
        <v>-0.15702996493376997</v>
      </c>
      <c r="H52">
        <v>0.30825522938934613</v>
      </c>
      <c r="I52">
        <v>383.59004961364928</v>
      </c>
      <c r="J52">
        <v>6.9212590395364852</v>
      </c>
      <c r="K52">
        <v>2.2827906535540894</v>
      </c>
      <c r="L52" s="1">
        <v>3.5</v>
      </c>
      <c r="M52" s="1">
        <v>1</v>
      </c>
      <c r="N52">
        <v>3.9378262460231781</v>
      </c>
      <c r="O52" s="1">
        <v>33.168594360351562</v>
      </c>
      <c r="P52" s="1">
        <v>31.786928176879883</v>
      </c>
      <c r="Q52" s="1">
        <v>33.208423614501953</v>
      </c>
      <c r="R52" s="1">
        <v>399.51034545898438</v>
      </c>
      <c r="S52" s="1">
        <v>397.69476318359375</v>
      </c>
      <c r="T52" s="1">
        <v>20.160249710083008</v>
      </c>
      <c r="U52" s="1">
        <v>24.881254196166992</v>
      </c>
      <c r="V52" s="1">
        <v>38.684738159179688</v>
      </c>
      <c r="W52" s="1">
        <v>47.743698120117188</v>
      </c>
      <c r="X52" s="1">
        <v>500.35269165039062</v>
      </c>
      <c r="Y52" s="1">
        <v>-2.3046279326081276E-2</v>
      </c>
      <c r="Z52" s="1">
        <v>98.005516052246094</v>
      </c>
      <c r="AA52">
        <v>2.4350065463604551</v>
      </c>
      <c r="AB52">
        <v>2.470732326284919</v>
      </c>
      <c r="AC52">
        <v>53.423886385085481</v>
      </c>
    </row>
    <row r="53" spans="1:29" x14ac:dyDescent="0.2">
      <c r="A53" s="2">
        <v>42628</v>
      </c>
      <c r="B53" s="1" t="s">
        <v>133</v>
      </c>
      <c r="C53" s="1">
        <v>51</v>
      </c>
      <c r="D53" s="1" t="s">
        <v>74</v>
      </c>
      <c r="E53" s="1" t="s">
        <v>87</v>
      </c>
      <c r="F53" s="1" t="s">
        <v>77</v>
      </c>
      <c r="G53">
        <v>7.6521060117911706</v>
      </c>
      <c r="H53">
        <v>0.65422035742590356</v>
      </c>
      <c r="I53">
        <v>360.10047621840312</v>
      </c>
      <c r="J53">
        <v>14.093364031833659</v>
      </c>
      <c r="K53">
        <v>2.3082326293332445</v>
      </c>
      <c r="L53" s="1">
        <v>1.5</v>
      </c>
      <c r="M53" s="1">
        <v>1</v>
      </c>
      <c r="N53">
        <v>4.8160872161388397</v>
      </c>
      <c r="O53" s="1">
        <v>33.259857177734375</v>
      </c>
      <c r="P53" s="1">
        <v>31.665210723876953</v>
      </c>
      <c r="Q53" s="1">
        <v>33.257976531982422</v>
      </c>
      <c r="R53" s="1">
        <v>399.49374389648438</v>
      </c>
      <c r="S53" s="1">
        <v>395.5286865234375</v>
      </c>
      <c r="T53" s="1">
        <v>20.167116165161133</v>
      </c>
      <c r="U53" s="1">
        <v>24.28944206237793</v>
      </c>
      <c r="V53" s="1">
        <v>38.500625610351562</v>
      </c>
      <c r="W53" s="1">
        <v>46.370475769042969</v>
      </c>
      <c r="X53" s="1">
        <v>500.36233520507812</v>
      </c>
      <c r="Y53" s="1">
        <v>6.4017302356660366E-3</v>
      </c>
      <c r="Z53" s="1">
        <v>423.8416748046875</v>
      </c>
      <c r="AA53">
        <v>2.3771091744500881</v>
      </c>
      <c r="AB53">
        <v>2.5244179011078085</v>
      </c>
      <c r="AC53">
        <v>55.003272868353392</v>
      </c>
    </row>
    <row r="54" spans="1:29" x14ac:dyDescent="0.2">
      <c r="A54" s="2">
        <v>42628</v>
      </c>
      <c r="B54" s="1" t="s">
        <v>134</v>
      </c>
      <c r="C54" s="1">
        <v>52</v>
      </c>
      <c r="D54" s="1" t="s">
        <v>74</v>
      </c>
      <c r="E54" s="1" t="s">
        <v>87</v>
      </c>
      <c r="F54" s="1" t="s">
        <v>79</v>
      </c>
      <c r="G54">
        <v>-2.9602441920083069</v>
      </c>
      <c r="H54">
        <v>0.5664335299679506</v>
      </c>
      <c r="I54">
        <v>393.24933399679713</v>
      </c>
      <c r="J54">
        <v>11.733394756920452</v>
      </c>
      <c r="K54">
        <v>2.2044598932114483</v>
      </c>
      <c r="L54" s="1">
        <v>2.5</v>
      </c>
      <c r="M54" s="1">
        <v>1</v>
      </c>
      <c r="N54">
        <v>4.3769567310810089</v>
      </c>
      <c r="O54" s="1">
        <v>33.216983795166016</v>
      </c>
      <c r="P54" s="1">
        <v>31.876255035400391</v>
      </c>
      <c r="Q54" s="1">
        <v>33.257030487060547</v>
      </c>
      <c r="R54" s="1">
        <v>399.3934326171875</v>
      </c>
      <c r="S54" s="1">
        <v>398.53610229492188</v>
      </c>
      <c r="T54" s="1">
        <v>20.215614318847656</v>
      </c>
      <c r="U54" s="1">
        <v>25.925960540771484</v>
      </c>
      <c r="V54" s="1">
        <v>38.686309814453125</v>
      </c>
      <c r="W54" s="1">
        <v>49.614112854003906</v>
      </c>
      <c r="X54" s="1">
        <v>500.37225341796875</v>
      </c>
      <c r="Y54" s="1">
        <v>-3.2009338028728962E-3</v>
      </c>
      <c r="Z54" s="1">
        <v>200.11643981933594</v>
      </c>
      <c r="AA54">
        <v>2.5372802702256014</v>
      </c>
      <c r="AB54">
        <v>2.3875437595324507</v>
      </c>
      <c r="AC54">
        <v>57.246609300738172</v>
      </c>
    </row>
    <row r="55" spans="1:29" x14ac:dyDescent="0.2">
      <c r="A55" s="2">
        <v>42628</v>
      </c>
      <c r="B55" s="1" t="s">
        <v>135</v>
      </c>
      <c r="C55" s="1">
        <v>53</v>
      </c>
      <c r="D55" s="1" t="s">
        <v>74</v>
      </c>
      <c r="E55" s="1" t="s">
        <v>87</v>
      </c>
      <c r="F55" s="1" t="s">
        <v>109</v>
      </c>
      <c r="G55">
        <v>0.32229950266578739</v>
      </c>
      <c r="H55">
        <v>0.56641476982664885</v>
      </c>
      <c r="I55">
        <v>382.21035055645751</v>
      </c>
      <c r="J55">
        <v>11.005099391160465</v>
      </c>
      <c r="K55">
        <v>2.0798555716468714</v>
      </c>
      <c r="L55" s="1">
        <v>3</v>
      </c>
      <c r="M55" s="1">
        <v>1</v>
      </c>
      <c r="N55">
        <v>4.1573914885520935</v>
      </c>
      <c r="O55" s="1">
        <v>33.112812042236328</v>
      </c>
      <c r="P55" s="1">
        <v>31.699516296386719</v>
      </c>
      <c r="Q55" s="1">
        <v>33.158382415771484</v>
      </c>
      <c r="R55" s="1">
        <v>399.55831909179688</v>
      </c>
      <c r="S55" s="1">
        <v>396.7471923828125</v>
      </c>
      <c r="T55" s="1">
        <v>20.294244766235352</v>
      </c>
      <c r="U55" s="1">
        <v>26.716329574584961</v>
      </c>
      <c r="V55" s="1">
        <v>39.064243316650391</v>
      </c>
      <c r="W55" s="1">
        <v>51.426071166992188</v>
      </c>
      <c r="X55" s="1">
        <v>500.35543823242188</v>
      </c>
      <c r="Y55" s="1">
        <v>1.2803560122847557E-2</v>
      </c>
      <c r="Z55" s="1">
        <v>78.653884887695312</v>
      </c>
      <c r="AA55">
        <v>2.6146139196863949</v>
      </c>
      <c r="AB55">
        <v>2.27134894368979</v>
      </c>
      <c r="AC55">
        <v>59.495464572101156</v>
      </c>
    </row>
    <row r="56" spans="1:29" x14ac:dyDescent="0.2">
      <c r="A56" s="2">
        <v>42628</v>
      </c>
      <c r="B56" s="1" t="s">
        <v>136</v>
      </c>
      <c r="C56" s="1">
        <v>54</v>
      </c>
      <c r="D56" s="1" t="s">
        <v>74</v>
      </c>
      <c r="E56" s="1" t="s">
        <v>96</v>
      </c>
      <c r="F56" s="1" t="s">
        <v>81</v>
      </c>
      <c r="G56">
        <v>1.3867613888899259</v>
      </c>
      <c r="H56">
        <v>0.27514818205361091</v>
      </c>
      <c r="I56">
        <v>373.50299482361129</v>
      </c>
      <c r="J56">
        <v>7.2452428208394153</v>
      </c>
      <c r="K56">
        <v>2.6222662754000625</v>
      </c>
      <c r="L56" s="1">
        <v>1</v>
      </c>
      <c r="M56" s="1">
        <v>1</v>
      </c>
      <c r="N56">
        <v>5.0356524586677551</v>
      </c>
      <c r="O56" s="1">
        <v>33.11883544921875</v>
      </c>
      <c r="P56" s="1">
        <v>31.904048919677734</v>
      </c>
      <c r="Q56" s="1">
        <v>33.112476348876953</v>
      </c>
      <c r="R56" s="1">
        <v>399.83343505859375</v>
      </c>
      <c r="S56" s="1">
        <v>398.97857666015625</v>
      </c>
      <c r="T56" s="1">
        <v>20.317419052124023</v>
      </c>
      <c r="U56" s="1">
        <v>21.733924865722656</v>
      </c>
      <c r="V56" s="1">
        <v>39.094486236572266</v>
      </c>
      <c r="W56" s="1">
        <v>41.820110321044922</v>
      </c>
      <c r="X56" s="1">
        <v>500.370361328125</v>
      </c>
      <c r="Y56" s="1">
        <v>1.6644654795527458E-2</v>
      </c>
      <c r="Z56" s="1">
        <v>87.414764404296875</v>
      </c>
      <c r="AA56">
        <v>2.1269452425995841</v>
      </c>
      <c r="AB56">
        <v>2.7881207867413265</v>
      </c>
      <c r="AC56">
        <v>45.73960724031663</v>
      </c>
    </row>
    <row r="57" spans="1:29" x14ac:dyDescent="0.2">
      <c r="A57" s="2">
        <v>42628</v>
      </c>
      <c r="B57" s="1" t="s">
        <v>137</v>
      </c>
      <c r="C57" s="1">
        <v>55</v>
      </c>
      <c r="D57" s="1" t="s">
        <v>74</v>
      </c>
      <c r="E57" s="1" t="s">
        <v>96</v>
      </c>
      <c r="F57" s="1" t="s">
        <v>75</v>
      </c>
      <c r="G57">
        <v>4.5430702988729825</v>
      </c>
      <c r="H57">
        <v>0.26971801279062402</v>
      </c>
      <c r="I57">
        <v>351.4531019388661</v>
      </c>
      <c r="J57">
        <v>7.2290803590846799</v>
      </c>
      <c r="K57">
        <v>2.6748818308163127</v>
      </c>
      <c r="L57" s="1">
        <v>2</v>
      </c>
      <c r="M57" s="1">
        <v>1</v>
      </c>
      <c r="N57">
        <v>4.5965219736099243</v>
      </c>
      <c r="O57" s="1">
        <v>33.322677612304688</v>
      </c>
      <c r="P57" s="1">
        <v>32.572219848632812</v>
      </c>
      <c r="Q57" s="1">
        <v>33.291610717773438</v>
      </c>
      <c r="R57" s="1">
        <v>399.56454467773438</v>
      </c>
      <c r="S57" s="1">
        <v>396.60284423828125</v>
      </c>
      <c r="T57" s="1">
        <v>20.240676879882812</v>
      </c>
      <c r="U57" s="1">
        <v>23.063371658325195</v>
      </c>
      <c r="V57" s="1">
        <v>38.504096984863281</v>
      </c>
      <c r="W57" s="1">
        <v>43.873744964599609</v>
      </c>
      <c r="X57" s="1">
        <v>500.39794921875</v>
      </c>
      <c r="Y57" s="1">
        <v>1.0243069380521774E-2</v>
      </c>
      <c r="Z57" s="1">
        <v>1108.4173583984375</v>
      </c>
      <c r="AA57">
        <v>2.2570542358594103</v>
      </c>
      <c r="AB57">
        <v>2.7801542505605763</v>
      </c>
      <c r="AC57">
        <v>46.816751562976464</v>
      </c>
    </row>
    <row r="58" spans="1:29" x14ac:dyDescent="0.2">
      <c r="A58" s="2">
        <v>42628</v>
      </c>
      <c r="B58" s="1" t="s">
        <v>138</v>
      </c>
      <c r="C58" s="1">
        <v>56</v>
      </c>
      <c r="D58" s="1" t="s">
        <v>74</v>
      </c>
      <c r="E58" s="1" t="s">
        <v>96</v>
      </c>
      <c r="F58" s="1" t="s">
        <v>77</v>
      </c>
      <c r="G58">
        <v>7.3635205092793505</v>
      </c>
      <c r="H58">
        <v>0.26529017745204597</v>
      </c>
      <c r="I58">
        <v>331.3634402231217</v>
      </c>
      <c r="J58">
        <v>6.8420384843762996</v>
      </c>
      <c r="K58">
        <v>2.5847130374843945</v>
      </c>
      <c r="L58" s="1">
        <v>3</v>
      </c>
      <c r="M58" s="1">
        <v>1</v>
      </c>
      <c r="N58">
        <v>4.1573914885520935</v>
      </c>
      <c r="O58" s="1">
        <v>33.414024353027344</v>
      </c>
      <c r="P58" s="1">
        <v>32.639007568359375</v>
      </c>
      <c r="Q58" s="1">
        <v>33.402240753173828</v>
      </c>
      <c r="R58" s="1">
        <v>400.01519775390625</v>
      </c>
      <c r="S58" s="1">
        <v>393.98385620117188</v>
      </c>
      <c r="T58" s="1">
        <v>20.171049118041992</v>
      </c>
      <c r="U58" s="1">
        <v>24.17426872253418</v>
      </c>
      <c r="V58" s="1">
        <v>38.176517486572266</v>
      </c>
      <c r="W58" s="1">
        <v>45.753166198730469</v>
      </c>
      <c r="X58" s="1">
        <v>500.34506225585938</v>
      </c>
      <c r="Y58" s="1">
        <v>-8.962538093328476E-3</v>
      </c>
      <c r="Z58" s="1">
        <v>503.22161865234375</v>
      </c>
      <c r="AA58">
        <v>2.3658193677648378</v>
      </c>
      <c r="AB58">
        <v>2.6938195448970359</v>
      </c>
      <c r="AC58">
        <v>49.01520562442839</v>
      </c>
    </row>
    <row r="59" spans="1:29" x14ac:dyDescent="0.2">
      <c r="A59" s="2">
        <v>42628</v>
      </c>
      <c r="B59" s="1" t="s">
        <v>139</v>
      </c>
      <c r="C59" s="1">
        <v>57</v>
      </c>
      <c r="D59" s="1" t="s">
        <v>140</v>
      </c>
      <c r="E59" s="1" t="s">
        <v>96</v>
      </c>
      <c r="F59" s="1" t="s">
        <v>86</v>
      </c>
      <c r="G59">
        <v>33.613836524418048</v>
      </c>
      <c r="H59">
        <v>1.3183810555993112</v>
      </c>
      <c r="I59">
        <v>328.37527518574933</v>
      </c>
      <c r="J59">
        <v>32.704426038187592</v>
      </c>
      <c r="K59">
        <v>2.9206816478918123</v>
      </c>
      <c r="L59" s="1">
        <v>0.5</v>
      </c>
      <c r="M59" s="1">
        <v>1</v>
      </c>
      <c r="N59">
        <v>5.2552177011966705</v>
      </c>
      <c r="O59" s="1">
        <v>33.870998382568359</v>
      </c>
      <c r="P59" s="1">
        <v>33.525848388671875</v>
      </c>
      <c r="Q59" s="1">
        <v>33.801490783691406</v>
      </c>
      <c r="R59" s="1">
        <v>400.03152465820312</v>
      </c>
      <c r="S59" s="1">
        <v>395.38064575195312</v>
      </c>
      <c r="T59" s="1">
        <v>20.131790161132812</v>
      </c>
      <c r="U59" s="1">
        <v>23.323501586914062</v>
      </c>
      <c r="V59" s="1">
        <v>37.141948699951172</v>
      </c>
      <c r="W59" s="1">
        <v>43.030464172363281</v>
      </c>
      <c r="X59" s="1">
        <v>500.38427734375</v>
      </c>
      <c r="Y59" s="1">
        <v>-3.2008536159992218E-2</v>
      </c>
      <c r="Z59" s="1">
        <v>752.02862548828125</v>
      </c>
      <c r="AA59">
        <v>2.2826297033736482</v>
      </c>
      <c r="AB59">
        <v>2.9711549529216708</v>
      </c>
      <c r="AC59">
        <v>53.341854142784427</v>
      </c>
    </row>
    <row r="60" spans="1:29" x14ac:dyDescent="0.2">
      <c r="A60" s="2">
        <v>42628</v>
      </c>
      <c r="B60" s="1" t="s">
        <v>141</v>
      </c>
      <c r="C60" s="1">
        <v>58</v>
      </c>
      <c r="D60" s="1" t="s">
        <v>140</v>
      </c>
      <c r="E60" s="1" t="s">
        <v>96</v>
      </c>
      <c r="F60" s="1" t="s">
        <v>81</v>
      </c>
      <c r="G60">
        <v>11.768000209471415</v>
      </c>
      <c r="H60">
        <v>0.56406940989545751</v>
      </c>
      <c r="I60">
        <v>340.18699523901347</v>
      </c>
      <c r="J60">
        <v>15.443401754596465</v>
      </c>
      <c r="K60">
        <v>2.875511574628054</v>
      </c>
      <c r="L60" s="1">
        <v>1.5</v>
      </c>
      <c r="M60" s="1">
        <v>1</v>
      </c>
      <c r="N60">
        <v>4.8160872161388397</v>
      </c>
      <c r="O60" s="1">
        <v>34.122714996337891</v>
      </c>
      <c r="P60" s="1">
        <v>33.816680908203125</v>
      </c>
      <c r="Q60" s="1">
        <v>34.077919006347656</v>
      </c>
      <c r="R60" s="1">
        <v>399.97824096679688</v>
      </c>
      <c r="S60" s="1">
        <v>394.62332153320312</v>
      </c>
      <c r="T60" s="1">
        <v>20.14129638671875</v>
      </c>
      <c r="U60" s="1">
        <v>24.656894683837891</v>
      </c>
      <c r="V60" s="1">
        <v>36.641048431396484</v>
      </c>
      <c r="W60" s="1">
        <v>44.855823516845703</v>
      </c>
      <c r="X60" s="1">
        <v>500.35281372070312</v>
      </c>
      <c r="Y60" s="1">
        <v>-1.152320671826601E-2</v>
      </c>
      <c r="Z60" s="1">
        <v>159.03860473632812</v>
      </c>
      <c r="AA60">
        <v>2.413105450003175</v>
      </c>
      <c r="AB60">
        <v>2.9208802016982025</v>
      </c>
      <c r="AC60">
        <v>49.335212772190815</v>
      </c>
    </row>
    <row r="61" spans="1:29" x14ac:dyDescent="0.2">
      <c r="A61" s="2">
        <v>42628</v>
      </c>
      <c r="B61" s="1" t="s">
        <v>142</v>
      </c>
      <c r="C61" s="1">
        <v>59</v>
      </c>
      <c r="D61" s="1" t="s">
        <v>140</v>
      </c>
      <c r="E61" s="1" t="s">
        <v>96</v>
      </c>
      <c r="F61" s="1" t="s">
        <v>75</v>
      </c>
      <c r="G61">
        <v>11.373453348700522</v>
      </c>
      <c r="H61">
        <v>0.43872764010274284</v>
      </c>
      <c r="I61">
        <v>330.2174292521849</v>
      </c>
      <c r="J61">
        <v>12.75807265010671</v>
      </c>
      <c r="K61">
        <v>2.9917065662504174</v>
      </c>
      <c r="L61" s="1">
        <v>2</v>
      </c>
      <c r="M61" s="1">
        <v>1</v>
      </c>
      <c r="N61">
        <v>4.5965219736099243</v>
      </c>
      <c r="O61" s="1">
        <v>34.376575469970703</v>
      </c>
      <c r="P61" s="1">
        <v>34.347724914550781</v>
      </c>
      <c r="Q61" s="1">
        <v>34.334804534912109</v>
      </c>
      <c r="R61" s="1">
        <v>399.84371948242188</v>
      </c>
      <c r="S61" s="1">
        <v>393.29241943359375</v>
      </c>
      <c r="T61" s="1">
        <v>20.122085571289062</v>
      </c>
      <c r="U61" s="1">
        <v>25.093355178833008</v>
      </c>
      <c r="V61" s="1">
        <v>36.092247009277344</v>
      </c>
      <c r="W61" s="1">
        <v>45.009029388427734</v>
      </c>
      <c r="X61" s="1">
        <v>500.39248657226562</v>
      </c>
      <c r="Y61" s="1">
        <v>1.3924027681350708</v>
      </c>
      <c r="Z61" s="1">
        <v>1009.0315551757812</v>
      </c>
      <c r="AA61">
        <v>2.4558155219496256</v>
      </c>
      <c r="AB61">
        <v>2.9960803472052935</v>
      </c>
      <c r="AC61">
        <v>47.757003217068593</v>
      </c>
    </row>
    <row r="62" spans="1:29" x14ac:dyDescent="0.2">
      <c r="A62" s="2">
        <v>42628</v>
      </c>
      <c r="B62" s="1" t="s">
        <v>143</v>
      </c>
      <c r="C62" s="1">
        <v>60</v>
      </c>
      <c r="D62" s="1" t="s">
        <v>140</v>
      </c>
      <c r="E62" s="1" t="s">
        <v>96</v>
      </c>
      <c r="F62" s="1" t="s">
        <v>77</v>
      </c>
      <c r="G62">
        <v>7.148938594051427</v>
      </c>
      <c r="H62">
        <v>0.36290083966025333</v>
      </c>
      <c r="I62">
        <v>340.8306002226621</v>
      </c>
      <c r="J62">
        <v>10.68864149941029</v>
      </c>
      <c r="K62">
        <v>3.0034073990352339</v>
      </c>
      <c r="L62" s="1">
        <v>3</v>
      </c>
      <c r="M62" s="1">
        <v>1</v>
      </c>
      <c r="N62">
        <v>4.1573914885520935</v>
      </c>
      <c r="O62" s="1">
        <v>34.659046173095703</v>
      </c>
      <c r="P62" s="1">
        <v>34.788768768310547</v>
      </c>
      <c r="Q62" s="1">
        <v>34.615543365478516</v>
      </c>
      <c r="R62" s="1">
        <v>400.10263061523438</v>
      </c>
      <c r="S62" s="1">
        <v>393.29638671875</v>
      </c>
      <c r="T62" s="1">
        <v>20.115451812744141</v>
      </c>
      <c r="U62" s="1">
        <v>26.354667663574219</v>
      </c>
      <c r="V62" s="1">
        <v>35.518024444580078</v>
      </c>
      <c r="W62" s="1">
        <v>46.534660339355469</v>
      </c>
      <c r="X62" s="1">
        <v>500.39682006835938</v>
      </c>
      <c r="Y62" s="1">
        <v>6.0068278312683105</v>
      </c>
      <c r="Z62" s="1">
        <v>1119.30908203125</v>
      </c>
      <c r="AA62">
        <v>2.5792282476285471</v>
      </c>
      <c r="AB62">
        <v>2.9833563093627586</v>
      </c>
      <c r="AC62">
        <v>48.366984938277412</v>
      </c>
    </row>
    <row r="63" spans="1:29" x14ac:dyDescent="0.2">
      <c r="A63" s="2">
        <v>42628</v>
      </c>
      <c r="B63" s="1" t="s">
        <v>144</v>
      </c>
      <c r="C63" s="1">
        <v>61</v>
      </c>
      <c r="D63" s="1" t="s">
        <v>145</v>
      </c>
      <c r="E63" s="1" t="s">
        <v>96</v>
      </c>
      <c r="F63" s="1" t="s">
        <v>146</v>
      </c>
      <c r="G63">
        <v>-35.379765861625117</v>
      </c>
      <c r="H63">
        <v>0.3475371989145068</v>
      </c>
      <c r="I63">
        <v>569.69181680040595</v>
      </c>
      <c r="J63">
        <v>9.7131085313877215</v>
      </c>
      <c r="K63">
        <v>2.8443415410903468</v>
      </c>
      <c r="L63" s="1">
        <v>3</v>
      </c>
      <c r="M63" s="1">
        <v>1</v>
      </c>
      <c r="N63">
        <v>4.1573914885520935</v>
      </c>
      <c r="O63" s="1">
        <v>34.687816619873047</v>
      </c>
      <c r="P63" s="1">
        <v>34.083221435546875</v>
      </c>
      <c r="Q63" s="1">
        <v>34.647773742675781</v>
      </c>
      <c r="R63" s="1">
        <v>400.06173706054688</v>
      </c>
      <c r="S63" s="1">
        <v>418.83502197265625</v>
      </c>
      <c r="T63" s="1">
        <v>20.112112045288086</v>
      </c>
      <c r="U63" s="1">
        <v>25.785573959350586</v>
      </c>
      <c r="V63" s="1">
        <v>35.455295562744141</v>
      </c>
      <c r="W63" s="1">
        <v>45.456939697265625</v>
      </c>
      <c r="X63" s="1">
        <v>500.36383056640625</v>
      </c>
      <c r="Y63" s="1">
        <v>1096.0875244140625</v>
      </c>
      <c r="Z63" s="1">
        <v>1242.7113037109375</v>
      </c>
      <c r="AA63">
        <v>2.523521468898223</v>
      </c>
      <c r="AB63">
        <v>2.9354663701917598</v>
      </c>
      <c r="AC63">
        <v>49.045127161351552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tres rios september2016_</vt:lpstr>
      <vt:lpstr>cap database format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Sanchez</dc:creator>
  <cp:lastModifiedBy>Christopher Sanchez</cp:lastModifiedBy>
  <dcterms:created xsi:type="dcterms:W3CDTF">2016-12-15T21:09:57Z</dcterms:created>
  <dcterms:modified xsi:type="dcterms:W3CDTF">2016-12-15T21:25:56Z</dcterms:modified>
</cp:coreProperties>
</file>