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400" yWindow="1860" windowWidth="28080" windowHeight="19580" tabRatio="500" activeTab="1"/>
  </bookViews>
  <sheets>
    <sheet name="tres rios1_.xls" sheetId="1" r:id="rId1"/>
    <sheet name="tdom" sheetId="2" r:id="rId2"/>
    <sheet name="sac" sheetId="3" r:id="rId3"/>
    <sheet name="sam" sheetId="4" r:id="rId4"/>
    <sheet name="scal" sheetId="5" r:id="rId5"/>
    <sheet name="smar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6" l="1"/>
  <c r="M10" i="5"/>
  <c r="M22" i="4"/>
  <c r="M26" i="3"/>
  <c r="M48" i="2"/>
  <c r="AP4" i="6"/>
  <c r="J4" i="6"/>
  <c r="AQ4" i="6"/>
  <c r="AT4" i="6"/>
  <c r="AS4" i="6"/>
  <c r="AR4" i="6"/>
  <c r="Q4" i="6"/>
  <c r="AU4" i="6"/>
  <c r="O4" i="6"/>
  <c r="AV4" i="6"/>
  <c r="AW4" i="6"/>
  <c r="AX4" i="6"/>
  <c r="BA4" i="6"/>
  <c r="S4" i="6"/>
  <c r="K4" i="6"/>
  <c r="BG4" i="6"/>
  <c r="BH4" i="6"/>
  <c r="BI4" i="6"/>
  <c r="BD4" i="6"/>
  <c r="L4" i="6"/>
  <c r="BF4" i="6"/>
  <c r="BE4" i="6"/>
  <c r="AY4" i="6"/>
  <c r="AZ4" i="6"/>
  <c r="BB4" i="6"/>
  <c r="BC4" i="6"/>
  <c r="N4" i="6"/>
  <c r="M4" i="6"/>
  <c r="AP3" i="6"/>
  <c r="J3" i="6"/>
  <c r="AQ3" i="6"/>
  <c r="AT3" i="6"/>
  <c r="AS3" i="6"/>
  <c r="AR3" i="6"/>
  <c r="Q3" i="6"/>
  <c r="AU3" i="6"/>
  <c r="O3" i="6"/>
  <c r="AV3" i="6"/>
  <c r="AW3" i="6"/>
  <c r="AX3" i="6"/>
  <c r="BA3" i="6"/>
  <c r="S3" i="6"/>
  <c r="K3" i="6"/>
  <c r="BG3" i="6"/>
  <c r="BH3" i="6"/>
  <c r="BI3" i="6"/>
  <c r="BD3" i="6"/>
  <c r="L3" i="6"/>
  <c r="BF3" i="6"/>
  <c r="BE3" i="6"/>
  <c r="AY3" i="6"/>
  <c r="AZ3" i="6"/>
  <c r="BB3" i="6"/>
  <c r="BC3" i="6"/>
  <c r="N3" i="6"/>
  <c r="M3" i="6"/>
  <c r="AP101" i="1"/>
  <c r="J101" i="1"/>
  <c r="AQ101" i="1"/>
  <c r="AT101" i="1"/>
  <c r="AS101" i="1"/>
  <c r="AR101" i="1"/>
  <c r="Q101" i="1"/>
  <c r="AU101" i="1"/>
  <c r="O101" i="1"/>
  <c r="AV101" i="1"/>
  <c r="AW101" i="1"/>
  <c r="AX101" i="1"/>
  <c r="BA101" i="1"/>
  <c r="S101" i="1"/>
  <c r="K101" i="1"/>
  <c r="BG101" i="1"/>
  <c r="BH101" i="1"/>
  <c r="BI101" i="1"/>
  <c r="BD101" i="1"/>
  <c r="L101" i="1"/>
  <c r="BF101" i="1"/>
  <c r="BE101" i="1"/>
  <c r="AY101" i="1"/>
  <c r="AZ101" i="1"/>
  <c r="BB101" i="1"/>
  <c r="BC101" i="1"/>
  <c r="N101" i="1"/>
  <c r="M101" i="1"/>
  <c r="AP100" i="1"/>
  <c r="J100" i="1"/>
  <c r="AQ100" i="1"/>
  <c r="AT100" i="1"/>
  <c r="AS100" i="1"/>
  <c r="AR100" i="1"/>
  <c r="Q100" i="1"/>
  <c r="AU100" i="1"/>
  <c r="O100" i="1"/>
  <c r="AV100" i="1"/>
  <c r="AW100" i="1"/>
  <c r="AX100" i="1"/>
  <c r="BA100" i="1"/>
  <c r="S100" i="1"/>
  <c r="K100" i="1"/>
  <c r="BG100" i="1"/>
  <c r="BH100" i="1"/>
  <c r="BI100" i="1"/>
  <c r="BD100" i="1"/>
  <c r="L100" i="1"/>
  <c r="BF100" i="1"/>
  <c r="BE100" i="1"/>
  <c r="AY100" i="1"/>
  <c r="AZ100" i="1"/>
  <c r="BB100" i="1"/>
  <c r="BC100" i="1"/>
  <c r="N100" i="1"/>
  <c r="M100" i="1"/>
  <c r="AP99" i="1"/>
  <c r="J99" i="1"/>
  <c r="AQ99" i="1"/>
  <c r="AT99" i="1"/>
  <c r="AS99" i="1"/>
  <c r="AR99" i="1"/>
  <c r="Q99" i="1"/>
  <c r="AU99" i="1"/>
  <c r="O99" i="1"/>
  <c r="AV99" i="1"/>
  <c r="AW99" i="1"/>
  <c r="AX99" i="1"/>
  <c r="BA99" i="1"/>
  <c r="S99" i="1"/>
  <c r="K99" i="1"/>
  <c r="BG99" i="1"/>
  <c r="BH99" i="1"/>
  <c r="BI99" i="1"/>
  <c r="BD99" i="1"/>
  <c r="L99" i="1"/>
  <c r="BF99" i="1"/>
  <c r="BE99" i="1"/>
  <c r="AY99" i="1"/>
  <c r="AZ99" i="1"/>
  <c r="BB99" i="1"/>
  <c r="BC99" i="1"/>
  <c r="N99" i="1"/>
  <c r="M99" i="1"/>
  <c r="AP98" i="1"/>
  <c r="J98" i="1"/>
  <c r="AQ98" i="1"/>
  <c r="AT98" i="1"/>
  <c r="AS98" i="1"/>
  <c r="AR98" i="1"/>
  <c r="Q98" i="1"/>
  <c r="AU98" i="1"/>
  <c r="O98" i="1"/>
  <c r="AV98" i="1"/>
  <c r="AW98" i="1"/>
  <c r="AX98" i="1"/>
  <c r="BA98" i="1"/>
  <c r="S98" i="1"/>
  <c r="K98" i="1"/>
  <c r="BG98" i="1"/>
  <c r="BH98" i="1"/>
  <c r="BI98" i="1"/>
  <c r="BD98" i="1"/>
  <c r="L98" i="1"/>
  <c r="BF98" i="1"/>
  <c r="BE98" i="1"/>
  <c r="AY98" i="1"/>
  <c r="AZ98" i="1"/>
  <c r="BB98" i="1"/>
  <c r="BC98" i="1"/>
  <c r="N98" i="1"/>
  <c r="M98" i="1"/>
  <c r="AP97" i="1"/>
  <c r="J97" i="1"/>
  <c r="AQ97" i="1"/>
  <c r="AT97" i="1"/>
  <c r="AS97" i="1"/>
  <c r="AR97" i="1"/>
  <c r="Q97" i="1"/>
  <c r="AU97" i="1"/>
  <c r="O97" i="1"/>
  <c r="AV97" i="1"/>
  <c r="AW97" i="1"/>
  <c r="AX97" i="1"/>
  <c r="BA97" i="1"/>
  <c r="S97" i="1"/>
  <c r="K97" i="1"/>
  <c r="BG97" i="1"/>
  <c r="BH97" i="1"/>
  <c r="BI97" i="1"/>
  <c r="BD97" i="1"/>
  <c r="L97" i="1"/>
  <c r="BF97" i="1"/>
  <c r="BE97" i="1"/>
  <c r="AY97" i="1"/>
  <c r="AZ97" i="1"/>
  <c r="BB97" i="1"/>
  <c r="BC97" i="1"/>
  <c r="N97" i="1"/>
  <c r="M97" i="1"/>
  <c r="AP96" i="1"/>
  <c r="J96" i="1"/>
  <c r="AQ96" i="1"/>
  <c r="AT96" i="1"/>
  <c r="AS96" i="1"/>
  <c r="AR96" i="1"/>
  <c r="Q96" i="1"/>
  <c r="AU96" i="1"/>
  <c r="O96" i="1"/>
  <c r="AV96" i="1"/>
  <c r="AW96" i="1"/>
  <c r="AX96" i="1"/>
  <c r="BA96" i="1"/>
  <c r="S96" i="1"/>
  <c r="K96" i="1"/>
  <c r="BG96" i="1"/>
  <c r="BH96" i="1"/>
  <c r="BI96" i="1"/>
  <c r="BD96" i="1"/>
  <c r="L96" i="1"/>
  <c r="BF96" i="1"/>
  <c r="BE96" i="1"/>
  <c r="AY96" i="1"/>
  <c r="AZ96" i="1"/>
  <c r="BB96" i="1"/>
  <c r="BC96" i="1"/>
  <c r="N96" i="1"/>
  <c r="M96" i="1"/>
  <c r="AP95" i="1"/>
  <c r="J95" i="1"/>
  <c r="AQ95" i="1"/>
  <c r="AT95" i="1"/>
  <c r="AS95" i="1"/>
  <c r="AR95" i="1"/>
  <c r="Q95" i="1"/>
  <c r="AU95" i="1"/>
  <c r="O95" i="1"/>
  <c r="AV95" i="1"/>
  <c r="AW95" i="1"/>
  <c r="AX95" i="1"/>
  <c r="BA95" i="1"/>
  <c r="S95" i="1"/>
  <c r="K95" i="1"/>
  <c r="BG95" i="1"/>
  <c r="BH95" i="1"/>
  <c r="BI95" i="1"/>
  <c r="BD95" i="1"/>
  <c r="L95" i="1"/>
  <c r="BF95" i="1"/>
  <c r="BE95" i="1"/>
  <c r="AY95" i="1"/>
  <c r="AZ95" i="1"/>
  <c r="BB95" i="1"/>
  <c r="BC95" i="1"/>
  <c r="N95" i="1"/>
  <c r="M95" i="1"/>
  <c r="AP94" i="1"/>
  <c r="J94" i="1"/>
  <c r="AQ94" i="1"/>
  <c r="AT94" i="1"/>
  <c r="AS94" i="1"/>
  <c r="AR94" i="1"/>
  <c r="Q94" i="1"/>
  <c r="AU94" i="1"/>
  <c r="O94" i="1"/>
  <c r="AV94" i="1"/>
  <c r="AW94" i="1"/>
  <c r="AX94" i="1"/>
  <c r="BA94" i="1"/>
  <c r="S94" i="1"/>
  <c r="K94" i="1"/>
  <c r="BG94" i="1"/>
  <c r="BH94" i="1"/>
  <c r="BI94" i="1"/>
  <c r="BD94" i="1"/>
  <c r="L94" i="1"/>
  <c r="BF94" i="1"/>
  <c r="BE94" i="1"/>
  <c r="AY94" i="1"/>
  <c r="AZ94" i="1"/>
  <c r="BB94" i="1"/>
  <c r="BC94" i="1"/>
  <c r="N94" i="1"/>
  <c r="M94" i="1"/>
  <c r="AP93" i="1"/>
  <c r="J93" i="1"/>
  <c r="AQ93" i="1"/>
  <c r="AT93" i="1"/>
  <c r="AS93" i="1"/>
  <c r="AR93" i="1"/>
  <c r="Q93" i="1"/>
  <c r="AU93" i="1"/>
  <c r="O93" i="1"/>
  <c r="AV93" i="1"/>
  <c r="AW93" i="1"/>
  <c r="AX93" i="1"/>
  <c r="BA93" i="1"/>
  <c r="S93" i="1"/>
  <c r="K93" i="1"/>
  <c r="BG93" i="1"/>
  <c r="BH93" i="1"/>
  <c r="BI93" i="1"/>
  <c r="BD93" i="1"/>
  <c r="L93" i="1"/>
  <c r="BF93" i="1"/>
  <c r="BE93" i="1"/>
  <c r="AY93" i="1"/>
  <c r="AZ93" i="1"/>
  <c r="BB93" i="1"/>
  <c r="BC93" i="1"/>
  <c r="N93" i="1"/>
  <c r="M93" i="1"/>
  <c r="AP92" i="1"/>
  <c r="J92" i="1"/>
  <c r="AQ92" i="1"/>
  <c r="AT92" i="1"/>
  <c r="AS92" i="1"/>
  <c r="AR92" i="1"/>
  <c r="Q92" i="1"/>
  <c r="AU92" i="1"/>
  <c r="O92" i="1"/>
  <c r="AV92" i="1"/>
  <c r="AW92" i="1"/>
  <c r="AX92" i="1"/>
  <c r="BA92" i="1"/>
  <c r="S92" i="1"/>
  <c r="K92" i="1"/>
  <c r="BG92" i="1"/>
  <c r="BH92" i="1"/>
  <c r="BI92" i="1"/>
  <c r="BD92" i="1"/>
  <c r="L92" i="1"/>
  <c r="BF92" i="1"/>
  <c r="BE92" i="1"/>
  <c r="AY92" i="1"/>
  <c r="AZ92" i="1"/>
  <c r="BB92" i="1"/>
  <c r="BC92" i="1"/>
  <c r="N92" i="1"/>
  <c r="M92" i="1"/>
  <c r="AP91" i="1"/>
  <c r="J91" i="1"/>
  <c r="AQ91" i="1"/>
  <c r="AT91" i="1"/>
  <c r="AS91" i="1"/>
  <c r="AR91" i="1"/>
  <c r="Q91" i="1"/>
  <c r="AU91" i="1"/>
  <c r="O91" i="1"/>
  <c r="AV91" i="1"/>
  <c r="AW91" i="1"/>
  <c r="AX91" i="1"/>
  <c r="BA91" i="1"/>
  <c r="S91" i="1"/>
  <c r="K91" i="1"/>
  <c r="BG91" i="1"/>
  <c r="BH91" i="1"/>
  <c r="BI91" i="1"/>
  <c r="BD91" i="1"/>
  <c r="L91" i="1"/>
  <c r="BF91" i="1"/>
  <c r="BE91" i="1"/>
  <c r="AY91" i="1"/>
  <c r="AZ91" i="1"/>
  <c r="BB91" i="1"/>
  <c r="BC91" i="1"/>
  <c r="N91" i="1"/>
  <c r="M91" i="1"/>
  <c r="AP90" i="1"/>
  <c r="J90" i="1"/>
  <c r="AQ90" i="1"/>
  <c r="AT90" i="1"/>
  <c r="AS90" i="1"/>
  <c r="AR90" i="1"/>
  <c r="Q90" i="1"/>
  <c r="AU90" i="1"/>
  <c r="O90" i="1"/>
  <c r="AV90" i="1"/>
  <c r="AW90" i="1"/>
  <c r="AX90" i="1"/>
  <c r="BA90" i="1"/>
  <c r="S90" i="1"/>
  <c r="K90" i="1"/>
  <c r="BG90" i="1"/>
  <c r="BH90" i="1"/>
  <c r="BI90" i="1"/>
  <c r="BD90" i="1"/>
  <c r="L90" i="1"/>
  <c r="BF90" i="1"/>
  <c r="BE90" i="1"/>
  <c r="AY90" i="1"/>
  <c r="AZ90" i="1"/>
  <c r="BB90" i="1"/>
  <c r="BC90" i="1"/>
  <c r="N90" i="1"/>
  <c r="M90" i="1"/>
  <c r="AP89" i="1"/>
  <c r="J89" i="1"/>
  <c r="AQ89" i="1"/>
  <c r="AT89" i="1"/>
  <c r="AS89" i="1"/>
  <c r="AR89" i="1"/>
  <c r="Q89" i="1"/>
  <c r="AU89" i="1"/>
  <c r="O89" i="1"/>
  <c r="AV89" i="1"/>
  <c r="AW89" i="1"/>
  <c r="AX89" i="1"/>
  <c r="BA89" i="1"/>
  <c r="S89" i="1"/>
  <c r="K89" i="1"/>
  <c r="BG89" i="1"/>
  <c r="BH89" i="1"/>
  <c r="BI89" i="1"/>
  <c r="BD89" i="1"/>
  <c r="L89" i="1"/>
  <c r="BF89" i="1"/>
  <c r="BE89" i="1"/>
  <c r="AY89" i="1"/>
  <c r="AZ89" i="1"/>
  <c r="BB89" i="1"/>
  <c r="BC89" i="1"/>
  <c r="N89" i="1"/>
  <c r="M89" i="1"/>
  <c r="AP88" i="1"/>
  <c r="J88" i="1"/>
  <c r="AQ88" i="1"/>
  <c r="AT88" i="1"/>
  <c r="AS88" i="1"/>
  <c r="AR88" i="1"/>
  <c r="Q88" i="1"/>
  <c r="AU88" i="1"/>
  <c r="O88" i="1"/>
  <c r="AV88" i="1"/>
  <c r="AW88" i="1"/>
  <c r="AX88" i="1"/>
  <c r="BA88" i="1"/>
  <c r="S88" i="1"/>
  <c r="K88" i="1"/>
  <c r="BG88" i="1"/>
  <c r="BH88" i="1"/>
  <c r="BI88" i="1"/>
  <c r="BD88" i="1"/>
  <c r="L88" i="1"/>
  <c r="BF88" i="1"/>
  <c r="BE88" i="1"/>
  <c r="AY88" i="1"/>
  <c r="AZ88" i="1"/>
  <c r="BB88" i="1"/>
  <c r="BC88" i="1"/>
  <c r="N88" i="1"/>
  <c r="M88" i="1"/>
  <c r="AP87" i="1"/>
  <c r="J87" i="1"/>
  <c r="AQ87" i="1"/>
  <c r="AT87" i="1"/>
  <c r="AS87" i="1"/>
  <c r="AR87" i="1"/>
  <c r="Q87" i="1"/>
  <c r="AU87" i="1"/>
  <c r="O87" i="1"/>
  <c r="AV87" i="1"/>
  <c r="AW87" i="1"/>
  <c r="AX87" i="1"/>
  <c r="BA87" i="1"/>
  <c r="S87" i="1"/>
  <c r="K87" i="1"/>
  <c r="BG87" i="1"/>
  <c r="BH87" i="1"/>
  <c r="BI87" i="1"/>
  <c r="BD87" i="1"/>
  <c r="L87" i="1"/>
  <c r="BF87" i="1"/>
  <c r="BE87" i="1"/>
  <c r="AY87" i="1"/>
  <c r="AZ87" i="1"/>
  <c r="BB87" i="1"/>
  <c r="BC87" i="1"/>
  <c r="N87" i="1"/>
  <c r="M87" i="1"/>
  <c r="AP86" i="1"/>
  <c r="J86" i="1"/>
  <c r="AQ86" i="1"/>
  <c r="AT86" i="1"/>
  <c r="AS86" i="1"/>
  <c r="AR86" i="1"/>
  <c r="Q86" i="1"/>
  <c r="AU86" i="1"/>
  <c r="O86" i="1"/>
  <c r="AV86" i="1"/>
  <c r="AW86" i="1"/>
  <c r="AX86" i="1"/>
  <c r="BA86" i="1"/>
  <c r="S86" i="1"/>
  <c r="K86" i="1"/>
  <c r="BG86" i="1"/>
  <c r="BH86" i="1"/>
  <c r="BI86" i="1"/>
  <c r="BD86" i="1"/>
  <c r="L86" i="1"/>
  <c r="BF86" i="1"/>
  <c r="BE86" i="1"/>
  <c r="AY86" i="1"/>
  <c r="AZ86" i="1"/>
  <c r="BB86" i="1"/>
  <c r="BC86" i="1"/>
  <c r="N86" i="1"/>
  <c r="M86" i="1"/>
  <c r="AP85" i="1"/>
  <c r="J85" i="1"/>
  <c r="AQ85" i="1"/>
  <c r="AT85" i="1"/>
  <c r="AS85" i="1"/>
  <c r="AR85" i="1"/>
  <c r="Q85" i="1"/>
  <c r="AU85" i="1"/>
  <c r="O85" i="1"/>
  <c r="AV85" i="1"/>
  <c r="AW85" i="1"/>
  <c r="AX85" i="1"/>
  <c r="BA85" i="1"/>
  <c r="S85" i="1"/>
  <c r="K85" i="1"/>
  <c r="BG85" i="1"/>
  <c r="BH85" i="1"/>
  <c r="BI85" i="1"/>
  <c r="BD85" i="1"/>
  <c r="L85" i="1"/>
  <c r="BF85" i="1"/>
  <c r="BE85" i="1"/>
  <c r="AY85" i="1"/>
  <c r="AZ85" i="1"/>
  <c r="BB85" i="1"/>
  <c r="BC85" i="1"/>
  <c r="N85" i="1"/>
  <c r="M85" i="1"/>
  <c r="AP84" i="1"/>
  <c r="J84" i="1"/>
  <c r="AQ84" i="1"/>
  <c r="AT84" i="1"/>
  <c r="AS84" i="1"/>
  <c r="AR84" i="1"/>
  <c r="Q84" i="1"/>
  <c r="AU84" i="1"/>
  <c r="O84" i="1"/>
  <c r="AV84" i="1"/>
  <c r="AW84" i="1"/>
  <c r="AX84" i="1"/>
  <c r="BA84" i="1"/>
  <c r="S84" i="1"/>
  <c r="K84" i="1"/>
  <c r="BG84" i="1"/>
  <c r="BH84" i="1"/>
  <c r="BI84" i="1"/>
  <c r="BD84" i="1"/>
  <c r="L84" i="1"/>
  <c r="BF84" i="1"/>
  <c r="BE84" i="1"/>
  <c r="AY84" i="1"/>
  <c r="AZ84" i="1"/>
  <c r="BB84" i="1"/>
  <c r="BC84" i="1"/>
  <c r="N84" i="1"/>
  <c r="M84" i="1"/>
  <c r="AP83" i="1"/>
  <c r="J83" i="1"/>
  <c r="AQ83" i="1"/>
  <c r="AT83" i="1"/>
  <c r="AS83" i="1"/>
  <c r="AR83" i="1"/>
  <c r="Q83" i="1"/>
  <c r="AU83" i="1"/>
  <c r="O83" i="1"/>
  <c r="AV83" i="1"/>
  <c r="AW83" i="1"/>
  <c r="AX83" i="1"/>
  <c r="BA83" i="1"/>
  <c r="S83" i="1"/>
  <c r="K83" i="1"/>
  <c r="BG83" i="1"/>
  <c r="BH83" i="1"/>
  <c r="BI83" i="1"/>
  <c r="BD83" i="1"/>
  <c r="L83" i="1"/>
  <c r="BF83" i="1"/>
  <c r="BE83" i="1"/>
  <c r="AY83" i="1"/>
  <c r="AZ83" i="1"/>
  <c r="BB83" i="1"/>
  <c r="BC83" i="1"/>
  <c r="N83" i="1"/>
  <c r="M83" i="1"/>
  <c r="AP82" i="1"/>
  <c r="J82" i="1"/>
  <c r="AQ82" i="1"/>
  <c r="AT82" i="1"/>
  <c r="AS82" i="1"/>
  <c r="AR82" i="1"/>
  <c r="Q82" i="1"/>
  <c r="AU82" i="1"/>
  <c r="O82" i="1"/>
  <c r="AV82" i="1"/>
  <c r="AW82" i="1"/>
  <c r="AX82" i="1"/>
  <c r="BA82" i="1"/>
  <c r="S82" i="1"/>
  <c r="K82" i="1"/>
  <c r="BG82" i="1"/>
  <c r="BH82" i="1"/>
  <c r="BI82" i="1"/>
  <c r="BD82" i="1"/>
  <c r="L82" i="1"/>
  <c r="BF82" i="1"/>
  <c r="BE82" i="1"/>
  <c r="AY82" i="1"/>
  <c r="AZ82" i="1"/>
  <c r="BB82" i="1"/>
  <c r="BC82" i="1"/>
  <c r="N82" i="1"/>
  <c r="M82" i="1"/>
  <c r="AP81" i="1"/>
  <c r="J81" i="1"/>
  <c r="AQ81" i="1"/>
  <c r="AT81" i="1"/>
  <c r="AS81" i="1"/>
  <c r="AR81" i="1"/>
  <c r="Q81" i="1"/>
  <c r="AU81" i="1"/>
  <c r="O81" i="1"/>
  <c r="AV81" i="1"/>
  <c r="AW81" i="1"/>
  <c r="AX81" i="1"/>
  <c r="BA81" i="1"/>
  <c r="S81" i="1"/>
  <c r="K81" i="1"/>
  <c r="BG81" i="1"/>
  <c r="BH81" i="1"/>
  <c r="BI81" i="1"/>
  <c r="BD81" i="1"/>
  <c r="L81" i="1"/>
  <c r="BF81" i="1"/>
  <c r="BE81" i="1"/>
  <c r="AY81" i="1"/>
  <c r="AZ81" i="1"/>
  <c r="BB81" i="1"/>
  <c r="BC81" i="1"/>
  <c r="N81" i="1"/>
  <c r="M81" i="1"/>
  <c r="AP80" i="1"/>
  <c r="J80" i="1"/>
  <c r="AQ80" i="1"/>
  <c r="AT80" i="1"/>
  <c r="AS80" i="1"/>
  <c r="AR80" i="1"/>
  <c r="Q80" i="1"/>
  <c r="AU80" i="1"/>
  <c r="O80" i="1"/>
  <c r="AV80" i="1"/>
  <c r="AW80" i="1"/>
  <c r="AX80" i="1"/>
  <c r="BA80" i="1"/>
  <c r="S80" i="1"/>
  <c r="K80" i="1"/>
  <c r="BG80" i="1"/>
  <c r="BH80" i="1"/>
  <c r="BI80" i="1"/>
  <c r="BD80" i="1"/>
  <c r="L80" i="1"/>
  <c r="BF80" i="1"/>
  <c r="BE80" i="1"/>
  <c r="AY80" i="1"/>
  <c r="AZ80" i="1"/>
  <c r="BB80" i="1"/>
  <c r="BC80" i="1"/>
  <c r="N80" i="1"/>
  <c r="M80" i="1"/>
  <c r="AP79" i="1"/>
  <c r="J79" i="1"/>
  <c r="AQ79" i="1"/>
  <c r="AT79" i="1"/>
  <c r="AS79" i="1"/>
  <c r="AR79" i="1"/>
  <c r="Q79" i="1"/>
  <c r="AU79" i="1"/>
  <c r="O79" i="1"/>
  <c r="AV79" i="1"/>
  <c r="AW79" i="1"/>
  <c r="AX79" i="1"/>
  <c r="BA79" i="1"/>
  <c r="S79" i="1"/>
  <c r="K79" i="1"/>
  <c r="BG79" i="1"/>
  <c r="BH79" i="1"/>
  <c r="BI79" i="1"/>
  <c r="BD79" i="1"/>
  <c r="L79" i="1"/>
  <c r="BF79" i="1"/>
  <c r="BE79" i="1"/>
  <c r="AY79" i="1"/>
  <c r="AZ79" i="1"/>
  <c r="BB79" i="1"/>
  <c r="BC79" i="1"/>
  <c r="N79" i="1"/>
  <c r="M79" i="1"/>
  <c r="AP78" i="1"/>
  <c r="J78" i="1"/>
  <c r="AQ78" i="1"/>
  <c r="AT78" i="1"/>
  <c r="AS78" i="1"/>
  <c r="AR78" i="1"/>
  <c r="Q78" i="1"/>
  <c r="AU78" i="1"/>
  <c r="O78" i="1"/>
  <c r="AV78" i="1"/>
  <c r="AW78" i="1"/>
  <c r="AX78" i="1"/>
  <c r="BA78" i="1"/>
  <c r="S78" i="1"/>
  <c r="K78" i="1"/>
  <c r="BG78" i="1"/>
  <c r="BH78" i="1"/>
  <c r="BI78" i="1"/>
  <c r="BD78" i="1"/>
  <c r="L78" i="1"/>
  <c r="BF78" i="1"/>
  <c r="BE78" i="1"/>
  <c r="AY78" i="1"/>
  <c r="AZ78" i="1"/>
  <c r="BB78" i="1"/>
  <c r="BC78" i="1"/>
  <c r="N78" i="1"/>
  <c r="M78" i="1"/>
  <c r="AP77" i="1"/>
  <c r="J77" i="1"/>
  <c r="AQ77" i="1"/>
  <c r="AT77" i="1"/>
  <c r="AS77" i="1"/>
  <c r="AR77" i="1"/>
  <c r="Q77" i="1"/>
  <c r="AU77" i="1"/>
  <c r="O77" i="1"/>
  <c r="AV77" i="1"/>
  <c r="AW77" i="1"/>
  <c r="AX77" i="1"/>
  <c r="BA77" i="1"/>
  <c r="S77" i="1"/>
  <c r="K77" i="1"/>
  <c r="BG77" i="1"/>
  <c r="BH77" i="1"/>
  <c r="BI77" i="1"/>
  <c r="BD77" i="1"/>
  <c r="L77" i="1"/>
  <c r="BF77" i="1"/>
  <c r="BE77" i="1"/>
  <c r="AY77" i="1"/>
  <c r="AZ77" i="1"/>
  <c r="BB77" i="1"/>
  <c r="BC77" i="1"/>
  <c r="N77" i="1"/>
  <c r="M77" i="1"/>
  <c r="AP76" i="1"/>
  <c r="J76" i="1"/>
  <c r="AQ76" i="1"/>
  <c r="AT76" i="1"/>
  <c r="AS76" i="1"/>
  <c r="AR76" i="1"/>
  <c r="Q76" i="1"/>
  <c r="AU76" i="1"/>
  <c r="O76" i="1"/>
  <c r="AV76" i="1"/>
  <c r="AW76" i="1"/>
  <c r="AX76" i="1"/>
  <c r="BA76" i="1"/>
  <c r="S76" i="1"/>
  <c r="K76" i="1"/>
  <c r="BG76" i="1"/>
  <c r="BH76" i="1"/>
  <c r="BI76" i="1"/>
  <c r="BD76" i="1"/>
  <c r="L76" i="1"/>
  <c r="BF76" i="1"/>
  <c r="BE76" i="1"/>
  <c r="AY76" i="1"/>
  <c r="AZ76" i="1"/>
  <c r="BB76" i="1"/>
  <c r="BC76" i="1"/>
  <c r="N76" i="1"/>
  <c r="M76" i="1"/>
  <c r="AP75" i="1"/>
  <c r="J75" i="1"/>
  <c r="AQ75" i="1"/>
  <c r="AT75" i="1"/>
  <c r="AS75" i="1"/>
  <c r="AR75" i="1"/>
  <c r="Q75" i="1"/>
  <c r="AU75" i="1"/>
  <c r="O75" i="1"/>
  <c r="AV75" i="1"/>
  <c r="AW75" i="1"/>
  <c r="AX75" i="1"/>
  <c r="BA75" i="1"/>
  <c r="S75" i="1"/>
  <c r="K75" i="1"/>
  <c r="BG75" i="1"/>
  <c r="BH75" i="1"/>
  <c r="BI75" i="1"/>
  <c r="BD75" i="1"/>
  <c r="L75" i="1"/>
  <c r="BF75" i="1"/>
  <c r="BE75" i="1"/>
  <c r="AY75" i="1"/>
  <c r="AZ75" i="1"/>
  <c r="BB75" i="1"/>
  <c r="BC75" i="1"/>
  <c r="N75" i="1"/>
  <c r="M75" i="1"/>
  <c r="AP74" i="1"/>
  <c r="J74" i="1"/>
  <c r="AQ74" i="1"/>
  <c r="AT74" i="1"/>
  <c r="AS74" i="1"/>
  <c r="AR74" i="1"/>
  <c r="Q74" i="1"/>
  <c r="AU74" i="1"/>
  <c r="O74" i="1"/>
  <c r="AV74" i="1"/>
  <c r="AW74" i="1"/>
  <c r="AX74" i="1"/>
  <c r="BA74" i="1"/>
  <c r="S74" i="1"/>
  <c r="K74" i="1"/>
  <c r="BG74" i="1"/>
  <c r="BH74" i="1"/>
  <c r="BI74" i="1"/>
  <c r="BD74" i="1"/>
  <c r="L74" i="1"/>
  <c r="BF74" i="1"/>
  <c r="BE74" i="1"/>
  <c r="AY74" i="1"/>
  <c r="AZ74" i="1"/>
  <c r="BB74" i="1"/>
  <c r="BC74" i="1"/>
  <c r="N74" i="1"/>
  <c r="M74" i="1"/>
  <c r="AP73" i="1"/>
  <c r="J73" i="1"/>
  <c r="AQ73" i="1"/>
  <c r="AT73" i="1"/>
  <c r="AS73" i="1"/>
  <c r="AR73" i="1"/>
  <c r="Q73" i="1"/>
  <c r="AU73" i="1"/>
  <c r="O73" i="1"/>
  <c r="AV73" i="1"/>
  <c r="AW73" i="1"/>
  <c r="AX73" i="1"/>
  <c r="BA73" i="1"/>
  <c r="S73" i="1"/>
  <c r="K73" i="1"/>
  <c r="BG73" i="1"/>
  <c r="BH73" i="1"/>
  <c r="BI73" i="1"/>
  <c r="BD73" i="1"/>
  <c r="L73" i="1"/>
  <c r="BF73" i="1"/>
  <c r="BE73" i="1"/>
  <c r="AY73" i="1"/>
  <c r="AZ73" i="1"/>
  <c r="BB73" i="1"/>
  <c r="BC73" i="1"/>
  <c r="N73" i="1"/>
  <c r="M73" i="1"/>
  <c r="AP72" i="1"/>
  <c r="J72" i="1"/>
  <c r="AQ72" i="1"/>
  <c r="AT72" i="1"/>
  <c r="AS72" i="1"/>
  <c r="AR72" i="1"/>
  <c r="Q72" i="1"/>
  <c r="AU72" i="1"/>
  <c r="O72" i="1"/>
  <c r="AV72" i="1"/>
  <c r="AW72" i="1"/>
  <c r="AX72" i="1"/>
  <c r="BA72" i="1"/>
  <c r="S72" i="1"/>
  <c r="K72" i="1"/>
  <c r="BG72" i="1"/>
  <c r="BH72" i="1"/>
  <c r="BI72" i="1"/>
  <c r="BD72" i="1"/>
  <c r="L72" i="1"/>
  <c r="BF72" i="1"/>
  <c r="BE72" i="1"/>
  <c r="AY72" i="1"/>
  <c r="AZ72" i="1"/>
  <c r="BB72" i="1"/>
  <c r="BC72" i="1"/>
  <c r="N72" i="1"/>
  <c r="M72" i="1"/>
  <c r="AP71" i="1"/>
  <c r="J71" i="1"/>
  <c r="AQ71" i="1"/>
  <c r="AT71" i="1"/>
  <c r="AS71" i="1"/>
  <c r="AR71" i="1"/>
  <c r="Q71" i="1"/>
  <c r="AU71" i="1"/>
  <c r="O71" i="1"/>
  <c r="AV71" i="1"/>
  <c r="AW71" i="1"/>
  <c r="AX71" i="1"/>
  <c r="BA71" i="1"/>
  <c r="S71" i="1"/>
  <c r="K71" i="1"/>
  <c r="BG71" i="1"/>
  <c r="BH71" i="1"/>
  <c r="BI71" i="1"/>
  <c r="BD71" i="1"/>
  <c r="L71" i="1"/>
  <c r="BF71" i="1"/>
  <c r="BE71" i="1"/>
  <c r="AY71" i="1"/>
  <c r="AZ71" i="1"/>
  <c r="BB71" i="1"/>
  <c r="BC71" i="1"/>
  <c r="N71" i="1"/>
  <c r="M71" i="1"/>
  <c r="AP70" i="1"/>
  <c r="J70" i="1"/>
  <c r="AQ70" i="1"/>
  <c r="AT70" i="1"/>
  <c r="AS70" i="1"/>
  <c r="AR70" i="1"/>
  <c r="Q70" i="1"/>
  <c r="AU70" i="1"/>
  <c r="O70" i="1"/>
  <c r="AV70" i="1"/>
  <c r="AW70" i="1"/>
  <c r="AX70" i="1"/>
  <c r="BA70" i="1"/>
  <c r="S70" i="1"/>
  <c r="K70" i="1"/>
  <c r="BG70" i="1"/>
  <c r="BH70" i="1"/>
  <c r="BI70" i="1"/>
  <c r="BD70" i="1"/>
  <c r="L70" i="1"/>
  <c r="BF70" i="1"/>
  <c r="BE70" i="1"/>
  <c r="AY70" i="1"/>
  <c r="AZ70" i="1"/>
  <c r="BB70" i="1"/>
  <c r="BC70" i="1"/>
  <c r="N70" i="1"/>
  <c r="M70" i="1"/>
  <c r="AP69" i="1"/>
  <c r="J69" i="1"/>
  <c r="AQ69" i="1"/>
  <c r="AT69" i="1"/>
  <c r="AS69" i="1"/>
  <c r="AR69" i="1"/>
  <c r="Q69" i="1"/>
  <c r="AU69" i="1"/>
  <c r="O69" i="1"/>
  <c r="AV69" i="1"/>
  <c r="AW69" i="1"/>
  <c r="AX69" i="1"/>
  <c r="BA69" i="1"/>
  <c r="S69" i="1"/>
  <c r="K69" i="1"/>
  <c r="BG69" i="1"/>
  <c r="BH69" i="1"/>
  <c r="BI69" i="1"/>
  <c r="BD69" i="1"/>
  <c r="L69" i="1"/>
  <c r="BF69" i="1"/>
  <c r="BE69" i="1"/>
  <c r="AY69" i="1"/>
  <c r="AZ69" i="1"/>
  <c r="BB69" i="1"/>
  <c r="BC69" i="1"/>
  <c r="N69" i="1"/>
  <c r="M69" i="1"/>
  <c r="AP68" i="1"/>
  <c r="J68" i="1"/>
  <c r="AQ68" i="1"/>
  <c r="AT68" i="1"/>
  <c r="AS68" i="1"/>
  <c r="AR68" i="1"/>
  <c r="Q68" i="1"/>
  <c r="AU68" i="1"/>
  <c r="O68" i="1"/>
  <c r="AV68" i="1"/>
  <c r="AW68" i="1"/>
  <c r="AX68" i="1"/>
  <c r="BA68" i="1"/>
  <c r="S68" i="1"/>
  <c r="K68" i="1"/>
  <c r="BG68" i="1"/>
  <c r="BH68" i="1"/>
  <c r="BI68" i="1"/>
  <c r="BD68" i="1"/>
  <c r="L68" i="1"/>
  <c r="BF68" i="1"/>
  <c r="BE68" i="1"/>
  <c r="AY68" i="1"/>
  <c r="AZ68" i="1"/>
  <c r="BB68" i="1"/>
  <c r="BC68" i="1"/>
  <c r="N68" i="1"/>
  <c r="M68" i="1"/>
  <c r="AP67" i="1"/>
  <c r="J67" i="1"/>
  <c r="AQ67" i="1"/>
  <c r="AT67" i="1"/>
  <c r="AS67" i="1"/>
  <c r="AR67" i="1"/>
  <c r="Q67" i="1"/>
  <c r="AU67" i="1"/>
  <c r="O67" i="1"/>
  <c r="AV67" i="1"/>
  <c r="AW67" i="1"/>
  <c r="AX67" i="1"/>
  <c r="BA67" i="1"/>
  <c r="S67" i="1"/>
  <c r="K67" i="1"/>
  <c r="BG67" i="1"/>
  <c r="BH67" i="1"/>
  <c r="BI67" i="1"/>
  <c r="BD67" i="1"/>
  <c r="L67" i="1"/>
  <c r="BF67" i="1"/>
  <c r="BE67" i="1"/>
  <c r="AY67" i="1"/>
  <c r="AZ67" i="1"/>
  <c r="BB67" i="1"/>
  <c r="BC67" i="1"/>
  <c r="N67" i="1"/>
  <c r="M67" i="1"/>
  <c r="AP66" i="1"/>
  <c r="J66" i="1"/>
  <c r="AQ66" i="1"/>
  <c r="AT66" i="1"/>
  <c r="AS66" i="1"/>
  <c r="AR66" i="1"/>
  <c r="Q66" i="1"/>
  <c r="AU66" i="1"/>
  <c r="O66" i="1"/>
  <c r="AV66" i="1"/>
  <c r="AW66" i="1"/>
  <c r="AX66" i="1"/>
  <c r="BA66" i="1"/>
  <c r="S66" i="1"/>
  <c r="K66" i="1"/>
  <c r="BG66" i="1"/>
  <c r="BH66" i="1"/>
  <c r="BI66" i="1"/>
  <c r="BD66" i="1"/>
  <c r="L66" i="1"/>
  <c r="BF66" i="1"/>
  <c r="BE66" i="1"/>
  <c r="AY66" i="1"/>
  <c r="AZ66" i="1"/>
  <c r="BB66" i="1"/>
  <c r="BC66" i="1"/>
  <c r="N66" i="1"/>
  <c r="M66" i="1"/>
  <c r="AP65" i="1"/>
  <c r="J65" i="1"/>
  <c r="AQ65" i="1"/>
  <c r="AT65" i="1"/>
  <c r="AS65" i="1"/>
  <c r="AR65" i="1"/>
  <c r="Q65" i="1"/>
  <c r="AU65" i="1"/>
  <c r="O65" i="1"/>
  <c r="AV65" i="1"/>
  <c r="AW65" i="1"/>
  <c r="AX65" i="1"/>
  <c r="BA65" i="1"/>
  <c r="S65" i="1"/>
  <c r="K65" i="1"/>
  <c r="BG65" i="1"/>
  <c r="BH65" i="1"/>
  <c r="BI65" i="1"/>
  <c r="BD65" i="1"/>
  <c r="L65" i="1"/>
  <c r="BF65" i="1"/>
  <c r="BE65" i="1"/>
  <c r="AY65" i="1"/>
  <c r="AZ65" i="1"/>
  <c r="BB65" i="1"/>
  <c r="BC65" i="1"/>
  <c r="N65" i="1"/>
  <c r="M65" i="1"/>
  <c r="AP64" i="1"/>
  <c r="J64" i="1"/>
  <c r="AQ64" i="1"/>
  <c r="AT64" i="1"/>
  <c r="AS64" i="1"/>
  <c r="AR64" i="1"/>
  <c r="Q64" i="1"/>
  <c r="AU64" i="1"/>
  <c r="O64" i="1"/>
  <c r="AV64" i="1"/>
  <c r="AW64" i="1"/>
  <c r="AX64" i="1"/>
  <c r="BA64" i="1"/>
  <c r="S64" i="1"/>
  <c r="K64" i="1"/>
  <c r="BG64" i="1"/>
  <c r="BH64" i="1"/>
  <c r="BI64" i="1"/>
  <c r="BD64" i="1"/>
  <c r="L64" i="1"/>
  <c r="BF64" i="1"/>
  <c r="BE64" i="1"/>
  <c r="AY64" i="1"/>
  <c r="AZ64" i="1"/>
  <c r="BB64" i="1"/>
  <c r="BC64" i="1"/>
  <c r="N64" i="1"/>
  <c r="M64" i="1"/>
  <c r="AP63" i="1"/>
  <c r="J63" i="1"/>
  <c r="AQ63" i="1"/>
  <c r="AT63" i="1"/>
  <c r="AS63" i="1"/>
  <c r="AR63" i="1"/>
  <c r="Q63" i="1"/>
  <c r="AU63" i="1"/>
  <c r="O63" i="1"/>
  <c r="AV63" i="1"/>
  <c r="AW63" i="1"/>
  <c r="AX63" i="1"/>
  <c r="BA63" i="1"/>
  <c r="S63" i="1"/>
  <c r="K63" i="1"/>
  <c r="BG63" i="1"/>
  <c r="BH63" i="1"/>
  <c r="BI63" i="1"/>
  <c r="BD63" i="1"/>
  <c r="L63" i="1"/>
  <c r="BF63" i="1"/>
  <c r="BE63" i="1"/>
  <c r="AY63" i="1"/>
  <c r="AZ63" i="1"/>
  <c r="BB63" i="1"/>
  <c r="BC63" i="1"/>
  <c r="N63" i="1"/>
  <c r="M63" i="1"/>
  <c r="AP62" i="1"/>
  <c r="J62" i="1"/>
  <c r="AQ62" i="1"/>
  <c r="AT62" i="1"/>
  <c r="AS62" i="1"/>
  <c r="AR62" i="1"/>
  <c r="Q62" i="1"/>
  <c r="AU62" i="1"/>
  <c r="O62" i="1"/>
  <c r="AV62" i="1"/>
  <c r="AW62" i="1"/>
  <c r="AX62" i="1"/>
  <c r="BA62" i="1"/>
  <c r="S62" i="1"/>
  <c r="K62" i="1"/>
  <c r="BG62" i="1"/>
  <c r="BH62" i="1"/>
  <c r="BI62" i="1"/>
  <c r="BD62" i="1"/>
  <c r="L62" i="1"/>
  <c r="BF62" i="1"/>
  <c r="BE62" i="1"/>
  <c r="AY62" i="1"/>
  <c r="AZ62" i="1"/>
  <c r="BB62" i="1"/>
  <c r="BC62" i="1"/>
  <c r="N62" i="1"/>
  <c r="M62" i="1"/>
  <c r="AP61" i="1"/>
  <c r="J61" i="1"/>
  <c r="AQ61" i="1"/>
  <c r="AT61" i="1"/>
  <c r="AS61" i="1"/>
  <c r="AR61" i="1"/>
  <c r="Q61" i="1"/>
  <c r="AU61" i="1"/>
  <c r="O61" i="1"/>
  <c r="AV61" i="1"/>
  <c r="AW61" i="1"/>
  <c r="AX61" i="1"/>
  <c r="BA61" i="1"/>
  <c r="S61" i="1"/>
  <c r="K61" i="1"/>
  <c r="BG61" i="1"/>
  <c r="BH61" i="1"/>
  <c r="BI61" i="1"/>
  <c r="BD61" i="1"/>
  <c r="L61" i="1"/>
  <c r="BF61" i="1"/>
  <c r="BE61" i="1"/>
  <c r="AY61" i="1"/>
  <c r="AZ61" i="1"/>
  <c r="BB61" i="1"/>
  <c r="BC61" i="1"/>
  <c r="N61" i="1"/>
  <c r="M61" i="1"/>
  <c r="AP60" i="1"/>
  <c r="J60" i="1"/>
  <c r="AQ60" i="1"/>
  <c r="AT60" i="1"/>
  <c r="AS60" i="1"/>
  <c r="AR60" i="1"/>
  <c r="Q60" i="1"/>
  <c r="AU60" i="1"/>
  <c r="O60" i="1"/>
  <c r="AV60" i="1"/>
  <c r="AW60" i="1"/>
  <c r="AX60" i="1"/>
  <c r="BA60" i="1"/>
  <c r="S60" i="1"/>
  <c r="K60" i="1"/>
  <c r="BG60" i="1"/>
  <c r="BH60" i="1"/>
  <c r="BI60" i="1"/>
  <c r="BD60" i="1"/>
  <c r="L60" i="1"/>
  <c r="BF60" i="1"/>
  <c r="BE60" i="1"/>
  <c r="AY60" i="1"/>
  <c r="AZ60" i="1"/>
  <c r="BB60" i="1"/>
  <c r="BC60" i="1"/>
  <c r="N60" i="1"/>
  <c r="M60" i="1"/>
  <c r="AP59" i="1"/>
  <c r="J59" i="1"/>
  <c r="AQ59" i="1"/>
  <c r="AT59" i="1"/>
  <c r="AS59" i="1"/>
  <c r="AR59" i="1"/>
  <c r="Q59" i="1"/>
  <c r="AU59" i="1"/>
  <c r="O59" i="1"/>
  <c r="AV59" i="1"/>
  <c r="AW59" i="1"/>
  <c r="AX59" i="1"/>
  <c r="BA59" i="1"/>
  <c r="S59" i="1"/>
  <c r="K59" i="1"/>
  <c r="BG59" i="1"/>
  <c r="BH59" i="1"/>
  <c r="BI59" i="1"/>
  <c r="BD59" i="1"/>
  <c r="L59" i="1"/>
  <c r="BF59" i="1"/>
  <c r="BE59" i="1"/>
  <c r="AY59" i="1"/>
  <c r="AZ59" i="1"/>
  <c r="BB59" i="1"/>
  <c r="BC59" i="1"/>
  <c r="N59" i="1"/>
  <c r="M59" i="1"/>
  <c r="AP58" i="1"/>
  <c r="J58" i="1"/>
  <c r="AQ58" i="1"/>
  <c r="AT58" i="1"/>
  <c r="AS58" i="1"/>
  <c r="AR58" i="1"/>
  <c r="Q58" i="1"/>
  <c r="AU58" i="1"/>
  <c r="O58" i="1"/>
  <c r="AV58" i="1"/>
  <c r="AW58" i="1"/>
  <c r="AX58" i="1"/>
  <c r="BA58" i="1"/>
  <c r="S58" i="1"/>
  <c r="K58" i="1"/>
  <c r="BG58" i="1"/>
  <c r="BH58" i="1"/>
  <c r="BI58" i="1"/>
  <c r="BD58" i="1"/>
  <c r="L58" i="1"/>
  <c r="BF58" i="1"/>
  <c r="BE58" i="1"/>
  <c r="AY58" i="1"/>
  <c r="AZ58" i="1"/>
  <c r="BB58" i="1"/>
  <c r="BC58" i="1"/>
  <c r="N58" i="1"/>
  <c r="M58" i="1"/>
  <c r="AP57" i="1"/>
  <c r="J57" i="1"/>
  <c r="AQ57" i="1"/>
  <c r="AT57" i="1"/>
  <c r="AS57" i="1"/>
  <c r="AR57" i="1"/>
  <c r="Q57" i="1"/>
  <c r="AU57" i="1"/>
  <c r="O57" i="1"/>
  <c r="AV57" i="1"/>
  <c r="AW57" i="1"/>
  <c r="AX57" i="1"/>
  <c r="BA57" i="1"/>
  <c r="S57" i="1"/>
  <c r="K57" i="1"/>
  <c r="BG57" i="1"/>
  <c r="BH57" i="1"/>
  <c r="BI57" i="1"/>
  <c r="BD57" i="1"/>
  <c r="L57" i="1"/>
  <c r="BF57" i="1"/>
  <c r="BE57" i="1"/>
  <c r="AY57" i="1"/>
  <c r="AZ57" i="1"/>
  <c r="BB57" i="1"/>
  <c r="BC57" i="1"/>
  <c r="N57" i="1"/>
  <c r="M57" i="1"/>
  <c r="AP56" i="1"/>
  <c r="J56" i="1"/>
  <c r="AQ56" i="1"/>
  <c r="AT56" i="1"/>
  <c r="AS56" i="1"/>
  <c r="AR56" i="1"/>
  <c r="Q56" i="1"/>
  <c r="AU56" i="1"/>
  <c r="O56" i="1"/>
  <c r="AV56" i="1"/>
  <c r="AW56" i="1"/>
  <c r="AX56" i="1"/>
  <c r="BA56" i="1"/>
  <c r="S56" i="1"/>
  <c r="K56" i="1"/>
  <c r="BG56" i="1"/>
  <c r="BH56" i="1"/>
  <c r="BI56" i="1"/>
  <c r="BD56" i="1"/>
  <c r="L56" i="1"/>
  <c r="BF56" i="1"/>
  <c r="BE56" i="1"/>
  <c r="AY56" i="1"/>
  <c r="AZ56" i="1"/>
  <c r="BB56" i="1"/>
  <c r="BC56" i="1"/>
  <c r="N56" i="1"/>
  <c r="M56" i="1"/>
  <c r="AP55" i="1"/>
  <c r="J55" i="1"/>
  <c r="AQ55" i="1"/>
  <c r="AT55" i="1"/>
  <c r="AS55" i="1"/>
  <c r="AR55" i="1"/>
  <c r="Q55" i="1"/>
  <c r="AU55" i="1"/>
  <c r="O55" i="1"/>
  <c r="AV55" i="1"/>
  <c r="AW55" i="1"/>
  <c r="AX55" i="1"/>
  <c r="BA55" i="1"/>
  <c r="S55" i="1"/>
  <c r="K55" i="1"/>
  <c r="BG55" i="1"/>
  <c r="BH55" i="1"/>
  <c r="BI55" i="1"/>
  <c r="BD55" i="1"/>
  <c r="L55" i="1"/>
  <c r="BF55" i="1"/>
  <c r="BE55" i="1"/>
  <c r="AY55" i="1"/>
  <c r="AZ55" i="1"/>
  <c r="BB55" i="1"/>
  <c r="BC55" i="1"/>
  <c r="N55" i="1"/>
  <c r="M55" i="1"/>
  <c r="AP54" i="1"/>
  <c r="J54" i="1"/>
  <c r="AQ54" i="1"/>
  <c r="AT54" i="1"/>
  <c r="AS54" i="1"/>
  <c r="AR54" i="1"/>
  <c r="Q54" i="1"/>
  <c r="AU54" i="1"/>
  <c r="O54" i="1"/>
  <c r="AV54" i="1"/>
  <c r="AW54" i="1"/>
  <c r="AX54" i="1"/>
  <c r="BA54" i="1"/>
  <c r="S54" i="1"/>
  <c r="K54" i="1"/>
  <c r="BG54" i="1"/>
  <c r="BH54" i="1"/>
  <c r="BI54" i="1"/>
  <c r="BD54" i="1"/>
  <c r="L54" i="1"/>
  <c r="BF54" i="1"/>
  <c r="BE54" i="1"/>
  <c r="AY54" i="1"/>
  <c r="AZ54" i="1"/>
  <c r="BB54" i="1"/>
  <c r="BC54" i="1"/>
  <c r="N54" i="1"/>
  <c r="M54" i="1"/>
  <c r="AP53" i="1"/>
  <c r="J53" i="1"/>
  <c r="AQ53" i="1"/>
  <c r="AT53" i="1"/>
  <c r="AS53" i="1"/>
  <c r="AR53" i="1"/>
  <c r="Q53" i="1"/>
  <c r="AU53" i="1"/>
  <c r="O53" i="1"/>
  <c r="AV53" i="1"/>
  <c r="AW53" i="1"/>
  <c r="AX53" i="1"/>
  <c r="BA53" i="1"/>
  <c r="S53" i="1"/>
  <c r="K53" i="1"/>
  <c r="BG53" i="1"/>
  <c r="BH53" i="1"/>
  <c r="BI53" i="1"/>
  <c r="BD53" i="1"/>
  <c r="L53" i="1"/>
  <c r="BF53" i="1"/>
  <c r="BE53" i="1"/>
  <c r="AY53" i="1"/>
  <c r="AZ53" i="1"/>
  <c r="BB53" i="1"/>
  <c r="BC53" i="1"/>
  <c r="N53" i="1"/>
  <c r="M53" i="1"/>
  <c r="AP52" i="1"/>
  <c r="J52" i="1"/>
  <c r="AQ52" i="1"/>
  <c r="AT52" i="1"/>
  <c r="AS52" i="1"/>
  <c r="AR52" i="1"/>
  <c r="Q52" i="1"/>
  <c r="AU52" i="1"/>
  <c r="O52" i="1"/>
  <c r="AV52" i="1"/>
  <c r="AW52" i="1"/>
  <c r="AX52" i="1"/>
  <c r="BA52" i="1"/>
  <c r="S52" i="1"/>
  <c r="K52" i="1"/>
  <c r="BG52" i="1"/>
  <c r="BH52" i="1"/>
  <c r="BI52" i="1"/>
  <c r="BD52" i="1"/>
  <c r="L52" i="1"/>
  <c r="BF52" i="1"/>
  <c r="BE52" i="1"/>
  <c r="AY52" i="1"/>
  <c r="AZ52" i="1"/>
  <c r="BB52" i="1"/>
  <c r="BC52" i="1"/>
  <c r="N52" i="1"/>
  <c r="M52" i="1"/>
  <c r="AP51" i="1"/>
  <c r="J51" i="1"/>
  <c r="AQ51" i="1"/>
  <c r="AT51" i="1"/>
  <c r="AS51" i="1"/>
  <c r="AR51" i="1"/>
  <c r="Q51" i="1"/>
  <c r="AU51" i="1"/>
  <c r="O51" i="1"/>
  <c r="AV51" i="1"/>
  <c r="AW51" i="1"/>
  <c r="AX51" i="1"/>
  <c r="BA51" i="1"/>
  <c r="S51" i="1"/>
  <c r="K51" i="1"/>
  <c r="BG51" i="1"/>
  <c r="BH51" i="1"/>
  <c r="BI51" i="1"/>
  <c r="BD51" i="1"/>
  <c r="L51" i="1"/>
  <c r="BF51" i="1"/>
  <c r="BE51" i="1"/>
  <c r="AY51" i="1"/>
  <c r="AZ51" i="1"/>
  <c r="BB51" i="1"/>
  <c r="BC51" i="1"/>
  <c r="N51" i="1"/>
  <c r="M51" i="1"/>
  <c r="AP50" i="1"/>
  <c r="J50" i="1"/>
  <c r="AQ50" i="1"/>
  <c r="AT50" i="1"/>
  <c r="AS50" i="1"/>
  <c r="AR50" i="1"/>
  <c r="Q50" i="1"/>
  <c r="AU50" i="1"/>
  <c r="O50" i="1"/>
  <c r="AV50" i="1"/>
  <c r="AW50" i="1"/>
  <c r="AX50" i="1"/>
  <c r="BA50" i="1"/>
  <c r="S50" i="1"/>
  <c r="K50" i="1"/>
  <c r="BG50" i="1"/>
  <c r="BH50" i="1"/>
  <c r="BI50" i="1"/>
  <c r="BD50" i="1"/>
  <c r="L50" i="1"/>
  <c r="BF50" i="1"/>
  <c r="BE50" i="1"/>
  <c r="AY50" i="1"/>
  <c r="AZ50" i="1"/>
  <c r="BB50" i="1"/>
  <c r="BC50" i="1"/>
  <c r="N50" i="1"/>
  <c r="M50" i="1"/>
  <c r="AP49" i="1"/>
  <c r="J49" i="1"/>
  <c r="AQ49" i="1"/>
  <c r="AT49" i="1"/>
  <c r="AS49" i="1"/>
  <c r="AR49" i="1"/>
  <c r="Q49" i="1"/>
  <c r="AU49" i="1"/>
  <c r="O49" i="1"/>
  <c r="AV49" i="1"/>
  <c r="AW49" i="1"/>
  <c r="AX49" i="1"/>
  <c r="BA49" i="1"/>
  <c r="S49" i="1"/>
  <c r="K49" i="1"/>
  <c r="BG49" i="1"/>
  <c r="BH49" i="1"/>
  <c r="BI49" i="1"/>
  <c r="BD49" i="1"/>
  <c r="L49" i="1"/>
  <c r="BF49" i="1"/>
  <c r="BE49" i="1"/>
  <c r="AY49" i="1"/>
  <c r="AZ49" i="1"/>
  <c r="BB49" i="1"/>
  <c r="BC49" i="1"/>
  <c r="N49" i="1"/>
  <c r="M49" i="1"/>
  <c r="AP48" i="1"/>
  <c r="J48" i="1"/>
  <c r="AQ48" i="1"/>
  <c r="AT48" i="1"/>
  <c r="AS48" i="1"/>
  <c r="AR48" i="1"/>
  <c r="Q48" i="1"/>
  <c r="AU48" i="1"/>
  <c r="O48" i="1"/>
  <c r="AV48" i="1"/>
  <c r="AW48" i="1"/>
  <c r="AX48" i="1"/>
  <c r="BA48" i="1"/>
  <c r="S48" i="1"/>
  <c r="K48" i="1"/>
  <c r="BG48" i="1"/>
  <c r="BH48" i="1"/>
  <c r="BI48" i="1"/>
  <c r="BD48" i="1"/>
  <c r="L48" i="1"/>
  <c r="BF48" i="1"/>
  <c r="BE48" i="1"/>
  <c r="AY48" i="1"/>
  <c r="AZ48" i="1"/>
  <c r="BB48" i="1"/>
  <c r="BC48" i="1"/>
  <c r="N48" i="1"/>
  <c r="M48" i="1"/>
  <c r="AP47" i="1"/>
  <c r="J47" i="1"/>
  <c r="AQ47" i="1"/>
  <c r="AT47" i="1"/>
  <c r="AS47" i="1"/>
  <c r="AR47" i="1"/>
  <c r="Q47" i="1"/>
  <c r="AU47" i="1"/>
  <c r="O47" i="1"/>
  <c r="AV47" i="1"/>
  <c r="AW47" i="1"/>
  <c r="AX47" i="1"/>
  <c r="BA47" i="1"/>
  <c r="S47" i="1"/>
  <c r="K47" i="1"/>
  <c r="BG47" i="1"/>
  <c r="BH47" i="1"/>
  <c r="BI47" i="1"/>
  <c r="BD47" i="1"/>
  <c r="L47" i="1"/>
  <c r="BF47" i="1"/>
  <c r="BE47" i="1"/>
  <c r="AY47" i="1"/>
  <c r="AZ47" i="1"/>
  <c r="BB47" i="1"/>
  <c r="BC47" i="1"/>
  <c r="N47" i="1"/>
  <c r="M47" i="1"/>
  <c r="AP46" i="1"/>
  <c r="J46" i="1"/>
  <c r="AQ46" i="1"/>
  <c r="AT46" i="1"/>
  <c r="AS46" i="1"/>
  <c r="AR46" i="1"/>
  <c r="Q46" i="1"/>
  <c r="AU46" i="1"/>
  <c r="O46" i="1"/>
  <c r="AV46" i="1"/>
  <c r="AW46" i="1"/>
  <c r="AX46" i="1"/>
  <c r="BA46" i="1"/>
  <c r="S46" i="1"/>
  <c r="K46" i="1"/>
  <c r="BG46" i="1"/>
  <c r="BH46" i="1"/>
  <c r="BI46" i="1"/>
  <c r="BD46" i="1"/>
  <c r="L46" i="1"/>
  <c r="BF46" i="1"/>
  <c r="BE46" i="1"/>
  <c r="AY46" i="1"/>
  <c r="AZ46" i="1"/>
  <c r="BB46" i="1"/>
  <c r="BC46" i="1"/>
  <c r="N46" i="1"/>
  <c r="M46" i="1"/>
  <c r="AP45" i="1"/>
  <c r="J45" i="1"/>
  <c r="AQ45" i="1"/>
  <c r="AT45" i="1"/>
  <c r="AS45" i="1"/>
  <c r="AR45" i="1"/>
  <c r="Q45" i="1"/>
  <c r="AU45" i="1"/>
  <c r="O45" i="1"/>
  <c r="AV45" i="1"/>
  <c r="AW45" i="1"/>
  <c r="AX45" i="1"/>
  <c r="BA45" i="1"/>
  <c r="S45" i="1"/>
  <c r="K45" i="1"/>
  <c r="BG45" i="1"/>
  <c r="BH45" i="1"/>
  <c r="BI45" i="1"/>
  <c r="BD45" i="1"/>
  <c r="L45" i="1"/>
  <c r="BF45" i="1"/>
  <c r="BE45" i="1"/>
  <c r="AY45" i="1"/>
  <c r="AZ45" i="1"/>
  <c r="BB45" i="1"/>
  <c r="BC45" i="1"/>
  <c r="N45" i="1"/>
  <c r="M45" i="1"/>
  <c r="AP44" i="1"/>
  <c r="J44" i="1"/>
  <c r="AQ44" i="1"/>
  <c r="AT44" i="1"/>
  <c r="AS44" i="1"/>
  <c r="AR44" i="1"/>
  <c r="Q44" i="1"/>
  <c r="AU44" i="1"/>
  <c r="O44" i="1"/>
  <c r="AV44" i="1"/>
  <c r="AW44" i="1"/>
  <c r="AX44" i="1"/>
  <c r="BA44" i="1"/>
  <c r="S44" i="1"/>
  <c r="K44" i="1"/>
  <c r="BG44" i="1"/>
  <c r="BH44" i="1"/>
  <c r="BI44" i="1"/>
  <c r="BD44" i="1"/>
  <c r="L44" i="1"/>
  <c r="BF44" i="1"/>
  <c r="BE44" i="1"/>
  <c r="AY44" i="1"/>
  <c r="AZ44" i="1"/>
  <c r="BB44" i="1"/>
  <c r="BC44" i="1"/>
  <c r="N44" i="1"/>
  <c r="M44" i="1"/>
  <c r="AP43" i="1"/>
  <c r="J43" i="1"/>
  <c r="AQ43" i="1"/>
  <c r="AT43" i="1"/>
  <c r="AS43" i="1"/>
  <c r="AR43" i="1"/>
  <c r="Q43" i="1"/>
  <c r="AU43" i="1"/>
  <c r="O43" i="1"/>
  <c r="AV43" i="1"/>
  <c r="AW43" i="1"/>
  <c r="AX43" i="1"/>
  <c r="BA43" i="1"/>
  <c r="S43" i="1"/>
  <c r="K43" i="1"/>
  <c r="BG43" i="1"/>
  <c r="BH43" i="1"/>
  <c r="BI43" i="1"/>
  <c r="BD43" i="1"/>
  <c r="L43" i="1"/>
  <c r="BF43" i="1"/>
  <c r="BE43" i="1"/>
  <c r="AY43" i="1"/>
  <c r="AZ43" i="1"/>
  <c r="BB43" i="1"/>
  <c r="BC43" i="1"/>
  <c r="N43" i="1"/>
  <c r="M43" i="1"/>
  <c r="AP42" i="1"/>
  <c r="J42" i="1"/>
  <c r="AQ42" i="1"/>
  <c r="AT42" i="1"/>
  <c r="AS42" i="1"/>
  <c r="AR42" i="1"/>
  <c r="Q42" i="1"/>
  <c r="AU42" i="1"/>
  <c r="O42" i="1"/>
  <c r="AV42" i="1"/>
  <c r="AW42" i="1"/>
  <c r="AX42" i="1"/>
  <c r="BA42" i="1"/>
  <c r="S42" i="1"/>
  <c r="K42" i="1"/>
  <c r="BG42" i="1"/>
  <c r="BH42" i="1"/>
  <c r="BI42" i="1"/>
  <c r="BD42" i="1"/>
  <c r="L42" i="1"/>
  <c r="BF42" i="1"/>
  <c r="BE42" i="1"/>
  <c r="AY42" i="1"/>
  <c r="AZ42" i="1"/>
  <c r="BB42" i="1"/>
  <c r="BC42" i="1"/>
  <c r="N42" i="1"/>
  <c r="M42" i="1"/>
  <c r="AP41" i="1"/>
  <c r="J41" i="1"/>
  <c r="AQ41" i="1"/>
  <c r="AT41" i="1"/>
  <c r="AS41" i="1"/>
  <c r="AR41" i="1"/>
  <c r="Q41" i="1"/>
  <c r="AU41" i="1"/>
  <c r="O41" i="1"/>
  <c r="AV41" i="1"/>
  <c r="AW41" i="1"/>
  <c r="AX41" i="1"/>
  <c r="BA41" i="1"/>
  <c r="S41" i="1"/>
  <c r="K41" i="1"/>
  <c r="BG41" i="1"/>
  <c r="BH41" i="1"/>
  <c r="BI41" i="1"/>
  <c r="BD41" i="1"/>
  <c r="L41" i="1"/>
  <c r="BF41" i="1"/>
  <c r="BE41" i="1"/>
  <c r="AY41" i="1"/>
  <c r="AZ41" i="1"/>
  <c r="BB41" i="1"/>
  <c r="BC41" i="1"/>
  <c r="N41" i="1"/>
  <c r="M41" i="1"/>
  <c r="AP40" i="1"/>
  <c r="J40" i="1"/>
  <c r="AQ40" i="1"/>
  <c r="AT40" i="1"/>
  <c r="AS40" i="1"/>
  <c r="AR40" i="1"/>
  <c r="Q40" i="1"/>
  <c r="AU40" i="1"/>
  <c r="O40" i="1"/>
  <c r="AV40" i="1"/>
  <c r="AW40" i="1"/>
  <c r="AX40" i="1"/>
  <c r="BA40" i="1"/>
  <c r="S40" i="1"/>
  <c r="K40" i="1"/>
  <c r="BG40" i="1"/>
  <c r="BH40" i="1"/>
  <c r="BI40" i="1"/>
  <c r="BD40" i="1"/>
  <c r="L40" i="1"/>
  <c r="BF40" i="1"/>
  <c r="BE40" i="1"/>
  <c r="AY40" i="1"/>
  <c r="AZ40" i="1"/>
  <c r="BB40" i="1"/>
  <c r="BC40" i="1"/>
  <c r="N40" i="1"/>
  <c r="M40" i="1"/>
  <c r="AP39" i="1"/>
  <c r="J39" i="1"/>
  <c r="AQ39" i="1"/>
  <c r="AT39" i="1"/>
  <c r="AS39" i="1"/>
  <c r="AR39" i="1"/>
  <c r="Q39" i="1"/>
  <c r="AU39" i="1"/>
  <c r="O39" i="1"/>
  <c r="AV39" i="1"/>
  <c r="AW39" i="1"/>
  <c r="AX39" i="1"/>
  <c r="BA39" i="1"/>
  <c r="S39" i="1"/>
  <c r="K39" i="1"/>
  <c r="BG39" i="1"/>
  <c r="BH39" i="1"/>
  <c r="BI39" i="1"/>
  <c r="BD39" i="1"/>
  <c r="L39" i="1"/>
  <c r="BF39" i="1"/>
  <c r="BE39" i="1"/>
  <c r="AY39" i="1"/>
  <c r="AZ39" i="1"/>
  <c r="BB39" i="1"/>
  <c r="BC39" i="1"/>
  <c r="N39" i="1"/>
  <c r="M39" i="1"/>
  <c r="AP38" i="1"/>
  <c r="J38" i="1"/>
  <c r="AQ38" i="1"/>
  <c r="AT38" i="1"/>
  <c r="AS38" i="1"/>
  <c r="AR38" i="1"/>
  <c r="Q38" i="1"/>
  <c r="AU38" i="1"/>
  <c r="O38" i="1"/>
  <c r="AV38" i="1"/>
  <c r="AW38" i="1"/>
  <c r="AX38" i="1"/>
  <c r="BA38" i="1"/>
  <c r="S38" i="1"/>
  <c r="K38" i="1"/>
  <c r="BG38" i="1"/>
  <c r="BH38" i="1"/>
  <c r="BI38" i="1"/>
  <c r="BD38" i="1"/>
  <c r="L38" i="1"/>
  <c r="BF38" i="1"/>
  <c r="BE38" i="1"/>
  <c r="AY38" i="1"/>
  <c r="AZ38" i="1"/>
  <c r="BB38" i="1"/>
  <c r="BC38" i="1"/>
  <c r="N38" i="1"/>
  <c r="M38" i="1"/>
  <c r="AP37" i="1"/>
  <c r="J37" i="1"/>
  <c r="AQ37" i="1"/>
  <c r="AT37" i="1"/>
  <c r="AS37" i="1"/>
  <c r="AR37" i="1"/>
  <c r="Q37" i="1"/>
  <c r="AU37" i="1"/>
  <c r="O37" i="1"/>
  <c r="AV37" i="1"/>
  <c r="AW37" i="1"/>
  <c r="AX37" i="1"/>
  <c r="BA37" i="1"/>
  <c r="S37" i="1"/>
  <c r="K37" i="1"/>
  <c r="BG37" i="1"/>
  <c r="BH37" i="1"/>
  <c r="BI37" i="1"/>
  <c r="BD37" i="1"/>
  <c r="L37" i="1"/>
  <c r="BF37" i="1"/>
  <c r="BE37" i="1"/>
  <c r="AY37" i="1"/>
  <c r="AZ37" i="1"/>
  <c r="BB37" i="1"/>
  <c r="BC37" i="1"/>
  <c r="N37" i="1"/>
  <c r="M37" i="1"/>
  <c r="AP36" i="1"/>
  <c r="J36" i="1"/>
  <c r="AQ36" i="1"/>
  <c r="AT36" i="1"/>
  <c r="AS36" i="1"/>
  <c r="AR36" i="1"/>
  <c r="Q36" i="1"/>
  <c r="AU36" i="1"/>
  <c r="O36" i="1"/>
  <c r="AV36" i="1"/>
  <c r="AW36" i="1"/>
  <c r="AX36" i="1"/>
  <c r="BA36" i="1"/>
  <c r="S36" i="1"/>
  <c r="K36" i="1"/>
  <c r="BG36" i="1"/>
  <c r="BH36" i="1"/>
  <c r="BI36" i="1"/>
  <c r="BD36" i="1"/>
  <c r="L36" i="1"/>
  <c r="BF36" i="1"/>
  <c r="BE36" i="1"/>
  <c r="AY36" i="1"/>
  <c r="AZ36" i="1"/>
  <c r="BB36" i="1"/>
  <c r="BC36" i="1"/>
  <c r="N36" i="1"/>
  <c r="M36" i="1"/>
  <c r="AP35" i="1"/>
  <c r="J35" i="1"/>
  <c r="AQ35" i="1"/>
  <c r="AT35" i="1"/>
  <c r="AS35" i="1"/>
  <c r="AR35" i="1"/>
  <c r="Q35" i="1"/>
  <c r="AU35" i="1"/>
  <c r="O35" i="1"/>
  <c r="AV35" i="1"/>
  <c r="AW35" i="1"/>
  <c r="AX35" i="1"/>
  <c r="BA35" i="1"/>
  <c r="S35" i="1"/>
  <c r="K35" i="1"/>
  <c r="BG35" i="1"/>
  <c r="BH35" i="1"/>
  <c r="BI35" i="1"/>
  <c r="BD35" i="1"/>
  <c r="L35" i="1"/>
  <c r="BF35" i="1"/>
  <c r="BE35" i="1"/>
  <c r="AY35" i="1"/>
  <c r="AZ35" i="1"/>
  <c r="BB35" i="1"/>
  <c r="BC35" i="1"/>
  <c r="N35" i="1"/>
  <c r="M35" i="1"/>
  <c r="AP34" i="1"/>
  <c r="J34" i="1"/>
  <c r="AQ34" i="1"/>
  <c r="AT34" i="1"/>
  <c r="AS34" i="1"/>
  <c r="AR34" i="1"/>
  <c r="Q34" i="1"/>
  <c r="AU34" i="1"/>
  <c r="O34" i="1"/>
  <c r="AV34" i="1"/>
  <c r="AW34" i="1"/>
  <c r="AX34" i="1"/>
  <c r="BA34" i="1"/>
  <c r="S34" i="1"/>
  <c r="K34" i="1"/>
  <c r="BG34" i="1"/>
  <c r="BH34" i="1"/>
  <c r="BI34" i="1"/>
  <c r="BD34" i="1"/>
  <c r="L34" i="1"/>
  <c r="BF34" i="1"/>
  <c r="BE34" i="1"/>
  <c r="AY34" i="1"/>
  <c r="AZ34" i="1"/>
  <c r="BB34" i="1"/>
  <c r="BC34" i="1"/>
  <c r="N34" i="1"/>
  <c r="M34" i="1"/>
  <c r="AP33" i="1"/>
  <c r="J33" i="1"/>
  <c r="AQ33" i="1"/>
  <c r="AT33" i="1"/>
  <c r="AS33" i="1"/>
  <c r="AR33" i="1"/>
  <c r="Q33" i="1"/>
  <c r="AU33" i="1"/>
  <c r="O33" i="1"/>
  <c r="AV33" i="1"/>
  <c r="AW33" i="1"/>
  <c r="AX33" i="1"/>
  <c r="BA33" i="1"/>
  <c r="S33" i="1"/>
  <c r="K33" i="1"/>
  <c r="BG33" i="1"/>
  <c r="BH33" i="1"/>
  <c r="BI33" i="1"/>
  <c r="BD33" i="1"/>
  <c r="L33" i="1"/>
  <c r="BF33" i="1"/>
  <c r="BE33" i="1"/>
  <c r="AY33" i="1"/>
  <c r="AZ33" i="1"/>
  <c r="BB33" i="1"/>
  <c r="BC33" i="1"/>
  <c r="N33" i="1"/>
  <c r="M33" i="1"/>
  <c r="AP32" i="1"/>
  <c r="J32" i="1"/>
  <c r="AQ32" i="1"/>
  <c r="AT32" i="1"/>
  <c r="AS32" i="1"/>
  <c r="AR32" i="1"/>
  <c r="Q32" i="1"/>
  <c r="AU32" i="1"/>
  <c r="O32" i="1"/>
  <c r="AV32" i="1"/>
  <c r="AW32" i="1"/>
  <c r="AX32" i="1"/>
  <c r="BA32" i="1"/>
  <c r="S32" i="1"/>
  <c r="K32" i="1"/>
  <c r="BG32" i="1"/>
  <c r="BH32" i="1"/>
  <c r="BI32" i="1"/>
  <c r="BD32" i="1"/>
  <c r="L32" i="1"/>
  <c r="BF32" i="1"/>
  <c r="BE32" i="1"/>
  <c r="AY32" i="1"/>
  <c r="AZ32" i="1"/>
  <c r="BB32" i="1"/>
  <c r="BC32" i="1"/>
  <c r="N32" i="1"/>
  <c r="M32" i="1"/>
  <c r="AP31" i="1"/>
  <c r="J31" i="1"/>
  <c r="AQ31" i="1"/>
  <c r="AT31" i="1"/>
  <c r="AS31" i="1"/>
  <c r="AR31" i="1"/>
  <c r="Q31" i="1"/>
  <c r="AU31" i="1"/>
  <c r="O31" i="1"/>
  <c r="AV31" i="1"/>
  <c r="AW31" i="1"/>
  <c r="AX31" i="1"/>
  <c r="BA31" i="1"/>
  <c r="S31" i="1"/>
  <c r="K31" i="1"/>
  <c r="BG31" i="1"/>
  <c r="BH31" i="1"/>
  <c r="BI31" i="1"/>
  <c r="BD31" i="1"/>
  <c r="L31" i="1"/>
  <c r="BF31" i="1"/>
  <c r="BE31" i="1"/>
  <c r="AY31" i="1"/>
  <c r="AZ31" i="1"/>
  <c r="BB31" i="1"/>
  <c r="BC31" i="1"/>
  <c r="N31" i="1"/>
  <c r="M31" i="1"/>
  <c r="AP10" i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</calcChain>
</file>

<file path=xl/sharedStrings.xml><?xml version="1.0" encoding="utf-8"?>
<sst xmlns="http://schemas.openxmlformats.org/spreadsheetml/2006/main" count="1489" uniqueCount="181">
  <si>
    <t>OPEN 6.1.4</t>
  </si>
  <si>
    <t>Thr Jun 16 2011 10:09:41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</si>
  <si>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</si>
  <si>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</si>
  <si>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</si>
  <si>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</si>
  <si>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</si>
  <si>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</si>
  <si>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</si>
  <si>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</si>
  <si>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</si>
  <si>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</si>
  <si>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</si>
  <si>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</si>
  <si>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</si>
  <si>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</si>
  <si>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</si>
  <si>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</si>
  <si>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</si>
  <si>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</si>
  <si>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</si>
  <si>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</si>
  <si>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</si>
  <si>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</si>
  <si>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</si>
  <si>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</si>
  <si>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</si>
  <si>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</si>
  <si>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</si>
  <si>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</si>
  <si>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</si>
  <si>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</si>
  <si>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</si>
  <si>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</si>
  <si>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</si>
  <si>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</si>
  <si>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</si>
  <si>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</si>
  <si>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</si>
  <si>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</si>
  <si>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</si>
  <si>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</si>
  <si>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</si>
  <si>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</si>
  <si>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</si>
  <si>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</si>
  <si>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</si>
  <si>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</si>
  <si>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</si>
  <si>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</si>
  <si>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</si>
  <si>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</si>
  <si>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</si>
  <si>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</si>
  <si>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</si>
  <si>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</si>
  <si>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</si>
  <si>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</si>
  <si>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</si>
  <si>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</si>
  <si>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</si>
  <si>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</si>
  <si>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</si>
  <si>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</si>
  <si>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</si>
  <si>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</si>
  <si>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</si>
  <si>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</si>
  <si>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</si>
  <si>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</si>
  <si>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</si>
  <si>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</si>
  <si>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</si>
  <si>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10:12:28</t>
  </si>
  <si>
    <t>m4s</t>
  </si>
  <si>
    <t>t</t>
  </si>
  <si>
    <t>tdom</t>
  </si>
  <si>
    <t>10:17:35</t>
  </si>
  <si>
    <t>m</t>
  </si>
  <si>
    <t>10:18:41</t>
  </si>
  <si>
    <t>b</t>
  </si>
  <si>
    <t>10:21:31</t>
  </si>
  <si>
    <t>sac</t>
  </si>
  <si>
    <t>10:22:59</t>
  </si>
  <si>
    <t>10:27:30</t>
  </si>
  <si>
    <t>10:29:37</t>
  </si>
  <si>
    <t>10:33:36</t>
  </si>
  <si>
    <t>sam</t>
  </si>
  <si>
    <t>10:35:08</t>
  </si>
  <si>
    <t>10:36:44</t>
  </si>
  <si>
    <t>10:37:58</t>
  </si>
  <si>
    <t>10:43:52</t>
  </si>
  <si>
    <t>10:44:50</t>
  </si>
  <si>
    <t>10:46:52</t>
  </si>
  <si>
    <t>10:48:03</t>
  </si>
  <si>
    <t>10:52:50</t>
  </si>
  <si>
    <t>10:53:41</t>
  </si>
  <si>
    <t>10:55:48</t>
  </si>
  <si>
    <t>10:57:00</t>
  </si>
  <si>
    <t>10:58:03</t>
  </si>
  <si>
    <t>scal</t>
  </si>
  <si>
    <t>10:59:40</t>
  </si>
  <si>
    <t>14:52:28</t>
  </si>
  <si>
    <t>m2</t>
  </si>
  <si>
    <t>14:53:57</t>
  </si>
  <si>
    <t>14:55:39</t>
  </si>
  <si>
    <t>15:04:46</t>
  </si>
  <si>
    <t>15:09:21</t>
  </si>
  <si>
    <t>15:10:46</t>
  </si>
  <si>
    <t>15:11:40</t>
  </si>
  <si>
    <t>15:13:06</t>
  </si>
  <si>
    <t>15:15:53</t>
  </si>
  <si>
    <t>15:16:51</t>
  </si>
  <si>
    <t>15:17:47</t>
  </si>
  <si>
    <t>15:18:29</t>
  </si>
  <si>
    <t>15:23:05</t>
  </si>
  <si>
    <t>15:24:24</t>
  </si>
  <si>
    <t>15:27:23</t>
  </si>
  <si>
    <t>smar</t>
  </si>
  <si>
    <t>15:28:41</t>
  </si>
  <si>
    <t>15:30:49</t>
  </si>
  <si>
    <t>15:31:39</t>
  </si>
  <si>
    <t>15:33:04</t>
  </si>
  <si>
    <t>15:33:56</t>
  </si>
  <si>
    <t>13:45:02</t>
  </si>
  <si>
    <t>c2</t>
  </si>
  <si>
    <t>13:46:25</t>
  </si>
  <si>
    <t>13:49:33</t>
  </si>
  <si>
    <t>13:50:45</t>
  </si>
  <si>
    <t>13:53:10</t>
  </si>
  <si>
    <t>13:54:08</t>
  </si>
  <si>
    <t>13:56:34</t>
  </si>
  <si>
    <t>13:58:12</t>
  </si>
  <si>
    <t>14:01:11</t>
  </si>
  <si>
    <t>14:02:38</t>
  </si>
  <si>
    <t>14:04:59</t>
  </si>
  <si>
    <t>14:06:20</t>
  </si>
  <si>
    <t>14:07:21</t>
  </si>
  <si>
    <t>14:10:04</t>
  </si>
  <si>
    <t>14:13:51</t>
  </si>
  <si>
    <t>14:15:07</t>
  </si>
  <si>
    <t>14:17:12</t>
  </si>
  <si>
    <t>14:18:06</t>
  </si>
  <si>
    <t>12:35:51</t>
  </si>
  <si>
    <t>m3</t>
  </si>
  <si>
    <t>12:37:04</t>
  </si>
  <si>
    <t>12:38:58</t>
  </si>
  <si>
    <t>12:40:13</t>
  </si>
  <si>
    <t>12:45:53</t>
  </si>
  <si>
    <t>12:47:01</t>
  </si>
  <si>
    <t>12:48:23</t>
  </si>
  <si>
    <t>12:49:56</t>
  </si>
  <si>
    <t>12:53:02</t>
  </si>
  <si>
    <t>12:54:13</t>
  </si>
  <si>
    <t>12:56:02</t>
  </si>
  <si>
    <t>12:57:01</t>
  </si>
  <si>
    <t>12:59:48</t>
  </si>
  <si>
    <t>13:00:58</t>
  </si>
  <si>
    <t>13:03:55</t>
  </si>
  <si>
    <t>13:05:41</t>
  </si>
  <si>
    <t>13:07:51</t>
  </si>
  <si>
    <t>13:10:17</t>
  </si>
  <si>
    <t>13:11:30</t>
  </si>
  <si>
    <t>11:30:27</t>
  </si>
  <si>
    <t>m4c</t>
  </si>
  <si>
    <t>11:32:19</t>
  </si>
  <si>
    <t>11:36:24</t>
  </si>
  <si>
    <t>11:37:30</t>
  </si>
  <si>
    <t>11:39:59</t>
  </si>
  <si>
    <t>11:40:42</t>
  </si>
  <si>
    <t>11:45:59</t>
  </si>
  <si>
    <t>11:48:07</t>
  </si>
  <si>
    <t>11:51:27</t>
  </si>
  <si>
    <t>11:52:15</t>
  </si>
  <si>
    <t>11:55:35</t>
  </si>
  <si>
    <t>11:56:37</t>
  </si>
  <si>
    <t>11:59:39</t>
  </si>
  <si>
    <t>12:00:40</t>
  </si>
  <si>
    <t>TRES RIOS 1</t>
  </si>
  <si>
    <t>average</t>
  </si>
  <si>
    <t>#transects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</si>
</sst>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2" borderId="0" xfId="1" applyProtection="1">
      <protection locked="0"/>
    </xf>
    <xf numFmtId="0" fontId="1" fillId="2" borderId="0" xfId="1"/>
    <xf numFmtId="0" fontId="2" fillId="3" borderId="0" xfId="2" applyProtection="1">
      <protection locked="0"/>
    </xf>
  </cellXfs>
  <cellStyles count="3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1"/>
  <sheetViews>
    <sheetView showRuler="0" workbookViewId="0">
      <selection activeCell="C89" sqref="C89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  <c r="I3" t="s">
        <v>178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2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2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43</v>
      </c>
      <c r="E10" s="1" t="s">
        <v>75</v>
      </c>
      <c r="F10" s="1" t="s">
        <v>76</v>
      </c>
      <c r="G10" s="1">
        <v>0</v>
      </c>
      <c r="H10" s="1">
        <v>170</v>
      </c>
      <c r="I10" s="1">
        <v>0</v>
      </c>
      <c r="J10">
        <f>(W10-X10*(1000-Y10)/(1000-Z10))*AP10</f>
        <v>6.4815223746075299</v>
      </c>
      <c r="K10">
        <f>IF(BA10&lt;&gt;0,1/(1/BA10-1/S10),0)</f>
        <v>0.68587947966336382</v>
      </c>
      <c r="L10">
        <f>((BD10-AQ10/2)*X10-J10)/(BD10+AQ10/2)</f>
        <v>357.42591627853602</v>
      </c>
      <c r="M10" s="3">
        <f>AQ10*1000</f>
        <v>12.666218948665424</v>
      </c>
      <c r="N10">
        <f>(AV10-BB10)</f>
        <v>2.0857354912920751</v>
      </c>
      <c r="O10">
        <f>(U10+AU10*I10)</f>
        <v>32.006900787353516</v>
      </c>
      <c r="P10" s="1">
        <v>5</v>
      </c>
      <c r="Q10">
        <f>(P10*AJ10+AK10)</f>
        <v>1.6395652592182159</v>
      </c>
      <c r="R10" s="1">
        <v>1</v>
      </c>
      <c r="S10">
        <f>Q10*(R10+1)*(R10+1)/(R10*R10+1)</f>
        <v>3.2791305184364319</v>
      </c>
      <c r="T10" s="1">
        <v>33.827995300292969</v>
      </c>
      <c r="U10" s="1">
        <v>32.006900787353516</v>
      </c>
      <c r="V10" s="1">
        <v>33.889572143554688</v>
      </c>
      <c r="W10" s="1">
        <v>399.63619995117188</v>
      </c>
      <c r="X10" s="1">
        <v>388.2430419921875</v>
      </c>
      <c r="Y10" s="1">
        <v>15.395580291748047</v>
      </c>
      <c r="Z10" s="1">
        <v>27.704475402832031</v>
      </c>
      <c r="AA10" s="1">
        <v>28.260358810424805</v>
      </c>
      <c r="AB10" s="1">
        <v>50.854747772216797</v>
      </c>
      <c r="AC10" s="1">
        <v>500.260498046875</v>
      </c>
      <c r="AD10" s="1">
        <v>1499.361083984375</v>
      </c>
      <c r="AE10" s="1">
        <v>1624.52294921875</v>
      </c>
      <c r="AF10" s="1">
        <v>97.1400146484375</v>
      </c>
      <c r="AG10" s="1">
        <v>3.5347995758056641</v>
      </c>
      <c r="AH10" s="1">
        <v>-0.22689232230186462</v>
      </c>
      <c r="AI10" s="1">
        <v>0.66666668653488159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1.00052099609375</v>
      </c>
      <c r="AQ10">
        <f>(Z10-Y10)/(1000-Z10)*AP10</f>
        <v>1.2666218948665424E-2</v>
      </c>
      <c r="AR10">
        <f>(U10+273.15)</f>
        <v>305.15690078735349</v>
      </c>
      <c r="AS10">
        <f>(T10+273.15)</f>
        <v>306.97799530029295</v>
      </c>
      <c r="AT10">
        <f>(AD10*AL10+AE10*AM10)*AN10</f>
        <v>284.87860238227586</v>
      </c>
      <c r="AU10">
        <f>((AT10+0.00000010773*(AS10^4-AR10^4))-AQ10*44100)/(Q10*51.4+0.00000043092*AR10^3)</f>
        <v>-2.6026161526627303</v>
      </c>
      <c r="AV10">
        <f>0.61365*EXP(17.502*O10/(240.97+O10))</f>
        <v>4.7769486377504551</v>
      </c>
      <c r="AW10">
        <f>AV10*1000/AF10</f>
        <v>49.175910205890553</v>
      </c>
      <c r="AX10">
        <f>(AW10-Z10)</f>
        <v>21.471434803058521</v>
      </c>
      <c r="AY10">
        <f>IF(I10,U10,(T10+U10)/2)</f>
        <v>32.917448043823242</v>
      </c>
      <c r="AZ10">
        <f>0.61365*EXP(17.502*AY10/(240.97+AY10))</f>
        <v>5.0287203220597716</v>
      </c>
      <c r="BA10">
        <f>IF(AX10&lt;&gt;0,(1000-(AW10+Z10)/2)/AX10*AQ10,0)</f>
        <v>0.56723396279235028</v>
      </c>
      <c r="BB10">
        <f>Z10*AF10/1000</f>
        <v>2.6912131464583799</v>
      </c>
      <c r="BC10">
        <f>(AZ10-BB10)</f>
        <v>2.3375071756013917</v>
      </c>
      <c r="BD10">
        <f>1/(1.6/K10+1.37/S10)</f>
        <v>0.36356166448010041</v>
      </c>
      <c r="BE10">
        <f>L10*AF10*0.001</f>
        <v>34.720358743028186</v>
      </c>
      <c r="BF10">
        <f>L10/X10</f>
        <v>0.92062413905598961</v>
      </c>
      <c r="BG10">
        <f>(1-AQ10*AF10/AV10/K10)*100</f>
        <v>62.446815221759302</v>
      </c>
      <c r="BH10">
        <f>(X10-J10/(S10/1.35))</f>
        <v>385.57463487739767</v>
      </c>
      <c r="BI10">
        <f>J10*BG10/100/BH10</f>
        <v>1.0497330308346521E-2</v>
      </c>
    </row>
    <row r="11" spans="1:61">
      <c r="A11" s="1">
        <v>3</v>
      </c>
      <c r="B11" s="1" t="s">
        <v>77</v>
      </c>
      <c r="C11" s="1" t="s">
        <v>74</v>
      </c>
      <c r="D11" s="1">
        <v>43</v>
      </c>
      <c r="E11" s="1" t="s">
        <v>78</v>
      </c>
      <c r="F11" s="1" t="s">
        <v>76</v>
      </c>
      <c r="G11" s="1">
        <v>0</v>
      </c>
      <c r="H11" s="1">
        <v>454.5</v>
      </c>
      <c r="I11" s="1">
        <v>0</v>
      </c>
      <c r="J11">
        <f>(W11-X11*(1000-Y11)/(1000-Z11))*AP11</f>
        <v>4.7739087011487022</v>
      </c>
      <c r="K11">
        <f>IF(BA11&lt;&gt;0,1/(1/BA11-1/S11),0)</f>
        <v>0.65664972418505796</v>
      </c>
      <c r="L11">
        <f>((BD11-AQ11/2)*X11-J11)/(BD11+AQ11/2)</f>
        <v>363.575852989228</v>
      </c>
      <c r="M11" s="3">
        <f>AQ11*1000</f>
        <v>10.615221076852769</v>
      </c>
      <c r="N11">
        <f>(AV11-BB11)</f>
        <v>1.8613566744510108</v>
      </c>
      <c r="O11">
        <f>(U11+AU11*I11)</f>
        <v>31.174118041992188</v>
      </c>
      <c r="P11" s="1">
        <v>6</v>
      </c>
      <c r="Q11">
        <f>(P11*AJ11+AK11)</f>
        <v>1.4200000166893005</v>
      </c>
      <c r="R11" s="1">
        <v>1</v>
      </c>
      <c r="S11">
        <f>Q11*(R11+1)*(R11+1)/(R11*R11+1)</f>
        <v>2.8400000333786011</v>
      </c>
      <c r="T11" s="1">
        <v>33.713836669921875</v>
      </c>
      <c r="U11" s="1">
        <v>31.174118041992188</v>
      </c>
      <c r="V11" s="1">
        <v>33.819835662841797</v>
      </c>
      <c r="W11" s="1">
        <v>399.85345458984375</v>
      </c>
      <c r="X11" s="1">
        <v>389.1732177734375</v>
      </c>
      <c r="Y11" s="1">
        <v>15.364018440246582</v>
      </c>
      <c r="Z11" s="1">
        <v>27.742122650146484</v>
      </c>
      <c r="AA11" s="1">
        <v>28.38429069519043</v>
      </c>
      <c r="AB11" s="1">
        <v>51.252246856689453</v>
      </c>
      <c r="AC11" s="1">
        <v>500.27365112304688</v>
      </c>
      <c r="AD11" s="1">
        <v>831.03997802734375</v>
      </c>
      <c r="AE11" s="1">
        <v>712.37896728515625</v>
      </c>
      <c r="AF11" s="1">
        <v>97.144828796386719</v>
      </c>
      <c r="AG11" s="1">
        <v>3.5347995758056641</v>
      </c>
      <c r="AH11" s="1">
        <v>-0.22689232230186462</v>
      </c>
      <c r="AI11" s="1">
        <v>0.3333333432674408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0.83378941853841126</v>
      </c>
      <c r="AQ11">
        <f>(Z11-Y11)/(1000-Z11)*AP11</f>
        <v>1.061522107685277E-2</v>
      </c>
      <c r="AR11">
        <f>(U11+273.15)</f>
        <v>304.32411804199216</v>
      </c>
      <c r="AS11">
        <f>(T11+273.15)</f>
        <v>306.86383666992185</v>
      </c>
      <c r="AT11">
        <f>(AD11*AL11+AE11*AM11)*AN11</f>
        <v>157.89759384384161</v>
      </c>
      <c r="AU11">
        <f>((AT11+0.00000010773*(AS11^4-AR11^4))-AQ11*44100)/(Q11*51.4+0.00000043092*AR11^3)</f>
        <v>-3.2772150292340716</v>
      </c>
      <c r="AV11">
        <f>0.61365*EXP(17.502*O11/(240.97+O11))</f>
        <v>4.556360429747853</v>
      </c>
      <c r="AW11">
        <f>AV11*1000/AF11</f>
        <v>46.902758347517164</v>
      </c>
      <c r="AX11">
        <f>(AW11-Z11)</f>
        <v>19.16063569737068</v>
      </c>
      <c r="AY11">
        <f>IF(I11,U11,(T11+U11)/2)</f>
        <v>32.443977355957031</v>
      </c>
      <c r="AZ11">
        <f>0.61365*EXP(17.502*AY11/(240.97+AY11))</f>
        <v>4.8963986724851534</v>
      </c>
      <c r="BA11">
        <f>IF(AX11&lt;&gt;0,(1000-(AW11+Z11)/2)/AX11*AQ11,0)</f>
        <v>0.5333348684893735</v>
      </c>
      <c r="BB11">
        <f>Z11*AF11/1000</f>
        <v>2.6950037552968422</v>
      </c>
      <c r="BC11">
        <f>(AZ11-BB11)</f>
        <v>2.2013949171883112</v>
      </c>
      <c r="BD11">
        <f>1/(1.6/K11+1.37/S11)</f>
        <v>0.34258243674086414</v>
      </c>
      <c r="BE11">
        <f>L11*AF11*0.001</f>
        <v>35.31951399313882</v>
      </c>
      <c r="BF11">
        <f>L11/X11</f>
        <v>0.93422629406345392</v>
      </c>
      <c r="BG11">
        <f>(1-AQ11*AF11/AV11/K11)*100</f>
        <v>65.533523098111573</v>
      </c>
      <c r="BH11">
        <f>(X11-J11/(S11/1.35))</f>
        <v>386.90393021329487</v>
      </c>
      <c r="BI11">
        <f>J11*BG11/100/BH11</f>
        <v>8.086013909513242E-3</v>
      </c>
    </row>
    <row r="12" spans="1:61">
      <c r="A12" s="1">
        <v>4</v>
      </c>
      <c r="B12" s="1" t="s">
        <v>79</v>
      </c>
      <c r="C12" s="1" t="s">
        <v>74</v>
      </c>
      <c r="D12" s="1">
        <v>43</v>
      </c>
      <c r="E12" s="1" t="s">
        <v>80</v>
      </c>
      <c r="F12" s="1" t="s">
        <v>76</v>
      </c>
      <c r="G12" s="1">
        <v>0</v>
      </c>
      <c r="H12" s="1">
        <v>538.5</v>
      </c>
      <c r="I12" s="1">
        <v>0</v>
      </c>
      <c r="J12">
        <f>(W12-X12*(1000-Y12)/(1000-Z12))*AP12</f>
        <v>-3.6286603419867105</v>
      </c>
      <c r="K12">
        <f>IF(BA12&lt;&gt;0,1/(1/BA12-1/S12),0)</f>
        <v>3.9797291553997319E-2</v>
      </c>
      <c r="L12">
        <f>((BD12-AQ12/2)*X12-J12)/(BD12+AQ12/2)</f>
        <v>529.03406611433581</v>
      </c>
      <c r="M12" s="3">
        <f>AQ12*1000</f>
        <v>1.1824428133918865</v>
      </c>
      <c r="N12">
        <f>(AV12-BB12)</f>
        <v>2.835159289056052</v>
      </c>
      <c r="O12">
        <f>(U12+AU12*I12)</f>
        <v>30.797103881835938</v>
      </c>
      <c r="P12" s="1">
        <v>6</v>
      </c>
      <c r="Q12">
        <f>(P12*AJ12+AK12)</f>
        <v>1.4200000166893005</v>
      </c>
      <c r="R12" s="1">
        <v>1</v>
      </c>
      <c r="S12">
        <f>Q12*(R12+1)*(R12+1)/(R12*R12+1)</f>
        <v>2.8400000333786011</v>
      </c>
      <c r="T12" s="1">
        <v>33.483840942382812</v>
      </c>
      <c r="U12" s="1">
        <v>30.797103881835938</v>
      </c>
      <c r="V12" s="1">
        <v>33.634506225585938</v>
      </c>
      <c r="W12" s="1">
        <v>400.05831909179688</v>
      </c>
      <c r="X12" s="1">
        <v>403.83767700195312</v>
      </c>
      <c r="Y12" s="1">
        <v>15.325689315795898</v>
      </c>
      <c r="Z12" s="1">
        <v>16.720151901245117</v>
      </c>
      <c r="AA12" s="1">
        <v>28.680391311645508</v>
      </c>
      <c r="AB12" s="1">
        <v>31.28997802734375</v>
      </c>
      <c r="AC12" s="1">
        <v>500.26678466796875</v>
      </c>
      <c r="AD12" s="1">
        <v>27.488918304443359</v>
      </c>
      <c r="AE12" s="1">
        <v>60.062076568603516</v>
      </c>
      <c r="AF12" s="1">
        <v>97.14569091796875</v>
      </c>
      <c r="AG12" s="1">
        <v>3.5347995758056641</v>
      </c>
      <c r="AH12" s="1">
        <v>-0.22689232230186462</v>
      </c>
      <c r="AI12" s="1">
        <v>0.3333333432674408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>AC12*0.000001/(P12*0.0001)</f>
        <v>0.83377797444661439</v>
      </c>
      <c r="AQ12">
        <f>(Z12-Y12)/(1000-Z12)*AP12</f>
        <v>1.1824428133918865E-3</v>
      </c>
      <c r="AR12">
        <f>(U12+273.15)</f>
        <v>303.94710388183591</v>
      </c>
      <c r="AS12">
        <f>(T12+273.15)</f>
        <v>306.63384094238279</v>
      </c>
      <c r="AT12">
        <f>(AD12*AL12+AE12*AM12)*AN12</f>
        <v>5.2228944123055498</v>
      </c>
      <c r="AU12">
        <f>((AT12+0.00000010773*(AS12^4-AR12^4))-AQ12*44100)/(Q12*51.4+0.00000043092*AR12^3)</f>
        <v>-0.16429215545258349</v>
      </c>
      <c r="AV12">
        <f>0.61365*EXP(17.502*O12/(240.97+O12))</f>
        <v>4.4594499977558977</v>
      </c>
      <c r="AW12">
        <f>AV12*1000/AF12</f>
        <v>45.904763820368764</v>
      </c>
      <c r="AX12">
        <f>(AW12-Z12)</f>
        <v>29.184611919123647</v>
      </c>
      <c r="AY12">
        <f>IF(I12,U12,(T12+U12)/2)</f>
        <v>32.140472412109375</v>
      </c>
      <c r="AZ12">
        <f>0.61365*EXP(17.502*AY12/(240.97+AY12))</f>
        <v>4.8131806968336699</v>
      </c>
      <c r="BA12">
        <f>IF(AX12&lt;&gt;0,(1000-(AW12+Z12)/2)/AX12*AQ12,0)</f>
        <v>3.9247313817258177E-2</v>
      </c>
      <c r="BB12">
        <f>Z12*AF12/1000</f>
        <v>1.6242907086998457</v>
      </c>
      <c r="BC12">
        <f>(AZ12-BB12)</f>
        <v>3.1888899881338242</v>
      </c>
      <c r="BD12">
        <f>1/(1.6/K12+1.37/S12)</f>
        <v>2.4578397344929937E-2</v>
      </c>
      <c r="BE12">
        <f>L12*AF12*0.001</f>
        <v>51.393379871819512</v>
      </c>
      <c r="BF12">
        <f>L12/X12</f>
        <v>1.3100166137093177</v>
      </c>
      <c r="BG12">
        <f>(1-AQ12*AF12/AV12/K12)*100</f>
        <v>35.275474976562016</v>
      </c>
      <c r="BH12">
        <f>(X12-J12/(S12/1.35))</f>
        <v>405.56256834142761</v>
      </c>
      <c r="BI12">
        <f>J12*BG12/100/BH12</f>
        <v>-3.1561768043749682E-3</v>
      </c>
    </row>
    <row r="13" spans="1:61">
      <c r="A13" s="1">
        <v>6</v>
      </c>
      <c r="B13" s="1" t="s">
        <v>81</v>
      </c>
      <c r="C13" s="1" t="s">
        <v>74</v>
      </c>
      <c r="D13" s="1">
        <v>43</v>
      </c>
      <c r="E13" s="1" t="s">
        <v>80</v>
      </c>
      <c r="F13" s="1" t="s">
        <v>82</v>
      </c>
      <c r="G13" s="1">
        <v>0</v>
      </c>
      <c r="H13" s="1">
        <v>705</v>
      </c>
      <c r="I13" s="1">
        <v>0</v>
      </c>
      <c r="J13">
        <f t="shared" ref="J13:J30" si="0">(W13-X13*(1000-Y13)/(1000-Z13))*AP13</f>
        <v>-1.769119449921148</v>
      </c>
      <c r="K13">
        <f t="shared" ref="K13:K30" si="1">IF(BA13&lt;&gt;0,1/(1/BA13-1/S13),0)</f>
        <v>5.1554023412292857E-2</v>
      </c>
      <c r="L13">
        <f t="shared" ref="L13:L30" si="2">((BD13-AQ13/2)*X13-J13)/(BD13+AQ13/2)</f>
        <v>435.48657251768896</v>
      </c>
      <c r="M13" s="3">
        <f t="shared" ref="M13:M30" si="3">AQ13*1000</f>
        <v>1.6411483388328174</v>
      </c>
      <c r="N13">
        <f t="shared" ref="N13:N30" si="4">(AV13-BB13)</f>
        <v>3.0453295667711204</v>
      </c>
      <c r="O13">
        <f t="shared" ref="O13:O30" si="5">(U13+AU13*I13)</f>
        <v>31.75562858581543</v>
      </c>
      <c r="P13" s="1">
        <v>6</v>
      </c>
      <c r="Q13">
        <f t="shared" ref="Q13:Q30" si="6">(P13*AJ13+AK13)</f>
        <v>1.4200000166893005</v>
      </c>
      <c r="R13" s="1">
        <v>1</v>
      </c>
      <c r="S13">
        <f t="shared" ref="S13:S30" si="7">Q13*(R13+1)*(R13+1)/(R13*R13+1)</f>
        <v>2.8400000333786011</v>
      </c>
      <c r="T13" s="1">
        <v>33.377002716064453</v>
      </c>
      <c r="U13" s="1">
        <v>31.75562858581543</v>
      </c>
      <c r="V13" s="1">
        <v>33.526336669921875</v>
      </c>
      <c r="W13" s="1">
        <v>400.0394287109375</v>
      </c>
      <c r="X13" s="1">
        <v>401.3712158203125</v>
      </c>
      <c r="Y13" s="1">
        <v>15.195429801940918</v>
      </c>
      <c r="Z13" s="1">
        <v>17.130048751831055</v>
      </c>
      <c r="AA13" s="1">
        <v>28.607179641723633</v>
      </c>
      <c r="AB13" s="1">
        <v>32.249324798583984</v>
      </c>
      <c r="AC13" s="1">
        <v>500.2645263671875</v>
      </c>
      <c r="AD13" s="1">
        <v>11.895078659057617</v>
      </c>
      <c r="AE13" s="1">
        <v>23.739137649536133</v>
      </c>
      <c r="AF13" s="1">
        <v>97.145263671875</v>
      </c>
      <c r="AG13" s="1">
        <v>3.5347995758056641</v>
      </c>
      <c r="AH13" s="1">
        <v>-0.22689232230186462</v>
      </c>
      <c r="AI13" s="1">
        <v>0.66666668653488159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ref="AP13:AP30" si="8">AC13*0.000001/(P13*0.0001)</f>
        <v>0.83377421061197909</v>
      </c>
      <c r="AQ13">
        <f t="shared" ref="AQ13:AQ30" si="9">(Z13-Y13)/(1000-Z13)*AP13</f>
        <v>1.6411483388328173E-3</v>
      </c>
      <c r="AR13">
        <f t="shared" ref="AR13:AR30" si="10">(U13+273.15)</f>
        <v>304.90562858581541</v>
      </c>
      <c r="AS13">
        <f t="shared" ref="AS13:AS30" si="11">(T13+273.15)</f>
        <v>306.52700271606443</v>
      </c>
      <c r="AT13">
        <f t="shared" ref="AT13:AT30" si="12">(AD13*AL13+AE13*AM13)*AN13</f>
        <v>2.2600649168608697</v>
      </c>
      <c r="AU13">
        <f t="shared" ref="AU13:AU30" si="13">((AT13+0.00000010773*(AS13^4-AR13^4))-AQ13*44100)/(Q13*51.4+0.00000043092*AR13^3)</f>
        <v>-0.5886058878995496</v>
      </c>
      <c r="AV13">
        <f t="shared" ref="AV13:AV30" si="14">0.61365*EXP(17.502*O13/(240.97+O13))</f>
        <v>4.7094326694798214</v>
      </c>
      <c r="AW13">
        <f t="shared" ref="AW13:AW30" si="15">AV13*1000/AF13</f>
        <v>48.478252994265866</v>
      </c>
      <c r="AX13">
        <f t="shared" ref="AX13:AX30" si="16">(AW13-Z13)</f>
        <v>31.348204242434811</v>
      </c>
      <c r="AY13">
        <f t="shared" ref="AY13:AY30" si="17">IF(I13,U13,(T13+U13)/2)</f>
        <v>32.566315650939941</v>
      </c>
      <c r="AZ13">
        <f t="shared" ref="AZ13:AZ30" si="18">0.61365*EXP(17.502*AY13/(240.97+AY13))</f>
        <v>4.930295033491161</v>
      </c>
      <c r="BA13">
        <f t="shared" ref="BA13:BA30" si="19">IF(AX13&lt;&gt;0,(1000-(AW13+Z13)/2)/AX13*AQ13,0)</f>
        <v>5.0634857704927545E-2</v>
      </c>
      <c r="BB13">
        <f t="shared" ref="BB13:BB30" si="20">Z13*AF13/1000</f>
        <v>1.664103102708701</v>
      </c>
      <c r="BC13">
        <f t="shared" ref="BC13:BC30" si="21">(AZ13-BB13)</f>
        <v>3.2661919307824601</v>
      </c>
      <c r="BD13">
        <f t="shared" ref="BD13:BD30" si="22">1/(1.6/K13+1.37/S13)</f>
        <v>3.172810341506057E-2</v>
      </c>
      <c r="BE13">
        <f t="shared" ref="BE13:BE30" si="23">L13*AF13*0.001</f>
        <v>42.305457912792008</v>
      </c>
      <c r="BF13">
        <f t="shared" ref="BF13:BF30" si="24">L13/X13</f>
        <v>1.0849970186019751</v>
      </c>
      <c r="BG13">
        <f t="shared" ref="BG13:BG30" si="25">(1-AQ13*AF13/AV13/K13)*100</f>
        <v>34.334340215975921</v>
      </c>
      <c r="BH13">
        <f t="shared" ref="BH13:BH30" si="26">(X13-J13/(S13/1.35))</f>
        <v>402.21217047852508</v>
      </c>
      <c r="BI13">
        <f t="shared" ref="BI13:BI30" si="27">J13*BG13/100/BH13</f>
        <v>-1.5101867505408065E-3</v>
      </c>
    </row>
    <row r="14" spans="1:61">
      <c r="A14" s="1">
        <v>7</v>
      </c>
      <c r="B14" s="1" t="s">
        <v>83</v>
      </c>
      <c r="C14" s="1" t="s">
        <v>74</v>
      </c>
      <c r="D14" s="1">
        <v>43</v>
      </c>
      <c r="E14" s="1" t="s">
        <v>75</v>
      </c>
      <c r="F14" s="1" t="s">
        <v>82</v>
      </c>
      <c r="G14" s="1">
        <v>0</v>
      </c>
      <c r="H14" s="1">
        <v>801</v>
      </c>
      <c r="I14" s="1">
        <v>0</v>
      </c>
      <c r="J14">
        <f t="shared" si="0"/>
        <v>17.46129589137572</v>
      </c>
      <c r="K14">
        <f t="shared" si="1"/>
        <v>0.70640866797406798</v>
      </c>
      <c r="L14">
        <f t="shared" si="2"/>
        <v>326.42350266602233</v>
      </c>
      <c r="M14" s="3">
        <f t="shared" si="3"/>
        <v>15.566125144713238</v>
      </c>
      <c r="N14">
        <f t="shared" si="4"/>
        <v>2.4125932969194723</v>
      </c>
      <c r="O14">
        <f t="shared" si="5"/>
        <v>31.968278884887695</v>
      </c>
      <c r="P14" s="1">
        <v>3</v>
      </c>
      <c r="Q14">
        <f t="shared" si="6"/>
        <v>2.0786957442760468</v>
      </c>
      <c r="R14" s="1">
        <v>1</v>
      </c>
      <c r="S14">
        <f t="shared" si="7"/>
        <v>4.1573914885520935</v>
      </c>
      <c r="T14" s="1">
        <v>33.387271881103516</v>
      </c>
      <c r="U14" s="1">
        <v>31.968278884887695</v>
      </c>
      <c r="V14" s="1">
        <v>33.531421661376953</v>
      </c>
      <c r="W14" s="1">
        <v>400.19076538085938</v>
      </c>
      <c r="X14" s="1">
        <v>386.11550903320312</v>
      </c>
      <c r="Y14" s="1">
        <v>15.122677803039551</v>
      </c>
      <c r="Z14" s="1">
        <v>24.231050491333008</v>
      </c>
      <c r="AA14" s="1">
        <v>28.4537353515625</v>
      </c>
      <c r="AB14" s="1">
        <v>45.591384887695312</v>
      </c>
      <c r="AC14" s="1">
        <v>500.2740478515625</v>
      </c>
      <c r="AD14" s="1">
        <v>463.82418823242188</v>
      </c>
      <c r="AE14" s="1">
        <v>588.54296875</v>
      </c>
      <c r="AF14" s="1">
        <v>97.144912719726562</v>
      </c>
      <c r="AG14" s="1">
        <v>3.5347995758056641</v>
      </c>
      <c r="AH14" s="1">
        <v>-0.22689232230186462</v>
      </c>
      <c r="AI14" s="1">
        <v>0.66666668653488159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1.667580159505208</v>
      </c>
      <c r="AQ14">
        <f t="shared" si="9"/>
        <v>1.5566125144713238E-2</v>
      </c>
      <c r="AR14">
        <f t="shared" si="10"/>
        <v>305.11827888488767</v>
      </c>
      <c r="AS14">
        <f t="shared" si="11"/>
        <v>306.53727188110349</v>
      </c>
      <c r="AT14">
        <f t="shared" si="12"/>
        <v>88.126594658317117</v>
      </c>
      <c r="AU14">
        <f t="shared" si="13"/>
        <v>-4.877576203192703</v>
      </c>
      <c r="AV14">
        <f t="shared" si="14"/>
        <v>4.7665165820073048</v>
      </c>
      <c r="AW14">
        <f t="shared" si="15"/>
        <v>49.066044207165156</v>
      </c>
      <c r="AX14">
        <f t="shared" si="16"/>
        <v>24.834993715832148</v>
      </c>
      <c r="AY14">
        <f t="shared" si="17"/>
        <v>32.677775382995605</v>
      </c>
      <c r="AZ14">
        <f t="shared" si="18"/>
        <v>4.9613548617871119</v>
      </c>
      <c r="BA14">
        <f t="shared" si="19"/>
        <v>0.60381127701849391</v>
      </c>
      <c r="BB14">
        <f t="shared" si="20"/>
        <v>2.3539232850878324</v>
      </c>
      <c r="BC14">
        <f t="shared" si="21"/>
        <v>2.6074315766992795</v>
      </c>
      <c r="BD14">
        <f t="shared" si="22"/>
        <v>0.38542902148662594</v>
      </c>
      <c r="BE14">
        <f t="shared" si="23"/>
        <v>31.710382676158169</v>
      </c>
      <c r="BF14">
        <f t="shared" si="24"/>
        <v>0.84540375879579677</v>
      </c>
      <c r="BG14">
        <f t="shared" si="25"/>
        <v>55.089958925391599</v>
      </c>
      <c r="BH14">
        <f t="shared" si="26"/>
        <v>380.44542732012229</v>
      </c>
      <c r="BI14">
        <f t="shared" si="27"/>
        <v>2.5284627028269682E-2</v>
      </c>
    </row>
    <row r="15" spans="1:61">
      <c r="A15" s="1">
        <v>8</v>
      </c>
      <c r="B15" s="1" t="s">
        <v>84</v>
      </c>
      <c r="C15" s="1" t="s">
        <v>74</v>
      </c>
      <c r="D15" s="1">
        <v>41</v>
      </c>
      <c r="E15" s="1" t="s">
        <v>75</v>
      </c>
      <c r="F15" s="1" t="s">
        <v>76</v>
      </c>
      <c r="G15" s="1">
        <v>0</v>
      </c>
      <c r="H15" s="1">
        <v>1047.5</v>
      </c>
      <c r="I15" s="1">
        <v>0</v>
      </c>
      <c r="J15">
        <f t="shared" si="0"/>
        <v>20.315900031548193</v>
      </c>
      <c r="K15">
        <f t="shared" si="1"/>
        <v>0.83004236581985169</v>
      </c>
      <c r="L15">
        <f t="shared" si="2"/>
        <v>326.09055869571472</v>
      </c>
      <c r="M15" s="3">
        <f t="shared" si="3"/>
        <v>15.219870086395321</v>
      </c>
      <c r="N15">
        <f t="shared" si="4"/>
        <v>2.0630524652925355</v>
      </c>
      <c r="O15">
        <f t="shared" si="5"/>
        <v>30.508199691772461</v>
      </c>
      <c r="P15" s="1">
        <v>3</v>
      </c>
      <c r="Q15">
        <f t="shared" si="6"/>
        <v>2.0786957442760468</v>
      </c>
      <c r="R15" s="1">
        <v>1</v>
      </c>
      <c r="S15">
        <f t="shared" si="7"/>
        <v>4.1573914885520935</v>
      </c>
      <c r="T15" s="1">
        <v>32.772129058837891</v>
      </c>
      <c r="U15" s="1">
        <v>30.508199691772461</v>
      </c>
      <c r="V15" s="1">
        <v>32.934513092041016</v>
      </c>
      <c r="W15" s="1">
        <v>399.8359375</v>
      </c>
      <c r="X15" s="1">
        <v>384.14605712890625</v>
      </c>
      <c r="Y15" s="1">
        <v>15.007928848266602</v>
      </c>
      <c r="Z15" s="1">
        <v>23.917097091674805</v>
      </c>
      <c r="AA15" s="1">
        <v>29.229448318481445</v>
      </c>
      <c r="AB15" s="1">
        <v>46.580947875976562</v>
      </c>
      <c r="AC15" s="1">
        <v>500.24383544921875</v>
      </c>
      <c r="AD15" s="1">
        <v>453.79995727539062</v>
      </c>
      <c r="AE15" s="1">
        <v>489.97921752929688</v>
      </c>
      <c r="AF15" s="1">
        <v>97.142036437988281</v>
      </c>
      <c r="AG15" s="1">
        <v>3.5347995758056641</v>
      </c>
      <c r="AH15" s="1">
        <v>-0.22689232230186462</v>
      </c>
      <c r="AI15" s="1">
        <v>0.66666668653488159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1.6674794514973956</v>
      </c>
      <c r="AQ15">
        <f t="shared" si="9"/>
        <v>1.5219870086395321E-2</v>
      </c>
      <c r="AR15">
        <f t="shared" si="10"/>
        <v>303.65819969177244</v>
      </c>
      <c r="AS15">
        <f t="shared" si="11"/>
        <v>305.92212905883787</v>
      </c>
      <c r="AT15">
        <f t="shared" si="12"/>
        <v>86.221990800380809</v>
      </c>
      <c r="AU15">
        <f t="shared" si="13"/>
        <v>-4.6871452956948696</v>
      </c>
      <c r="AV15">
        <f t="shared" si="14"/>
        <v>4.386407982462913</v>
      </c>
      <c r="AW15">
        <f t="shared" si="15"/>
        <v>45.154581304902194</v>
      </c>
      <c r="AX15">
        <f t="shared" si="16"/>
        <v>21.23748421322739</v>
      </c>
      <c r="AY15">
        <f t="shared" si="17"/>
        <v>31.640164375305176</v>
      </c>
      <c r="AZ15">
        <f t="shared" si="18"/>
        <v>4.6786874822279687</v>
      </c>
      <c r="BA15">
        <f t="shared" si="19"/>
        <v>0.69190111940474974</v>
      </c>
      <c r="BB15">
        <f t="shared" si="20"/>
        <v>2.3233555171703775</v>
      </c>
      <c r="BC15">
        <f t="shared" si="21"/>
        <v>2.3553319650575912</v>
      </c>
      <c r="BD15">
        <f t="shared" si="22"/>
        <v>0.44303735627854002</v>
      </c>
      <c r="BE15">
        <f t="shared" si="23"/>
        <v>31.677100934903077</v>
      </c>
      <c r="BF15">
        <f t="shared" si="24"/>
        <v>0.84887128904277653</v>
      </c>
      <c r="BG15">
        <f t="shared" si="25"/>
        <v>59.392255658556991</v>
      </c>
      <c r="BH15">
        <f t="shared" si="26"/>
        <v>377.54902023254652</v>
      </c>
      <c r="BI15">
        <f t="shared" si="27"/>
        <v>3.1958952717297533E-2</v>
      </c>
    </row>
    <row r="16" spans="1:61">
      <c r="A16" s="1">
        <v>9</v>
      </c>
      <c r="B16" s="1" t="s">
        <v>85</v>
      </c>
      <c r="C16" s="1" t="s">
        <v>74</v>
      </c>
      <c r="D16" s="1">
        <v>41</v>
      </c>
      <c r="E16" s="1" t="s">
        <v>80</v>
      </c>
      <c r="F16" s="1" t="s">
        <v>76</v>
      </c>
      <c r="G16" s="1">
        <v>0</v>
      </c>
      <c r="H16" s="1">
        <v>1198.5</v>
      </c>
      <c r="I16" s="1">
        <v>0</v>
      </c>
      <c r="J16">
        <f t="shared" si="0"/>
        <v>-2.8490950900647563</v>
      </c>
      <c r="K16">
        <f t="shared" si="1"/>
        <v>0.74273691648880835</v>
      </c>
      <c r="L16">
        <f t="shared" si="2"/>
        <v>393.40986029899517</v>
      </c>
      <c r="M16" s="3">
        <f t="shared" si="3"/>
        <v>12.736107562803221</v>
      </c>
      <c r="N16">
        <f t="shared" si="4"/>
        <v>1.9002091276867703</v>
      </c>
      <c r="O16">
        <f t="shared" si="5"/>
        <v>29.217018127441406</v>
      </c>
      <c r="P16" s="1">
        <v>3</v>
      </c>
      <c r="Q16">
        <f t="shared" si="6"/>
        <v>2.0786957442760468</v>
      </c>
      <c r="R16" s="1">
        <v>1</v>
      </c>
      <c r="S16">
        <f t="shared" si="7"/>
        <v>4.1573914885520935</v>
      </c>
      <c r="T16" s="1">
        <v>32.565879821777344</v>
      </c>
      <c r="U16" s="1">
        <v>29.217018127441406</v>
      </c>
      <c r="V16" s="1">
        <v>32.732124328613281</v>
      </c>
      <c r="W16" s="1">
        <v>400.20223999023438</v>
      </c>
      <c r="X16" s="1">
        <v>398.864501953125</v>
      </c>
      <c r="Y16" s="1">
        <v>14.896485328674316</v>
      </c>
      <c r="Z16" s="1">
        <v>22.362831115722656</v>
      </c>
      <c r="AA16" s="1">
        <v>29.351058959960938</v>
      </c>
      <c r="AB16" s="1">
        <v>44.062255859375</v>
      </c>
      <c r="AC16" s="1">
        <v>500.296630859375</v>
      </c>
      <c r="AD16" s="1">
        <v>46.884101867675781</v>
      </c>
      <c r="AE16" s="1">
        <v>45.524917602539062</v>
      </c>
      <c r="AF16" s="1">
        <v>97.140914916992188</v>
      </c>
      <c r="AG16" s="1">
        <v>3.5347995758056641</v>
      </c>
      <c r="AH16" s="1">
        <v>-0.22689232230186462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1.6676554361979163</v>
      </c>
      <c r="AQ16">
        <f t="shared" si="9"/>
        <v>1.2736107562803221E-2</v>
      </c>
      <c r="AR16">
        <f t="shared" si="10"/>
        <v>302.36701812744138</v>
      </c>
      <c r="AS16">
        <f t="shared" si="11"/>
        <v>305.71587982177732</v>
      </c>
      <c r="AT16">
        <f t="shared" si="12"/>
        <v>8.9079792430779889</v>
      </c>
      <c r="AU16">
        <f t="shared" si="13"/>
        <v>-4.3129418356114355</v>
      </c>
      <c r="AV16">
        <f t="shared" si="14"/>
        <v>4.0725550024022503</v>
      </c>
      <c r="AW16">
        <f t="shared" si="15"/>
        <v>41.924198530375037</v>
      </c>
      <c r="AX16">
        <f t="shared" si="16"/>
        <v>19.561367414652381</v>
      </c>
      <c r="AY16">
        <f t="shared" si="17"/>
        <v>30.891448974609375</v>
      </c>
      <c r="AZ16">
        <f t="shared" si="18"/>
        <v>4.4835311203100847</v>
      </c>
      <c r="BA16">
        <f t="shared" si="19"/>
        <v>0.63015657542105252</v>
      </c>
      <c r="BB16">
        <f t="shared" si="20"/>
        <v>2.17234587471548</v>
      </c>
      <c r="BC16">
        <f t="shared" si="21"/>
        <v>2.3111852455946047</v>
      </c>
      <c r="BD16">
        <f t="shared" si="22"/>
        <v>0.40262051985021452</v>
      </c>
      <c r="BE16">
        <f t="shared" si="23"/>
        <v>38.216193766810477</v>
      </c>
      <c r="BF16">
        <f t="shared" si="24"/>
        <v>0.98632457481821512</v>
      </c>
      <c r="BG16">
        <f t="shared" si="25"/>
        <v>59.098716269866024</v>
      </c>
      <c r="BH16">
        <f t="shared" si="26"/>
        <v>399.78966822196895</v>
      </c>
      <c r="BI16">
        <f t="shared" si="27"/>
        <v>-4.2116611742982714E-3</v>
      </c>
    </row>
    <row r="17" spans="1:61" ht="16" customHeight="1">
      <c r="A17" s="1">
        <v>10</v>
      </c>
      <c r="B17" s="1" t="s">
        <v>86</v>
      </c>
      <c r="C17" s="1" t="s">
        <v>74</v>
      </c>
      <c r="D17" s="1">
        <v>32</v>
      </c>
      <c r="E17" s="1" t="s">
        <v>75</v>
      </c>
      <c r="F17" s="1" t="s">
        <v>87</v>
      </c>
      <c r="G17" s="1">
        <v>0</v>
      </c>
      <c r="H17" s="1">
        <v>1418</v>
      </c>
      <c r="I17" s="1">
        <v>0</v>
      </c>
      <c r="J17">
        <f t="shared" si="0"/>
        <v>17.569795834299846</v>
      </c>
      <c r="K17">
        <f t="shared" si="1"/>
        <v>0.69188892197970786</v>
      </c>
      <c r="L17">
        <f t="shared" si="2"/>
        <v>326.54110326447119</v>
      </c>
      <c r="M17" s="3">
        <f t="shared" si="3"/>
        <v>16.651622785781633</v>
      </c>
      <c r="N17">
        <f t="shared" si="4"/>
        <v>2.6090136177031891</v>
      </c>
      <c r="O17">
        <f t="shared" si="5"/>
        <v>32.222644805908203</v>
      </c>
      <c r="P17" s="1">
        <v>2.5</v>
      </c>
      <c r="Q17">
        <f t="shared" si="6"/>
        <v>2.1884783655405045</v>
      </c>
      <c r="R17" s="1">
        <v>1</v>
      </c>
      <c r="S17">
        <f t="shared" si="7"/>
        <v>4.3769567310810089</v>
      </c>
      <c r="T17" s="1">
        <v>32.507579803466797</v>
      </c>
      <c r="U17" s="1">
        <v>32.222644805908203</v>
      </c>
      <c r="V17" s="1">
        <v>32.566410064697266</v>
      </c>
      <c r="W17" s="1">
        <v>400.30731201171875</v>
      </c>
      <c r="X17" s="1">
        <v>388.29684448242188</v>
      </c>
      <c r="Y17" s="1">
        <v>14.79117488861084</v>
      </c>
      <c r="Z17" s="1">
        <v>22.921195983886719</v>
      </c>
      <c r="AA17" s="1">
        <v>29.239370346069336</v>
      </c>
      <c r="AB17" s="1">
        <v>45.310894012451172</v>
      </c>
      <c r="AC17" s="1">
        <v>500.30459594726562</v>
      </c>
      <c r="AD17" s="1">
        <v>731.44580078125</v>
      </c>
      <c r="AE17" s="1">
        <v>1477.680908203125</v>
      </c>
      <c r="AF17" s="1">
        <v>97.140457153320312</v>
      </c>
      <c r="AG17" s="1">
        <v>3.5347995758056641</v>
      </c>
      <c r="AH17" s="1">
        <v>-0.22689232230186462</v>
      </c>
      <c r="AI17" s="1">
        <v>0.66666668653488159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2.0012183837890625</v>
      </c>
      <c r="AQ17">
        <f t="shared" si="9"/>
        <v>1.6651622785781632E-2</v>
      </c>
      <c r="AR17">
        <f t="shared" si="10"/>
        <v>305.37264480590818</v>
      </c>
      <c r="AS17">
        <f t="shared" si="11"/>
        <v>305.65757980346677</v>
      </c>
      <c r="AT17">
        <f t="shared" si="12"/>
        <v>138.97470040453481</v>
      </c>
      <c r="AU17">
        <f t="shared" si="13"/>
        <v>-4.7440307244445554</v>
      </c>
      <c r="AV17">
        <f t="shared" si="14"/>
        <v>4.8355890740787943</v>
      </c>
      <c r="AW17">
        <f t="shared" si="15"/>
        <v>49.779352658868063</v>
      </c>
      <c r="AX17">
        <f t="shared" si="16"/>
        <v>26.858156674981345</v>
      </c>
      <c r="AY17">
        <f t="shared" si="17"/>
        <v>32.3651123046875</v>
      </c>
      <c r="AZ17">
        <f t="shared" si="18"/>
        <v>4.8746551549227561</v>
      </c>
      <c r="BA17">
        <f t="shared" si="19"/>
        <v>0.59744724568420204</v>
      </c>
      <c r="BB17">
        <f t="shared" si="20"/>
        <v>2.2265754563756053</v>
      </c>
      <c r="BC17">
        <f t="shared" si="21"/>
        <v>2.6480796985471509</v>
      </c>
      <c r="BD17">
        <f t="shared" si="22"/>
        <v>0.38087797668412704</v>
      </c>
      <c r="BE17">
        <f t="shared" si="23"/>
        <v>31.72035205046031</v>
      </c>
      <c r="BF17">
        <f t="shared" si="24"/>
        <v>0.84095739613782428</v>
      </c>
      <c r="BG17">
        <f t="shared" si="25"/>
        <v>51.652842839270164</v>
      </c>
      <c r="BH17">
        <f t="shared" si="26"/>
        <v>382.87773119581493</v>
      </c>
      <c r="BI17">
        <f t="shared" si="27"/>
        <v>2.3702864622414305E-2</v>
      </c>
    </row>
    <row r="18" spans="1:61">
      <c r="A18" s="1">
        <v>11</v>
      </c>
      <c r="B18" s="1" t="s">
        <v>88</v>
      </c>
      <c r="C18" s="1" t="s">
        <v>74</v>
      </c>
      <c r="D18" s="1">
        <v>32</v>
      </c>
      <c r="E18" s="1" t="s">
        <v>80</v>
      </c>
      <c r="F18" s="1" t="s">
        <v>87</v>
      </c>
      <c r="G18" s="1">
        <v>0</v>
      </c>
      <c r="H18" s="1">
        <v>1533</v>
      </c>
      <c r="I18" s="1">
        <v>0</v>
      </c>
      <c r="J18">
        <f t="shared" si="0"/>
        <v>5.4612059970996398</v>
      </c>
      <c r="K18">
        <f t="shared" si="1"/>
        <v>0.50978989542562203</v>
      </c>
      <c r="L18">
        <f t="shared" si="2"/>
        <v>358.65578269821555</v>
      </c>
      <c r="M18" s="3">
        <f t="shared" si="3"/>
        <v>13.457530950697612</v>
      </c>
      <c r="N18">
        <f t="shared" si="4"/>
        <v>2.7611946594859083</v>
      </c>
      <c r="O18">
        <f t="shared" si="5"/>
        <v>32.220050811767578</v>
      </c>
      <c r="P18" s="1">
        <v>2.5</v>
      </c>
      <c r="Q18">
        <f t="shared" si="6"/>
        <v>2.1884783655405045</v>
      </c>
      <c r="R18" s="1">
        <v>1</v>
      </c>
      <c r="S18">
        <f t="shared" si="7"/>
        <v>4.3769567310810089</v>
      </c>
      <c r="T18" s="1">
        <v>32.655426025390625</v>
      </c>
      <c r="U18" s="1">
        <v>32.220050811767578</v>
      </c>
      <c r="V18" s="1">
        <v>32.698677062988281</v>
      </c>
      <c r="W18" s="1">
        <v>400.39447021484375</v>
      </c>
      <c r="X18" s="1">
        <v>395.009033203125</v>
      </c>
      <c r="Y18" s="1">
        <v>14.765952110290527</v>
      </c>
      <c r="Z18" s="1">
        <v>21.347301483154297</v>
      </c>
      <c r="AA18" s="1">
        <v>28.947280883789062</v>
      </c>
      <c r="AB18" s="1">
        <v>41.849407196044922</v>
      </c>
      <c r="AC18" s="1">
        <v>500.28680419921875</v>
      </c>
      <c r="AD18" s="1">
        <v>50.456485748291016</v>
      </c>
      <c r="AE18" s="1">
        <v>53.958747863769531</v>
      </c>
      <c r="AF18" s="1">
        <v>97.140411376953125</v>
      </c>
      <c r="AG18" s="1">
        <v>3.5347995758056641</v>
      </c>
      <c r="AH18" s="1">
        <v>-0.22689232230186462</v>
      </c>
      <c r="AI18" s="1">
        <v>0.66666668653488159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2.0011472167968747</v>
      </c>
      <c r="AQ18">
        <f t="shared" si="9"/>
        <v>1.3457530950697611E-2</v>
      </c>
      <c r="AR18">
        <f t="shared" si="10"/>
        <v>305.37005081176756</v>
      </c>
      <c r="AS18">
        <f t="shared" si="11"/>
        <v>305.8054260253906</v>
      </c>
      <c r="AT18">
        <f t="shared" si="12"/>
        <v>9.5867321718776566</v>
      </c>
      <c r="AU18">
        <f t="shared" si="13"/>
        <v>-4.6372446961167268</v>
      </c>
      <c r="AV18">
        <f t="shared" si="14"/>
        <v>4.8348803073473583</v>
      </c>
      <c r="AW18">
        <f t="shared" si="15"/>
        <v>49.772079805032092</v>
      </c>
      <c r="AX18">
        <f t="shared" si="16"/>
        <v>28.424778321877795</v>
      </c>
      <c r="AY18">
        <f t="shared" si="17"/>
        <v>32.437738418579102</v>
      </c>
      <c r="AZ18">
        <f t="shared" si="18"/>
        <v>4.8946754946143116</v>
      </c>
      <c r="BA18">
        <f t="shared" si="19"/>
        <v>0.45660814541051026</v>
      </c>
      <c r="BB18">
        <f t="shared" si="20"/>
        <v>2.07368564786145</v>
      </c>
      <c r="BC18">
        <f t="shared" si="21"/>
        <v>2.8209898467528616</v>
      </c>
      <c r="BD18">
        <f t="shared" si="22"/>
        <v>0.28972484286925848</v>
      </c>
      <c r="BE18">
        <f t="shared" si="23"/>
        <v>34.839970274027763</v>
      </c>
      <c r="BF18">
        <f t="shared" si="24"/>
        <v>0.90796855907288687</v>
      </c>
      <c r="BG18">
        <f t="shared" si="25"/>
        <v>46.961848994072732</v>
      </c>
      <c r="BH18">
        <f t="shared" si="26"/>
        <v>393.32461442792186</v>
      </c>
      <c r="BI18">
        <f t="shared" si="27"/>
        <v>6.5205258443930009E-3</v>
      </c>
    </row>
    <row r="19" spans="1:61">
      <c r="A19" s="1">
        <v>12</v>
      </c>
      <c r="B19" s="1" t="s">
        <v>89</v>
      </c>
      <c r="C19" s="1" t="s">
        <v>74</v>
      </c>
      <c r="D19" s="1">
        <v>32</v>
      </c>
      <c r="E19" s="1" t="s">
        <v>75</v>
      </c>
      <c r="F19" s="1" t="s">
        <v>87</v>
      </c>
      <c r="G19" s="1">
        <v>0</v>
      </c>
      <c r="H19" s="1">
        <v>1625.5</v>
      </c>
      <c r="I19" s="1">
        <v>0</v>
      </c>
      <c r="J19">
        <f t="shared" si="0"/>
        <v>30.426066639552779</v>
      </c>
      <c r="K19">
        <f t="shared" si="1"/>
        <v>0.85219434537906513</v>
      </c>
      <c r="L19">
        <f t="shared" si="2"/>
        <v>300.26659324394547</v>
      </c>
      <c r="M19" s="3">
        <f t="shared" si="3"/>
        <v>19.570780520645176</v>
      </c>
      <c r="N19">
        <f t="shared" si="4"/>
        <v>2.5651878848717353</v>
      </c>
      <c r="O19">
        <f t="shared" si="5"/>
        <v>32.54827880859375</v>
      </c>
      <c r="P19" s="1">
        <v>2.5</v>
      </c>
      <c r="Q19">
        <f t="shared" si="6"/>
        <v>2.1884783655405045</v>
      </c>
      <c r="R19" s="1">
        <v>1</v>
      </c>
      <c r="S19">
        <f t="shared" si="7"/>
        <v>4.3769567310810089</v>
      </c>
      <c r="T19" s="1">
        <v>32.913406372070312</v>
      </c>
      <c r="U19" s="1">
        <v>32.54827880859375</v>
      </c>
      <c r="V19" s="1">
        <v>32.909397125244141</v>
      </c>
      <c r="W19" s="1">
        <v>400.46456909179688</v>
      </c>
      <c r="X19" s="1">
        <v>381.52944946289062</v>
      </c>
      <c r="Y19" s="1">
        <v>14.75434684753418</v>
      </c>
      <c r="Z19" s="1">
        <v>24.296279907226562</v>
      </c>
      <c r="AA19" s="1">
        <v>28.506978988647461</v>
      </c>
      <c r="AB19" s="1">
        <v>46.943016052246094</v>
      </c>
      <c r="AC19" s="1">
        <v>500.29913330078125</v>
      </c>
      <c r="AD19" s="1">
        <v>1720.4716796875</v>
      </c>
      <c r="AE19" s="1">
        <v>1768.2061767578125</v>
      </c>
      <c r="AF19" s="1">
        <v>97.138198852539062</v>
      </c>
      <c r="AG19" s="1">
        <v>3.5347995758056641</v>
      </c>
      <c r="AH19" s="1">
        <v>-0.22689232230186462</v>
      </c>
      <c r="AI19" s="1">
        <v>0.66666668653488159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2.001196533203125</v>
      </c>
      <c r="AQ19">
        <f t="shared" si="9"/>
        <v>1.9570780520645176E-2</v>
      </c>
      <c r="AR19">
        <f t="shared" si="10"/>
        <v>305.69827880859373</v>
      </c>
      <c r="AS19">
        <f t="shared" si="11"/>
        <v>306.06340637207029</v>
      </c>
      <c r="AT19">
        <f t="shared" si="12"/>
        <v>326.88961503870087</v>
      </c>
      <c r="AU19">
        <f t="shared" si="13"/>
        <v>-4.2603056506437218</v>
      </c>
      <c r="AV19">
        <f t="shared" si="14"/>
        <v>4.9252847538768583</v>
      </c>
      <c r="AW19">
        <f t="shared" si="15"/>
        <v>50.703892104832022</v>
      </c>
      <c r="AX19">
        <f t="shared" si="16"/>
        <v>26.407612197605459</v>
      </c>
      <c r="AY19">
        <f t="shared" si="17"/>
        <v>32.730842590332031</v>
      </c>
      <c r="AZ19">
        <f t="shared" si="18"/>
        <v>4.9762025269572963</v>
      </c>
      <c r="BA19">
        <f t="shared" si="19"/>
        <v>0.71331229900535709</v>
      </c>
      <c r="BB19">
        <f t="shared" si="20"/>
        <v>2.3600968690051229</v>
      </c>
      <c r="BC19">
        <f t="shared" si="21"/>
        <v>2.6161056579521733</v>
      </c>
      <c r="BD19">
        <f t="shared" si="22"/>
        <v>0.45651492848628178</v>
      </c>
      <c r="BE19">
        <f t="shared" si="23"/>
        <v>29.167356043304839</v>
      </c>
      <c r="BF19">
        <f t="shared" si="24"/>
        <v>0.7870076442766204</v>
      </c>
      <c r="BG19">
        <f t="shared" si="25"/>
        <v>54.707301051520638</v>
      </c>
      <c r="BH19">
        <f t="shared" si="26"/>
        <v>372.14503182135468</v>
      </c>
      <c r="BI19">
        <f t="shared" si="27"/>
        <v>4.4727937904131057E-2</v>
      </c>
    </row>
    <row r="20" spans="1:61">
      <c r="A20" s="1">
        <v>13</v>
      </c>
      <c r="B20" s="1" t="s">
        <v>90</v>
      </c>
      <c r="C20" s="1" t="s">
        <v>74</v>
      </c>
      <c r="D20" s="1">
        <v>32</v>
      </c>
      <c r="E20" s="1" t="s">
        <v>80</v>
      </c>
      <c r="F20" s="1" t="s">
        <v>87</v>
      </c>
      <c r="G20" s="1">
        <v>0</v>
      </c>
      <c r="H20" s="1">
        <v>1699.5</v>
      </c>
      <c r="I20" s="1">
        <v>0</v>
      </c>
      <c r="J20">
        <f t="shared" si="0"/>
        <v>7.4435880998345958</v>
      </c>
      <c r="K20">
        <f t="shared" si="1"/>
        <v>0.62704172780003986</v>
      </c>
      <c r="L20">
        <f t="shared" si="2"/>
        <v>356.97751319831394</v>
      </c>
      <c r="M20" s="3">
        <f t="shared" si="3"/>
        <v>17.183034245472861</v>
      </c>
      <c r="N20">
        <f t="shared" si="4"/>
        <v>2.9039682149447232</v>
      </c>
      <c r="O20">
        <f t="shared" si="5"/>
        <v>32.191925048828125</v>
      </c>
      <c r="P20" s="1">
        <v>1.5</v>
      </c>
      <c r="Q20">
        <f t="shared" si="6"/>
        <v>2.4080436080694199</v>
      </c>
      <c r="R20" s="1">
        <v>1</v>
      </c>
      <c r="S20">
        <f t="shared" si="7"/>
        <v>4.8160872161388397</v>
      </c>
      <c r="T20" s="1">
        <v>33.020538330078125</v>
      </c>
      <c r="U20" s="1">
        <v>32.191925048828125</v>
      </c>
      <c r="V20" s="1">
        <v>33.021591186523438</v>
      </c>
      <c r="W20" s="1">
        <v>400.72097778320312</v>
      </c>
      <c r="X20" s="1">
        <v>396.4468994140625</v>
      </c>
      <c r="Y20" s="1">
        <v>14.749092102050781</v>
      </c>
      <c r="Z20" s="1">
        <v>19.79881477355957</v>
      </c>
      <c r="AA20" s="1">
        <v>28.325939178466797</v>
      </c>
      <c r="AB20" s="1">
        <v>38.024036407470703</v>
      </c>
      <c r="AC20" s="1">
        <v>500.3095703125</v>
      </c>
      <c r="AD20" s="1">
        <v>357.6180419921875</v>
      </c>
      <c r="AE20" s="1">
        <v>47.099491119384766</v>
      </c>
      <c r="AF20" s="1">
        <v>97.1387939453125</v>
      </c>
      <c r="AG20" s="1">
        <v>3.5347995758056641</v>
      </c>
      <c r="AH20" s="1">
        <v>-0.22689232230186462</v>
      </c>
      <c r="AI20" s="1">
        <v>0.3333333432674408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3.3353971354166667</v>
      </c>
      <c r="AQ20">
        <f t="shared" si="9"/>
        <v>1.7183034245472861E-2</v>
      </c>
      <c r="AR20">
        <f t="shared" si="10"/>
        <v>305.3419250488281</v>
      </c>
      <c r="AS20">
        <f t="shared" si="11"/>
        <v>306.1705383300781</v>
      </c>
      <c r="AT20">
        <f t="shared" si="12"/>
        <v>67.947427125887771</v>
      </c>
      <c r="AU20">
        <f t="shared" si="13"/>
        <v>-4.9956867838170051</v>
      </c>
      <c r="AV20">
        <f t="shared" si="14"/>
        <v>4.8272012035949352</v>
      </c>
      <c r="AW20">
        <f t="shared" si="15"/>
        <v>49.693855642397295</v>
      </c>
      <c r="AX20">
        <f t="shared" si="16"/>
        <v>29.895040868837725</v>
      </c>
      <c r="AY20">
        <f t="shared" si="17"/>
        <v>32.606231689453125</v>
      </c>
      <c r="AZ20">
        <f t="shared" si="18"/>
        <v>4.9413986953583935</v>
      </c>
      <c r="BA20">
        <f t="shared" si="19"/>
        <v>0.55480729564676878</v>
      </c>
      <c r="BB20">
        <f t="shared" si="20"/>
        <v>1.923232988650212</v>
      </c>
      <c r="BC20">
        <f t="shared" si="21"/>
        <v>3.0181657067081815</v>
      </c>
      <c r="BD20">
        <f t="shared" si="22"/>
        <v>0.35259344458537845</v>
      </c>
      <c r="BE20">
        <f t="shared" si="23"/>
        <v>34.676365097681092</v>
      </c>
      <c r="BF20">
        <f t="shared" si="24"/>
        <v>0.90044218715272284</v>
      </c>
      <c r="BG20">
        <f t="shared" si="25"/>
        <v>44.855688497987103</v>
      </c>
      <c r="BH20">
        <f t="shared" si="26"/>
        <v>394.36038322700034</v>
      </c>
      <c r="BI20">
        <f t="shared" si="27"/>
        <v>8.4665519995022771E-3</v>
      </c>
    </row>
    <row r="21" spans="1:61">
      <c r="A21" s="1">
        <v>14</v>
      </c>
      <c r="B21" s="1" t="s">
        <v>91</v>
      </c>
      <c r="C21" s="1" t="s">
        <v>74</v>
      </c>
      <c r="D21" s="1">
        <v>11</v>
      </c>
      <c r="E21" s="1" t="s">
        <v>75</v>
      </c>
      <c r="F21" s="1" t="s">
        <v>76</v>
      </c>
      <c r="G21" s="1">
        <v>0</v>
      </c>
      <c r="H21" s="1">
        <v>2036</v>
      </c>
      <c r="I21" s="1">
        <v>0</v>
      </c>
      <c r="J21">
        <f t="shared" si="0"/>
        <v>2.9646224560066345</v>
      </c>
      <c r="K21">
        <f t="shared" si="1"/>
        <v>0.52679651592753596</v>
      </c>
      <c r="L21">
        <f t="shared" si="2"/>
        <v>369.02786958910559</v>
      </c>
      <c r="M21" s="3">
        <f t="shared" si="3"/>
        <v>9.6085590098974283</v>
      </c>
      <c r="N21">
        <f t="shared" si="4"/>
        <v>2.0238657600057728</v>
      </c>
      <c r="O21">
        <f t="shared" si="5"/>
        <v>31.151132583618164</v>
      </c>
      <c r="P21" s="1">
        <v>6</v>
      </c>
      <c r="Q21">
        <f t="shared" si="6"/>
        <v>1.4200000166893005</v>
      </c>
      <c r="R21" s="1">
        <v>1</v>
      </c>
      <c r="S21">
        <f t="shared" si="7"/>
        <v>2.8400000333786011</v>
      </c>
      <c r="T21" s="1">
        <v>32.772151947021484</v>
      </c>
      <c r="U21" s="1">
        <v>31.151132583618164</v>
      </c>
      <c r="V21" s="1">
        <v>32.824283599853516</v>
      </c>
      <c r="W21" s="1">
        <v>400.41268920898438</v>
      </c>
      <c r="X21" s="1">
        <v>392.3363037109375</v>
      </c>
      <c r="Y21" s="1">
        <v>14.786529541015625</v>
      </c>
      <c r="Z21" s="1">
        <v>26.010080337524414</v>
      </c>
      <c r="AA21" s="1">
        <v>28.796640396118164</v>
      </c>
      <c r="AB21" s="1">
        <v>50.654411315917969</v>
      </c>
      <c r="AC21" s="1">
        <v>500.30368041992188</v>
      </c>
      <c r="AD21" s="1">
        <v>1303.38623046875</v>
      </c>
      <c r="AE21" s="1">
        <v>1301.6854248046875</v>
      </c>
      <c r="AF21" s="1">
        <v>97.136734008789062</v>
      </c>
      <c r="AG21" s="1">
        <v>3.5347995758056641</v>
      </c>
      <c r="AH21" s="1">
        <v>-0.22689232230186462</v>
      </c>
      <c r="AI21" s="1">
        <v>0.66666668653488159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0.83383946736653625</v>
      </c>
      <c r="AQ21">
        <f t="shared" si="9"/>
        <v>9.6085590098974275E-3</v>
      </c>
      <c r="AR21">
        <f t="shared" si="10"/>
        <v>304.30113258361814</v>
      </c>
      <c r="AS21">
        <f t="shared" si="11"/>
        <v>305.92215194702146</v>
      </c>
      <c r="AT21">
        <f t="shared" si="12"/>
        <v>247.64338068154757</v>
      </c>
      <c r="AU21">
        <f t="shared" si="13"/>
        <v>-1.8354535311668696</v>
      </c>
      <c r="AV21">
        <f t="shared" si="14"/>
        <v>4.5504000152991164</v>
      </c>
      <c r="AW21">
        <f t="shared" si="15"/>
        <v>46.84530586428189</v>
      </c>
      <c r="AX21">
        <f t="shared" si="16"/>
        <v>20.835225526757476</v>
      </c>
      <c r="AY21">
        <f t="shared" si="17"/>
        <v>31.961642265319824</v>
      </c>
      <c r="AZ21">
        <f t="shared" si="18"/>
        <v>4.7647259812462641</v>
      </c>
      <c r="BA21">
        <f t="shared" si="19"/>
        <v>0.44436962581723705</v>
      </c>
      <c r="BB21">
        <f t="shared" si="20"/>
        <v>2.5265342552933436</v>
      </c>
      <c r="BC21">
        <f t="shared" si="21"/>
        <v>2.2381917259529205</v>
      </c>
      <c r="BD21">
        <f t="shared" si="22"/>
        <v>0.28412156367858882</v>
      </c>
      <c r="BE21">
        <f t="shared" si="23"/>
        <v>35.846162010107051</v>
      </c>
      <c r="BF21">
        <f t="shared" si="24"/>
        <v>0.94059067717830946</v>
      </c>
      <c r="BG21">
        <f t="shared" si="25"/>
        <v>61.06418329554797</v>
      </c>
      <c r="BH21">
        <f t="shared" si="26"/>
        <v>390.92706417975069</v>
      </c>
      <c r="BI21">
        <f t="shared" si="27"/>
        <v>4.6308446163872393E-3</v>
      </c>
    </row>
    <row r="22" spans="1:61">
      <c r="A22" s="1">
        <v>15</v>
      </c>
      <c r="B22" s="1" t="s">
        <v>92</v>
      </c>
      <c r="C22" s="1" t="s">
        <v>74</v>
      </c>
      <c r="D22" s="1">
        <v>11</v>
      </c>
      <c r="E22" s="1" t="s">
        <v>80</v>
      </c>
      <c r="F22" s="1" t="s">
        <v>76</v>
      </c>
      <c r="G22" s="1">
        <v>0</v>
      </c>
      <c r="H22" s="1">
        <v>2113.5</v>
      </c>
      <c r="I22" s="1">
        <v>0</v>
      </c>
      <c r="J22">
        <f t="shared" si="0"/>
        <v>-8.072064849821288E-2</v>
      </c>
      <c r="K22">
        <f t="shared" si="1"/>
        <v>0.34114240506988625</v>
      </c>
      <c r="L22">
        <f t="shared" si="2"/>
        <v>383.97110971846945</v>
      </c>
      <c r="M22" s="3">
        <f t="shared" si="3"/>
        <v>6.9289402617364209</v>
      </c>
      <c r="N22">
        <f t="shared" si="4"/>
        <v>2.1202911508835647</v>
      </c>
      <c r="O22">
        <f t="shared" si="5"/>
        <v>30.062698364257812</v>
      </c>
      <c r="P22" s="1">
        <v>5.5</v>
      </c>
      <c r="Q22">
        <f t="shared" si="6"/>
        <v>1.5297826379537582</v>
      </c>
      <c r="R22" s="1">
        <v>1</v>
      </c>
      <c r="S22">
        <f t="shared" si="7"/>
        <v>3.0595652759075165</v>
      </c>
      <c r="T22" s="1">
        <v>32.604190826416016</v>
      </c>
      <c r="U22" s="1">
        <v>30.062698364257812</v>
      </c>
      <c r="V22" s="1">
        <v>32.739120483398438</v>
      </c>
      <c r="W22" s="1">
        <v>400.4051513671875</v>
      </c>
      <c r="X22" s="1">
        <v>397.46603393554688</v>
      </c>
      <c r="Y22" s="1">
        <v>14.742171287536621</v>
      </c>
      <c r="Z22" s="1">
        <v>22.191041946411133</v>
      </c>
      <c r="AA22" s="1">
        <v>28.982583999633789</v>
      </c>
      <c r="AB22" s="1">
        <v>43.626796722412109</v>
      </c>
      <c r="AC22" s="1">
        <v>500.25689697265625</v>
      </c>
      <c r="AD22" s="1">
        <v>10.213994979858398</v>
      </c>
      <c r="AE22" s="1">
        <v>23.485555648803711</v>
      </c>
      <c r="AF22" s="1">
        <v>97.134963989257812</v>
      </c>
      <c r="AG22" s="1">
        <v>3.5347995758056641</v>
      </c>
      <c r="AH22" s="1">
        <v>-0.22689232230186462</v>
      </c>
      <c r="AI22" s="1">
        <v>0.66666668653488159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0.90955799449573849</v>
      </c>
      <c r="AQ22">
        <f t="shared" si="9"/>
        <v>6.9289402617364205E-3</v>
      </c>
      <c r="AR22">
        <f t="shared" si="10"/>
        <v>303.21269836425779</v>
      </c>
      <c r="AS22">
        <f t="shared" si="11"/>
        <v>305.75419082641599</v>
      </c>
      <c r="AT22">
        <f t="shared" si="12"/>
        <v>1.940659021821034</v>
      </c>
      <c r="AU22">
        <f t="shared" si="13"/>
        <v>-3.0085954173137863</v>
      </c>
      <c r="AV22">
        <f t="shared" si="14"/>
        <v>4.2758172112323196</v>
      </c>
      <c r="AW22">
        <f t="shared" si="15"/>
        <v>44.019342115627737</v>
      </c>
      <c r="AX22">
        <f t="shared" si="16"/>
        <v>21.828300169216604</v>
      </c>
      <c r="AY22">
        <f t="shared" si="17"/>
        <v>31.333444595336914</v>
      </c>
      <c r="AZ22">
        <f t="shared" si="18"/>
        <v>4.5978630263688753</v>
      </c>
      <c r="BA22">
        <f t="shared" si="19"/>
        <v>0.30692066316955979</v>
      </c>
      <c r="BB22">
        <f t="shared" si="20"/>
        <v>2.1555260603487549</v>
      </c>
      <c r="BC22">
        <f t="shared" si="21"/>
        <v>2.4423369660201204</v>
      </c>
      <c r="BD22">
        <f t="shared" si="22"/>
        <v>0.19463206703438032</v>
      </c>
      <c r="BE22">
        <f t="shared" si="23"/>
        <v>37.297019915418886</v>
      </c>
      <c r="BF22">
        <f t="shared" si="24"/>
        <v>0.96604760390854993</v>
      </c>
      <c r="BG22">
        <f t="shared" si="25"/>
        <v>53.858940511837304</v>
      </c>
      <c r="BH22">
        <f t="shared" si="26"/>
        <v>397.50165104636022</v>
      </c>
      <c r="BI22">
        <f t="shared" si="27"/>
        <v>-1.0937133453654835E-4</v>
      </c>
    </row>
    <row r="23" spans="1:61">
      <c r="A23" s="1">
        <v>16</v>
      </c>
      <c r="B23" s="1" t="s">
        <v>93</v>
      </c>
      <c r="C23" s="1" t="s">
        <v>74</v>
      </c>
      <c r="D23" s="1">
        <v>11</v>
      </c>
      <c r="E23" s="1" t="s">
        <v>75</v>
      </c>
      <c r="F23" s="1" t="s">
        <v>82</v>
      </c>
      <c r="G23" s="1">
        <v>0</v>
      </c>
      <c r="H23" s="1">
        <v>2213</v>
      </c>
      <c r="I23" s="1">
        <v>0</v>
      </c>
      <c r="J23">
        <f t="shared" si="0"/>
        <v>24.031488947384837</v>
      </c>
      <c r="K23">
        <f t="shared" si="1"/>
        <v>0.65198100328726927</v>
      </c>
      <c r="L23">
        <f t="shared" si="2"/>
        <v>301.00811912579189</v>
      </c>
      <c r="M23" s="3">
        <f t="shared" si="3"/>
        <v>15.364590411035069</v>
      </c>
      <c r="N23">
        <f t="shared" si="4"/>
        <v>2.5506186483095008</v>
      </c>
      <c r="O23">
        <f t="shared" si="5"/>
        <v>32.271682739257812</v>
      </c>
      <c r="P23" s="1">
        <v>3</v>
      </c>
      <c r="Q23">
        <f t="shared" si="6"/>
        <v>2.0786957442760468</v>
      </c>
      <c r="R23" s="1">
        <v>1</v>
      </c>
      <c r="S23">
        <f t="shared" si="7"/>
        <v>4.1573914885520935</v>
      </c>
      <c r="T23" s="1">
        <v>32.781745910644531</v>
      </c>
      <c r="U23" s="1">
        <v>32.271682739257812</v>
      </c>
      <c r="V23" s="1">
        <v>32.806209564208984</v>
      </c>
      <c r="W23" s="1">
        <v>400.45355224609375</v>
      </c>
      <c r="X23" s="1">
        <v>382.518798828125</v>
      </c>
      <c r="Y23" s="1">
        <v>14.66663646697998</v>
      </c>
      <c r="Z23" s="1">
        <v>23.661996841430664</v>
      </c>
      <c r="AA23" s="1">
        <v>28.546951293945312</v>
      </c>
      <c r="AB23" s="1">
        <v>46.055404663085938</v>
      </c>
      <c r="AC23" s="1">
        <v>500.2923583984375</v>
      </c>
      <c r="AD23" s="1">
        <v>1641.4163818359375</v>
      </c>
      <c r="AE23" s="1">
        <v>1454.4444580078125</v>
      </c>
      <c r="AF23" s="1">
        <v>97.134078979492188</v>
      </c>
      <c r="AG23" s="1">
        <v>3.5347995758056641</v>
      </c>
      <c r="AH23" s="1">
        <v>-0.22689232230186462</v>
      </c>
      <c r="AI23" s="1">
        <v>0.66666668653488159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1.6676411946614582</v>
      </c>
      <c r="AQ23">
        <f t="shared" si="9"/>
        <v>1.5364590411035068E-2</v>
      </c>
      <c r="AR23">
        <f t="shared" si="10"/>
        <v>305.42168273925779</v>
      </c>
      <c r="AS23">
        <f t="shared" si="11"/>
        <v>305.93174591064451</v>
      </c>
      <c r="AT23">
        <f t="shared" si="12"/>
        <v>311.86910863538651</v>
      </c>
      <c r="AU23">
        <f t="shared" si="13"/>
        <v>-3.0173376659787721</v>
      </c>
      <c r="AV23">
        <f t="shared" si="14"/>
        <v>4.8490049183175215</v>
      </c>
      <c r="AW23">
        <f t="shared" si="15"/>
        <v>49.920738110270101</v>
      </c>
      <c r="AX23">
        <f t="shared" si="16"/>
        <v>26.258741268839437</v>
      </c>
      <c r="AY23">
        <f t="shared" si="17"/>
        <v>32.526714324951172</v>
      </c>
      <c r="AZ23">
        <f t="shared" si="18"/>
        <v>4.9193003813233327</v>
      </c>
      <c r="BA23">
        <f t="shared" si="19"/>
        <v>0.56359541257480994</v>
      </c>
      <c r="BB23">
        <f t="shared" si="20"/>
        <v>2.2983862700080206</v>
      </c>
      <c r="BC23">
        <f t="shared" si="21"/>
        <v>2.620914111315312</v>
      </c>
      <c r="BD23">
        <f t="shared" si="22"/>
        <v>0.35924794909036017</v>
      </c>
      <c r="BE23">
        <f t="shared" si="23"/>
        <v>29.238146416633064</v>
      </c>
      <c r="BF23">
        <f t="shared" si="24"/>
        <v>0.7869106565427707</v>
      </c>
      <c r="BG23">
        <f t="shared" si="25"/>
        <v>52.793147238775532</v>
      </c>
      <c r="BH23">
        <f t="shared" si="26"/>
        <v>374.71522532096213</v>
      </c>
      <c r="BI23">
        <f t="shared" si="27"/>
        <v>3.3857656391719657E-2</v>
      </c>
    </row>
    <row r="24" spans="1:61">
      <c r="A24" s="1">
        <v>17</v>
      </c>
      <c r="B24" s="1" t="s">
        <v>94</v>
      </c>
      <c r="C24" s="1" t="s">
        <v>74</v>
      </c>
      <c r="D24" s="1">
        <v>11</v>
      </c>
      <c r="E24" s="1" t="s">
        <v>80</v>
      </c>
      <c r="F24" s="1" t="s">
        <v>82</v>
      </c>
      <c r="G24" s="1">
        <v>0</v>
      </c>
      <c r="H24" s="1">
        <v>2308.5</v>
      </c>
      <c r="I24" s="1">
        <v>0</v>
      </c>
      <c r="J24">
        <f t="shared" si="0"/>
        <v>-0.69841358251604735</v>
      </c>
      <c r="K24">
        <f t="shared" si="1"/>
        <v>2.8422278700969007E-2</v>
      </c>
      <c r="L24">
        <f t="shared" si="2"/>
        <v>417.50495209765427</v>
      </c>
      <c r="M24" s="3">
        <f t="shared" si="3"/>
        <v>0.98863593541416372</v>
      </c>
      <c r="N24">
        <f t="shared" si="4"/>
        <v>3.2924928200508727</v>
      </c>
      <c r="O24">
        <f t="shared" si="5"/>
        <v>31.965375900268555</v>
      </c>
      <c r="P24" s="1">
        <v>3</v>
      </c>
      <c r="Q24">
        <f t="shared" si="6"/>
        <v>2.0786957442760468</v>
      </c>
      <c r="R24" s="1">
        <v>1</v>
      </c>
      <c r="S24">
        <f t="shared" si="7"/>
        <v>4.1573914885520935</v>
      </c>
      <c r="T24" s="1">
        <v>32.676681518554688</v>
      </c>
      <c r="U24" s="1">
        <v>31.965375900268555</v>
      </c>
      <c r="V24" s="1">
        <v>32.754383087158203</v>
      </c>
      <c r="W24" s="1">
        <v>400.68338012695312</v>
      </c>
      <c r="X24" s="1">
        <v>400.86453247070312</v>
      </c>
      <c r="Y24" s="1">
        <v>14.58348560333252</v>
      </c>
      <c r="Z24" s="1">
        <v>15.167314529418945</v>
      </c>
      <c r="AA24" s="1">
        <v>28.553068161010742</v>
      </c>
      <c r="AB24" s="1">
        <v>29.696147918701172</v>
      </c>
      <c r="AC24" s="1">
        <v>500.30459594726562</v>
      </c>
      <c r="AD24" s="1">
        <v>11.433295249938965</v>
      </c>
      <c r="AE24" s="1">
        <v>23.458681106567383</v>
      </c>
      <c r="AF24" s="1">
        <v>97.132583618164062</v>
      </c>
      <c r="AG24" s="1">
        <v>3.5347995758056641</v>
      </c>
      <c r="AH24" s="1">
        <v>-0.22689232230186462</v>
      </c>
      <c r="AI24" s="1">
        <v>0.66666668653488159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1.6676819864908852</v>
      </c>
      <c r="AQ24">
        <f t="shared" si="9"/>
        <v>9.8863593541416374E-4</v>
      </c>
      <c r="AR24">
        <f t="shared" si="10"/>
        <v>305.11537590026853</v>
      </c>
      <c r="AS24">
        <f t="shared" si="11"/>
        <v>305.82668151855466</v>
      </c>
      <c r="AT24">
        <f t="shared" si="12"/>
        <v>2.1723260702293032</v>
      </c>
      <c r="AU24">
        <f t="shared" si="13"/>
        <v>-0.2745051561565231</v>
      </c>
      <c r="AV24">
        <f t="shared" si="14"/>
        <v>4.7657332668426529</v>
      </c>
      <c r="AW24">
        <f t="shared" si="15"/>
        <v>49.064207800516563</v>
      </c>
      <c r="AX24">
        <f t="shared" si="16"/>
        <v>33.896893271097618</v>
      </c>
      <c r="AY24">
        <f t="shared" si="17"/>
        <v>32.321028709411621</v>
      </c>
      <c r="AZ24">
        <f t="shared" si="18"/>
        <v>4.8625377277789088</v>
      </c>
      <c r="BA24">
        <f t="shared" si="19"/>
        <v>2.8229287332629728E-2</v>
      </c>
      <c r="BB24">
        <f t="shared" si="20"/>
        <v>1.4732404467917803</v>
      </c>
      <c r="BC24">
        <f t="shared" si="21"/>
        <v>3.3892972809871287</v>
      </c>
      <c r="BD24">
        <f t="shared" si="22"/>
        <v>1.766054274224867E-2</v>
      </c>
      <c r="BE24">
        <f t="shared" si="23"/>
        <v>40.553334670622988</v>
      </c>
      <c r="BF24">
        <f t="shared" si="24"/>
        <v>1.041511329337093</v>
      </c>
      <c r="BG24">
        <f t="shared" si="25"/>
        <v>29.105473274795614</v>
      </c>
      <c r="BH24">
        <f t="shared" si="26"/>
        <v>401.09132331755819</v>
      </c>
      <c r="BI24">
        <f t="shared" si="27"/>
        <v>-5.0680871609334096E-4</v>
      </c>
    </row>
    <row r="25" spans="1:61">
      <c r="A25" s="1">
        <v>18</v>
      </c>
      <c r="B25" s="1" t="s">
        <v>95</v>
      </c>
      <c r="C25" s="1" t="s">
        <v>74</v>
      </c>
      <c r="D25" s="1">
        <v>7</v>
      </c>
      <c r="E25" s="1" t="s">
        <v>75</v>
      </c>
      <c r="F25" s="1" t="s">
        <v>76</v>
      </c>
      <c r="G25" s="1">
        <v>0</v>
      </c>
      <c r="H25" s="1">
        <v>2584.5</v>
      </c>
      <c r="I25" s="1">
        <v>0</v>
      </c>
      <c r="J25">
        <f t="shared" si="0"/>
        <v>6.3854874919138132</v>
      </c>
      <c r="K25">
        <f t="shared" si="1"/>
        <v>0.31482222464827558</v>
      </c>
      <c r="L25">
        <f t="shared" si="2"/>
        <v>340.70863461949216</v>
      </c>
      <c r="M25" s="3">
        <f t="shared" si="3"/>
        <v>6.5746667301823427</v>
      </c>
      <c r="N25">
        <f t="shared" si="4"/>
        <v>2.1784069215511388</v>
      </c>
      <c r="O25">
        <f t="shared" si="5"/>
        <v>30.237167358398438</v>
      </c>
      <c r="P25" s="1">
        <v>6</v>
      </c>
      <c r="Q25">
        <f t="shared" si="6"/>
        <v>1.4200000166893005</v>
      </c>
      <c r="R25" s="1">
        <v>1</v>
      </c>
      <c r="S25">
        <f t="shared" si="7"/>
        <v>2.8400000333786011</v>
      </c>
      <c r="T25" s="1">
        <v>31.813814163208008</v>
      </c>
      <c r="U25" s="1">
        <v>30.237167358398438</v>
      </c>
      <c r="V25" s="1">
        <v>31.948833465576172</v>
      </c>
      <c r="W25" s="1">
        <v>400.33087158203125</v>
      </c>
      <c r="X25" s="1">
        <v>389.60089111328125</v>
      </c>
      <c r="Y25" s="1">
        <v>14.325251579284668</v>
      </c>
      <c r="Z25" s="1">
        <v>22.036394119262695</v>
      </c>
      <c r="AA25" s="1">
        <v>29.448358535766602</v>
      </c>
      <c r="AB25" s="1">
        <v>45.300117492675781</v>
      </c>
      <c r="AC25" s="1">
        <v>500.2982177734375</v>
      </c>
      <c r="AD25" s="1">
        <v>618.4356689453125</v>
      </c>
      <c r="AE25" s="1">
        <v>928.7750244140625</v>
      </c>
      <c r="AF25" s="1">
        <v>97.1314697265625</v>
      </c>
      <c r="AG25" s="1">
        <v>3.5347995758056641</v>
      </c>
      <c r="AH25" s="1">
        <v>-0.22689232230186462</v>
      </c>
      <c r="AI25" s="1">
        <v>0.3333333432674408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0.83383036295572899</v>
      </c>
      <c r="AQ25">
        <f t="shared" si="9"/>
        <v>6.5746667301823424E-3</v>
      </c>
      <c r="AR25">
        <f t="shared" si="10"/>
        <v>303.38716735839841</v>
      </c>
      <c r="AS25">
        <f t="shared" si="11"/>
        <v>304.96381416320799</v>
      </c>
      <c r="AT25">
        <f t="shared" si="12"/>
        <v>117.50277562514384</v>
      </c>
      <c r="AU25">
        <f t="shared" si="13"/>
        <v>-1.803301336824255</v>
      </c>
      <c r="AV25">
        <f t="shared" si="14"/>
        <v>4.3188342698289031</v>
      </c>
      <c r="AW25">
        <f t="shared" si="15"/>
        <v>44.46380026974753</v>
      </c>
      <c r="AX25">
        <f t="shared" si="16"/>
        <v>22.427406150484835</v>
      </c>
      <c r="AY25">
        <f t="shared" si="17"/>
        <v>31.025490760803223</v>
      </c>
      <c r="AZ25">
        <f t="shared" si="18"/>
        <v>4.5179393940325836</v>
      </c>
      <c r="BA25">
        <f t="shared" si="19"/>
        <v>0.28340586422406655</v>
      </c>
      <c r="BB25">
        <f t="shared" si="20"/>
        <v>2.1404273482777643</v>
      </c>
      <c r="BC25">
        <f t="shared" si="21"/>
        <v>2.3775120457548193</v>
      </c>
      <c r="BD25">
        <f t="shared" si="22"/>
        <v>0.17970654236044969</v>
      </c>
      <c r="BE25">
        <f t="shared" si="23"/>
        <v>33.093530429121643</v>
      </c>
      <c r="BF25">
        <f t="shared" si="24"/>
        <v>0.87450681554120713</v>
      </c>
      <c r="BG25">
        <f t="shared" si="25"/>
        <v>53.032030941953657</v>
      </c>
      <c r="BH25">
        <f t="shared" si="26"/>
        <v>386.5655361792081</v>
      </c>
      <c r="BI25">
        <f t="shared" si="27"/>
        <v>8.7601024550114908E-3</v>
      </c>
    </row>
    <row r="26" spans="1:61">
      <c r="A26" s="1">
        <v>19</v>
      </c>
      <c r="B26" s="1" t="s">
        <v>96</v>
      </c>
      <c r="C26" s="1" t="s">
        <v>74</v>
      </c>
      <c r="D26" s="1">
        <v>7</v>
      </c>
      <c r="E26" s="1" t="s">
        <v>80</v>
      </c>
      <c r="F26" s="1" t="s">
        <v>76</v>
      </c>
      <c r="G26" s="1">
        <v>0</v>
      </c>
      <c r="H26" s="1">
        <v>2642.5</v>
      </c>
      <c r="I26" s="1">
        <v>0</v>
      </c>
      <c r="J26">
        <f t="shared" si="0"/>
        <v>-1.3492617707561705</v>
      </c>
      <c r="K26">
        <f t="shared" si="1"/>
        <v>0.42569433255261524</v>
      </c>
      <c r="L26">
        <f t="shared" si="2"/>
        <v>395.27398024734418</v>
      </c>
      <c r="M26" s="3">
        <f t="shared" si="3"/>
        <v>5.8819146050462647</v>
      </c>
      <c r="N26">
        <f t="shared" si="4"/>
        <v>1.4986903595594496</v>
      </c>
      <c r="O26">
        <f t="shared" si="5"/>
        <v>26.879756927490234</v>
      </c>
      <c r="P26" s="1">
        <v>6</v>
      </c>
      <c r="Q26">
        <f t="shared" si="6"/>
        <v>1.4200000166893005</v>
      </c>
      <c r="R26" s="1">
        <v>1</v>
      </c>
      <c r="S26">
        <f t="shared" si="7"/>
        <v>2.8400000333786011</v>
      </c>
      <c r="T26" s="1">
        <v>31.813644409179688</v>
      </c>
      <c r="U26" s="1">
        <v>26.879756927490234</v>
      </c>
      <c r="V26" s="1">
        <v>31.968687057495117</v>
      </c>
      <c r="W26" s="1">
        <v>400.66375732421875</v>
      </c>
      <c r="X26" s="1">
        <v>399.46417236328125</v>
      </c>
      <c r="Y26" s="1">
        <v>14.255622863769531</v>
      </c>
      <c r="Z26" s="1">
        <v>21.159746170043945</v>
      </c>
      <c r="AA26" s="1">
        <v>29.305408477783203</v>
      </c>
      <c r="AB26" s="1">
        <v>43.498275756835938</v>
      </c>
      <c r="AC26" s="1">
        <v>500.3492431640625</v>
      </c>
      <c r="AD26" s="1">
        <v>21.553173065185547</v>
      </c>
      <c r="AE26" s="1">
        <v>33.421546936035156</v>
      </c>
      <c r="AF26" s="1">
        <v>97.131149291992188</v>
      </c>
      <c r="AG26" s="1">
        <v>3.5347995758056641</v>
      </c>
      <c r="AH26" s="1">
        <v>-0.22689232230186462</v>
      </c>
      <c r="AI26" s="1">
        <v>0.66666668653488159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0.83391540527343733</v>
      </c>
      <c r="AQ26">
        <f t="shared" si="9"/>
        <v>5.8819146050462651E-3</v>
      </c>
      <c r="AR26">
        <f t="shared" si="10"/>
        <v>300.02975692749021</v>
      </c>
      <c r="AS26">
        <f t="shared" si="11"/>
        <v>304.96364440917966</v>
      </c>
      <c r="AT26">
        <f t="shared" si="12"/>
        <v>4.0951028309984849</v>
      </c>
      <c r="AU26">
        <f t="shared" si="13"/>
        <v>-2.3213023166196991</v>
      </c>
      <c r="AV26">
        <f t="shared" si="14"/>
        <v>3.5539608237826479</v>
      </c>
      <c r="AW26">
        <f t="shared" si="15"/>
        <v>36.58930064853714</v>
      </c>
      <c r="AX26">
        <f t="shared" si="16"/>
        <v>15.429554478493195</v>
      </c>
      <c r="AY26">
        <f t="shared" si="17"/>
        <v>29.346700668334961</v>
      </c>
      <c r="AZ26">
        <f t="shared" si="18"/>
        <v>4.1031668041585201</v>
      </c>
      <c r="BA26">
        <f t="shared" si="19"/>
        <v>0.37020363303770737</v>
      </c>
      <c r="BB26">
        <f t="shared" si="20"/>
        <v>2.0552704642231983</v>
      </c>
      <c r="BC26">
        <f t="shared" si="21"/>
        <v>2.0478963399353218</v>
      </c>
      <c r="BD26">
        <f t="shared" si="22"/>
        <v>0.23579568082329636</v>
      </c>
      <c r="BE26">
        <f t="shared" si="23"/>
        <v>38.393415986644762</v>
      </c>
      <c r="BF26">
        <f t="shared" si="24"/>
        <v>0.98951046825764788</v>
      </c>
      <c r="BG26">
        <f t="shared" si="25"/>
        <v>62.236978303494986</v>
      </c>
      <c r="BH26">
        <f t="shared" si="26"/>
        <v>400.10554678902514</v>
      </c>
      <c r="BI26">
        <f t="shared" si="27"/>
        <v>-2.0987955859698769E-3</v>
      </c>
    </row>
    <row r="27" spans="1:61">
      <c r="A27" s="1">
        <v>20</v>
      </c>
      <c r="B27" s="1" t="s">
        <v>97</v>
      </c>
      <c r="C27" s="1" t="s">
        <v>74</v>
      </c>
      <c r="D27" s="1">
        <v>7</v>
      </c>
      <c r="E27" s="1" t="s">
        <v>75</v>
      </c>
      <c r="F27" s="1" t="s">
        <v>82</v>
      </c>
      <c r="G27" s="1">
        <v>0</v>
      </c>
      <c r="H27" s="1">
        <v>2762</v>
      </c>
      <c r="I27" s="1">
        <v>0</v>
      </c>
      <c r="J27">
        <f t="shared" si="0"/>
        <v>46.628426515171633</v>
      </c>
      <c r="K27">
        <f t="shared" si="1"/>
        <v>1.4130677985704787</v>
      </c>
      <c r="L27">
        <f t="shared" si="2"/>
        <v>304.3048474404298</v>
      </c>
      <c r="M27" s="3">
        <f t="shared" si="3"/>
        <v>27.089339183617597</v>
      </c>
      <c r="N27">
        <f t="shared" si="4"/>
        <v>2.3264577060610216</v>
      </c>
      <c r="O27">
        <f t="shared" si="5"/>
        <v>30.833700180053711</v>
      </c>
      <c r="P27" s="1">
        <v>1.5</v>
      </c>
      <c r="Q27">
        <f t="shared" si="6"/>
        <v>2.4080436080694199</v>
      </c>
      <c r="R27" s="1">
        <v>1</v>
      </c>
      <c r="S27">
        <f t="shared" si="7"/>
        <v>4.8160872161388397</v>
      </c>
      <c r="T27" s="1">
        <v>32.075027465820312</v>
      </c>
      <c r="U27" s="1">
        <v>30.833700180053711</v>
      </c>
      <c r="V27" s="1">
        <v>32.122562408447266</v>
      </c>
      <c r="W27" s="1">
        <v>400.65997314453125</v>
      </c>
      <c r="X27" s="1">
        <v>383.56558227539062</v>
      </c>
      <c r="Y27" s="1">
        <v>14.113465309143066</v>
      </c>
      <c r="Z27" s="1">
        <v>22.055774688720703</v>
      </c>
      <c r="AA27" s="1">
        <v>28.587156295776367</v>
      </c>
      <c r="AB27" s="1">
        <v>44.674491882324219</v>
      </c>
      <c r="AC27" s="1">
        <v>500.33047485351562</v>
      </c>
      <c r="AD27" s="1">
        <v>1270.145751953125</v>
      </c>
      <c r="AE27" s="1">
        <v>1719.9798583984375</v>
      </c>
      <c r="AF27" s="1">
        <v>97.131927490234375</v>
      </c>
      <c r="AG27" s="1">
        <v>3.5347995758056641</v>
      </c>
      <c r="AH27" s="1">
        <v>-0.22689232230186462</v>
      </c>
      <c r="AI27" s="1">
        <v>0.66666668653488159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3.3355364990234366</v>
      </c>
      <c r="AQ27">
        <f t="shared" si="9"/>
        <v>2.7089339183617597E-2</v>
      </c>
      <c r="AR27">
        <f t="shared" si="10"/>
        <v>303.98370018005369</v>
      </c>
      <c r="AS27">
        <f t="shared" si="11"/>
        <v>305.22502746582029</v>
      </c>
      <c r="AT27">
        <f t="shared" si="12"/>
        <v>241.3276898428303</v>
      </c>
      <c r="AU27">
        <f t="shared" si="13"/>
        <v>-6.9046827494038299</v>
      </c>
      <c r="AV27">
        <f t="shared" si="14"/>
        <v>4.4687776138667878</v>
      </c>
      <c r="AW27">
        <f t="shared" si="15"/>
        <v>46.007298828864258</v>
      </c>
      <c r="AX27">
        <f t="shared" si="16"/>
        <v>23.951524140143555</v>
      </c>
      <c r="AY27">
        <f t="shared" si="17"/>
        <v>31.454363822937012</v>
      </c>
      <c r="AZ27">
        <f t="shared" si="18"/>
        <v>4.62958035661108</v>
      </c>
      <c r="BA27">
        <f t="shared" si="19"/>
        <v>1.0925170017703132</v>
      </c>
      <c r="BB27">
        <f t="shared" si="20"/>
        <v>2.1423199078057662</v>
      </c>
      <c r="BC27">
        <f t="shared" si="21"/>
        <v>2.4872604488053138</v>
      </c>
      <c r="BD27">
        <f t="shared" si="22"/>
        <v>0.70584008997821157</v>
      </c>
      <c r="BE27">
        <f t="shared" si="23"/>
        <v>29.557716376510662</v>
      </c>
      <c r="BF27">
        <f t="shared" si="24"/>
        <v>0.79335806313806967</v>
      </c>
      <c r="BG27">
        <f t="shared" si="25"/>
        <v>58.33142240891884</v>
      </c>
      <c r="BH27">
        <f t="shared" si="26"/>
        <v>370.49514293937943</v>
      </c>
      <c r="BI27">
        <f t="shared" si="27"/>
        <v>7.3412634285592762E-2</v>
      </c>
    </row>
    <row r="28" spans="1:61">
      <c r="A28" s="1">
        <v>21</v>
      </c>
      <c r="B28" s="1" t="s">
        <v>98</v>
      </c>
      <c r="C28" s="1" t="s">
        <v>74</v>
      </c>
      <c r="D28" s="1">
        <v>7</v>
      </c>
      <c r="E28" s="1" t="s">
        <v>80</v>
      </c>
      <c r="F28" s="1" t="s">
        <v>82</v>
      </c>
      <c r="G28" s="1">
        <v>0</v>
      </c>
      <c r="H28" s="1">
        <v>2842.5</v>
      </c>
      <c r="I28" s="1">
        <v>0</v>
      </c>
      <c r="J28">
        <f t="shared" si="0"/>
        <v>1.9148235627222305</v>
      </c>
      <c r="K28">
        <f t="shared" si="1"/>
        <v>0.18514646946818492</v>
      </c>
      <c r="L28">
        <f t="shared" si="2"/>
        <v>362.5979248461162</v>
      </c>
      <c r="M28" s="3">
        <f t="shared" si="3"/>
        <v>5.4645361571714366</v>
      </c>
      <c r="N28">
        <f t="shared" si="4"/>
        <v>2.8981918921602601</v>
      </c>
      <c r="O28">
        <f t="shared" si="5"/>
        <v>31.236515045166016</v>
      </c>
      <c r="P28" s="1">
        <v>3</v>
      </c>
      <c r="Q28">
        <f t="shared" si="6"/>
        <v>2.0786957442760468</v>
      </c>
      <c r="R28" s="1">
        <v>1</v>
      </c>
      <c r="S28">
        <f t="shared" si="7"/>
        <v>4.1573914885520935</v>
      </c>
      <c r="T28" s="1">
        <v>32.137386322021484</v>
      </c>
      <c r="U28" s="1">
        <v>31.236515045166016</v>
      </c>
      <c r="V28" s="1">
        <v>32.210990905761719</v>
      </c>
      <c r="W28" s="1">
        <v>400.88458251953125</v>
      </c>
      <c r="X28" s="1">
        <v>398.43087768554688</v>
      </c>
      <c r="Y28" s="1">
        <v>14.018058776855469</v>
      </c>
      <c r="Z28" s="1">
        <v>17.238248825073242</v>
      </c>
      <c r="AA28" s="1">
        <v>28.293924331665039</v>
      </c>
      <c r="AB28" s="1">
        <v>34.793525695800781</v>
      </c>
      <c r="AC28" s="1">
        <v>500.31243896484375</v>
      </c>
      <c r="AD28" s="1">
        <v>39.869117736816406</v>
      </c>
      <c r="AE28" s="1">
        <v>115.51071166992188</v>
      </c>
      <c r="AF28" s="1">
        <v>97.131858825683594</v>
      </c>
      <c r="AG28" s="1">
        <v>3.5347995758056641</v>
      </c>
      <c r="AH28" s="1">
        <v>-0.22689232230186462</v>
      </c>
      <c r="AI28" s="1">
        <v>0.66666668653488159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1.667708129882812</v>
      </c>
      <c r="AQ28">
        <f t="shared" si="9"/>
        <v>5.4645361571714363E-3</v>
      </c>
      <c r="AR28">
        <f t="shared" si="10"/>
        <v>304.38651504516599</v>
      </c>
      <c r="AS28">
        <f t="shared" si="11"/>
        <v>305.28738632202146</v>
      </c>
      <c r="AT28">
        <f t="shared" si="12"/>
        <v>7.5751322749397332</v>
      </c>
      <c r="AU28">
        <f t="shared" si="13"/>
        <v>-1.8690635156833364</v>
      </c>
      <c r="AV28">
        <f t="shared" si="14"/>
        <v>4.5725750434392802</v>
      </c>
      <c r="AW28">
        <f t="shared" si="15"/>
        <v>47.075955291305519</v>
      </c>
      <c r="AX28">
        <f t="shared" si="16"/>
        <v>29.837706466232277</v>
      </c>
      <c r="AY28">
        <f t="shared" si="17"/>
        <v>31.68695068359375</v>
      </c>
      <c r="AZ28">
        <f t="shared" si="18"/>
        <v>4.6911243620143068</v>
      </c>
      <c r="BA28">
        <f t="shared" si="19"/>
        <v>0.17725264896784299</v>
      </c>
      <c r="BB28">
        <f t="shared" si="20"/>
        <v>1.6743831512790202</v>
      </c>
      <c r="BC28">
        <f t="shared" si="21"/>
        <v>3.0167412107352867</v>
      </c>
      <c r="BD28">
        <f t="shared" si="22"/>
        <v>0.11146606545829028</v>
      </c>
      <c r="BE28">
        <f t="shared" si="23"/>
        <v>35.219810446638789</v>
      </c>
      <c r="BF28">
        <f t="shared" si="24"/>
        <v>0.91006481965559138</v>
      </c>
      <c r="BG28">
        <f t="shared" si="25"/>
        <v>37.30415974376703</v>
      </c>
      <c r="BH28">
        <f t="shared" si="26"/>
        <v>397.80909072687501</v>
      </c>
      <c r="BI28">
        <f t="shared" si="27"/>
        <v>1.7956071324162302E-3</v>
      </c>
    </row>
    <row r="29" spans="1:61">
      <c r="A29" s="1">
        <v>22</v>
      </c>
      <c r="B29" s="1" t="s">
        <v>99</v>
      </c>
      <c r="C29" s="1" t="s">
        <v>74</v>
      </c>
      <c r="D29" s="1">
        <v>7</v>
      </c>
      <c r="E29" s="1" t="s">
        <v>75</v>
      </c>
      <c r="F29" s="1" t="s">
        <v>100</v>
      </c>
      <c r="G29" s="1">
        <v>0</v>
      </c>
      <c r="H29" s="1">
        <v>2898.5</v>
      </c>
      <c r="I29" s="1">
        <v>0</v>
      </c>
      <c r="J29">
        <f t="shared" si="0"/>
        <v>6.6973508044709229</v>
      </c>
      <c r="K29">
        <f t="shared" si="1"/>
        <v>0.47769204979661645</v>
      </c>
      <c r="L29">
        <f t="shared" si="2"/>
        <v>351.84091756993735</v>
      </c>
      <c r="M29" s="3">
        <f t="shared" si="3"/>
        <v>10.207155986092269</v>
      </c>
      <c r="N29">
        <f t="shared" si="4"/>
        <v>2.277079071961349</v>
      </c>
      <c r="O29">
        <f t="shared" si="5"/>
        <v>30.971389770507812</v>
      </c>
      <c r="P29" s="1">
        <v>4.5</v>
      </c>
      <c r="Q29">
        <f t="shared" si="6"/>
        <v>1.7493478804826736</v>
      </c>
      <c r="R29" s="1">
        <v>1</v>
      </c>
      <c r="S29">
        <f t="shared" si="7"/>
        <v>3.4986957609653473</v>
      </c>
      <c r="T29" s="1">
        <v>32.265716552734375</v>
      </c>
      <c r="U29" s="1">
        <v>30.971389770507812</v>
      </c>
      <c r="V29" s="1">
        <v>32.334384918212891</v>
      </c>
      <c r="W29" s="1">
        <v>400.69375610351562</v>
      </c>
      <c r="X29" s="1">
        <v>391.08004760742188</v>
      </c>
      <c r="Y29" s="1">
        <v>13.957737922668457</v>
      </c>
      <c r="Z29" s="1">
        <v>22.927453994750977</v>
      </c>
      <c r="AA29" s="1">
        <v>27.968067169189453</v>
      </c>
      <c r="AB29" s="1">
        <v>45.941295623779297</v>
      </c>
      <c r="AC29" s="1">
        <v>500.34017944335938</v>
      </c>
      <c r="AD29" s="1">
        <v>667.10614013671875</v>
      </c>
      <c r="AE29" s="1">
        <v>396.96014404296875</v>
      </c>
      <c r="AF29" s="1">
        <v>97.13006591796875</v>
      </c>
      <c r="AG29" s="1">
        <v>3.5347995758056641</v>
      </c>
      <c r="AH29" s="1">
        <v>-0.22689232230186462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1.1118670654296872</v>
      </c>
      <c r="AQ29">
        <f t="shared" si="9"/>
        <v>1.0207155986092269E-2</v>
      </c>
      <c r="AR29">
        <f t="shared" si="10"/>
        <v>304.12138977050779</v>
      </c>
      <c r="AS29">
        <f t="shared" si="11"/>
        <v>305.41571655273435</v>
      </c>
      <c r="AT29">
        <f t="shared" si="12"/>
        <v>126.75016503547158</v>
      </c>
      <c r="AU29">
        <f t="shared" si="13"/>
        <v>-3.0145447080517553</v>
      </c>
      <c r="AV29">
        <f t="shared" si="14"/>
        <v>4.5040241898027071</v>
      </c>
      <c r="AW29">
        <f t="shared" si="15"/>
        <v>46.371060775420283</v>
      </c>
      <c r="AX29">
        <f t="shared" si="16"/>
        <v>23.443606780669306</v>
      </c>
      <c r="AY29">
        <f t="shared" si="17"/>
        <v>31.618553161621094</v>
      </c>
      <c r="AZ29">
        <f t="shared" si="18"/>
        <v>4.6729524233490389</v>
      </c>
      <c r="BA29">
        <f t="shared" si="19"/>
        <v>0.42030587286958099</v>
      </c>
      <c r="BB29">
        <f t="shared" si="20"/>
        <v>2.2269451178413582</v>
      </c>
      <c r="BC29">
        <f t="shared" si="21"/>
        <v>2.4460073055076808</v>
      </c>
      <c r="BD29">
        <f t="shared" si="22"/>
        <v>0.26730729970065037</v>
      </c>
      <c r="BE29">
        <f t="shared" si="23"/>
        <v>34.174331516206621</v>
      </c>
      <c r="BF29">
        <f t="shared" si="24"/>
        <v>0.8996647098783368</v>
      </c>
      <c r="BG29">
        <f t="shared" si="25"/>
        <v>53.920293155684853</v>
      </c>
      <c r="BH29">
        <f t="shared" si="26"/>
        <v>388.49582074011033</v>
      </c>
      <c r="BI29">
        <f t="shared" si="27"/>
        <v>9.2954183665494884E-3</v>
      </c>
    </row>
    <row r="30" spans="1:61">
      <c r="A30" s="1">
        <v>23</v>
      </c>
      <c r="B30" s="1" t="s">
        <v>101</v>
      </c>
      <c r="C30" s="1" t="s">
        <v>74</v>
      </c>
      <c r="D30" s="1">
        <v>7</v>
      </c>
      <c r="E30" s="1" t="s">
        <v>80</v>
      </c>
      <c r="F30" s="1" t="s">
        <v>100</v>
      </c>
      <c r="G30" s="1">
        <v>0</v>
      </c>
      <c r="H30" s="1">
        <v>3006</v>
      </c>
      <c r="I30" s="1">
        <v>0</v>
      </c>
      <c r="J30">
        <f t="shared" si="0"/>
        <v>-1.4264705323522149</v>
      </c>
      <c r="K30">
        <f t="shared" si="1"/>
        <v>8.219622353108369E-2</v>
      </c>
      <c r="L30">
        <f t="shared" si="2"/>
        <v>411.19067209906461</v>
      </c>
      <c r="M30" s="3">
        <f t="shared" si="3"/>
        <v>2.2976872800769863</v>
      </c>
      <c r="N30">
        <f t="shared" si="4"/>
        <v>2.7085702429023621</v>
      </c>
      <c r="O30">
        <f t="shared" si="5"/>
        <v>30.225767135620117</v>
      </c>
      <c r="P30" s="1">
        <v>6</v>
      </c>
      <c r="Q30">
        <f t="shared" si="6"/>
        <v>1.4200000166893005</v>
      </c>
      <c r="R30" s="1">
        <v>1</v>
      </c>
      <c r="S30">
        <f t="shared" si="7"/>
        <v>2.8400000333786011</v>
      </c>
      <c r="T30" s="1">
        <v>32.353099822998047</v>
      </c>
      <c r="U30" s="1">
        <v>30.225767135620117</v>
      </c>
      <c r="V30" s="1">
        <v>32.460945129394531</v>
      </c>
      <c r="W30" s="1">
        <v>400.75192260742188</v>
      </c>
      <c r="X30" s="1">
        <v>401.356689453125</v>
      </c>
      <c r="Y30" s="1">
        <v>13.839235305786133</v>
      </c>
      <c r="Z30" s="1">
        <v>16.549184799194336</v>
      </c>
      <c r="AA30" s="1">
        <v>27.594423294067383</v>
      </c>
      <c r="AB30" s="1">
        <v>32.99786376953125</v>
      </c>
      <c r="AC30" s="1">
        <v>500.3035888671875</v>
      </c>
      <c r="AD30" s="1">
        <v>10.387308120727539</v>
      </c>
      <c r="AE30" s="1">
        <v>14.959178924560547</v>
      </c>
      <c r="AF30" s="1">
        <v>97.131172180175781</v>
      </c>
      <c r="AG30" s="1">
        <v>3.5347995758056641</v>
      </c>
      <c r="AH30" s="1">
        <v>-0.22689232230186462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0.8338393147786457</v>
      </c>
      <c r="AQ30">
        <f t="shared" si="9"/>
        <v>2.2976872800769864E-3</v>
      </c>
      <c r="AR30">
        <f t="shared" si="10"/>
        <v>303.37576713562009</v>
      </c>
      <c r="AS30">
        <f t="shared" si="11"/>
        <v>305.50309982299802</v>
      </c>
      <c r="AT30">
        <f t="shared" si="12"/>
        <v>1.97358851817296</v>
      </c>
      <c r="AU30">
        <f t="shared" si="13"/>
        <v>-0.86435827317483316</v>
      </c>
      <c r="AV30">
        <f t="shared" si="14"/>
        <v>4.3160119610744552</v>
      </c>
      <c r="AW30">
        <f t="shared" si="15"/>
        <v>44.434879804275049</v>
      </c>
      <c r="AX30">
        <f t="shared" si="16"/>
        <v>27.885695005080713</v>
      </c>
      <c r="AY30">
        <f t="shared" si="17"/>
        <v>31.289433479309082</v>
      </c>
      <c r="AZ30">
        <f t="shared" si="18"/>
        <v>4.5863658962970613</v>
      </c>
      <c r="BA30">
        <f t="shared" si="19"/>
        <v>7.988418882540764E-2</v>
      </c>
      <c r="BB30">
        <f t="shared" si="20"/>
        <v>1.6074417181720928</v>
      </c>
      <c r="BC30">
        <f t="shared" si="21"/>
        <v>2.9789241781249682</v>
      </c>
      <c r="BD30">
        <f t="shared" si="22"/>
        <v>5.0130316632852306E-2</v>
      </c>
      <c r="BE30">
        <f t="shared" si="23"/>
        <v>39.939431970536447</v>
      </c>
      <c r="BF30">
        <f t="shared" si="24"/>
        <v>1.0245018531006398</v>
      </c>
      <c r="BG30">
        <f t="shared" si="25"/>
        <v>37.0906720471705</v>
      </c>
      <c r="BH30">
        <f t="shared" si="26"/>
        <v>402.03476522637931</v>
      </c>
      <c r="BI30">
        <f t="shared" si="27"/>
        <v>-1.316024266474484E-3</v>
      </c>
    </row>
    <row r="31" spans="1:61">
      <c r="A31" s="1">
        <v>1</v>
      </c>
      <c r="B31" s="1" t="s">
        <v>102</v>
      </c>
      <c r="C31" s="1" t="s">
        <v>103</v>
      </c>
      <c r="D31" s="1">
        <v>43</v>
      </c>
      <c r="E31" s="1" t="s">
        <v>75</v>
      </c>
      <c r="F31" s="1" t="s">
        <v>76</v>
      </c>
      <c r="G31" s="1">
        <v>0</v>
      </c>
      <c r="H31" s="1">
        <v>119.5</v>
      </c>
      <c r="I31" s="1">
        <v>0</v>
      </c>
      <c r="J31">
        <f>(W31-X31*(1000-Y31)/(1000-Z31))*AP31</f>
        <v>2.4699268118641222</v>
      </c>
      <c r="K31">
        <f>IF(BA31&lt;&gt;0,1/(1/BA31-1/S31),0)</f>
        <v>0.47635396114963663</v>
      </c>
      <c r="L31">
        <f>((BD31-AQ31/2)*X31-J31)/(BD31+AQ31/2)</f>
        <v>360.8993919630737</v>
      </c>
      <c r="M31" s="3">
        <f>AQ31*1000</f>
        <v>15.638677585664482</v>
      </c>
      <c r="N31">
        <f>(AV31-BB31)</f>
        <v>3.4339047895375434</v>
      </c>
      <c r="O31">
        <f>(U31+AU31*I31)</f>
        <v>38.152988433837891</v>
      </c>
      <c r="P31" s="1">
        <v>4.5</v>
      </c>
      <c r="Q31">
        <f>(P31*AJ31+AK31)</f>
        <v>1.7493478804826736</v>
      </c>
      <c r="R31" s="1">
        <v>1</v>
      </c>
      <c r="S31">
        <f>Q31*(R31+1)*(R31+1)/(R31*R31+1)</f>
        <v>3.4986957609653473</v>
      </c>
      <c r="T31" s="1">
        <v>38.185962677001953</v>
      </c>
      <c r="U31" s="1">
        <v>38.152988433837891</v>
      </c>
      <c r="V31" s="1">
        <v>38.111118316650391</v>
      </c>
      <c r="W31" s="1">
        <v>399.9906005859375</v>
      </c>
      <c r="X31" s="1">
        <v>392.24935913085938</v>
      </c>
      <c r="Y31" s="1">
        <v>20.186622619628906</v>
      </c>
      <c r="Z31" s="1">
        <v>33.781524658203125</v>
      </c>
      <c r="AA31" s="1">
        <v>29.135629653930664</v>
      </c>
      <c r="AB31" s="1">
        <v>48.757339477539062</v>
      </c>
      <c r="AC31" s="1">
        <v>500.16326904296875</v>
      </c>
      <c r="AD31" s="1">
        <v>1902.518310546875</v>
      </c>
      <c r="AE31" s="1">
        <v>1904.103515625</v>
      </c>
      <c r="AF31" s="1">
        <v>97.057975769042969</v>
      </c>
      <c r="AG31" s="1">
        <v>8.1465826034545898</v>
      </c>
      <c r="AH31" s="1">
        <v>-0.41674995422363281</v>
      </c>
      <c r="AI31" s="1">
        <v>0.66666668653488159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>AC31*0.000001/(P31*0.0001)</f>
        <v>1.1114739312065971</v>
      </c>
      <c r="AQ31">
        <f>(Z31-Y31)/(1000-Z31)*AP31</f>
        <v>1.5638677585664482E-2</v>
      </c>
      <c r="AR31">
        <f>(U31+273.15)</f>
        <v>311.30298843383787</v>
      </c>
      <c r="AS31">
        <f>(T31+273.15)</f>
        <v>311.33596267700193</v>
      </c>
      <c r="AT31">
        <f>(AD31*AL31+AE31*AM31)*AN31</f>
        <v>361.47847446794913</v>
      </c>
      <c r="AU31">
        <f>((AT31+0.00000010773*(AS31^4-AR31^4))-AQ31*44100)/(Q31*51.4+0.00000043092*AR31^3)</f>
        <v>-3.1847004994171062</v>
      </c>
      <c r="AV31">
        <f>0.61365*EXP(17.502*O31/(240.97+O31))</f>
        <v>6.7126711912547501</v>
      </c>
      <c r="AW31">
        <f>AV31*1000/AF31</f>
        <v>69.161458788591219</v>
      </c>
      <c r="AX31">
        <f>(AW31-Z31)</f>
        <v>35.379934130388094</v>
      </c>
      <c r="AY31">
        <f>IF(I31,U31,(T31+U31)/2)</f>
        <v>38.169475555419922</v>
      </c>
      <c r="AZ31">
        <f>0.61365*EXP(17.502*AY31/(240.97+AY31))</f>
        <v>6.7186645160357479</v>
      </c>
      <c r="BA31">
        <f>IF(AX31&lt;&gt;0,(1000-(AW31+Z31)/2)/AX31*AQ31,0)</f>
        <v>0.41926961952730918</v>
      </c>
      <c r="BB31">
        <f>Z31*AF31/1000</f>
        <v>3.2787664017172067</v>
      </c>
      <c r="BC31">
        <f>(AZ31-BB31)</f>
        <v>3.4398981143185412</v>
      </c>
      <c r="BD31">
        <f>1/(1.6/K31+1.37/S31)</f>
        <v>0.26663670852758015</v>
      </c>
      <c r="BE31">
        <f>L31*AF31*0.001</f>
        <v>35.028164440214354</v>
      </c>
      <c r="BF31">
        <f>L31/X31</f>
        <v>0.92007643495645097</v>
      </c>
      <c r="BG31">
        <f>(1-AQ31*AF31/AV31/K31)*100</f>
        <v>52.531435313914244</v>
      </c>
      <c r="BH31">
        <f>(X31-J31/(S31/1.35))</f>
        <v>391.29631793384584</v>
      </c>
      <c r="BI31">
        <f>J31*BG31/100/BH31</f>
        <v>3.315870725097864E-3</v>
      </c>
    </row>
    <row r="32" spans="1:61">
      <c r="A32" s="1">
        <v>2</v>
      </c>
      <c r="B32" s="1" t="s">
        <v>104</v>
      </c>
      <c r="C32" s="1" t="s">
        <v>103</v>
      </c>
      <c r="D32" s="1">
        <v>43</v>
      </c>
      <c r="E32" s="1" t="s">
        <v>80</v>
      </c>
      <c r="F32" s="1" t="s">
        <v>76</v>
      </c>
      <c r="G32" s="1">
        <v>0</v>
      </c>
      <c r="H32" s="1">
        <v>218.5</v>
      </c>
      <c r="I32" s="1">
        <v>0</v>
      </c>
      <c r="J32">
        <f>(W32-X32*(1000-Y32)/(1000-Z32))*AP32</f>
        <v>0.20746290612805587</v>
      </c>
      <c r="K32">
        <f>IF(BA32&lt;&gt;0,1/(1/BA32-1/S32),0)</f>
        <v>4.0091749257551712E-2</v>
      </c>
      <c r="L32">
        <f>((BD32-AQ32/2)*X32-J32)/(BD32+AQ32/2)</f>
        <v>359.86217842070477</v>
      </c>
      <c r="M32" s="3">
        <f>AQ32*1000</f>
        <v>2.0377527322574345</v>
      </c>
      <c r="N32">
        <f>(AV32-BB32)</f>
        <v>4.754159049212701</v>
      </c>
      <c r="O32">
        <f>(U32+AU32*I32)</f>
        <v>38.496353149414062</v>
      </c>
      <c r="P32" s="1">
        <v>3.5</v>
      </c>
      <c r="Q32">
        <f>(P32*AJ32+AK32)</f>
        <v>1.9689131230115891</v>
      </c>
      <c r="R32" s="1">
        <v>1</v>
      </c>
      <c r="S32">
        <f>Q32*(R32+1)*(R32+1)/(R32*R32+1)</f>
        <v>3.9378262460231781</v>
      </c>
      <c r="T32" s="1">
        <v>38.131446838378906</v>
      </c>
      <c r="U32" s="1">
        <v>38.496353149414062</v>
      </c>
      <c r="V32" s="1">
        <v>38.088069915771484</v>
      </c>
      <c r="W32" s="1">
        <v>400.06875610351562</v>
      </c>
      <c r="X32" s="1">
        <v>399.35409545898438</v>
      </c>
      <c r="Y32" s="1">
        <v>20.080148696899414</v>
      </c>
      <c r="Z32" s="1">
        <v>21.475526809692383</v>
      </c>
      <c r="AA32" s="1">
        <v>29.06651496887207</v>
      </c>
      <c r="AB32" s="1">
        <v>31.086359024047852</v>
      </c>
      <c r="AC32" s="1">
        <v>500.14889526367188</v>
      </c>
      <c r="AD32" s="1">
        <v>1855.4046630859375</v>
      </c>
      <c r="AE32" s="1">
        <v>2030.9400634765625</v>
      </c>
      <c r="AF32" s="1">
        <v>97.054328918457031</v>
      </c>
      <c r="AG32" s="1">
        <v>8.1465826034545898</v>
      </c>
      <c r="AH32" s="1">
        <v>-0.41674995422363281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>AC32*0.000001/(P32*0.0001)</f>
        <v>1.428996843610491</v>
      </c>
      <c r="AQ32">
        <f>(Z32-Y32)/(1000-Z32)*AP32</f>
        <v>2.0377527322574347E-3</v>
      </c>
      <c r="AR32">
        <f>(U32+273.15)</f>
        <v>311.64635314941404</v>
      </c>
      <c r="AS32">
        <f>(T32+273.15)</f>
        <v>311.28144683837888</v>
      </c>
      <c r="AT32">
        <f>(AD32*AL32+AE32*AM32)*AN32</f>
        <v>352.52688156269869</v>
      </c>
      <c r="AU32">
        <f>((AT32+0.00000010773*(AS32^4-AR32^4))-AQ32*44100)/(Q32*51.4+0.00000043092*AR32^3)</f>
        <v>2.2575180048487664</v>
      </c>
      <c r="AV32">
        <f>0.61365*EXP(17.502*O32/(240.97+O32))</f>
        <v>6.8384518918977273</v>
      </c>
      <c r="AW32">
        <f>AV32*1000/AF32</f>
        <v>70.460039939519319</v>
      </c>
      <c r="AX32">
        <f>(AW32-Z32)</f>
        <v>48.984513129826937</v>
      </c>
      <c r="AY32">
        <f>IF(I32,U32,(T32+U32)/2)</f>
        <v>38.313899993896484</v>
      </c>
      <c r="AZ32">
        <f>0.61365*EXP(17.502*AY32/(240.97+AY32))</f>
        <v>6.7713638156050262</v>
      </c>
      <c r="BA32">
        <f>IF(AX32&lt;&gt;0,(1000-(AW32+Z32)/2)/AX32*AQ32,0)</f>
        <v>3.9687681511450031E-2</v>
      </c>
      <c r="BB32">
        <f>Z32*AF32/1000</f>
        <v>2.0842928426850267</v>
      </c>
      <c r="BC32">
        <f>(AZ32-BB32)</f>
        <v>4.6870709729199991</v>
      </c>
      <c r="BD32">
        <f>1/(1.6/K32+1.37/S32)</f>
        <v>2.4840790165073047E-2</v>
      </c>
      <c r="BE32">
        <f>L32*AF32*0.001</f>
        <v>34.926182229755547</v>
      </c>
      <c r="BF32">
        <f>L32/X32</f>
        <v>0.90111052450109252</v>
      </c>
      <c r="BG32">
        <f>(1-AQ32*AF32/AV32/K32)*100</f>
        <v>27.863744719919769</v>
      </c>
      <c r="BH32">
        <f>(X32-J32/(S32/1.35))</f>
        <v>399.28297121282048</v>
      </c>
      <c r="BI32">
        <f>J32*BG32/100/BH32</f>
        <v>1.4477685931974494E-4</v>
      </c>
    </row>
    <row r="33" spans="1:61">
      <c r="A33" s="1">
        <v>3</v>
      </c>
      <c r="B33" s="1" t="s">
        <v>105</v>
      </c>
      <c r="C33" s="1" t="s">
        <v>103</v>
      </c>
      <c r="D33" s="1">
        <v>43</v>
      </c>
      <c r="E33" s="1" t="s">
        <v>75</v>
      </c>
      <c r="F33" s="1" t="s">
        <v>82</v>
      </c>
      <c r="G33" s="1">
        <v>0</v>
      </c>
      <c r="H33" s="1">
        <v>316</v>
      </c>
      <c r="I33" s="1">
        <v>0</v>
      </c>
      <c r="J33">
        <f>(W33-X33*(1000-Y33)/(1000-Z33))*AP33</f>
        <v>61.101240986275165</v>
      </c>
      <c r="K33">
        <f>IF(BA33&lt;&gt;0,1/(1/BA33-1/S33),0)</f>
        <v>1.4272530992691639</v>
      </c>
      <c r="L33">
        <f>((BD33-AQ33/2)*X33-J33)/(BD33+AQ33/2)</f>
        <v>279.8769255657096</v>
      </c>
      <c r="M33" s="3">
        <f>AQ33*1000</f>
        <v>42.426400480639956</v>
      </c>
      <c r="N33">
        <f>(AV33-BB33)</f>
        <v>3.5307371704034063</v>
      </c>
      <c r="O33">
        <f>(U33+AU33*I33)</f>
        <v>36.895065307617188</v>
      </c>
      <c r="P33" s="1">
        <v>1</v>
      </c>
      <c r="Q33">
        <f>(P33*AJ33+AK33)</f>
        <v>2.5178262293338776</v>
      </c>
      <c r="R33" s="1">
        <v>1</v>
      </c>
      <c r="S33">
        <f>Q33*(R33+1)*(R33+1)/(R33*R33+1)</f>
        <v>5.0356524586677551</v>
      </c>
      <c r="T33" s="1">
        <v>38.128028869628906</v>
      </c>
      <c r="U33" s="1">
        <v>36.895065307617188</v>
      </c>
      <c r="V33" s="1">
        <v>38.063983917236328</v>
      </c>
      <c r="W33" s="1">
        <v>400.11361694335938</v>
      </c>
      <c r="X33" s="1">
        <v>384.63436889648438</v>
      </c>
      <c r="Y33" s="1">
        <v>19.970249176025391</v>
      </c>
      <c r="Z33" s="1">
        <v>28.21360969543457</v>
      </c>
      <c r="AA33" s="1">
        <v>28.911371231079102</v>
      </c>
      <c r="AB33" s="1">
        <v>40.845466613769531</v>
      </c>
      <c r="AC33" s="1">
        <v>500.15280151367188</v>
      </c>
      <c r="AD33" s="1">
        <v>1759.8148193359375</v>
      </c>
      <c r="AE33" s="1">
        <v>1952.6876220703125</v>
      </c>
      <c r="AF33" s="1">
        <v>97.049591064453125</v>
      </c>
      <c r="AG33" s="1">
        <v>8.1465826034545898</v>
      </c>
      <c r="AH33" s="1">
        <v>-0.41674995422363281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>AC33*0.000001/(P33*0.0001)</f>
        <v>5.0015280151367181</v>
      </c>
      <c r="AQ33">
        <f>(Z33-Y33)/(1000-Z33)*AP33</f>
        <v>4.2426400480639954E-2</v>
      </c>
      <c r="AR33">
        <f>(U33+273.15)</f>
        <v>310.04506530761716</v>
      </c>
      <c r="AS33">
        <f>(T33+273.15)</f>
        <v>311.27802886962888</v>
      </c>
      <c r="AT33">
        <f>(AD33*AL33+AE33*AM33)*AN33</f>
        <v>334.36481147810264</v>
      </c>
      <c r="AU33">
        <f>((AT33+0.00000010773*(AS33^4-AR33^4))-AQ33*44100)/(Q33*51.4+0.00000043092*AR33^3)</f>
        <v>-10.689694765764056</v>
      </c>
      <c r="AV33">
        <f>0.61365*EXP(17.502*O33/(240.97+O33))</f>
        <v>6.2688564537974214</v>
      </c>
      <c r="AW33">
        <f>AV33*1000/AF33</f>
        <v>64.594362377417056</v>
      </c>
      <c r="AX33">
        <f>(AW33-Z33)</f>
        <v>36.380752681982486</v>
      </c>
      <c r="AY33">
        <f>IF(I33,U33,(T33+U33)/2)</f>
        <v>37.511547088623047</v>
      </c>
      <c r="AZ33">
        <f>0.61365*EXP(17.502*AY33/(240.97+AY33))</f>
        <v>6.4830692720730267</v>
      </c>
      <c r="BA33">
        <f>IF(AX33&lt;&gt;0,(1000-(AW33+Z33)/2)/AX33*AQ33,0)</f>
        <v>1.1120618294738338</v>
      </c>
      <c r="BB33">
        <f>Z33*AF33/1000</f>
        <v>2.7381192833940151</v>
      </c>
      <c r="BC33">
        <f>(AZ33-BB33)</f>
        <v>3.7449499886790116</v>
      </c>
      <c r="BD33">
        <f>1/(1.6/K33+1.37/S33)</f>
        <v>0.71782634003597356</v>
      </c>
      <c r="BE33">
        <f>L33*AF33*0.001</f>
        <v>27.161941174528504</v>
      </c>
      <c r="BF33">
        <f>L33/X33</f>
        <v>0.72764409059095847</v>
      </c>
      <c r="BG33">
        <f>(1-AQ33*AF33/AV33/K33)*100</f>
        <v>53.980639762906335</v>
      </c>
      <c r="BH33">
        <f>(X33-J33/(S33/1.35))</f>
        <v>368.25383509108065</v>
      </c>
      <c r="BI33">
        <f>J33*BG33/100/BH33</f>
        <v>8.9565505215468535E-2</v>
      </c>
    </row>
    <row r="34" spans="1:61">
      <c r="A34" s="1">
        <v>4</v>
      </c>
      <c r="B34" s="1" t="s">
        <v>106</v>
      </c>
      <c r="C34" s="1" t="s">
        <v>103</v>
      </c>
      <c r="D34" s="1">
        <v>43</v>
      </c>
      <c r="E34" s="1" t="s">
        <v>80</v>
      </c>
      <c r="F34" s="1" t="s">
        <v>82</v>
      </c>
      <c r="G34" s="1">
        <v>0</v>
      </c>
      <c r="H34" s="1">
        <v>114</v>
      </c>
      <c r="I34" s="1">
        <v>0</v>
      </c>
      <c r="J34">
        <f>(W34-X34*(1000-Y34)/(1000-Z34))*AP34</f>
        <v>3.5585703893278486</v>
      </c>
      <c r="K34">
        <f>IF(BA34&lt;&gt;0,1/(1/BA34-1/S34),0)</f>
        <v>6.0226857380722289E-2</v>
      </c>
      <c r="L34">
        <f>((BD34-AQ34/2)*X34-J34)/(BD34+AQ34/2)</f>
        <v>271.2803102172968</v>
      </c>
      <c r="M34" s="3">
        <f>AQ34*1000</f>
        <v>3.4115580753618864</v>
      </c>
      <c r="N34">
        <f>(AV34-BB34)</f>
        <v>5.2993338599781223</v>
      </c>
      <c r="O34">
        <f>(U34+AU34*I34)</f>
        <v>39.840217590332031</v>
      </c>
      <c r="P34" s="1">
        <v>2</v>
      </c>
      <c r="Q34">
        <f>(P34*AJ34+AK34)</f>
        <v>2.2982609868049622</v>
      </c>
      <c r="R34" s="1">
        <v>1</v>
      </c>
      <c r="S34">
        <f>Q34*(R34+1)*(R34+1)/(R34*R34+1)</f>
        <v>4.5965219736099243</v>
      </c>
      <c r="T34" s="1">
        <v>39.408214569091797</v>
      </c>
      <c r="U34" s="1">
        <v>39.840217590332031</v>
      </c>
      <c r="V34" s="1">
        <v>39.315540313720703</v>
      </c>
      <c r="W34" s="1">
        <v>399.49169921875</v>
      </c>
      <c r="X34" s="1">
        <v>397.52645874023438</v>
      </c>
      <c r="Y34" s="1">
        <v>19.802146911621094</v>
      </c>
      <c r="Z34" s="1">
        <v>21.137475967407227</v>
      </c>
      <c r="AA34" s="1">
        <v>26.755241394042969</v>
      </c>
      <c r="AB34" s="1">
        <v>28.559440612792969</v>
      </c>
      <c r="AC34" s="1">
        <v>500.16830444335938</v>
      </c>
      <c r="AD34" s="1">
        <v>347.98294067382812</v>
      </c>
      <c r="AE34" s="1">
        <v>1579.178955078125</v>
      </c>
      <c r="AF34" s="1">
        <v>97.044204711914062</v>
      </c>
      <c r="AG34" s="1">
        <v>7.7287330627441406</v>
      </c>
      <c r="AH34" s="1">
        <v>-0.45777899026870728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>AC34*0.000001/(P34*0.0001)</f>
        <v>2.5008415222167968</v>
      </c>
      <c r="AQ34">
        <f>(Z34-Y34)/(1000-Z34)*AP34</f>
        <v>3.4115580753618863E-3</v>
      </c>
      <c r="AR34">
        <f>(U34+273.15)</f>
        <v>312.99021759033201</v>
      </c>
      <c r="AS34">
        <f>(T34+273.15)</f>
        <v>312.55821456909177</v>
      </c>
      <c r="AT34">
        <f>(AD34*AL34+AE34*AM34)*AN34</f>
        <v>66.116757898371361</v>
      </c>
      <c r="AU34">
        <f>((AT34+0.00000010773*(AS34^4-AR34^4))-AQ34*44100)/(Q34*51.4+0.00000043092*AR34^3)</f>
        <v>-0.68544861580859218</v>
      </c>
      <c r="AV34">
        <f>0.61365*EXP(17.502*O34/(240.97+O34))</f>
        <v>7.350603404852353</v>
      </c>
      <c r="AW34">
        <f>AV34*1000/AF34</f>
        <v>75.744898179890214</v>
      </c>
      <c r="AX34">
        <f>(AW34-Z34)</f>
        <v>54.607422212482987</v>
      </c>
      <c r="AY34">
        <f>IF(I34,U34,(T34+U34)/2)</f>
        <v>39.624216079711914</v>
      </c>
      <c r="AZ34">
        <f>0.61365*EXP(17.502*AY34/(240.97+AY34))</f>
        <v>7.2661084695290397</v>
      </c>
      <c r="BA34">
        <f>IF(AX34&lt;&gt;0,(1000-(AW34+Z34)/2)/AX34*AQ34,0)</f>
        <v>5.9447928887560196E-2</v>
      </c>
      <c r="BB34">
        <f>Z34*AF34/1000</f>
        <v>2.0512695448742306</v>
      </c>
      <c r="BC34">
        <f>(AZ34-BB34)</f>
        <v>5.214838924654809</v>
      </c>
      <c r="BD34">
        <f>1/(1.6/K34+1.37/S34)</f>
        <v>3.7224160982787496E-2</v>
      </c>
      <c r="BE34">
        <f>L34*AF34*0.001</f>
        <v>26.326181959038902</v>
      </c>
      <c r="BF34">
        <f>L34/X34</f>
        <v>0.68242076534222906</v>
      </c>
      <c r="BG34">
        <f>(1-AQ34*AF34/AV34/K34)*100</f>
        <v>25.215915712932535</v>
      </c>
      <c r="BH34">
        <f>(X34-J34/(S34/1.35))</f>
        <v>396.48130545843253</v>
      </c>
      <c r="BI34">
        <f>J34*BG34/100/BH34</f>
        <v>2.2632242620386602E-3</v>
      </c>
    </row>
    <row r="35" spans="1:61">
      <c r="A35" s="1">
        <v>5</v>
      </c>
      <c r="B35" s="1" t="s">
        <v>107</v>
      </c>
      <c r="C35" s="1" t="s">
        <v>103</v>
      </c>
      <c r="D35" s="1">
        <v>33</v>
      </c>
      <c r="E35" s="1" t="s">
        <v>75</v>
      </c>
      <c r="F35" s="1" t="s">
        <v>76</v>
      </c>
      <c r="G35" s="1">
        <v>0</v>
      </c>
      <c r="H35" s="1">
        <v>398.5</v>
      </c>
      <c r="I35" s="1">
        <v>0</v>
      </c>
      <c r="J35">
        <f t="shared" ref="J35:J43" si="28">(W35-X35*(1000-Y35)/(1000-Z35))*AP35</f>
        <v>12.061714356844142</v>
      </c>
      <c r="K35">
        <f t="shared" ref="K35:K43" si="29">IF(BA35&lt;&gt;0,1/(1/BA35-1/S35),0)</f>
        <v>0.55253569683556447</v>
      </c>
      <c r="L35">
        <f t="shared" ref="L35:L43" si="30">((BD35-AQ35/2)*X35-J35)/(BD35+AQ35/2)</f>
        <v>319.87635072177142</v>
      </c>
      <c r="M35" s="3">
        <f t="shared" ref="M35:M43" si="31">AQ35*1000</f>
        <v>17.516735834116087</v>
      </c>
      <c r="N35">
        <f t="shared" ref="N35:N43" si="32">(AV35-BB35)</f>
        <v>3.3994122087845415</v>
      </c>
      <c r="O35">
        <f t="shared" ref="O35:O43" si="33">(U35+AU35*I35)</f>
        <v>38.855354309082031</v>
      </c>
      <c r="P35" s="1">
        <v>5</v>
      </c>
      <c r="Q35">
        <f t="shared" ref="Q35:Q43" si="34">(P35*AJ35+AK35)</f>
        <v>1.6395652592182159</v>
      </c>
      <c r="R35" s="1">
        <v>1</v>
      </c>
      <c r="S35">
        <f t="shared" ref="S35:S43" si="35">Q35*(R35+1)*(R35+1)/(R35*R35+1)</f>
        <v>3.2791305184364319</v>
      </c>
      <c r="T35" s="1">
        <v>39.768783569335938</v>
      </c>
      <c r="U35" s="1">
        <v>38.855354309082031</v>
      </c>
      <c r="V35" s="1">
        <v>39.744659423828125</v>
      </c>
      <c r="W35" s="1">
        <v>398.87387084960938</v>
      </c>
      <c r="X35" s="1">
        <v>380.15908813476562</v>
      </c>
      <c r="Y35" s="1">
        <v>19.951324462890625</v>
      </c>
      <c r="Z35" s="1">
        <v>36.817657470703125</v>
      </c>
      <c r="AA35" s="1">
        <v>26.439451217651367</v>
      </c>
      <c r="AB35" s="1">
        <v>48.790676116943359</v>
      </c>
      <c r="AC35" s="1">
        <v>500.16238403320312</v>
      </c>
      <c r="AD35" s="1">
        <v>1842.5299072265625</v>
      </c>
      <c r="AE35" s="1">
        <v>1980.431396484375</v>
      </c>
      <c r="AF35" s="1">
        <v>97.038482666015625</v>
      </c>
      <c r="AG35" s="1">
        <v>7.7287330627441406</v>
      </c>
      <c r="AH35" s="1">
        <v>-0.45777899026870728</v>
      </c>
      <c r="AI35" s="1">
        <v>0.66666668653488159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ref="AP35:AP43" si="36">AC35*0.000001/(P35*0.0001)</f>
        <v>1.0003247680664062</v>
      </c>
      <c r="AQ35">
        <f t="shared" ref="AQ35:AQ43" si="37">(Z35-Y35)/(1000-Z35)*AP35</f>
        <v>1.7516735834116087E-2</v>
      </c>
      <c r="AR35">
        <f t="shared" ref="AR35:AR43" si="38">(U35+273.15)</f>
        <v>312.00535430908201</v>
      </c>
      <c r="AS35">
        <f t="shared" ref="AS35:AS43" si="39">(T35+273.15)</f>
        <v>312.91878356933591</v>
      </c>
      <c r="AT35">
        <f t="shared" ref="AT35:AT43" si="40">(AD35*AL35+AE35*AM35)*AN35</f>
        <v>350.08067798011325</v>
      </c>
      <c r="AU35">
        <f t="shared" ref="AU35:AU43" si="41">((AT35+0.00000010773*(AS35^4-AR35^4))-AQ35*44100)/(Q35*51.4+0.00000043092*AR35^3)</f>
        <v>-4.2151947903656986</v>
      </c>
      <c r="AV35">
        <f t="shared" ref="AV35:AV43" si="42">0.61365*EXP(17.502*O35/(240.97+O35))</f>
        <v>6.9721418250586673</v>
      </c>
      <c r="AW35">
        <f t="shared" ref="AW35:AW43" si="43">AV35*1000/AF35</f>
        <v>71.849246129035151</v>
      </c>
      <c r="AX35">
        <f t="shared" ref="AX35:AX43" si="44">(AW35-Z35)</f>
        <v>35.031588658332026</v>
      </c>
      <c r="AY35">
        <f t="shared" ref="AY35:AY43" si="45">IF(I35,U35,(T35+U35)/2)</f>
        <v>39.312068939208984</v>
      </c>
      <c r="AZ35">
        <f t="shared" ref="AZ35:AZ43" si="46">0.61365*EXP(17.502*AY35/(240.97+AY35))</f>
        <v>7.1454915996189898</v>
      </c>
      <c r="BA35">
        <f t="shared" ref="BA35:BA43" si="47">IF(AX35&lt;&gt;0,(1000-(AW35+Z35)/2)/AX35*AQ35,0)</f>
        <v>0.47285868972551515</v>
      </c>
      <c r="BB35">
        <f t="shared" ref="BB35:BB43" si="48">Z35*AF35/1000</f>
        <v>3.5727296162741258</v>
      </c>
      <c r="BC35">
        <f t="shared" ref="BC35:BC43" si="49">(AZ35-BB35)</f>
        <v>3.5727619833448641</v>
      </c>
      <c r="BD35">
        <f t="shared" ref="BD35:BD43" si="50">1/(1.6/K35+1.37/S35)</f>
        <v>0.30179257057771447</v>
      </c>
      <c r="BE35">
        <f t="shared" ref="BE35:BE43" si="51">L35*AF35*0.001</f>
        <v>31.040315714782952</v>
      </c>
      <c r="BF35">
        <f t="shared" ref="BF35:BF43" si="52">L35/X35</f>
        <v>0.84142760414128492</v>
      </c>
      <c r="BG35">
        <f t="shared" ref="BG35:BG43" si="53">(1-AQ35*AF35/AV35/K35)*100</f>
        <v>55.876432014544555</v>
      </c>
      <c r="BH35">
        <f t="shared" ref="BH35:BH43" si="54">(X35-J35/(S35/1.35))</f>
        <v>375.19334667062168</v>
      </c>
      <c r="BI35">
        <f t="shared" ref="BI35:BI43" si="55">J35*BG35/100/BH35</f>
        <v>1.7963153350656964E-2</v>
      </c>
    </row>
    <row r="36" spans="1:61">
      <c r="A36" s="1">
        <v>6</v>
      </c>
      <c r="B36" s="1" t="s">
        <v>108</v>
      </c>
      <c r="C36" s="1" t="s">
        <v>103</v>
      </c>
      <c r="D36" s="1">
        <v>33</v>
      </c>
      <c r="E36" s="1" t="s">
        <v>80</v>
      </c>
      <c r="F36" s="1" t="s">
        <v>76</v>
      </c>
      <c r="G36" s="1">
        <v>0</v>
      </c>
      <c r="H36" s="1">
        <v>496.5</v>
      </c>
      <c r="I36" s="1">
        <v>0</v>
      </c>
      <c r="J36">
        <f t="shared" si="28"/>
        <v>-1.0040080929878943</v>
      </c>
      <c r="K36">
        <f t="shared" si="29"/>
        <v>2.3727998820891227E-2</v>
      </c>
      <c r="L36">
        <f t="shared" si="30"/>
        <v>433.13785238281679</v>
      </c>
      <c r="M36" s="3">
        <f t="shared" si="31"/>
        <v>1.2583030395426276</v>
      </c>
      <c r="N36">
        <f t="shared" si="32"/>
        <v>4.937687917547577</v>
      </c>
      <c r="O36">
        <f t="shared" si="33"/>
        <v>38.799766540527344</v>
      </c>
      <c r="P36" s="1">
        <v>3.5</v>
      </c>
      <c r="Q36">
        <f t="shared" si="34"/>
        <v>1.9689131230115891</v>
      </c>
      <c r="R36" s="1">
        <v>1</v>
      </c>
      <c r="S36">
        <f t="shared" si="35"/>
        <v>3.9378262460231781</v>
      </c>
      <c r="T36" s="1">
        <v>39.628658294677734</v>
      </c>
      <c r="U36" s="1">
        <v>38.799766540527344</v>
      </c>
      <c r="V36" s="1">
        <v>39.572452545166016</v>
      </c>
      <c r="W36" s="1">
        <v>400.2926025390625</v>
      </c>
      <c r="X36" s="1">
        <v>400.64239501953125</v>
      </c>
      <c r="Y36" s="1">
        <v>19.889013290405273</v>
      </c>
      <c r="Z36" s="1">
        <v>20.751245498657227</v>
      </c>
      <c r="AA36" s="1">
        <v>26.55451774597168</v>
      </c>
      <c r="AB36" s="1">
        <v>27.705715179443359</v>
      </c>
      <c r="AC36" s="1">
        <v>500.17510986328125</v>
      </c>
      <c r="AD36" s="1">
        <v>1798.9810791015625</v>
      </c>
      <c r="AE36" s="1">
        <v>1867.1351318359375</v>
      </c>
      <c r="AF36" s="1">
        <v>97.035438537597656</v>
      </c>
      <c r="AG36" s="1">
        <v>7.7287330627441406</v>
      </c>
      <c r="AH36" s="1">
        <v>-0.45777899026870728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36"/>
        <v>1.4290717424665176</v>
      </c>
      <c r="AQ36">
        <f t="shared" si="37"/>
        <v>1.2583030395426275E-3</v>
      </c>
      <c r="AR36">
        <f t="shared" si="38"/>
        <v>311.94976654052732</v>
      </c>
      <c r="AS36">
        <f t="shared" si="39"/>
        <v>312.77865829467771</v>
      </c>
      <c r="AT36">
        <f t="shared" si="40"/>
        <v>341.80640074019175</v>
      </c>
      <c r="AU36">
        <f t="shared" si="41"/>
        <v>2.6005652256646781</v>
      </c>
      <c r="AV36">
        <f t="shared" si="42"/>
        <v>6.9512941247111302</v>
      </c>
      <c r="AW36">
        <f t="shared" si="43"/>
        <v>71.636653881022653</v>
      </c>
      <c r="AX36">
        <f t="shared" si="44"/>
        <v>50.885408382365426</v>
      </c>
      <c r="AY36">
        <f t="shared" si="45"/>
        <v>39.214212417602539</v>
      </c>
      <c r="AZ36">
        <f t="shared" si="46"/>
        <v>7.1080380585187992</v>
      </c>
      <c r="BA36">
        <f t="shared" si="47"/>
        <v>2.3585878356738307E-2</v>
      </c>
      <c r="BB36">
        <f t="shared" si="48"/>
        <v>2.0136062071635532</v>
      </c>
      <c r="BC36">
        <f t="shared" si="49"/>
        <v>5.094431851355246</v>
      </c>
      <c r="BD36">
        <f t="shared" si="50"/>
        <v>1.4753877067170783E-2</v>
      </c>
      <c r="BE36">
        <f t="shared" si="51"/>
        <v>42.029721453199862</v>
      </c>
      <c r="BF36">
        <f t="shared" si="52"/>
        <v>1.0811083843528375</v>
      </c>
      <c r="BG36">
        <f t="shared" si="53"/>
        <v>25.973222949532992</v>
      </c>
      <c r="BH36">
        <f t="shared" si="54"/>
        <v>400.98659784638335</v>
      </c>
      <c r="BI36">
        <f t="shared" si="55"/>
        <v>-6.5032911779012038E-4</v>
      </c>
    </row>
    <row r="37" spans="1:61">
      <c r="A37" s="1">
        <v>7</v>
      </c>
      <c r="B37" s="1" t="s">
        <v>109</v>
      </c>
      <c r="C37" s="1" t="s">
        <v>103</v>
      </c>
      <c r="D37" s="1">
        <v>33</v>
      </c>
      <c r="E37" s="1" t="s">
        <v>80</v>
      </c>
      <c r="F37" s="1" t="s">
        <v>87</v>
      </c>
      <c r="G37" s="1">
        <v>0</v>
      </c>
      <c r="H37" s="1">
        <v>546</v>
      </c>
      <c r="I37" s="1">
        <v>0</v>
      </c>
      <c r="J37">
        <f t="shared" si="28"/>
        <v>-5.7304925763957897</v>
      </c>
      <c r="K37">
        <f t="shared" si="29"/>
        <v>6.5394609040002619E-2</v>
      </c>
      <c r="L37">
        <f t="shared" si="30"/>
        <v>501.14519175811068</v>
      </c>
      <c r="M37" s="3">
        <f t="shared" si="31"/>
        <v>3.7398807633961497</v>
      </c>
      <c r="N37">
        <f t="shared" si="32"/>
        <v>5.3505141802985214</v>
      </c>
      <c r="O37">
        <f t="shared" si="33"/>
        <v>39.832984924316406</v>
      </c>
      <c r="P37" s="1">
        <v>1</v>
      </c>
      <c r="Q37">
        <f t="shared" si="34"/>
        <v>2.5178262293338776</v>
      </c>
      <c r="R37" s="1">
        <v>1</v>
      </c>
      <c r="S37">
        <f t="shared" si="35"/>
        <v>5.0356524586677551</v>
      </c>
      <c r="T37" s="1">
        <v>39.694236755371094</v>
      </c>
      <c r="U37" s="1">
        <v>39.832984924316406</v>
      </c>
      <c r="V37" s="1">
        <v>39.604339599609375</v>
      </c>
      <c r="W37" s="1">
        <v>400.27218627929688</v>
      </c>
      <c r="X37" s="1">
        <v>401.11801147460938</v>
      </c>
      <c r="Y37" s="1">
        <v>19.851255416870117</v>
      </c>
      <c r="Z37" s="1">
        <v>20.583621978759766</v>
      </c>
      <c r="AA37" s="1">
        <v>26.409938812255859</v>
      </c>
      <c r="AB37" s="1">
        <v>27.384271621704102</v>
      </c>
      <c r="AC37" s="1">
        <v>500.14578247070312</v>
      </c>
      <c r="AD37" s="1">
        <v>1051.7760009765625</v>
      </c>
      <c r="AE37" s="1">
        <v>729.83575439453125</v>
      </c>
      <c r="AF37" s="1">
        <v>97.030845642089844</v>
      </c>
      <c r="AG37" s="1">
        <v>7.7287330627441406</v>
      </c>
      <c r="AH37" s="1">
        <v>-0.45777899026870728</v>
      </c>
      <c r="AI37" s="1">
        <v>0.66666668653488159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36"/>
        <v>5.00145782470703</v>
      </c>
      <c r="AQ37">
        <f t="shared" si="37"/>
        <v>3.7398807633961498E-3</v>
      </c>
      <c r="AR37">
        <f t="shared" si="38"/>
        <v>312.98298492431638</v>
      </c>
      <c r="AS37">
        <f t="shared" si="39"/>
        <v>312.84423675537107</v>
      </c>
      <c r="AT37">
        <f t="shared" si="40"/>
        <v>199.83743767791748</v>
      </c>
      <c r="AU37">
        <f t="shared" si="41"/>
        <v>0.23190973232707052</v>
      </c>
      <c r="AV37">
        <f t="shared" si="42"/>
        <v>7.3477604272746877</v>
      </c>
      <c r="AW37">
        <f t="shared" si="43"/>
        <v>75.726026900536368</v>
      </c>
      <c r="AX37">
        <f t="shared" si="44"/>
        <v>55.142404921776603</v>
      </c>
      <c r="AY37">
        <f t="shared" si="45"/>
        <v>39.76361083984375</v>
      </c>
      <c r="AZ37">
        <f t="shared" si="46"/>
        <v>7.320539614968232</v>
      </c>
      <c r="BA37">
        <f t="shared" si="47"/>
        <v>6.4556260592177672E-2</v>
      </c>
      <c r="BB37">
        <f t="shared" si="48"/>
        <v>1.9972462469761667</v>
      </c>
      <c r="BC37">
        <f t="shared" si="49"/>
        <v>5.3232933679920649</v>
      </c>
      <c r="BD37">
        <f t="shared" si="50"/>
        <v>4.0422154921201749E-2</v>
      </c>
      <c r="BE37">
        <f t="shared" si="51"/>
        <v>48.626541745756754</v>
      </c>
      <c r="BF37">
        <f t="shared" si="52"/>
        <v>1.2493709517450402</v>
      </c>
      <c r="BG37">
        <f t="shared" si="53"/>
        <v>24.478494842542698</v>
      </c>
      <c r="BH37">
        <f t="shared" si="54"/>
        <v>402.65429004856423</v>
      </c>
      <c r="BI37">
        <f t="shared" si="55"/>
        <v>-3.4837287579778447E-3</v>
      </c>
    </row>
    <row r="38" spans="1:61">
      <c r="A38" s="1">
        <v>8</v>
      </c>
      <c r="B38" s="1" t="s">
        <v>110</v>
      </c>
      <c r="C38" s="1" t="s">
        <v>103</v>
      </c>
      <c r="D38" s="1">
        <v>33</v>
      </c>
      <c r="E38" s="1" t="s">
        <v>75</v>
      </c>
      <c r="F38" s="1" t="s">
        <v>87</v>
      </c>
      <c r="G38" s="1">
        <v>0</v>
      </c>
      <c r="H38" s="1">
        <v>636</v>
      </c>
      <c r="I38" s="1">
        <v>0</v>
      </c>
      <c r="J38">
        <f t="shared" si="28"/>
        <v>14.344422671442963</v>
      </c>
      <c r="K38">
        <f t="shared" si="29"/>
        <v>0.41166754263293859</v>
      </c>
      <c r="L38">
        <f t="shared" si="30"/>
        <v>304.8093759140616</v>
      </c>
      <c r="M38" s="3">
        <f t="shared" si="31"/>
        <v>20.075299839610707</v>
      </c>
      <c r="N38">
        <f t="shared" si="32"/>
        <v>4.8756267071939101</v>
      </c>
      <c r="O38">
        <f t="shared" si="33"/>
        <v>39.877124786376953</v>
      </c>
      <c r="P38" s="1">
        <v>1.5</v>
      </c>
      <c r="Q38">
        <f t="shared" si="34"/>
        <v>2.4080436080694199</v>
      </c>
      <c r="R38" s="1">
        <v>1</v>
      </c>
      <c r="S38">
        <f t="shared" si="35"/>
        <v>4.8160872161388397</v>
      </c>
      <c r="T38" s="1">
        <v>39.728076934814453</v>
      </c>
      <c r="U38" s="1">
        <v>39.877124786376953</v>
      </c>
      <c r="V38" s="1">
        <v>39.639041900634766</v>
      </c>
      <c r="W38" s="1">
        <v>400.56781005859375</v>
      </c>
      <c r="X38" s="1">
        <v>393.8946533203125</v>
      </c>
      <c r="Y38" s="1">
        <v>19.789840698242188</v>
      </c>
      <c r="Z38" s="1">
        <v>25.65577507019043</v>
      </c>
      <c r="AA38" s="1">
        <v>26.281608581542969</v>
      </c>
      <c r="AB38" s="1">
        <v>34.07177734375</v>
      </c>
      <c r="AC38" s="1">
        <v>500.18252563476562</v>
      </c>
      <c r="AD38" s="1">
        <v>1389.258056640625</v>
      </c>
      <c r="AE38" s="1">
        <v>1732.4857177734375</v>
      </c>
      <c r="AF38" s="1">
        <v>97.034637451171875</v>
      </c>
      <c r="AG38" s="1">
        <v>7.7287330627441406</v>
      </c>
      <c r="AH38" s="1">
        <v>-0.45777899026870728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36"/>
        <v>3.3345501708984369</v>
      </c>
      <c r="AQ38">
        <f t="shared" si="37"/>
        <v>2.0075299839610709E-2</v>
      </c>
      <c r="AR38">
        <f t="shared" si="38"/>
        <v>313.02712478637693</v>
      </c>
      <c r="AS38">
        <f t="shared" si="39"/>
        <v>312.87807693481443</v>
      </c>
      <c r="AT38">
        <f t="shared" si="40"/>
        <v>263.95902744946943</v>
      </c>
      <c r="AU38">
        <f t="shared" si="41"/>
        <v>-4.5501638762907151</v>
      </c>
      <c r="AV38">
        <f t="shared" si="42"/>
        <v>7.3651255396586519</v>
      </c>
      <c r="AW38">
        <f t="shared" si="43"/>
        <v>75.902025638677799</v>
      </c>
      <c r="AX38">
        <f t="shared" si="44"/>
        <v>50.246250568487369</v>
      </c>
      <c r="AY38">
        <f t="shared" si="45"/>
        <v>39.802600860595703</v>
      </c>
      <c r="AZ38">
        <f t="shared" si="46"/>
        <v>7.3358276325088889</v>
      </c>
      <c r="BA38">
        <f t="shared" si="47"/>
        <v>0.37925015247646959</v>
      </c>
      <c r="BB38">
        <f t="shared" si="48"/>
        <v>2.4894988324647418</v>
      </c>
      <c r="BC38">
        <f t="shared" si="49"/>
        <v>4.8463288000441471</v>
      </c>
      <c r="BD38">
        <f t="shared" si="50"/>
        <v>0.23974521645207844</v>
      </c>
      <c r="BE38">
        <f t="shared" si="51"/>
        <v>29.577067283538927</v>
      </c>
      <c r="BF38">
        <f t="shared" si="52"/>
        <v>0.77383476354575609</v>
      </c>
      <c r="BG38">
        <f t="shared" si="53"/>
        <v>35.751639874243168</v>
      </c>
      <c r="BH38">
        <f t="shared" si="54"/>
        <v>389.87376047984327</v>
      </c>
      <c r="BI38">
        <f t="shared" si="55"/>
        <v>1.3153915075540763E-2</v>
      </c>
    </row>
    <row r="39" spans="1:61">
      <c r="A39" s="1">
        <v>9</v>
      </c>
      <c r="B39" s="1" t="s">
        <v>111</v>
      </c>
      <c r="C39" s="1" t="s">
        <v>103</v>
      </c>
      <c r="D39" s="1">
        <v>27</v>
      </c>
      <c r="E39" s="1" t="s">
        <v>75</v>
      </c>
      <c r="F39" s="1" t="s">
        <v>76</v>
      </c>
      <c r="G39" s="1">
        <v>0</v>
      </c>
      <c r="H39" s="1">
        <v>792.5</v>
      </c>
      <c r="I39" s="1">
        <v>0</v>
      </c>
      <c r="J39">
        <f t="shared" si="28"/>
        <v>15.292701097159531</v>
      </c>
      <c r="K39">
        <f t="shared" si="29"/>
        <v>0.5004877253416754</v>
      </c>
      <c r="L39">
        <f t="shared" si="30"/>
        <v>306.65105461604065</v>
      </c>
      <c r="M39" s="3">
        <f t="shared" si="31"/>
        <v>20.666915388448562</v>
      </c>
      <c r="N39">
        <f t="shared" si="32"/>
        <v>4.2489417409152637</v>
      </c>
      <c r="O39">
        <f t="shared" si="33"/>
        <v>39.777275085449219</v>
      </c>
      <c r="P39" s="1">
        <v>3</v>
      </c>
      <c r="Q39">
        <f t="shared" si="34"/>
        <v>2.0786957442760468</v>
      </c>
      <c r="R39" s="1">
        <v>1</v>
      </c>
      <c r="S39">
        <f t="shared" si="35"/>
        <v>4.1573914885520935</v>
      </c>
      <c r="T39" s="1">
        <v>39.816074371337891</v>
      </c>
      <c r="U39" s="1">
        <v>39.777275085449219</v>
      </c>
      <c r="V39" s="1">
        <v>39.727783203125</v>
      </c>
      <c r="W39" s="1">
        <v>399.7684326171875</v>
      </c>
      <c r="X39" s="1">
        <v>385.81289672851562</v>
      </c>
      <c r="Y39" s="1">
        <v>19.704324722290039</v>
      </c>
      <c r="Z39" s="1">
        <v>31.707662582397461</v>
      </c>
      <c r="AA39" s="1">
        <v>26.046897888183594</v>
      </c>
      <c r="AB39" s="1">
        <v>41.913959503173828</v>
      </c>
      <c r="AC39" s="1">
        <v>500.15127563476562</v>
      </c>
      <c r="AD39" s="1">
        <v>1864.1190185546875</v>
      </c>
      <c r="AE39" s="1">
        <v>1972.048095703125</v>
      </c>
      <c r="AF39" s="1">
        <v>97.041290283203125</v>
      </c>
      <c r="AG39" s="1">
        <v>7.7287330627441406</v>
      </c>
      <c r="AH39" s="1">
        <v>-0.45777899026870728</v>
      </c>
      <c r="AI39" s="1">
        <v>0.66666668653488159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36"/>
        <v>1.6671709187825516</v>
      </c>
      <c r="AQ39">
        <f t="shared" si="37"/>
        <v>2.0666915388448562E-2</v>
      </c>
      <c r="AR39">
        <f t="shared" si="38"/>
        <v>312.9272750854492</v>
      </c>
      <c r="AS39">
        <f t="shared" si="39"/>
        <v>312.96607437133787</v>
      </c>
      <c r="AT39">
        <f t="shared" si="40"/>
        <v>354.18260908098455</v>
      </c>
      <c r="AU39">
        <f t="shared" si="41"/>
        <v>-4.6373822101076323</v>
      </c>
      <c r="AV39">
        <f t="shared" si="42"/>
        <v>7.325894229775554</v>
      </c>
      <c r="AW39">
        <f t="shared" si="43"/>
        <v>75.492547640244979</v>
      </c>
      <c r="AX39">
        <f t="shared" si="44"/>
        <v>43.784885057847518</v>
      </c>
      <c r="AY39">
        <f t="shared" si="45"/>
        <v>39.796674728393555</v>
      </c>
      <c r="AZ39">
        <f t="shared" si="46"/>
        <v>7.3335022094001179</v>
      </c>
      <c r="BA39">
        <f t="shared" si="47"/>
        <v>0.44671046927403935</v>
      </c>
      <c r="BB39">
        <f t="shared" si="48"/>
        <v>3.0769524888602899</v>
      </c>
      <c r="BC39">
        <f t="shared" si="49"/>
        <v>4.2565497205398284</v>
      </c>
      <c r="BD39">
        <f t="shared" si="50"/>
        <v>0.28357409888540608</v>
      </c>
      <c r="BE39">
        <f t="shared" si="51"/>
        <v>29.757814006645578</v>
      </c>
      <c r="BF39">
        <f t="shared" si="52"/>
        <v>0.7948180509679057</v>
      </c>
      <c r="BG39">
        <f t="shared" si="53"/>
        <v>45.301155882058033</v>
      </c>
      <c r="BH39">
        <f t="shared" si="54"/>
        <v>380.84700729086836</v>
      </c>
      <c r="BI39">
        <f t="shared" si="55"/>
        <v>1.8190428781052276E-2</v>
      </c>
    </row>
    <row r="40" spans="1:61">
      <c r="A40" s="1">
        <v>10</v>
      </c>
      <c r="B40" s="1" t="s">
        <v>112</v>
      </c>
      <c r="C40" s="1" t="s">
        <v>103</v>
      </c>
      <c r="D40" s="1">
        <v>27</v>
      </c>
      <c r="E40" s="1" t="s">
        <v>80</v>
      </c>
      <c r="F40" s="1" t="s">
        <v>76</v>
      </c>
      <c r="G40" s="1">
        <v>0</v>
      </c>
      <c r="H40" s="1">
        <v>860.5</v>
      </c>
      <c r="I40" s="1">
        <v>0</v>
      </c>
      <c r="J40">
        <f t="shared" si="28"/>
        <v>1.0301153441915423</v>
      </c>
      <c r="K40">
        <f t="shared" si="29"/>
        <v>6.6356788606912076E-2</v>
      </c>
      <c r="L40">
        <f t="shared" si="30"/>
        <v>340.168886665267</v>
      </c>
      <c r="M40" s="3">
        <f t="shared" si="31"/>
        <v>3.6222636005618143</v>
      </c>
      <c r="N40">
        <f t="shared" si="32"/>
        <v>5.1224006695559963</v>
      </c>
      <c r="O40">
        <f t="shared" si="33"/>
        <v>39.539989471435547</v>
      </c>
      <c r="P40" s="1">
        <v>3</v>
      </c>
      <c r="Q40">
        <f t="shared" si="34"/>
        <v>2.0786957442760468</v>
      </c>
      <c r="R40" s="1">
        <v>1</v>
      </c>
      <c r="S40">
        <f t="shared" si="35"/>
        <v>4.1573914885520935</v>
      </c>
      <c r="T40" s="1">
        <v>39.765155792236328</v>
      </c>
      <c r="U40" s="1">
        <v>39.539989471435547</v>
      </c>
      <c r="V40" s="1">
        <v>39.687259674072266</v>
      </c>
      <c r="W40" s="1">
        <v>399.50680541992188</v>
      </c>
      <c r="X40" s="1">
        <v>398.02413940429688</v>
      </c>
      <c r="Y40" s="1">
        <v>19.629276275634766</v>
      </c>
      <c r="Z40" s="1">
        <v>21.754705429077148</v>
      </c>
      <c r="AA40" s="1">
        <v>26.017051696777344</v>
      </c>
      <c r="AB40" s="1">
        <v>28.834138870239258</v>
      </c>
      <c r="AC40" s="1">
        <v>500.15249633789062</v>
      </c>
      <c r="AD40" s="1">
        <v>150.87962341308594</v>
      </c>
      <c r="AE40" s="1">
        <v>483.86199951171875</v>
      </c>
      <c r="AF40" s="1">
        <v>97.035980224609375</v>
      </c>
      <c r="AG40" s="1">
        <v>7.7287330627441406</v>
      </c>
      <c r="AH40" s="1">
        <v>-0.45777899026870728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36"/>
        <v>1.6671749877929685</v>
      </c>
      <c r="AQ40">
        <f t="shared" si="37"/>
        <v>3.6222636005618144E-3</v>
      </c>
      <c r="AR40">
        <f t="shared" si="38"/>
        <v>312.68998947143552</v>
      </c>
      <c r="AS40">
        <f t="shared" si="39"/>
        <v>312.91515579223631</v>
      </c>
      <c r="AT40">
        <f t="shared" si="40"/>
        <v>28.667128088761274</v>
      </c>
      <c r="AU40">
        <f t="shared" si="41"/>
        <v>-1.0673674226968439</v>
      </c>
      <c r="AV40">
        <f t="shared" si="42"/>
        <v>7.2333898353641288</v>
      </c>
      <c r="AW40">
        <f t="shared" si="43"/>
        <v>74.543378843816356</v>
      </c>
      <c r="AX40">
        <f t="shared" si="44"/>
        <v>52.788673414739208</v>
      </c>
      <c r="AY40">
        <f t="shared" si="45"/>
        <v>39.652572631835938</v>
      </c>
      <c r="AZ40">
        <f t="shared" si="46"/>
        <v>7.2771526752589386</v>
      </c>
      <c r="BA40">
        <f t="shared" si="47"/>
        <v>6.5314296700366883E-2</v>
      </c>
      <c r="BB40">
        <f t="shared" si="48"/>
        <v>2.1109891658081326</v>
      </c>
      <c r="BC40">
        <f t="shared" si="49"/>
        <v>5.166163509450806</v>
      </c>
      <c r="BD40">
        <f t="shared" si="50"/>
        <v>4.0913834032132043E-2</v>
      </c>
      <c r="BE40">
        <f t="shared" si="51"/>
        <v>33.008621359478241</v>
      </c>
      <c r="BF40">
        <f t="shared" si="52"/>
        <v>0.85464385947641519</v>
      </c>
      <c r="BG40">
        <f t="shared" si="53"/>
        <v>26.770576069038366</v>
      </c>
      <c r="BH40">
        <f t="shared" si="54"/>
        <v>397.68963741705608</v>
      </c>
      <c r="BI40">
        <f t="shared" si="55"/>
        <v>6.9342468565867176E-4</v>
      </c>
    </row>
    <row r="41" spans="1:61">
      <c r="A41" s="1">
        <v>11</v>
      </c>
      <c r="B41" s="1" t="s">
        <v>113</v>
      </c>
      <c r="C41" s="1" t="s">
        <v>103</v>
      </c>
      <c r="D41" s="1">
        <v>27</v>
      </c>
      <c r="E41" s="1" t="s">
        <v>75</v>
      </c>
      <c r="F41" s="1" t="s">
        <v>87</v>
      </c>
      <c r="G41" s="1">
        <v>0</v>
      </c>
      <c r="H41" s="1">
        <v>912.5</v>
      </c>
      <c r="I41" s="1">
        <v>0</v>
      </c>
      <c r="J41">
        <f t="shared" si="28"/>
        <v>18.253739333688429</v>
      </c>
      <c r="K41">
        <f t="shared" si="29"/>
        <v>0.47939381092239941</v>
      </c>
      <c r="L41">
        <f t="shared" si="30"/>
        <v>297.77546371726197</v>
      </c>
      <c r="M41" s="3">
        <f t="shared" si="31"/>
        <v>24.381547367247357</v>
      </c>
      <c r="N41">
        <f t="shared" si="32"/>
        <v>5.1305695066221944</v>
      </c>
      <c r="O41">
        <f t="shared" si="33"/>
        <v>40.192882537841797</v>
      </c>
      <c r="P41" s="1">
        <v>1</v>
      </c>
      <c r="Q41">
        <f t="shared" si="34"/>
        <v>2.5178262293338776</v>
      </c>
      <c r="R41" s="1">
        <v>1</v>
      </c>
      <c r="S41">
        <f t="shared" si="35"/>
        <v>5.0356524586677551</v>
      </c>
      <c r="T41" s="1">
        <v>39.786148071289062</v>
      </c>
      <c r="U41" s="1">
        <v>40.192882537841797</v>
      </c>
      <c r="V41" s="1">
        <v>39.687618255615234</v>
      </c>
      <c r="W41" s="1">
        <v>399.68093872070312</v>
      </c>
      <c r="X41" s="1">
        <v>394.1099853515625</v>
      </c>
      <c r="Y41" s="1">
        <v>19.563060760498047</v>
      </c>
      <c r="Z41" s="1">
        <v>24.319417953491211</v>
      </c>
      <c r="AA41" s="1">
        <v>25.899751663208008</v>
      </c>
      <c r="AB41" s="1">
        <v>32.196743011474609</v>
      </c>
      <c r="AC41" s="1">
        <v>500.143310546875</v>
      </c>
      <c r="AD41" s="1">
        <v>989.98028564453125</v>
      </c>
      <c r="AE41" s="1">
        <v>870.10662841796875</v>
      </c>
      <c r="AF41" s="1">
        <v>97.034370422363281</v>
      </c>
      <c r="AG41" s="1">
        <v>7.7287330627441406</v>
      </c>
      <c r="AH41" s="1">
        <v>-0.45777899026870728</v>
      </c>
      <c r="AI41" s="1">
        <v>0.3333333432674408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36"/>
        <v>5.0014331054687498</v>
      </c>
      <c r="AQ41">
        <f t="shared" si="37"/>
        <v>2.4381547367247357E-2</v>
      </c>
      <c r="AR41">
        <f t="shared" si="38"/>
        <v>313.34288253784177</v>
      </c>
      <c r="AS41">
        <f t="shared" si="39"/>
        <v>312.93614807128904</v>
      </c>
      <c r="AT41">
        <f t="shared" si="40"/>
        <v>188.09625191216401</v>
      </c>
      <c r="AU41">
        <f t="shared" si="41"/>
        <v>-6.2556191602583322</v>
      </c>
      <c r="AV41">
        <f t="shared" si="42"/>
        <v>7.4903889167775324</v>
      </c>
      <c r="AW41">
        <f t="shared" si="43"/>
        <v>77.193152118924246</v>
      </c>
      <c r="AX41">
        <f t="shared" si="44"/>
        <v>52.873734165433035</v>
      </c>
      <c r="AY41">
        <f t="shared" si="45"/>
        <v>39.98951530456543</v>
      </c>
      <c r="AZ41">
        <f t="shared" si="46"/>
        <v>7.4095019165035927</v>
      </c>
      <c r="BA41">
        <f t="shared" si="47"/>
        <v>0.43772264177592912</v>
      </c>
      <c r="BB41">
        <f t="shared" si="48"/>
        <v>2.359819410155338</v>
      </c>
      <c r="BC41">
        <f t="shared" si="49"/>
        <v>5.0496825063482547</v>
      </c>
      <c r="BD41">
        <f t="shared" si="50"/>
        <v>0.27703836387532599</v>
      </c>
      <c r="BE41">
        <f t="shared" si="51"/>
        <v>28.894454649031797</v>
      </c>
      <c r="BF41">
        <f t="shared" si="52"/>
        <v>0.75556437234553664</v>
      </c>
      <c r="BG41">
        <f t="shared" si="53"/>
        <v>34.114466600475112</v>
      </c>
      <c r="BH41">
        <f t="shared" si="54"/>
        <v>389.21636961800198</v>
      </c>
      <c r="BI41">
        <f t="shared" si="55"/>
        <v>1.5999239226347561E-2</v>
      </c>
    </row>
    <row r="42" spans="1:61">
      <c r="A42" s="1">
        <v>12</v>
      </c>
      <c r="B42" s="1" t="s">
        <v>114</v>
      </c>
      <c r="C42" s="1" t="s">
        <v>103</v>
      </c>
      <c r="D42" s="1">
        <v>27</v>
      </c>
      <c r="E42" s="1" t="s">
        <v>80</v>
      </c>
      <c r="F42" s="1" t="s">
        <v>87</v>
      </c>
      <c r="G42" s="1">
        <v>0</v>
      </c>
      <c r="H42" s="1">
        <v>960.5</v>
      </c>
      <c r="I42" s="1">
        <v>0</v>
      </c>
      <c r="J42">
        <f t="shared" si="28"/>
        <v>6.4893927472841311</v>
      </c>
      <c r="K42">
        <f t="shared" si="29"/>
        <v>0.12880654654619822</v>
      </c>
      <c r="L42">
        <f t="shared" si="30"/>
        <v>283.63568015651981</v>
      </c>
      <c r="M42" s="3">
        <f t="shared" si="31"/>
        <v>7.3202658869912174</v>
      </c>
      <c r="N42">
        <f t="shared" si="32"/>
        <v>5.3804013271140256</v>
      </c>
      <c r="O42">
        <f t="shared" si="33"/>
        <v>39.997028350830078</v>
      </c>
      <c r="P42" s="1">
        <v>1</v>
      </c>
      <c r="Q42">
        <f t="shared" si="34"/>
        <v>2.5178262293338776</v>
      </c>
      <c r="R42" s="1">
        <v>1</v>
      </c>
      <c r="S42">
        <f t="shared" si="35"/>
        <v>5.0356524586677551</v>
      </c>
      <c r="T42" s="1">
        <v>39.703311920166016</v>
      </c>
      <c r="U42" s="1">
        <v>39.997028350830078</v>
      </c>
      <c r="V42" s="1">
        <v>39.633956909179688</v>
      </c>
      <c r="W42" s="1">
        <v>399.5438232421875</v>
      </c>
      <c r="X42" s="1">
        <v>397.66452026367188</v>
      </c>
      <c r="Y42" s="1">
        <v>19.509098052978516</v>
      </c>
      <c r="Z42" s="1">
        <v>20.941898345947266</v>
      </c>
      <c r="AA42" s="1">
        <v>25.942958831787109</v>
      </c>
      <c r="AB42" s="1">
        <v>27.848278045654297</v>
      </c>
      <c r="AC42" s="1">
        <v>500.20687866210938</v>
      </c>
      <c r="AD42" s="1">
        <v>665.1966552734375</v>
      </c>
      <c r="AE42" s="1">
        <v>751.66278076171875</v>
      </c>
      <c r="AF42" s="1">
        <v>97.033958435058594</v>
      </c>
      <c r="AG42" s="1">
        <v>7.7287330627441406</v>
      </c>
      <c r="AH42" s="1">
        <v>-0.45777899026870728</v>
      </c>
      <c r="AI42" s="1">
        <v>0.66666668653488159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36"/>
        <v>5.0020687866210931</v>
      </c>
      <c r="AQ42">
        <f t="shared" si="37"/>
        <v>7.3202658869912177E-3</v>
      </c>
      <c r="AR42">
        <f t="shared" si="38"/>
        <v>313.14702835083006</v>
      </c>
      <c r="AS42">
        <f t="shared" si="39"/>
        <v>312.85331192016599</v>
      </c>
      <c r="AT42">
        <f t="shared" si="40"/>
        <v>126.38736291600071</v>
      </c>
      <c r="AU42">
        <f t="shared" si="41"/>
        <v>-1.4042708927695342</v>
      </c>
      <c r="AV42">
        <f t="shared" si="42"/>
        <v>7.4124766207658945</v>
      </c>
      <c r="AW42">
        <f t="shared" si="43"/>
        <v>76.390541417794509</v>
      </c>
      <c r="AX42">
        <f t="shared" si="44"/>
        <v>55.448643071847243</v>
      </c>
      <c r="AY42">
        <f t="shared" si="45"/>
        <v>39.850170135498047</v>
      </c>
      <c r="AZ42">
        <f t="shared" si="46"/>
        <v>7.3545170567168148</v>
      </c>
      <c r="BA42">
        <f t="shared" si="47"/>
        <v>0.12559398809304606</v>
      </c>
      <c r="BB42">
        <f t="shared" si="48"/>
        <v>2.0320752936518693</v>
      </c>
      <c r="BC42">
        <f t="shared" si="49"/>
        <v>5.3224417630649459</v>
      </c>
      <c r="BD42">
        <f t="shared" si="50"/>
        <v>7.8778684820532588E-2</v>
      </c>
      <c r="BE42">
        <f t="shared" si="51"/>
        <v>27.522292799007317</v>
      </c>
      <c r="BF42">
        <f t="shared" si="52"/>
        <v>0.71325367414838736</v>
      </c>
      <c r="BG42">
        <f t="shared" si="53"/>
        <v>25.604043595036718</v>
      </c>
      <c r="BH42">
        <f t="shared" si="54"/>
        <v>395.92478935874135</v>
      </c>
      <c r="BI42">
        <f t="shared" si="55"/>
        <v>4.1966226736115733E-3</v>
      </c>
    </row>
    <row r="43" spans="1:61">
      <c r="A43" s="1">
        <v>13</v>
      </c>
      <c r="B43" s="1" t="s">
        <v>115</v>
      </c>
      <c r="C43" s="1" t="s">
        <v>103</v>
      </c>
      <c r="D43" s="1">
        <v>17</v>
      </c>
      <c r="E43" s="1" t="s">
        <v>75</v>
      </c>
      <c r="F43" s="1" t="s">
        <v>76</v>
      </c>
      <c r="G43" s="1">
        <v>0</v>
      </c>
      <c r="H43" s="1">
        <v>1218.5</v>
      </c>
      <c r="I43" s="1">
        <v>0</v>
      </c>
      <c r="J43">
        <f t="shared" si="28"/>
        <v>8.9978714583465518</v>
      </c>
      <c r="K43">
        <f t="shared" si="29"/>
        <v>0.38301363412545303</v>
      </c>
      <c r="L43">
        <f t="shared" si="30"/>
        <v>321.7483834016204</v>
      </c>
      <c r="M43" s="3">
        <f t="shared" si="31"/>
        <v>15.653462557064746</v>
      </c>
      <c r="N43">
        <f t="shared" si="32"/>
        <v>4.1430381998365124</v>
      </c>
      <c r="O43">
        <f t="shared" si="33"/>
        <v>39.445415496826172</v>
      </c>
      <c r="P43" s="1">
        <v>4</v>
      </c>
      <c r="Q43">
        <f t="shared" si="34"/>
        <v>1.8591305017471313</v>
      </c>
      <c r="R43" s="1">
        <v>1</v>
      </c>
      <c r="S43">
        <f t="shared" si="35"/>
        <v>3.7182610034942627</v>
      </c>
      <c r="T43" s="1">
        <v>39.616641998291016</v>
      </c>
      <c r="U43" s="1">
        <v>39.445415496826172</v>
      </c>
      <c r="V43" s="1">
        <v>39.564292907714844</v>
      </c>
      <c r="W43" s="1">
        <v>399.95135498046875</v>
      </c>
      <c r="X43" s="1">
        <v>387.9000244140625</v>
      </c>
      <c r="Y43" s="1">
        <v>19.347900390625</v>
      </c>
      <c r="Z43" s="1">
        <v>31.471977233886719</v>
      </c>
      <c r="AA43" s="1">
        <v>25.847578048706055</v>
      </c>
      <c r="AB43" s="1">
        <v>42.044582366943359</v>
      </c>
      <c r="AC43" s="1">
        <v>500.18875122070312</v>
      </c>
      <c r="AD43" s="1">
        <v>1642.816162109375</v>
      </c>
      <c r="AE43" s="1">
        <v>1734.3238525390625</v>
      </c>
      <c r="AF43" s="1">
        <v>97.031265258789062</v>
      </c>
      <c r="AG43" s="1">
        <v>7.7287330627441406</v>
      </c>
      <c r="AH43" s="1">
        <v>-0.45777899026870728</v>
      </c>
      <c r="AI43" s="1">
        <v>0.66666668653488159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36"/>
        <v>1.2504718780517576</v>
      </c>
      <c r="AQ43">
        <f t="shared" si="37"/>
        <v>1.5653462557064745E-2</v>
      </c>
      <c r="AR43">
        <f t="shared" si="38"/>
        <v>312.59541549682615</v>
      </c>
      <c r="AS43">
        <f t="shared" si="39"/>
        <v>312.76664199829099</v>
      </c>
      <c r="AT43">
        <f t="shared" si="40"/>
        <v>312.1350668840023</v>
      </c>
      <c r="AU43">
        <f t="shared" si="41"/>
        <v>-3.4576903152194203</v>
      </c>
      <c r="AV43">
        <f t="shared" si="42"/>
        <v>7.1968039710363447</v>
      </c>
      <c r="AW43">
        <f t="shared" si="43"/>
        <v>74.169948746334214</v>
      </c>
      <c r="AX43">
        <f t="shared" si="44"/>
        <v>42.697971512447495</v>
      </c>
      <c r="AY43">
        <f t="shared" si="45"/>
        <v>39.531028747558594</v>
      </c>
      <c r="AZ43">
        <f t="shared" si="46"/>
        <v>7.2299164854136055</v>
      </c>
      <c r="BA43">
        <f t="shared" si="47"/>
        <v>0.34724440214562946</v>
      </c>
      <c r="BB43">
        <f t="shared" si="48"/>
        <v>3.0537657711998327</v>
      </c>
      <c r="BC43">
        <f t="shared" si="49"/>
        <v>4.1761507142137724</v>
      </c>
      <c r="BD43">
        <f t="shared" si="50"/>
        <v>0.21998091998687117</v>
      </c>
      <c r="BE43">
        <f t="shared" si="51"/>
        <v>31.219652736429193</v>
      </c>
      <c r="BF43">
        <f t="shared" si="52"/>
        <v>0.82946213753823128</v>
      </c>
      <c r="BG43">
        <f t="shared" si="53"/>
        <v>44.8978929647146</v>
      </c>
      <c r="BH43">
        <f t="shared" si="54"/>
        <v>384.63314065916944</v>
      </c>
      <c r="BI43">
        <f t="shared" si="55"/>
        <v>1.0503137325992484E-2</v>
      </c>
    </row>
    <row r="44" spans="1:61">
      <c r="A44" s="1">
        <v>14</v>
      </c>
      <c r="B44" s="1" t="s">
        <v>116</v>
      </c>
      <c r="C44" s="1" t="s">
        <v>103</v>
      </c>
      <c r="D44" s="1">
        <v>14</v>
      </c>
      <c r="E44" s="1" t="s">
        <v>80</v>
      </c>
      <c r="F44" s="1" t="s">
        <v>76</v>
      </c>
      <c r="G44" s="1">
        <v>0</v>
      </c>
      <c r="H44" s="1">
        <v>1306</v>
      </c>
      <c r="I44" s="1">
        <v>0</v>
      </c>
      <c r="J44">
        <f>(W44-X44*(1000-Y44)/(1000-Z44))*AP44</f>
        <v>-9.7879880517447901</v>
      </c>
      <c r="K44">
        <f>IF(BA44&lt;&gt;0,1/(1/BA44-1/S44),0)</f>
        <v>5.1363512735222369E-2</v>
      </c>
      <c r="L44">
        <f>((BD44-AQ44/2)*X44-J44)/(BD44+AQ44/2)</f>
        <v>670.5659238152839</v>
      </c>
      <c r="M44" s="3">
        <f>AQ44*1000</f>
        <v>2.744686691870672</v>
      </c>
      <c r="N44">
        <f>(AV44-BB44)</f>
        <v>5.0139779009312466</v>
      </c>
      <c r="O44">
        <f>(U44+AU44*I44)</f>
        <v>39.310207366943359</v>
      </c>
      <c r="P44" s="1">
        <v>5</v>
      </c>
      <c r="Q44">
        <f>(P44*AJ44+AK44)</f>
        <v>1.6395652592182159</v>
      </c>
      <c r="R44" s="1">
        <v>1</v>
      </c>
      <c r="S44">
        <f>Q44*(R44+1)*(R44+1)/(R44*R44+1)</f>
        <v>3.2791305184364319</v>
      </c>
      <c r="T44" s="1">
        <v>39.572635650634766</v>
      </c>
      <c r="U44" s="1">
        <v>39.310207366943359</v>
      </c>
      <c r="V44" s="1">
        <v>39.542125701904297</v>
      </c>
      <c r="W44" s="1">
        <v>399.65115356445312</v>
      </c>
      <c r="X44" s="1">
        <v>408.31558227539062</v>
      </c>
      <c r="Y44" s="1">
        <v>19.278665542602539</v>
      </c>
      <c r="Z44" s="1">
        <v>21.962186813354492</v>
      </c>
      <c r="AA44" s="1">
        <v>25.813226699829102</v>
      </c>
      <c r="AB44" s="1">
        <v>29.406335830688477</v>
      </c>
      <c r="AC44" s="1">
        <v>500.16510009765625</v>
      </c>
      <c r="AD44" s="1">
        <v>1466.152587890625</v>
      </c>
      <c r="AE44" s="1">
        <v>270.29248046875</v>
      </c>
      <c r="AF44" s="1">
        <v>97.021286010742188</v>
      </c>
      <c r="AG44" s="1">
        <v>7.7287330627441406</v>
      </c>
      <c r="AH44" s="1">
        <v>-0.45777899026870728</v>
      </c>
      <c r="AI44" s="1">
        <v>0.66666668653488159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>AC44*0.000001/(P44*0.0001)</f>
        <v>1.0003302001953123</v>
      </c>
      <c r="AQ44">
        <f>(Z44-Y44)/(1000-Z44)*AP44</f>
        <v>2.744686691870672E-3</v>
      </c>
      <c r="AR44">
        <f>(U44+273.15)</f>
        <v>312.46020736694334</v>
      </c>
      <c r="AS44">
        <f>(T44+273.15)</f>
        <v>312.72263565063474</v>
      </c>
      <c r="AT44">
        <f>(AD44*AL44+AE44*AM44)*AN44</f>
        <v>278.56898820363858</v>
      </c>
      <c r="AU44">
        <f>((AT44+0.00000010773*(AS44^4-AR44^4))-AQ44*44100)/(Q44*51.4+0.00000043092*AR44^3)</f>
        <v>1.6524701986115402</v>
      </c>
      <c r="AV44">
        <f>0.61365*EXP(17.502*O44/(240.97+O44))</f>
        <v>7.1447775091710639</v>
      </c>
      <c r="AW44">
        <f>AV44*1000/AF44</f>
        <v>73.641339987804272</v>
      </c>
      <c r="AX44">
        <f>(AW44-Z44)</f>
        <v>51.67915317444978</v>
      </c>
      <c r="AY44">
        <f>IF(I44,U44,(T44+U44)/2)</f>
        <v>39.441421508789062</v>
      </c>
      <c r="AZ44">
        <f>0.61365*EXP(17.502*AY44/(240.97+AY44))</f>
        <v>7.1952624374547485</v>
      </c>
      <c r="BA44">
        <f>IF(AX44&lt;&gt;0,(1000-(AW44+Z44)/2)/AX44*AQ44,0)</f>
        <v>5.0571374867443862E-2</v>
      </c>
      <c r="BB44">
        <f>Z44*AF44/1000</f>
        <v>2.1307996082398168</v>
      </c>
      <c r="BC44">
        <f>(AZ44-BB44)</f>
        <v>5.0644628292149321</v>
      </c>
      <c r="BD44">
        <f>1/(1.6/K44+1.37/S44)</f>
        <v>3.1677336040932667E-2</v>
      </c>
      <c r="BE44">
        <f>L44*AF44*0.001</f>
        <v>65.059168283540217</v>
      </c>
      <c r="BF44">
        <f>L44/X44</f>
        <v>1.6422736552900328</v>
      </c>
      <c r="BG44">
        <f>(1-AQ44*AF44/AV44/K44)*100</f>
        <v>27.436808322166407</v>
      </c>
      <c r="BH44">
        <f>(X44-J44/(S44/1.35))</f>
        <v>412.34524312468068</v>
      </c>
      <c r="BI44">
        <f>J44*BG44/100/BH44</f>
        <v>-6.5127743441477049E-3</v>
      </c>
    </row>
    <row r="45" spans="1:61">
      <c r="A45" s="1">
        <v>15</v>
      </c>
      <c r="B45" s="1" t="s">
        <v>117</v>
      </c>
      <c r="C45" s="1" t="s">
        <v>103</v>
      </c>
      <c r="D45" s="1">
        <v>14</v>
      </c>
      <c r="E45" s="1" t="s">
        <v>75</v>
      </c>
      <c r="F45" s="1" t="s">
        <v>118</v>
      </c>
      <c r="G45" s="1">
        <v>0</v>
      </c>
      <c r="H45" s="1">
        <v>1489.5</v>
      </c>
      <c r="I45" s="1">
        <v>0</v>
      </c>
      <c r="J45">
        <f>(W45-X45*(1000-Y45)/(1000-Z45))*AP45</f>
        <v>16.006552847309358</v>
      </c>
      <c r="K45">
        <f>IF(BA45&lt;&gt;0,1/(1/BA45-1/S45),0)</f>
        <v>0.43264856009742453</v>
      </c>
      <c r="L45">
        <f>((BD45-AQ45/2)*X45-J45)/(BD45+AQ45/2)</f>
        <v>299.60902112245248</v>
      </c>
      <c r="M45" s="3">
        <f>AQ45*1000</f>
        <v>21.096485210673219</v>
      </c>
      <c r="N45">
        <f>(AV45-BB45)</f>
        <v>4.8954239366769183</v>
      </c>
      <c r="O45">
        <f>(U45+AU45*I45)</f>
        <v>39.842761993408203</v>
      </c>
      <c r="P45" s="1">
        <v>1.5</v>
      </c>
      <c r="Q45">
        <f>(P45*AJ45+AK45)</f>
        <v>2.4080436080694199</v>
      </c>
      <c r="R45" s="1">
        <v>1</v>
      </c>
      <c r="S45">
        <f>Q45*(R45+1)*(R45+1)/(R45*R45+1)</f>
        <v>4.8160872161388397</v>
      </c>
      <c r="T45" s="1">
        <v>39.740623474121094</v>
      </c>
      <c r="U45" s="1">
        <v>39.842761993408203</v>
      </c>
      <c r="V45" s="1">
        <v>39.638137817382812</v>
      </c>
      <c r="W45" s="1">
        <v>399.71212768554688</v>
      </c>
      <c r="X45" s="1">
        <v>392.42919921875</v>
      </c>
      <c r="Y45" s="1">
        <v>19.148700714111328</v>
      </c>
      <c r="Z45" s="1">
        <v>25.315141677856445</v>
      </c>
      <c r="AA45" s="1">
        <v>25.410331726074219</v>
      </c>
      <c r="AB45" s="1">
        <v>33.593196868896484</v>
      </c>
      <c r="AC45" s="1">
        <v>500.18539428710938</v>
      </c>
      <c r="AD45" s="1">
        <v>115.39924621582031</v>
      </c>
      <c r="AE45" s="1">
        <v>124.38726806640625</v>
      </c>
      <c r="AF45" s="1">
        <v>97.024139404296875</v>
      </c>
      <c r="AG45" s="1">
        <v>7.7287330627441406</v>
      </c>
      <c r="AH45" s="1">
        <v>-0.45777899026870728</v>
      </c>
      <c r="AI45" s="1">
        <v>0.66666668653488159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>AC45*0.000001/(P45*0.0001)</f>
        <v>3.3345692952473955</v>
      </c>
      <c r="AQ45">
        <f>(Z45-Y45)/(1000-Z45)*AP45</f>
        <v>2.109648521067322E-2</v>
      </c>
      <c r="AR45">
        <f>(U45+273.15)</f>
        <v>312.99276199340818</v>
      </c>
      <c r="AS45">
        <f>(T45+273.15)</f>
        <v>312.89062347412107</v>
      </c>
      <c r="AT45">
        <f>(AD45*AL45+AE45*AM45)*AN45</f>
        <v>21.925856505872616</v>
      </c>
      <c r="AU45">
        <f>((AT45+0.00000010773*(AS45^4-AR45^4))-AQ45*44100)/(Q45*51.4+0.00000043092*AR45^3)</f>
        <v>-6.6413756388824048</v>
      </c>
      <c r="AV45">
        <f>0.61365*EXP(17.502*O45/(240.97+O45))</f>
        <v>7.3516037718687874</v>
      </c>
      <c r="AW45">
        <f>AV45*1000/AF45</f>
        <v>75.770873279636731</v>
      </c>
      <c r="AX45">
        <f>(AW45-Z45)</f>
        <v>50.455731601780286</v>
      </c>
      <c r="AY45">
        <f>IF(I45,U45,(T45+U45)/2)</f>
        <v>39.791692733764648</v>
      </c>
      <c r="AZ45">
        <f>0.61365*EXP(17.502*AY45/(240.97+AY45))</f>
        <v>7.3315477617132796</v>
      </c>
      <c r="BA45">
        <f>IF(AX45&lt;&gt;0,(1000-(AW45+Z45)/2)/AX45*AQ45,0)</f>
        <v>0.39698572917309854</v>
      </c>
      <c r="BB45">
        <f>Z45*AF45/1000</f>
        <v>2.4561798351918696</v>
      </c>
      <c r="BC45">
        <f>(AZ45-BB45)</f>
        <v>4.8753679265214096</v>
      </c>
      <c r="BD45">
        <f>1/(1.6/K45+1.37/S45)</f>
        <v>0.25109130757596987</v>
      </c>
      <c r="BE45">
        <f>L45*AF45*0.001</f>
        <v>29.069307432169758</v>
      </c>
      <c r="BF45">
        <f>L45/X45</f>
        <v>0.76347280405972751</v>
      </c>
      <c r="BG45">
        <f>(1-AQ45*AF45/AV45/K45)*100</f>
        <v>35.646443945430029</v>
      </c>
      <c r="BH45">
        <f>(X45-J45/(S45/1.35))</f>
        <v>387.94239377397821</v>
      </c>
      <c r="BI45">
        <f>J45*BG45/100/BH45</f>
        <v>1.4707768420988917E-2</v>
      </c>
    </row>
    <row r="46" spans="1:61">
      <c r="A46" s="1">
        <v>16</v>
      </c>
      <c r="B46" s="1" t="s">
        <v>119</v>
      </c>
      <c r="C46" s="1" t="s">
        <v>103</v>
      </c>
      <c r="D46" s="1">
        <v>14</v>
      </c>
      <c r="E46" s="1" t="s">
        <v>80</v>
      </c>
      <c r="F46" s="1" t="s">
        <v>118</v>
      </c>
      <c r="G46" s="1">
        <v>0</v>
      </c>
      <c r="H46" s="1">
        <v>1574</v>
      </c>
      <c r="I46" s="1">
        <v>0</v>
      </c>
      <c r="J46">
        <f>(W46-X46*(1000-Y46)/(1000-Z46))*AP46</f>
        <v>10.126901530248766</v>
      </c>
      <c r="K46">
        <f>IF(BA46&lt;&gt;0,1/(1/BA46-1/S46),0)</f>
        <v>0.19522122256114971</v>
      </c>
      <c r="L46">
        <f>((BD46-AQ46/2)*X46-J46)/(BD46+AQ46/2)</f>
        <v>277.28323683880046</v>
      </c>
      <c r="M46" s="3">
        <f>AQ46*1000</f>
        <v>9.8169549945091124</v>
      </c>
      <c r="N46">
        <f>(AV46-BB46)</f>
        <v>4.8533697799660329</v>
      </c>
      <c r="O46">
        <f>(U46+AU46*I46)</f>
        <v>39.636436462402344</v>
      </c>
      <c r="P46" s="1">
        <v>3</v>
      </c>
      <c r="Q46">
        <f>(P46*AJ46+AK46)</f>
        <v>2.0786957442760468</v>
      </c>
      <c r="R46" s="1">
        <v>1</v>
      </c>
      <c r="S46">
        <f>Q46*(R46+1)*(R46+1)/(R46*R46+1)</f>
        <v>4.1573914885520935</v>
      </c>
      <c r="T46" s="1">
        <v>39.660854339599609</v>
      </c>
      <c r="U46" s="1">
        <v>39.636436462402344</v>
      </c>
      <c r="V46" s="1">
        <v>39.588695526123047</v>
      </c>
      <c r="W46" s="1">
        <v>399.98953247070312</v>
      </c>
      <c r="X46" s="1">
        <v>391.609619140625</v>
      </c>
      <c r="Y46" s="1">
        <v>19.173467636108398</v>
      </c>
      <c r="Z46" s="1">
        <v>24.9149169921875</v>
      </c>
      <c r="AA46" s="1">
        <v>25.55364990234375</v>
      </c>
      <c r="AB46" s="1">
        <v>33.205631256103516</v>
      </c>
      <c r="AC46" s="1">
        <v>500.17160034179688</v>
      </c>
      <c r="AD46" s="1">
        <v>185.31600952148438</v>
      </c>
      <c r="AE46" s="1">
        <v>1409.651611328125</v>
      </c>
      <c r="AF46" s="1">
        <v>97.030082702636719</v>
      </c>
      <c r="AG46" s="1">
        <v>7.7287330627441406</v>
      </c>
      <c r="AH46" s="1">
        <v>-0.45777899026870728</v>
      </c>
      <c r="AI46" s="1">
        <v>0.66666668653488159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>AC46*0.000001/(P46*0.0001)</f>
        <v>1.6672386678059894</v>
      </c>
      <c r="AQ46">
        <f>(Z46-Y46)/(1000-Z46)*AP46</f>
        <v>9.8169549945091132E-3</v>
      </c>
      <c r="AR46">
        <f>(U46+273.15)</f>
        <v>312.78643646240232</v>
      </c>
      <c r="AS46">
        <f>(T46+273.15)</f>
        <v>312.81085433959959</v>
      </c>
      <c r="AT46">
        <f>(AD46*AL46+AE46*AM46)*AN46</f>
        <v>35.210041367254235</v>
      </c>
      <c r="AU46">
        <f>((AT46+0.00000010773*(AS46^4-AR46^4))-AQ46*44100)/(Q46*51.4+0.00000043092*AR46^3)</f>
        <v>-3.3107532563864317</v>
      </c>
      <c r="AV46">
        <f>0.61365*EXP(17.502*O46/(240.97+O46))</f>
        <v>7.2708662362473149</v>
      </c>
      <c r="AW46">
        <f>AV46*1000/AF46</f>
        <v>74.934144481046957</v>
      </c>
      <c r="AX46">
        <f>(AW46-Z46)</f>
        <v>50.019227488859457</v>
      </c>
      <c r="AY46">
        <f>IF(I46,U46,(T46+U46)/2)</f>
        <v>39.648645401000977</v>
      </c>
      <c r="AZ46">
        <f>0.61365*EXP(17.502*AY46/(240.97+AY46))</f>
        <v>7.2756222441828236</v>
      </c>
      <c r="BA46">
        <f>IF(AX46&lt;&gt;0,(1000-(AW46+Z46)/2)/AX46*AQ46,0)</f>
        <v>0.18646525728977081</v>
      </c>
      <c r="BB46">
        <f>Z46*AF46/1000</f>
        <v>2.417496456281282</v>
      </c>
      <c r="BC46">
        <f>(AZ46-BB46)</f>
        <v>4.8581257879015416</v>
      </c>
      <c r="BD46">
        <f>1/(1.6/K46+1.37/S46)</f>
        <v>0.11729704720731014</v>
      </c>
      <c r="BE46">
        <f>L46*AF46*0.001</f>
        <v>26.904815402523614</v>
      </c>
      <c r="BF46">
        <f>L46/X46</f>
        <v>0.70806033173365301</v>
      </c>
      <c r="BG46">
        <f>(1-AQ46*AF46/AV46/K46)*100</f>
        <v>32.892660950585373</v>
      </c>
      <c r="BH46">
        <f>(X46-J46/(S46/1.35))</f>
        <v>388.32118284505805</v>
      </c>
      <c r="BI46">
        <f>J46*BG46/100/BH46</f>
        <v>8.5779698154490221E-3</v>
      </c>
    </row>
    <row r="47" spans="1:61" ht="16" customHeight="1">
      <c r="A47" s="1">
        <v>17</v>
      </c>
      <c r="B47" s="1" t="s">
        <v>120</v>
      </c>
      <c r="C47" s="1" t="s">
        <v>103</v>
      </c>
      <c r="D47" s="1">
        <v>11</v>
      </c>
      <c r="E47" s="1" t="s">
        <v>75</v>
      </c>
      <c r="F47" s="1" t="s">
        <v>82</v>
      </c>
      <c r="G47" s="1">
        <v>0</v>
      </c>
      <c r="H47" s="1">
        <v>1677.5</v>
      </c>
      <c r="I47" s="1">
        <v>0</v>
      </c>
      <c r="J47">
        <f>(W47-X47*(1000-Y47)/(1000-Z47))*AP47</f>
        <v>12.825082013017612</v>
      </c>
      <c r="K47">
        <f>IF(BA47&lt;&gt;0,1/(1/BA47-1/S47),0)</f>
        <v>0.26237970309065944</v>
      </c>
      <c r="L47">
        <f>((BD47-AQ47/2)*X47-J47)/(BD47+AQ47/2)</f>
        <v>281.54158124133687</v>
      </c>
      <c r="M47" s="3">
        <f>AQ47*1000</f>
        <v>13.572093865519157</v>
      </c>
      <c r="N47">
        <f>(AV47-BB47)</f>
        <v>5.037734219324415</v>
      </c>
      <c r="O47">
        <f>(U47+AU47*I47)</f>
        <v>40.007198333740234</v>
      </c>
      <c r="P47" s="1">
        <v>2</v>
      </c>
      <c r="Q47">
        <f>(P47*AJ47+AK47)</f>
        <v>2.2982609868049622</v>
      </c>
      <c r="R47" s="1">
        <v>1</v>
      </c>
      <c r="S47">
        <f>Q47*(R47+1)*(R47+1)/(R47*R47+1)</f>
        <v>4.5965219736099243</v>
      </c>
      <c r="T47" s="1">
        <v>39.664970397949219</v>
      </c>
      <c r="U47" s="1">
        <v>40.007198333740234</v>
      </c>
      <c r="V47" s="1">
        <v>39.601451873779297</v>
      </c>
      <c r="W47" s="1">
        <v>400.10284423828125</v>
      </c>
      <c r="X47" s="1">
        <v>392.84295654296875</v>
      </c>
      <c r="Y47" s="1">
        <v>19.222269058227539</v>
      </c>
      <c r="Z47" s="1">
        <v>24.515953063964844</v>
      </c>
      <c r="AA47" s="1">
        <v>25.612892150878906</v>
      </c>
      <c r="AB47" s="1">
        <v>32.666511535644531</v>
      </c>
      <c r="AC47" s="1">
        <v>500.19461059570312</v>
      </c>
      <c r="AD47" s="1">
        <v>851.566650390625</v>
      </c>
      <c r="AE47" s="1">
        <v>889.422607421875</v>
      </c>
      <c r="AF47" s="1">
        <v>97.029502868652344</v>
      </c>
      <c r="AG47" s="1">
        <v>7.7287330627441406</v>
      </c>
      <c r="AH47" s="1">
        <v>-0.45777899026870728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>AC47*0.000001/(P47*0.0001)</f>
        <v>2.5009730529785155</v>
      </c>
      <c r="AQ47">
        <f>(Z47-Y47)/(1000-Z47)*AP47</f>
        <v>1.3572093865519157E-2</v>
      </c>
      <c r="AR47">
        <f>(U47+273.15)</f>
        <v>313.15719833374021</v>
      </c>
      <c r="AS47">
        <f>(T47+273.15)</f>
        <v>312.8149703979492</v>
      </c>
      <c r="AT47">
        <f>(AD47*AL47+AE47*AM47)*AN47</f>
        <v>161.79766154392564</v>
      </c>
      <c r="AU47">
        <f>((AT47+0.00000010773*(AS47^4-AR47^4))-AQ47*44100)/(Q47*51.4+0.00000043092*AR47^3)</f>
        <v>-3.3590017685172437</v>
      </c>
      <c r="AV47">
        <f>0.61365*EXP(17.502*O47/(240.97+O47))</f>
        <v>7.4165049574721378</v>
      </c>
      <c r="AW47">
        <f>AV47*1000/AF47</f>
        <v>76.435565866103332</v>
      </c>
      <c r="AX47">
        <f>(AW47-Z47)</f>
        <v>51.919612802138488</v>
      </c>
      <c r="AY47">
        <f>IF(I47,U47,(T47+U47)/2)</f>
        <v>39.836084365844727</v>
      </c>
      <c r="AZ47">
        <f>0.61365*EXP(17.502*AY47/(240.97+AY47))</f>
        <v>7.3489786224008391</v>
      </c>
      <c r="BA47">
        <f>IF(AX47&lt;&gt;0,(1000-(AW47+Z47)/2)/AX47*AQ47,0)</f>
        <v>0.2482112524459264</v>
      </c>
      <c r="BB47">
        <f>Z47*AF47/1000</f>
        <v>2.3787707381477232</v>
      </c>
      <c r="BC47">
        <f>(AZ47-BB47)</f>
        <v>4.9702078842531154</v>
      </c>
      <c r="BD47">
        <f>1/(1.6/K47+1.37/S47)</f>
        <v>0.15634566140796061</v>
      </c>
      <c r="BE47">
        <f>L47*AF47*0.001</f>
        <v>27.317839664701214</v>
      </c>
      <c r="BF47">
        <f>L47/X47</f>
        <v>0.71667717736092884</v>
      </c>
      <c r="BG47">
        <f>(1-AQ47*AF47/AV47/K47)*100</f>
        <v>32.326111229724475</v>
      </c>
      <c r="BH47">
        <f>(X47-J47/(S47/1.35))</f>
        <v>389.07622578067105</v>
      </c>
      <c r="BI47">
        <f>J47*BG47/100/BH47</f>
        <v>1.0655624790522532E-2</v>
      </c>
    </row>
    <row r="48" spans="1:61">
      <c r="A48" s="1">
        <v>18</v>
      </c>
      <c r="B48" s="1" t="s">
        <v>121</v>
      </c>
      <c r="C48" s="1" t="s">
        <v>103</v>
      </c>
      <c r="D48" s="1">
        <v>11</v>
      </c>
      <c r="E48" s="1" t="s">
        <v>80</v>
      </c>
      <c r="F48" s="1" t="s">
        <v>82</v>
      </c>
      <c r="G48" s="1">
        <v>0</v>
      </c>
      <c r="H48" s="1">
        <v>1739</v>
      </c>
      <c r="I48" s="1">
        <v>0</v>
      </c>
      <c r="J48">
        <f>(W48-X48*(1000-Y48)/(1000-Z48))*AP48</f>
        <v>0.61938121807142643</v>
      </c>
      <c r="K48">
        <f>IF(BA48&lt;&gt;0,1/(1/BA48-1/S48),0)</f>
        <v>6.2609777543469483E-2</v>
      </c>
      <c r="L48">
        <f>((BD48-AQ48/2)*X48-J48)/(BD48+AQ48/2)</f>
        <v>348.89085128490672</v>
      </c>
      <c r="M48" s="3">
        <f>AQ48*1000</f>
        <v>3.4383217723282331</v>
      </c>
      <c r="N48">
        <f>(AV48-BB48)</f>
        <v>5.1526242027301326</v>
      </c>
      <c r="O48">
        <f>(U48+AU48*I48)</f>
        <v>39.571723937988281</v>
      </c>
      <c r="P48" s="1">
        <v>3.5</v>
      </c>
      <c r="Q48">
        <f>(P48*AJ48+AK48)</f>
        <v>1.9689131230115891</v>
      </c>
      <c r="R48" s="1">
        <v>1</v>
      </c>
      <c r="S48">
        <f>Q48*(R48+1)*(R48+1)/(R48*R48+1)</f>
        <v>3.9378262460231781</v>
      </c>
      <c r="T48" s="1">
        <v>39.704677581787109</v>
      </c>
      <c r="U48" s="1">
        <v>39.571723937988281</v>
      </c>
      <c r="V48" s="1">
        <v>39.615428924560547</v>
      </c>
      <c r="W48" s="1">
        <v>399.59552001953125</v>
      </c>
      <c r="X48" s="1">
        <v>398.20391845703125</v>
      </c>
      <c r="Y48" s="1">
        <v>19.217815399169922</v>
      </c>
      <c r="Z48" s="1">
        <v>21.572090148925781</v>
      </c>
      <c r="AA48" s="1">
        <v>25.551950454711914</v>
      </c>
      <c r="AB48" s="1">
        <v>28.682188034057617</v>
      </c>
      <c r="AC48" s="1">
        <v>500.13385009765625</v>
      </c>
      <c r="AD48" s="1">
        <v>900.373291015625</v>
      </c>
      <c r="AE48" s="1">
        <v>1002.6030883789062</v>
      </c>
      <c r="AF48" s="1">
        <v>97.027137756347656</v>
      </c>
      <c r="AG48" s="1">
        <v>7.7287330627441406</v>
      </c>
      <c r="AH48" s="1">
        <v>-0.45777899026870728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>AC48*0.000001/(P48*0.0001)</f>
        <v>1.428953857421875</v>
      </c>
      <c r="AQ48">
        <f>(Z48-Y48)/(1000-Z48)*AP48</f>
        <v>3.4383217723282333E-3</v>
      </c>
      <c r="AR48">
        <f>(U48+273.15)</f>
        <v>312.72172393798826</v>
      </c>
      <c r="AS48">
        <f>(T48+273.15)</f>
        <v>312.85467758178709</v>
      </c>
      <c r="AT48">
        <f>(AD48*AL48+AE48*AM48)*AN48</f>
        <v>171.07092314631154</v>
      </c>
      <c r="AU48">
        <f>((AT48+0.00000010773*(AS48^4-AR48^4))-AQ48*44100)/(Q48*51.4+0.00000043092*AR48^3)</f>
        <v>0.1852951132196973</v>
      </c>
      <c r="AV48">
        <f>0.61365*EXP(17.502*O48/(240.97+O48))</f>
        <v>7.2457023653023045</v>
      </c>
      <c r="AW48">
        <f>AV48*1000/AF48</f>
        <v>74.677070073916298</v>
      </c>
      <c r="AX48">
        <f>(AW48-Z48)</f>
        <v>53.104979924990516</v>
      </c>
      <c r="AY48">
        <f>IF(I48,U48,(T48+U48)/2)</f>
        <v>39.638200759887695</v>
      </c>
      <c r="AZ48">
        <f>0.61365*EXP(17.502*AY48/(240.97+AY48))</f>
        <v>7.271553353984932</v>
      </c>
      <c r="BA48">
        <f>IF(AX48&lt;&gt;0,(1000-(AW48+Z48)/2)/AX48*AQ48,0)</f>
        <v>6.1629888296159917E-2</v>
      </c>
      <c r="BB48">
        <f>Z48*AF48/1000</f>
        <v>2.0930781625721719</v>
      </c>
      <c r="BC48">
        <f>(AZ48-BB48)</f>
        <v>5.17847519141276</v>
      </c>
      <c r="BD48">
        <f>1/(1.6/K48+1.37/S48)</f>
        <v>3.8605534671461286E-2</v>
      </c>
      <c r="BE48">
        <f>L48*AF48*0.001</f>
        <v>33.851880689550043</v>
      </c>
      <c r="BF48">
        <f>L48/X48</f>
        <v>0.8761612709307236</v>
      </c>
      <c r="BG48">
        <f>(1-AQ48*AF48/AV48/K48)*100</f>
        <v>26.461107281083653</v>
      </c>
      <c r="BH48">
        <f>(X48-J48/(S48/1.35))</f>
        <v>397.99157677607445</v>
      </c>
      <c r="BI48">
        <f>J48*BG48/100/BH48</f>
        <v>4.1180552091175693E-4</v>
      </c>
    </row>
    <row r="49" spans="1:61">
      <c r="A49" s="1">
        <v>19</v>
      </c>
      <c r="B49" s="1" t="s">
        <v>122</v>
      </c>
      <c r="C49" s="1" t="s">
        <v>103</v>
      </c>
      <c r="D49" s="1">
        <v>11</v>
      </c>
      <c r="E49" s="1" t="s">
        <v>75</v>
      </c>
      <c r="F49" s="1" t="s">
        <v>76</v>
      </c>
      <c r="G49" s="1">
        <v>0</v>
      </c>
      <c r="H49" s="1">
        <v>1829</v>
      </c>
      <c r="I49" s="1">
        <v>0</v>
      </c>
      <c r="J49">
        <f>(W49-X49*(1000-Y49)/(1000-Z49))*AP49</f>
        <v>15.244833746173153</v>
      </c>
      <c r="K49">
        <f>IF(BA49&lt;&gt;0,1/(1/BA49-1/S49),0)</f>
        <v>0.3858867326725855</v>
      </c>
      <c r="L49">
        <f>((BD49-AQ49/2)*X49-J49)/(BD49+AQ49/2)</f>
        <v>292.32027332041378</v>
      </c>
      <c r="M49" s="3">
        <f>AQ49*1000</f>
        <v>17.291271473552236</v>
      </c>
      <c r="N49">
        <f>(AV49-BB49)</f>
        <v>4.5019422774033746</v>
      </c>
      <c r="O49">
        <f>(U49+AU49*I49)</f>
        <v>39.823253631591797</v>
      </c>
      <c r="P49" s="1">
        <v>3</v>
      </c>
      <c r="Q49">
        <f>(P49*AJ49+AK49)</f>
        <v>2.0786957442760468</v>
      </c>
      <c r="R49" s="1">
        <v>1</v>
      </c>
      <c r="S49">
        <f>Q49*(R49+1)*(R49+1)/(R49*R49+1)</f>
        <v>4.1573914885520935</v>
      </c>
      <c r="T49" s="1">
        <v>39.783306121826172</v>
      </c>
      <c r="U49" s="1">
        <v>39.823253631591797</v>
      </c>
      <c r="V49" s="1">
        <v>39.720218658447266</v>
      </c>
      <c r="W49" s="1">
        <v>399.99002075195312</v>
      </c>
      <c r="X49" s="1">
        <v>386.8343505859375</v>
      </c>
      <c r="Y49" s="1">
        <v>19.222835540771484</v>
      </c>
      <c r="Z49" s="1">
        <v>29.290241241455078</v>
      </c>
      <c r="AA49" s="1">
        <v>25.451709747314453</v>
      </c>
      <c r="AB49" s="1">
        <v>38.781307220458984</v>
      </c>
      <c r="AC49" s="1">
        <v>500.1727294921875</v>
      </c>
      <c r="AD49" s="1">
        <v>1205.19921875</v>
      </c>
      <c r="AE49" s="1">
        <v>1605.332763671875</v>
      </c>
      <c r="AF49" s="1">
        <v>97.028717041015625</v>
      </c>
      <c r="AG49" s="1">
        <v>7.7287330627441406</v>
      </c>
      <c r="AH49" s="1">
        <v>-0.45777899026870728</v>
      </c>
      <c r="AI49" s="1">
        <v>0.66666668653488159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>AC49*0.000001/(P49*0.0001)</f>
        <v>1.6672424316406247</v>
      </c>
      <c r="AQ49">
        <f>(Z49-Y49)/(1000-Z49)*AP49</f>
        <v>1.7291271473552236E-2</v>
      </c>
      <c r="AR49">
        <f>(U49+273.15)</f>
        <v>312.97325363159177</v>
      </c>
      <c r="AS49">
        <f>(T49+273.15)</f>
        <v>312.93330612182615</v>
      </c>
      <c r="AT49">
        <f>(AD49*AL49+AE49*AM49)*AN49</f>
        <v>228.98784868908115</v>
      </c>
      <c r="AU49">
        <f>((AT49+0.00000010773*(AS49^4-AR49^4))-AQ49*44100)/(Q49*51.4+0.00000043092*AR49^3)</f>
        <v>-4.4486520476475189</v>
      </c>
      <c r="AV49">
        <f>0.61365*EXP(17.502*O49/(240.97+O49))</f>
        <v>7.3439368068836055</v>
      </c>
      <c r="AW49">
        <f>AV49*1000/AF49</f>
        <v>75.688281066101325</v>
      </c>
      <c r="AX49">
        <f>(AW49-Z49)</f>
        <v>46.398039824646247</v>
      </c>
      <c r="AY49">
        <f>IF(I49,U49,(T49+U49)/2)</f>
        <v>39.803279876708984</v>
      </c>
      <c r="AZ49">
        <f>0.61365*EXP(17.502*AY49/(240.97+AY49))</f>
        <v>7.3360941202550327</v>
      </c>
      <c r="BA49">
        <f>IF(AX49&lt;&gt;0,(1000-(AW49+Z49)/2)/AX49*AQ49,0)</f>
        <v>0.35311115451030783</v>
      </c>
      <c r="BB49">
        <f>Z49*AF49/1000</f>
        <v>2.8419945294802309</v>
      </c>
      <c r="BC49">
        <f>(AZ49-BB49)</f>
        <v>4.4940995907748018</v>
      </c>
      <c r="BD49">
        <f>1/(1.6/K49+1.37/S49)</f>
        <v>0.22342234981663867</v>
      </c>
      <c r="BE49">
        <f>L49*AF49*0.001</f>
        <v>28.363461085358779</v>
      </c>
      <c r="BF49">
        <f>L49/X49</f>
        <v>0.75567299769949758</v>
      </c>
      <c r="BG49">
        <f>(1-AQ49*AF49/AV49/K49)*100</f>
        <v>40.797719006648613</v>
      </c>
      <c r="BH49">
        <f>(X49-J49/(S49/1.35))</f>
        <v>381.88400477077795</v>
      </c>
      <c r="BI49">
        <f>J49*BG49/100/BH49</f>
        <v>1.6286475361877713E-2</v>
      </c>
    </row>
    <row r="50" spans="1:61">
      <c r="A50" s="1">
        <v>20</v>
      </c>
      <c r="B50" s="1" t="s">
        <v>123</v>
      </c>
      <c r="C50" s="1" t="s">
        <v>103</v>
      </c>
      <c r="D50" s="1">
        <v>11</v>
      </c>
      <c r="E50" s="1" t="s">
        <v>80</v>
      </c>
      <c r="F50" s="1" t="s">
        <v>76</v>
      </c>
      <c r="G50" s="1">
        <v>0</v>
      </c>
      <c r="H50" s="1">
        <v>1888.5</v>
      </c>
      <c r="I50" s="1">
        <v>0</v>
      </c>
      <c r="J50">
        <f>(W50-X50*(1000-Y50)/(1000-Z50))*AP50</f>
        <v>-16.218001031147423</v>
      </c>
      <c r="K50">
        <f>IF(BA50&lt;&gt;0,1/(1/BA50-1/S50),0)</f>
        <v>4.105352511763307E-2</v>
      </c>
      <c r="L50">
        <f>((BD50-AQ50/2)*X50-J50)/(BD50+AQ50/2)</f>
        <v>975.52398046957626</v>
      </c>
      <c r="M50" s="3">
        <f>AQ50*1000</f>
        <v>2.4857231536725517</v>
      </c>
      <c r="N50">
        <f>(AV50-BB50)</f>
        <v>5.6354763391610501</v>
      </c>
      <c r="O50">
        <f>(U50+AU50*I50)</f>
        <v>40.450874328613281</v>
      </c>
      <c r="P50" s="1">
        <v>2</v>
      </c>
      <c r="Q50">
        <f>(P50*AJ50+AK50)</f>
        <v>2.2982609868049622</v>
      </c>
      <c r="R50" s="1">
        <v>1</v>
      </c>
      <c r="S50">
        <f>Q50*(R50+1)*(R50+1)/(R50*R50+1)</f>
        <v>4.5965219736099243</v>
      </c>
      <c r="T50" s="1">
        <v>39.762527465820312</v>
      </c>
      <c r="U50" s="1">
        <v>40.450874328613281</v>
      </c>
      <c r="V50" s="1">
        <v>39.696849822998047</v>
      </c>
      <c r="W50" s="1">
        <v>399.97000122070312</v>
      </c>
      <c r="X50" s="1">
        <v>406.05120849609375</v>
      </c>
      <c r="Y50" s="1">
        <v>19.212667465209961</v>
      </c>
      <c r="Z50" s="1">
        <v>20.1865234375</v>
      </c>
      <c r="AA50" s="1">
        <v>25.465946197509766</v>
      </c>
      <c r="AB50" s="1">
        <v>26.756769180297852</v>
      </c>
      <c r="AC50" s="1">
        <v>500.18588256835938</v>
      </c>
      <c r="AD50" s="1">
        <v>679.5968017578125</v>
      </c>
      <c r="AE50" s="1">
        <v>1673.6552734375</v>
      </c>
      <c r="AF50" s="1">
        <v>97.02642822265625</v>
      </c>
      <c r="AG50" s="1">
        <v>7.7287330627441406</v>
      </c>
      <c r="AH50" s="1">
        <v>-0.45777899026870728</v>
      </c>
      <c r="AI50" s="1">
        <v>0.66666668653488159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>AC50*0.000001/(P50*0.0001)</f>
        <v>2.5009294128417965</v>
      </c>
      <c r="AQ50">
        <f>(Z50-Y50)/(1000-Z50)*AP50</f>
        <v>2.4857231536725517E-3</v>
      </c>
      <c r="AR50">
        <f>(U50+273.15)</f>
        <v>313.60087432861326</v>
      </c>
      <c r="AS50">
        <f>(T50+273.15)</f>
        <v>312.91252746582029</v>
      </c>
      <c r="AT50">
        <f>(AD50*AL50+AE50*AM50)*AN50</f>
        <v>129.12339071369934</v>
      </c>
      <c r="AU50">
        <f>((AT50+0.00000010773*(AS50^4-AR50^4))-AQ50*44100)/(Q50*51.4+0.00000043092*AR50^3)</f>
        <v>7.9020057764219817E-2</v>
      </c>
      <c r="AV50">
        <f>0.61365*EXP(17.502*O50/(240.97+O50))</f>
        <v>7.5941026065346122</v>
      </c>
      <c r="AW50">
        <f>AV50*1000/AF50</f>
        <v>78.268392907421728</v>
      </c>
      <c r="AX50">
        <f>(AW50-Z50)</f>
        <v>58.081869469921728</v>
      </c>
      <c r="AY50">
        <f>IF(I50,U50,(T50+U50)/2)</f>
        <v>40.106700897216797</v>
      </c>
      <c r="AZ50">
        <f>0.61365*EXP(17.502*AY50/(240.97+AY50))</f>
        <v>7.4560181970578849</v>
      </c>
      <c r="BA50">
        <f>IF(AX50&lt;&gt;0,(1000-(AW50+Z50)/2)/AX50*AQ50,0)</f>
        <v>4.0690104204044369E-2</v>
      </c>
      <c r="BB50">
        <f>Z50*AF50/1000</f>
        <v>1.9586262673735619</v>
      </c>
      <c r="BC50">
        <f>(AZ50-BB50)</f>
        <v>5.4973919296843228</v>
      </c>
      <c r="BD50">
        <f>1/(1.6/K50+1.37/S50)</f>
        <v>2.5463718419792881E-2</v>
      </c>
      <c r="BE50">
        <f>L50*AF50*0.001</f>
        <v>94.651607470511252</v>
      </c>
      <c r="BF50">
        <f>L50/X50</f>
        <v>2.4024654035205533</v>
      </c>
      <c r="BG50">
        <f>(1-AQ50*AF50/AV50/K50)*100</f>
        <v>22.640102296343713</v>
      </c>
      <c r="BH50">
        <f>(X50-J50/(S50/1.35))</f>
        <v>410.8144406785463</v>
      </c>
      <c r="BI50">
        <f>J50*BG50/100/BH50</f>
        <v>-8.9377871376895915E-3</v>
      </c>
    </row>
    <row r="51" spans="1:61">
      <c r="A51" s="1">
        <v>1</v>
      </c>
      <c r="B51" s="1" t="s">
        <v>124</v>
      </c>
      <c r="C51" s="1" t="s">
        <v>125</v>
      </c>
      <c r="D51" s="1">
        <v>45</v>
      </c>
      <c r="E51" s="1" t="s">
        <v>75</v>
      </c>
      <c r="F51" s="1" t="s">
        <v>76</v>
      </c>
      <c r="G51" s="1">
        <v>0</v>
      </c>
      <c r="H51" s="1">
        <v>15</v>
      </c>
      <c r="I51" s="1">
        <v>0</v>
      </c>
      <c r="J51">
        <f t="shared" ref="J51:J60" si="56">(W51-X51*(1000-Y51)/(1000-Z51))*AP51</f>
        <v>5.5195824786517429</v>
      </c>
      <c r="K51">
        <f t="shared" ref="K51:K60" si="57">IF(BA51&lt;&gt;0,1/(1/BA51-1/S51),0)</f>
        <v>0.49765244245023693</v>
      </c>
      <c r="L51">
        <f t="shared" ref="L51:L60" si="58">((BD51-AQ51/2)*X51-J51)/(BD51+AQ51/2)</f>
        <v>350.15965334309124</v>
      </c>
      <c r="M51" s="3">
        <f t="shared" ref="M51:M60" si="59">AQ51*1000</f>
        <v>14.008466649002642</v>
      </c>
      <c r="N51">
        <f t="shared" ref="N51:N60" si="60">(AV51-BB51)</f>
        <v>3.0000236022699083</v>
      </c>
      <c r="O51">
        <f t="shared" ref="O51:O60" si="61">(U51+AU51*I51)</f>
        <v>36.354846954345703</v>
      </c>
      <c r="P51" s="1">
        <v>5</v>
      </c>
      <c r="Q51">
        <f t="shared" ref="Q51:Q60" si="62">(P51*AJ51+AK51)</f>
        <v>1.6395652592182159</v>
      </c>
      <c r="R51" s="1">
        <v>1</v>
      </c>
      <c r="S51">
        <f t="shared" ref="S51:S60" si="63">Q51*(R51+1)*(R51+1)/(R51*R51+1)</f>
        <v>3.2791305184364319</v>
      </c>
      <c r="T51" s="1">
        <v>36.939960479736328</v>
      </c>
      <c r="U51" s="1">
        <v>36.354846954345703</v>
      </c>
      <c r="V51" s="1">
        <v>36.863761901855469</v>
      </c>
      <c r="W51" s="1">
        <v>399.98397827148438</v>
      </c>
      <c r="X51" s="1">
        <v>389.02056884765625</v>
      </c>
      <c r="Y51" s="1">
        <v>18.221216201782227</v>
      </c>
      <c r="Z51" s="1">
        <v>31.777414321899414</v>
      </c>
      <c r="AA51" s="1">
        <v>28.159799575805664</v>
      </c>
      <c r="AB51" s="1">
        <v>49.110088348388672</v>
      </c>
      <c r="AC51" s="1">
        <v>500.262451171875</v>
      </c>
      <c r="AD51" s="1">
        <v>1952.178466796875</v>
      </c>
      <c r="AE51" s="1">
        <v>1996.50634765625</v>
      </c>
      <c r="AF51" s="1">
        <v>97.1192626953125</v>
      </c>
      <c r="AG51" s="1">
        <v>6.3970098495483398</v>
      </c>
      <c r="AH51" s="1">
        <v>-0.35389938950538635</v>
      </c>
      <c r="AI51" s="1">
        <v>0.3333333432674408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ref="AP51:AP60" si="64">AC51*0.000001/(P51*0.0001)</f>
        <v>1.0005249023437499</v>
      </c>
      <c r="AQ51">
        <f t="shared" ref="AQ51:AQ60" si="65">(Z51-Y51)/(1000-Z51)*AP51</f>
        <v>1.4008466649002642E-2</v>
      </c>
      <c r="AR51">
        <f t="shared" ref="AR51:AR60" si="66">(U51+273.15)</f>
        <v>309.50484695434568</v>
      </c>
      <c r="AS51">
        <f t="shared" ref="AS51:AS60" si="67">(T51+273.15)</f>
        <v>310.08996047973631</v>
      </c>
      <c r="AT51">
        <f t="shared" ref="AT51:AT60" si="68">(AD51*AL51+AE51*AM51)*AN51</f>
        <v>370.91390403705009</v>
      </c>
      <c r="AU51">
        <f t="shared" ref="AU51:AU60" si="69">((AT51+0.00000010773*(AS51^4-AR51^4))-AQ51*44100)/(Q51*51.4+0.00000043092*AR51^3)</f>
        <v>-2.4663917888362858</v>
      </c>
      <c r="AV51">
        <f t="shared" ref="AV51:AV60" si="70">0.61365*EXP(17.502*O51/(240.97+O51))</f>
        <v>6.086222651576243</v>
      </c>
      <c r="AW51">
        <f t="shared" ref="AW51:AW60" si="71">AV51*1000/AF51</f>
        <v>62.667512938913582</v>
      </c>
      <c r="AX51">
        <f t="shared" ref="AX51:AX60" si="72">(AW51-Z51)</f>
        <v>30.890098617014168</v>
      </c>
      <c r="AY51">
        <f t="shared" ref="AY51:AY60" si="73">IF(I51,U51,(T51+U51)/2)</f>
        <v>36.647403717041016</v>
      </c>
      <c r="AZ51">
        <f t="shared" ref="AZ51:AZ60" si="74">0.61365*EXP(17.502*AY51/(240.97+AY51))</f>
        <v>6.1845462615164104</v>
      </c>
      <c r="BA51">
        <f t="shared" ref="BA51:BA60" si="75">IF(AX51&lt;&gt;0,(1000-(AW51+Z51)/2)/AX51*AQ51,0)</f>
        <v>0.43207865755407121</v>
      </c>
      <c r="BB51">
        <f t="shared" ref="BB51:BB60" si="76">Z51*AF51/1000</f>
        <v>3.0861990493063347</v>
      </c>
      <c r="BC51">
        <f t="shared" ref="BC51:BC60" si="77">(AZ51-BB51)</f>
        <v>3.0983472122100757</v>
      </c>
      <c r="BD51">
        <f t="shared" ref="BD51:BD60" si="78">1/(1.6/K51+1.37/S51)</f>
        <v>0.27526302674150593</v>
      </c>
      <c r="BE51">
        <f t="shared" ref="BE51:BE60" si="79">L51*AF51*0.001</f>
        <v>34.007247358327234</v>
      </c>
      <c r="BF51">
        <f t="shared" ref="BF51:BF60" si="80">L51/X51</f>
        <v>0.90010575631083589</v>
      </c>
      <c r="BG51">
        <f t="shared" ref="BG51:BG60" si="81">(1-AQ51*AF51/AV51/K51)*100</f>
        <v>55.081835505939992</v>
      </c>
      <c r="BH51">
        <f t="shared" ref="BH51:BH60" si="82">(X51-J51/(S51/1.35))</f>
        <v>386.74818709759012</v>
      </c>
      <c r="BI51">
        <f t="shared" ref="BI51:BI60" si="83">J51*BG51/100/BH51</f>
        <v>7.8611547330626978E-3</v>
      </c>
    </row>
    <row r="52" spans="1:61">
      <c r="A52" s="1">
        <v>2</v>
      </c>
      <c r="B52" s="1" t="s">
        <v>126</v>
      </c>
      <c r="C52" s="1" t="s">
        <v>125</v>
      </c>
      <c r="D52" s="1">
        <v>45</v>
      </c>
      <c r="E52" s="1" t="s">
        <v>80</v>
      </c>
      <c r="F52" s="1" t="s">
        <v>76</v>
      </c>
      <c r="G52" s="1">
        <v>0</v>
      </c>
      <c r="H52" s="1">
        <v>112.5</v>
      </c>
      <c r="I52" s="1">
        <v>0</v>
      </c>
      <c r="J52">
        <f t="shared" si="56"/>
        <v>16.999987138669496</v>
      </c>
      <c r="K52">
        <f t="shared" si="57"/>
        <v>0.55201912825070909</v>
      </c>
      <c r="L52">
        <f t="shared" si="58"/>
        <v>303.46103586549674</v>
      </c>
      <c r="M52" s="3">
        <f t="shared" si="59"/>
        <v>15.560165468589812</v>
      </c>
      <c r="N52">
        <f t="shared" si="60"/>
        <v>3.0407206735133587</v>
      </c>
      <c r="O52">
        <f t="shared" si="61"/>
        <v>37.019031524658203</v>
      </c>
      <c r="P52" s="1">
        <v>5</v>
      </c>
      <c r="Q52">
        <f t="shared" si="62"/>
        <v>1.6395652592182159</v>
      </c>
      <c r="R52" s="1">
        <v>1</v>
      </c>
      <c r="S52">
        <f t="shared" si="63"/>
        <v>3.2791305184364319</v>
      </c>
      <c r="T52" s="1">
        <v>37.222518920898438</v>
      </c>
      <c r="U52" s="1">
        <v>37.019031524658203</v>
      </c>
      <c r="V52" s="1">
        <v>37.131324768066406</v>
      </c>
      <c r="W52" s="1">
        <v>400.26528930664062</v>
      </c>
      <c r="X52" s="1">
        <v>377.40390014648438</v>
      </c>
      <c r="Y52" s="1">
        <v>18.647514343261719</v>
      </c>
      <c r="Z52" s="1">
        <v>33.676395416259766</v>
      </c>
      <c r="AA52" s="1">
        <v>28.378545761108398</v>
      </c>
      <c r="AB52" s="1">
        <v>51.250106811523438</v>
      </c>
      <c r="AC52" s="1">
        <v>500.24200439453125</v>
      </c>
      <c r="AD52" s="1">
        <v>1823.611572265625</v>
      </c>
      <c r="AE52" s="1">
        <v>2017.8720703125</v>
      </c>
      <c r="AF52" s="1">
        <v>97.121749877929688</v>
      </c>
      <c r="AG52" s="1">
        <v>6.3970098495483398</v>
      </c>
      <c r="AH52" s="1">
        <v>-0.35389938950538635</v>
      </c>
      <c r="AI52" s="1">
        <v>0.66666668653488159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64"/>
        <v>1.0004840087890623</v>
      </c>
      <c r="AQ52">
        <f t="shared" si="65"/>
        <v>1.5560165468589812E-2</v>
      </c>
      <c r="AR52">
        <f t="shared" si="66"/>
        <v>310.16903152465818</v>
      </c>
      <c r="AS52">
        <f t="shared" si="67"/>
        <v>310.37251892089841</v>
      </c>
      <c r="AT52">
        <f t="shared" si="68"/>
        <v>346.48619438263995</v>
      </c>
      <c r="AU52">
        <f t="shared" si="69"/>
        <v>-3.4705068325814006</v>
      </c>
      <c r="AV52">
        <f t="shared" si="70"/>
        <v>6.3114311259215974</v>
      </c>
      <c r="AW52">
        <f t="shared" si="71"/>
        <v>64.984734458082812</v>
      </c>
      <c r="AX52">
        <f t="shared" si="72"/>
        <v>31.308339041823047</v>
      </c>
      <c r="AY52">
        <f t="shared" si="73"/>
        <v>37.12077522277832</v>
      </c>
      <c r="AZ52">
        <f t="shared" si="74"/>
        <v>6.3465610851978855</v>
      </c>
      <c r="BA52">
        <f t="shared" si="75"/>
        <v>0.47248030934339397</v>
      </c>
      <c r="BB52">
        <f t="shared" si="76"/>
        <v>3.2707104524082387</v>
      </c>
      <c r="BC52">
        <f t="shared" si="77"/>
        <v>3.0758506327896469</v>
      </c>
      <c r="BD52">
        <f t="shared" si="78"/>
        <v>0.30154596915521731</v>
      </c>
      <c r="BE52">
        <f t="shared" si="79"/>
        <v>29.472666823026227</v>
      </c>
      <c r="BF52">
        <f t="shared" si="80"/>
        <v>0.80407498636795305</v>
      </c>
      <c r="BG52">
        <f t="shared" si="81"/>
        <v>56.624076384678943</v>
      </c>
      <c r="BH52">
        <f t="shared" si="82"/>
        <v>370.40509893739227</v>
      </c>
      <c r="BI52">
        <f t="shared" si="83"/>
        <v>2.5987994577830745E-2</v>
      </c>
    </row>
    <row r="53" spans="1:61">
      <c r="A53" s="1">
        <v>3</v>
      </c>
      <c r="B53" s="1" t="s">
        <v>127</v>
      </c>
      <c r="C53" s="1" t="s">
        <v>125</v>
      </c>
      <c r="D53" s="1">
        <v>45</v>
      </c>
      <c r="E53" s="1" t="s">
        <v>75</v>
      </c>
      <c r="F53" s="1" t="s">
        <v>100</v>
      </c>
      <c r="G53" s="1">
        <v>0</v>
      </c>
      <c r="H53" s="1">
        <v>287</v>
      </c>
      <c r="I53" s="1">
        <v>0</v>
      </c>
      <c r="J53">
        <f t="shared" si="56"/>
        <v>42.554349157124946</v>
      </c>
      <c r="K53">
        <f t="shared" si="57"/>
        <v>0.99014618829270296</v>
      </c>
      <c r="L53">
        <f t="shared" si="58"/>
        <v>277.5070050903721</v>
      </c>
      <c r="M53" s="3">
        <f t="shared" si="59"/>
        <v>31.862700577537929</v>
      </c>
      <c r="N53">
        <f t="shared" si="60"/>
        <v>3.6066996961199314</v>
      </c>
      <c r="O53">
        <f t="shared" si="61"/>
        <v>38.139862060546875</v>
      </c>
      <c r="P53" s="1">
        <v>2</v>
      </c>
      <c r="Q53">
        <f t="shared" si="62"/>
        <v>2.2982609868049622</v>
      </c>
      <c r="R53" s="1">
        <v>1</v>
      </c>
      <c r="S53">
        <f t="shared" si="63"/>
        <v>4.5965219736099243</v>
      </c>
      <c r="T53" s="1">
        <v>37.551998138427734</v>
      </c>
      <c r="U53" s="1">
        <v>38.139862060546875</v>
      </c>
      <c r="V53" s="1">
        <v>37.482154846191406</v>
      </c>
      <c r="W53" s="1">
        <v>400.81549072265625</v>
      </c>
      <c r="X53" s="1">
        <v>378.97244262695312</v>
      </c>
      <c r="Y53" s="1">
        <v>19.598516464233398</v>
      </c>
      <c r="Z53" s="1">
        <v>31.931697845458984</v>
      </c>
      <c r="AA53" s="1">
        <v>29.295135498046875</v>
      </c>
      <c r="AB53" s="1">
        <v>47.730319976806641</v>
      </c>
      <c r="AC53" s="1">
        <v>500.19973754882812</v>
      </c>
      <c r="AD53" s="1">
        <v>1827.11083984375</v>
      </c>
      <c r="AE53" s="1">
        <v>2013.38671875</v>
      </c>
      <c r="AF53" s="1">
        <v>97.119895935058594</v>
      </c>
      <c r="AG53" s="1">
        <v>6.3970098495483398</v>
      </c>
      <c r="AH53" s="1">
        <v>-0.35389938950538635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64"/>
        <v>2.5009986877441404</v>
      </c>
      <c r="AQ53">
        <f t="shared" si="65"/>
        <v>3.1862700577537928E-2</v>
      </c>
      <c r="AR53">
        <f t="shared" si="66"/>
        <v>311.28986206054685</v>
      </c>
      <c r="AS53">
        <f t="shared" si="67"/>
        <v>310.70199813842771</v>
      </c>
      <c r="AT53">
        <f t="shared" si="68"/>
        <v>347.1510552141408</v>
      </c>
      <c r="AU53">
        <f t="shared" si="69"/>
        <v>-8.126449621530746</v>
      </c>
      <c r="AV53">
        <f t="shared" si="70"/>
        <v>6.7079028679006427</v>
      </c>
      <c r="AW53">
        <f t="shared" si="71"/>
        <v>69.068266633914362</v>
      </c>
      <c r="AX53">
        <f t="shared" si="72"/>
        <v>37.136568788455378</v>
      </c>
      <c r="AY53">
        <f t="shared" si="73"/>
        <v>37.845930099487305</v>
      </c>
      <c r="AZ53">
        <f t="shared" si="74"/>
        <v>6.6018952700388303</v>
      </c>
      <c r="BA53">
        <f t="shared" si="75"/>
        <v>0.81465885921234427</v>
      </c>
      <c r="BB53">
        <f t="shared" si="76"/>
        <v>3.1012031717807114</v>
      </c>
      <c r="BC53">
        <f t="shared" si="77"/>
        <v>3.5006920982581189</v>
      </c>
      <c r="BD53">
        <f t="shared" si="78"/>
        <v>0.52247301626206089</v>
      </c>
      <c r="BE53">
        <f t="shared" si="79"/>
        <v>26.951451455626714</v>
      </c>
      <c r="BF53">
        <f t="shared" si="80"/>
        <v>0.73226169999790736</v>
      </c>
      <c r="BG53">
        <f t="shared" si="81"/>
        <v>53.408713177888991</v>
      </c>
      <c r="BH53">
        <f t="shared" si="82"/>
        <v>366.47421642637192</v>
      </c>
      <c r="BI53">
        <f t="shared" si="83"/>
        <v>6.201726961223341E-2</v>
      </c>
    </row>
    <row r="54" spans="1:61">
      <c r="A54" s="1">
        <v>4</v>
      </c>
      <c r="B54" s="1" t="s">
        <v>128</v>
      </c>
      <c r="C54" s="1" t="s">
        <v>125</v>
      </c>
      <c r="D54" s="1">
        <v>45</v>
      </c>
      <c r="E54" s="1" t="s">
        <v>80</v>
      </c>
      <c r="F54" s="1" t="s">
        <v>100</v>
      </c>
      <c r="G54" s="1">
        <v>0</v>
      </c>
      <c r="H54" s="1">
        <v>373</v>
      </c>
      <c r="I54" s="1">
        <v>0</v>
      </c>
      <c r="J54">
        <f t="shared" si="56"/>
        <v>0.48744086724898911</v>
      </c>
      <c r="K54">
        <f t="shared" si="57"/>
        <v>2.7785369610677811E-2</v>
      </c>
      <c r="L54">
        <f t="shared" si="58"/>
        <v>345.93205614185609</v>
      </c>
      <c r="M54" s="3">
        <f t="shared" si="59"/>
        <v>1.177168415470051</v>
      </c>
      <c r="N54">
        <f t="shared" si="60"/>
        <v>3.9803109034491366</v>
      </c>
      <c r="O54">
        <f t="shared" si="61"/>
        <v>36.300159454345703</v>
      </c>
      <c r="P54" s="1">
        <v>6</v>
      </c>
      <c r="Q54">
        <f t="shared" si="62"/>
        <v>1.4200000166893005</v>
      </c>
      <c r="R54" s="1">
        <v>1</v>
      </c>
      <c r="S54">
        <f t="shared" si="63"/>
        <v>2.8400000333786011</v>
      </c>
      <c r="T54" s="1">
        <v>37.677444458007812</v>
      </c>
      <c r="U54" s="1">
        <v>36.300159454345703</v>
      </c>
      <c r="V54" s="1">
        <v>37.650730133056641</v>
      </c>
      <c r="W54" s="1">
        <v>400.86947631835938</v>
      </c>
      <c r="X54" s="1">
        <v>399.72036743164062</v>
      </c>
      <c r="Y54" s="1">
        <v>20.114883422851562</v>
      </c>
      <c r="Z54" s="1">
        <v>21.496559143066406</v>
      </c>
      <c r="AA54" s="1">
        <v>29.861854553222656</v>
      </c>
      <c r="AB54" s="1">
        <v>31.913043975830078</v>
      </c>
      <c r="AC54" s="1">
        <v>500.2027587890625</v>
      </c>
      <c r="AD54" s="1">
        <v>299.65591430664062</v>
      </c>
      <c r="AE54" s="1">
        <v>257.35824584960938</v>
      </c>
      <c r="AF54" s="1">
        <v>97.117103576660156</v>
      </c>
      <c r="AG54" s="1">
        <v>6.3970098495483398</v>
      </c>
      <c r="AH54" s="1">
        <v>-0.35389938950538635</v>
      </c>
      <c r="AI54" s="1">
        <v>0.66666668653488159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64"/>
        <v>0.83367126464843733</v>
      </c>
      <c r="AQ54">
        <f t="shared" si="65"/>
        <v>1.1771684154700511E-3</v>
      </c>
      <c r="AR54">
        <f t="shared" si="66"/>
        <v>309.45015945434568</v>
      </c>
      <c r="AS54">
        <f t="shared" si="67"/>
        <v>310.82744445800779</v>
      </c>
      <c r="AT54">
        <f t="shared" si="68"/>
        <v>56.934623003826346</v>
      </c>
      <c r="AU54">
        <f t="shared" si="69"/>
        <v>0.26500692550104549</v>
      </c>
      <c r="AV54">
        <f t="shared" si="70"/>
        <v>6.0679944642881178</v>
      </c>
      <c r="AW54">
        <f t="shared" si="71"/>
        <v>62.481213306555198</v>
      </c>
      <c r="AX54">
        <f t="shared" si="72"/>
        <v>40.984654163488791</v>
      </c>
      <c r="AY54">
        <f t="shared" si="73"/>
        <v>36.988801956176758</v>
      </c>
      <c r="AZ54">
        <f t="shared" si="74"/>
        <v>6.3010260770428346</v>
      </c>
      <c r="BA54">
        <f t="shared" si="75"/>
        <v>2.7516163008399534E-2</v>
      </c>
      <c r="BB54">
        <f t="shared" si="76"/>
        <v>2.0876835608389812</v>
      </c>
      <c r="BC54">
        <f t="shared" si="77"/>
        <v>4.2133425162038538</v>
      </c>
      <c r="BD54">
        <f t="shared" si="78"/>
        <v>1.7221587478981244E-2</v>
      </c>
      <c r="BE54">
        <f t="shared" si="79"/>
        <v>33.595919326815654</v>
      </c>
      <c r="BF54">
        <f t="shared" si="80"/>
        <v>0.86543514998898996</v>
      </c>
      <c r="BG54">
        <f t="shared" si="81"/>
        <v>32.193243854825667</v>
      </c>
      <c r="BH54">
        <f t="shared" si="82"/>
        <v>399.48866138831244</v>
      </c>
      <c r="BI54">
        <f t="shared" si="83"/>
        <v>3.9280971453908479E-4</v>
      </c>
    </row>
    <row r="55" spans="1:61">
      <c r="A55" s="1">
        <v>5</v>
      </c>
      <c r="B55" s="1" t="s">
        <v>129</v>
      </c>
      <c r="C55" s="1" t="s">
        <v>125</v>
      </c>
      <c r="D55" s="1">
        <v>40</v>
      </c>
      <c r="E55" s="1" t="s">
        <v>75</v>
      </c>
      <c r="F55" s="1" t="s">
        <v>87</v>
      </c>
      <c r="G55" s="1">
        <v>0</v>
      </c>
      <c r="H55" s="1">
        <v>507</v>
      </c>
      <c r="I55" s="1">
        <v>0</v>
      </c>
      <c r="J55">
        <f t="shared" si="56"/>
        <v>20.294037372830456</v>
      </c>
      <c r="K55">
        <f t="shared" si="57"/>
        <v>0.74181673689972127</v>
      </c>
      <c r="L55">
        <f t="shared" si="58"/>
        <v>312.91326714324379</v>
      </c>
      <c r="M55" s="3">
        <f t="shared" si="59"/>
        <v>22.75345067933236</v>
      </c>
      <c r="N55">
        <f t="shared" si="60"/>
        <v>3.3306659087102406</v>
      </c>
      <c r="O55">
        <f t="shared" si="61"/>
        <v>37.945156097412109</v>
      </c>
      <c r="P55" s="1">
        <v>3</v>
      </c>
      <c r="Q55">
        <f t="shared" si="62"/>
        <v>2.0786957442760468</v>
      </c>
      <c r="R55" s="1">
        <v>1</v>
      </c>
      <c r="S55">
        <f t="shared" si="63"/>
        <v>4.1573914885520935</v>
      </c>
      <c r="T55" s="1">
        <v>38.058326721191406</v>
      </c>
      <c r="U55" s="1">
        <v>37.945156097412109</v>
      </c>
      <c r="V55" s="1">
        <v>37.966026306152344</v>
      </c>
      <c r="W55" s="1">
        <v>400.45852661132812</v>
      </c>
      <c r="X55" s="1">
        <v>383.05941772460938</v>
      </c>
      <c r="Y55" s="1">
        <v>20.867830276489258</v>
      </c>
      <c r="Z55" s="1">
        <v>34.049846649169922</v>
      </c>
      <c r="AA55" s="1">
        <v>30.346439361572266</v>
      </c>
      <c r="AB55" s="1">
        <v>49.516002655029297</v>
      </c>
      <c r="AC55" s="1">
        <v>500.19735717773438</v>
      </c>
      <c r="AD55" s="1">
        <v>1783.2933349609375</v>
      </c>
      <c r="AE55" s="1">
        <v>1608.3671875</v>
      </c>
      <c r="AF55" s="1">
        <v>97.117965698242188</v>
      </c>
      <c r="AG55" s="1">
        <v>6.3970098495483398</v>
      </c>
      <c r="AH55" s="1">
        <v>-0.35389938950538635</v>
      </c>
      <c r="AI55" s="1">
        <v>0.3333333432674408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64"/>
        <v>1.6673245239257812</v>
      </c>
      <c r="AQ55">
        <f t="shared" si="65"/>
        <v>2.2753450679332359E-2</v>
      </c>
      <c r="AR55">
        <f t="shared" si="66"/>
        <v>311.09515609741209</v>
      </c>
      <c r="AS55">
        <f t="shared" si="67"/>
        <v>311.20832672119138</v>
      </c>
      <c r="AT55">
        <f t="shared" si="68"/>
        <v>338.82572939087549</v>
      </c>
      <c r="AU55">
        <f t="shared" si="69"/>
        <v>-5.5344491305334627</v>
      </c>
      <c r="AV55">
        <f t="shared" si="70"/>
        <v>6.6375177476147318</v>
      </c>
      <c r="AW55">
        <f t="shared" si="71"/>
        <v>68.344900965474707</v>
      </c>
      <c r="AX55">
        <f t="shared" si="72"/>
        <v>34.295054316304785</v>
      </c>
      <c r="AY55">
        <f t="shared" si="73"/>
        <v>38.001741409301758</v>
      </c>
      <c r="AZ55">
        <f t="shared" si="74"/>
        <v>6.6579066530841988</v>
      </c>
      <c r="BA55">
        <f t="shared" si="75"/>
        <v>0.62949408274394669</v>
      </c>
      <c r="BB55">
        <f t="shared" si="76"/>
        <v>3.3068518389044912</v>
      </c>
      <c r="BC55">
        <f t="shared" si="77"/>
        <v>3.3510548141797076</v>
      </c>
      <c r="BD55">
        <f t="shared" si="78"/>
        <v>0.40218782098039391</v>
      </c>
      <c r="BE55">
        <f t="shared" si="79"/>
        <v>30.389499944942443</v>
      </c>
      <c r="BF55">
        <f t="shared" si="80"/>
        <v>0.81687919070613912</v>
      </c>
      <c r="BG55">
        <f t="shared" si="81"/>
        <v>55.120860343740397</v>
      </c>
      <c r="BH55">
        <f t="shared" si="82"/>
        <v>376.46948013303012</v>
      </c>
      <c r="BI55">
        <f t="shared" si="83"/>
        <v>2.9713558704497267E-2</v>
      </c>
    </row>
    <row r="56" spans="1:61">
      <c r="A56" s="1">
        <v>6</v>
      </c>
      <c r="B56" s="1" t="s">
        <v>130</v>
      </c>
      <c r="C56" s="1" t="s">
        <v>125</v>
      </c>
      <c r="D56" s="1">
        <v>40</v>
      </c>
      <c r="E56" s="1" t="s">
        <v>80</v>
      </c>
      <c r="F56" s="1" t="s">
        <v>87</v>
      </c>
      <c r="G56" s="1">
        <v>0</v>
      </c>
      <c r="H56" s="1">
        <v>573.5</v>
      </c>
      <c r="I56" s="1">
        <v>0</v>
      </c>
      <c r="J56">
        <f t="shared" si="56"/>
        <v>3.8651905022367163</v>
      </c>
      <c r="K56">
        <f t="shared" si="57"/>
        <v>6.3910476872543087E-2</v>
      </c>
      <c r="L56">
        <f t="shared" si="58"/>
        <v>274.36408648126803</v>
      </c>
      <c r="M56" s="3">
        <f t="shared" si="59"/>
        <v>3.1132118100032766</v>
      </c>
      <c r="N56">
        <f t="shared" si="60"/>
        <v>4.5761328322738812</v>
      </c>
      <c r="O56">
        <f t="shared" si="61"/>
        <v>38.261287689208984</v>
      </c>
      <c r="P56" s="1">
        <v>2</v>
      </c>
      <c r="Q56">
        <f t="shared" si="62"/>
        <v>2.2982609868049622</v>
      </c>
      <c r="R56" s="1">
        <v>1</v>
      </c>
      <c r="S56">
        <f t="shared" si="63"/>
        <v>4.5965219736099243</v>
      </c>
      <c r="T56" s="1">
        <v>38.269180297851562</v>
      </c>
      <c r="U56" s="1">
        <v>38.261287689208984</v>
      </c>
      <c r="V56" s="1">
        <v>38.177677154541016</v>
      </c>
      <c r="W56" s="1">
        <v>400.86965942382812</v>
      </c>
      <c r="X56" s="1">
        <v>398.82760620117188</v>
      </c>
      <c r="Y56" s="1">
        <v>21.188608169555664</v>
      </c>
      <c r="Z56" s="1">
        <v>22.405588150024414</v>
      </c>
      <c r="AA56" s="1">
        <v>30.463336944580078</v>
      </c>
      <c r="AB56" s="1">
        <v>32.213016510009766</v>
      </c>
      <c r="AC56" s="1">
        <v>500.16574096679688</v>
      </c>
      <c r="AD56" s="1">
        <v>1495.075439453125</v>
      </c>
      <c r="AE56" s="1">
        <v>1993.3486328125</v>
      </c>
      <c r="AF56" s="1">
        <v>97.118263244628906</v>
      </c>
      <c r="AG56" s="1">
        <v>6.3970098495483398</v>
      </c>
      <c r="AH56" s="1">
        <v>-0.35389938950538635</v>
      </c>
      <c r="AI56" s="1">
        <v>0.66666668653488159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64"/>
        <v>2.5008287048339839</v>
      </c>
      <c r="AQ56">
        <f t="shared" si="65"/>
        <v>3.1132118100032765E-3</v>
      </c>
      <c r="AR56">
        <f t="shared" si="66"/>
        <v>311.41128768920896</v>
      </c>
      <c r="AS56">
        <f t="shared" si="67"/>
        <v>311.41918029785154</v>
      </c>
      <c r="AT56">
        <f t="shared" si="68"/>
        <v>284.06432993155613</v>
      </c>
      <c r="AU56">
        <f t="shared" si="69"/>
        <v>1.119945166103216</v>
      </c>
      <c r="AV56">
        <f t="shared" si="70"/>
        <v>6.7521246403786908</v>
      </c>
      <c r="AW56">
        <f t="shared" si="71"/>
        <v>69.524767173512188</v>
      </c>
      <c r="AX56">
        <f t="shared" si="72"/>
        <v>47.119179023487774</v>
      </c>
      <c r="AY56">
        <f t="shared" si="73"/>
        <v>38.265233993530273</v>
      </c>
      <c r="AZ56">
        <f t="shared" si="74"/>
        <v>6.7535660709768228</v>
      </c>
      <c r="BA56">
        <f t="shared" si="75"/>
        <v>6.3034045533289784E-2</v>
      </c>
      <c r="BB56">
        <f t="shared" si="76"/>
        <v>2.1759918081048091</v>
      </c>
      <c r="BC56">
        <f t="shared" si="77"/>
        <v>4.5775742628720142</v>
      </c>
      <c r="BD56">
        <f t="shared" si="78"/>
        <v>3.9474093913789296E-2</v>
      </c>
      <c r="BE56">
        <f t="shared" si="79"/>
        <v>26.645763575759922</v>
      </c>
      <c r="BF56">
        <f t="shared" si="80"/>
        <v>0.68792651816302952</v>
      </c>
      <c r="BG56">
        <f t="shared" si="81"/>
        <v>29.935654725571048</v>
      </c>
      <c r="BH56">
        <f t="shared" si="82"/>
        <v>397.69239849239165</v>
      </c>
      <c r="BI56">
        <f t="shared" si="83"/>
        <v>2.9094598931774275E-3</v>
      </c>
    </row>
    <row r="57" spans="1:61">
      <c r="A57" s="1">
        <v>7</v>
      </c>
      <c r="B57" s="1" t="s">
        <v>131</v>
      </c>
      <c r="C57" s="1" t="s">
        <v>125</v>
      </c>
      <c r="D57" s="1">
        <v>40</v>
      </c>
      <c r="E57" s="1" t="s">
        <v>80</v>
      </c>
      <c r="F57" s="1" t="s">
        <v>76</v>
      </c>
      <c r="G57" s="1">
        <v>0</v>
      </c>
      <c r="H57" s="1">
        <v>716</v>
      </c>
      <c r="I57" s="1">
        <v>0</v>
      </c>
      <c r="J57">
        <f t="shared" si="56"/>
        <v>2.185101027150286</v>
      </c>
      <c r="K57">
        <f t="shared" si="57"/>
        <v>0.44934989360134775</v>
      </c>
      <c r="L57">
        <f t="shared" si="58"/>
        <v>364.5595836816737</v>
      </c>
      <c r="M57" s="3">
        <f t="shared" si="59"/>
        <v>14.302612548593537</v>
      </c>
      <c r="N57">
        <f t="shared" si="60"/>
        <v>3.2920058830059076</v>
      </c>
      <c r="O57">
        <f t="shared" si="61"/>
        <v>37.512203216552734</v>
      </c>
      <c r="P57" s="1">
        <v>4</v>
      </c>
      <c r="Q57">
        <f t="shared" si="62"/>
        <v>1.8591305017471313</v>
      </c>
      <c r="R57" s="1">
        <v>1</v>
      </c>
      <c r="S57">
        <f t="shared" si="63"/>
        <v>3.7182610034942627</v>
      </c>
      <c r="T57" s="1">
        <v>38.69427490234375</v>
      </c>
      <c r="U57" s="1">
        <v>37.512203216552734</v>
      </c>
      <c r="V57" s="1">
        <v>38.602184295654297</v>
      </c>
      <c r="W57" s="1">
        <v>400.73260498046875</v>
      </c>
      <c r="X57" s="1">
        <v>394.472900390625</v>
      </c>
      <c r="Y57" s="1">
        <v>21.799409866333008</v>
      </c>
      <c r="Z57" s="1">
        <v>32.862007141113281</v>
      </c>
      <c r="AA57" s="1">
        <v>30.628196716308594</v>
      </c>
      <c r="AB57" s="1">
        <v>46.171157836914062</v>
      </c>
      <c r="AC57" s="1">
        <v>500.15740966796875</v>
      </c>
      <c r="AD57" s="1">
        <v>1740.711181640625</v>
      </c>
      <c r="AE57" s="1">
        <v>1726.6595458984375</v>
      </c>
      <c r="AF57" s="1">
        <v>97.111984252929688</v>
      </c>
      <c r="AG57" s="1">
        <v>6.3970098495483398</v>
      </c>
      <c r="AH57" s="1">
        <v>-0.35389938950538635</v>
      </c>
      <c r="AI57" s="1">
        <v>0.66666668653488159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64"/>
        <v>1.2503935241699218</v>
      </c>
      <c r="AQ57">
        <f t="shared" si="65"/>
        <v>1.4302612548593536E-2</v>
      </c>
      <c r="AR57">
        <f t="shared" si="66"/>
        <v>310.66220321655271</v>
      </c>
      <c r="AS57">
        <f t="shared" si="67"/>
        <v>311.84427490234373</v>
      </c>
      <c r="AT57">
        <f t="shared" si="68"/>
        <v>330.73512036153988</v>
      </c>
      <c r="AU57">
        <f t="shared" si="69"/>
        <v>-2.6240064874083644</v>
      </c>
      <c r="AV57">
        <f t="shared" si="70"/>
        <v>6.4833006030133635</v>
      </c>
      <c r="AW57">
        <f t="shared" si="71"/>
        <v>66.761076430355971</v>
      </c>
      <c r="AX57">
        <f t="shared" si="72"/>
        <v>33.899069289242689</v>
      </c>
      <c r="AY57">
        <f t="shared" si="73"/>
        <v>38.103239059448242</v>
      </c>
      <c r="AZ57">
        <f t="shared" si="74"/>
        <v>6.6946146280983916</v>
      </c>
      <c r="BA57">
        <f t="shared" si="75"/>
        <v>0.40090119436691185</v>
      </c>
      <c r="BB57">
        <f t="shared" si="76"/>
        <v>3.191294720007456</v>
      </c>
      <c r="BC57">
        <f t="shared" si="77"/>
        <v>3.5033199080909356</v>
      </c>
      <c r="BD57">
        <f t="shared" si="78"/>
        <v>0.25450787911503625</v>
      </c>
      <c r="BE57">
        <f t="shared" si="79"/>
        <v>35.403104549749294</v>
      </c>
      <c r="BF57">
        <f t="shared" si="80"/>
        <v>0.92416889302324756</v>
      </c>
      <c r="BG57">
        <f t="shared" si="81"/>
        <v>52.323166865671602</v>
      </c>
      <c r="BH57">
        <f t="shared" si="82"/>
        <v>393.67954930960065</v>
      </c>
      <c r="BI57">
        <f t="shared" si="83"/>
        <v>2.9041743687839216E-3</v>
      </c>
    </row>
    <row r="58" spans="1:61">
      <c r="A58" s="1">
        <v>8</v>
      </c>
      <c r="B58" s="1" t="s">
        <v>132</v>
      </c>
      <c r="C58" s="1" t="s">
        <v>125</v>
      </c>
      <c r="D58" s="1">
        <v>40</v>
      </c>
      <c r="E58" s="1" t="s">
        <v>75</v>
      </c>
      <c r="F58" s="1" t="s">
        <v>76</v>
      </c>
      <c r="G58" s="1">
        <v>0</v>
      </c>
      <c r="H58" s="1">
        <v>822</v>
      </c>
      <c r="I58" s="1">
        <v>0</v>
      </c>
      <c r="J58">
        <f t="shared" si="56"/>
        <v>11.417524005147744</v>
      </c>
      <c r="K58">
        <f t="shared" si="57"/>
        <v>0.37064642647679935</v>
      </c>
      <c r="L58">
        <f t="shared" si="58"/>
        <v>309.40307555014351</v>
      </c>
      <c r="M58" s="3">
        <f t="shared" si="59"/>
        <v>12.616621591937657</v>
      </c>
      <c r="N58">
        <f t="shared" si="60"/>
        <v>3.4866905304727358</v>
      </c>
      <c r="O58">
        <f t="shared" si="61"/>
        <v>38.467319488525391</v>
      </c>
      <c r="P58" s="1">
        <v>5</v>
      </c>
      <c r="Q58">
        <f t="shared" si="62"/>
        <v>1.6395652592182159</v>
      </c>
      <c r="R58" s="1">
        <v>1</v>
      </c>
      <c r="S58">
        <f t="shared" si="63"/>
        <v>3.2791305184364319</v>
      </c>
      <c r="T58" s="1">
        <v>38.948097229003906</v>
      </c>
      <c r="U58" s="1">
        <v>38.467319488525391</v>
      </c>
      <c r="V58" s="1">
        <v>38.887382507324219</v>
      </c>
      <c r="W58" s="1">
        <v>400.43380737304688</v>
      </c>
      <c r="X58" s="1">
        <v>384.17544555664062</v>
      </c>
      <c r="Y58" s="1">
        <v>22.22578239440918</v>
      </c>
      <c r="Z58" s="1">
        <v>34.403732299804688</v>
      </c>
      <c r="AA58" s="1">
        <v>30.803440093994141</v>
      </c>
      <c r="AB58" s="1">
        <v>47.681259155273438</v>
      </c>
      <c r="AC58" s="1">
        <v>500.18939208984375</v>
      </c>
      <c r="AD58" s="1">
        <v>412.60940551757812</v>
      </c>
      <c r="AE58" s="1">
        <v>1519.9947509765625</v>
      </c>
      <c r="AF58" s="1">
        <v>97.112930297851562</v>
      </c>
      <c r="AG58" s="1">
        <v>6.3970098495483398</v>
      </c>
      <c r="AH58" s="1">
        <v>-0.35389938950538635</v>
      </c>
      <c r="AI58" s="1">
        <v>0.3333333432674408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64"/>
        <v>1.0003787841796874</v>
      </c>
      <c r="AQ58">
        <f t="shared" si="65"/>
        <v>1.2616621591937657E-2</v>
      </c>
      <c r="AR58">
        <f t="shared" si="66"/>
        <v>311.61731948852537</v>
      </c>
      <c r="AS58">
        <f t="shared" si="67"/>
        <v>312.09809722900388</v>
      </c>
      <c r="AT58">
        <f t="shared" si="68"/>
        <v>78.395786064602362</v>
      </c>
      <c r="AU58">
        <f t="shared" si="69"/>
        <v>-4.8473767884395951</v>
      </c>
      <c r="AV58">
        <f t="shared" si="70"/>
        <v>6.827737787289613</v>
      </c>
      <c r="AW58">
        <f t="shared" si="71"/>
        <v>70.307195615954598</v>
      </c>
      <c r="AX58">
        <f t="shared" si="72"/>
        <v>35.90346331614991</v>
      </c>
      <c r="AY58">
        <f t="shared" si="73"/>
        <v>38.707708358764648</v>
      </c>
      <c r="AZ58">
        <f t="shared" si="74"/>
        <v>6.9168874224887027</v>
      </c>
      <c r="BA58">
        <f t="shared" si="75"/>
        <v>0.33300610611380044</v>
      </c>
      <c r="BB58">
        <f t="shared" si="76"/>
        <v>3.3410472568168772</v>
      </c>
      <c r="BC58">
        <f t="shared" si="77"/>
        <v>3.5758401656718255</v>
      </c>
      <c r="BD58">
        <f t="shared" si="78"/>
        <v>0.21121214796756466</v>
      </c>
      <c r="BE58">
        <f t="shared" si="79"/>
        <v>30.047039309841988</v>
      </c>
      <c r="BF58">
        <f t="shared" si="80"/>
        <v>0.80536921119943594</v>
      </c>
      <c r="BG58">
        <f t="shared" si="81"/>
        <v>51.584604388047175</v>
      </c>
      <c r="BH58">
        <f t="shared" si="82"/>
        <v>379.47491371739591</v>
      </c>
      <c r="BI58">
        <f t="shared" si="83"/>
        <v>1.5520616452006026E-2</v>
      </c>
    </row>
    <row r="59" spans="1:61">
      <c r="A59" s="1">
        <v>9</v>
      </c>
      <c r="B59" s="1" t="s">
        <v>133</v>
      </c>
      <c r="C59" s="1" t="s">
        <v>125</v>
      </c>
      <c r="D59" s="1">
        <v>23</v>
      </c>
      <c r="E59" s="1" t="s">
        <v>75</v>
      </c>
      <c r="F59" s="1" t="s">
        <v>87</v>
      </c>
      <c r="G59" s="1">
        <v>0</v>
      </c>
      <c r="H59" s="1">
        <v>983.5</v>
      </c>
      <c r="I59" s="1">
        <v>0</v>
      </c>
      <c r="J59">
        <f>(W59-X59*(1000-Y59)/(1000-Z59))*AP59</f>
        <v>-200.46951751789055</v>
      </c>
      <c r="K59">
        <f>IF(BA59&lt;&gt;0,1/(1/BA59-1/S59),0)</f>
        <v>1.3143277396526658</v>
      </c>
      <c r="L59">
        <f>((BD59-AQ59/2)*X59-J59)/(BD59+AQ59/2)</f>
        <v>694.41450602776536</v>
      </c>
      <c r="M59" s="3">
        <f>AQ59*1000</f>
        <v>48.253107720728465</v>
      </c>
      <c r="N59">
        <f>(AV59-BB59)</f>
        <v>4.2536982607480569</v>
      </c>
      <c r="O59">
        <f>(U59+AU59*I59)</f>
        <v>39.850868225097656</v>
      </c>
      <c r="P59" s="1">
        <v>1</v>
      </c>
      <c r="Q59">
        <f>(P59*AJ59+AK59)</f>
        <v>2.5178262293338776</v>
      </c>
      <c r="R59" s="1">
        <v>1</v>
      </c>
      <c r="S59">
        <f>Q59*(R59+1)*(R59+1)/(R59*R59+1)</f>
        <v>5.0356524586677551</v>
      </c>
      <c r="T59" s="1">
        <v>39.314895629882812</v>
      </c>
      <c r="U59" s="1">
        <v>39.850868225097656</v>
      </c>
      <c r="V59" s="1">
        <v>39.242183685302734</v>
      </c>
      <c r="W59" s="1">
        <v>400.59994506835938</v>
      </c>
      <c r="X59" s="1">
        <v>436.47036743164062</v>
      </c>
      <c r="Y59" s="1">
        <v>22.594474792480469</v>
      </c>
      <c r="Z59" s="1">
        <v>31.933979034423828</v>
      </c>
      <c r="AA59" s="1">
        <v>30.701955795288086</v>
      </c>
      <c r="AB59" s="1">
        <v>43.392715454101562</v>
      </c>
      <c r="AC59" s="1">
        <v>500.1571044921875</v>
      </c>
      <c r="AD59" s="1">
        <v>1962.7479248046875</v>
      </c>
      <c r="AE59" s="1">
        <v>2015.1669921875</v>
      </c>
      <c r="AF59" s="1">
        <v>97.109519958496094</v>
      </c>
      <c r="AG59" s="1">
        <v>6.3970098495483398</v>
      </c>
      <c r="AH59" s="1">
        <v>-0.35389938950538635</v>
      </c>
      <c r="AI59" s="1">
        <v>0.3333333432674408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>AC59*0.000001/(P59*0.0001)</f>
        <v>5.0015710449218744</v>
      </c>
      <c r="AQ59">
        <f>(Z59-Y59)/(1000-Z59)*AP59</f>
        <v>4.8253107720728466E-2</v>
      </c>
      <c r="AR59">
        <f>(U59+273.15)</f>
        <v>313.00086822509763</v>
      </c>
      <c r="AS59">
        <f>(T59+273.15)</f>
        <v>312.46489562988279</v>
      </c>
      <c r="AT59">
        <f>(AD59*AL59+AE59*AM59)*AN59</f>
        <v>372.92210103333491</v>
      </c>
      <c r="AU59">
        <f>((AT59+0.00000010773*(AS59^4-AR59^4))-AQ59*44100)/(Q59*51.4+0.00000043092*AR59^3)</f>
        <v>-12.354351650569386</v>
      </c>
      <c r="AV59">
        <f>0.61365*EXP(17.502*O59/(240.97+O59))</f>
        <v>7.3547916351456335</v>
      </c>
      <c r="AW59">
        <f>AV59*1000/AF59</f>
        <v>75.737081578500423</v>
      </c>
      <c r="AX59">
        <f>(AW59-Z59)</f>
        <v>43.803102544076594</v>
      </c>
      <c r="AY59">
        <f>IF(I59,U59,(T59+U59)/2)</f>
        <v>39.582881927490234</v>
      </c>
      <c r="AZ59">
        <f>0.61365*EXP(17.502*AY59/(240.97+AY59))</f>
        <v>7.2500358247606282</v>
      </c>
      <c r="BA59">
        <f>IF(AX59&lt;&gt;0,(1000-(AW59+Z59)/2)/AX59*AQ59,0)</f>
        <v>1.0422863547555286</v>
      </c>
      <c r="BB59">
        <f>Z59*AF59/1000</f>
        <v>3.1010933743975766</v>
      </c>
      <c r="BC59">
        <f>(AZ59-BB59)</f>
        <v>4.1489424503630516</v>
      </c>
      <c r="BD59">
        <f>1/(1.6/K59+1.37/S59)</f>
        <v>0.67140569136818107</v>
      </c>
      <c r="BE59">
        <f>L59*AF59*0.001</f>
        <v>67.434259332572495</v>
      </c>
      <c r="BF59">
        <f>L59/X59</f>
        <v>1.5909774359115538</v>
      </c>
      <c r="BG59">
        <f>(1-AQ59*AF59/AV59/K59)*100</f>
        <v>51.525532284047195</v>
      </c>
      <c r="BH59">
        <f>(X59-J59/(S59/1.35))</f>
        <v>490.21391920978533</v>
      </c>
      <c r="BI59">
        <f>J59*BG59/100/BH59</f>
        <v>-0.21071002254456686</v>
      </c>
    </row>
    <row r="60" spans="1:61">
      <c r="A60" s="1">
        <v>10</v>
      </c>
      <c r="B60" s="1" t="s">
        <v>134</v>
      </c>
      <c r="C60" s="1" t="s">
        <v>125</v>
      </c>
      <c r="D60" s="1">
        <v>23</v>
      </c>
      <c r="E60" s="1" t="s">
        <v>80</v>
      </c>
      <c r="F60" s="1" t="s">
        <v>87</v>
      </c>
      <c r="G60" s="1">
        <v>0</v>
      </c>
      <c r="H60" s="1">
        <v>1085.5</v>
      </c>
      <c r="I60" s="1">
        <v>0</v>
      </c>
      <c r="J60">
        <f t="shared" si="56"/>
        <v>12.313971043383399</v>
      </c>
      <c r="K60">
        <f t="shared" si="57"/>
        <v>0.40379411923595282</v>
      </c>
      <c r="L60">
        <f t="shared" si="58"/>
        <v>312.68887353424924</v>
      </c>
      <c r="M60" s="3">
        <f t="shared" si="59"/>
        <v>18.580159400677704</v>
      </c>
      <c r="N60">
        <f t="shared" si="60"/>
        <v>4.5995605883323272</v>
      </c>
      <c r="O60">
        <f t="shared" si="61"/>
        <v>40.25518798828125</v>
      </c>
      <c r="P60" s="1">
        <v>2</v>
      </c>
      <c r="Q60">
        <f t="shared" si="62"/>
        <v>2.2982609868049622</v>
      </c>
      <c r="R60" s="1">
        <v>1</v>
      </c>
      <c r="S60">
        <f t="shared" si="63"/>
        <v>4.5965219736099243</v>
      </c>
      <c r="T60" s="1">
        <v>39.589176177978516</v>
      </c>
      <c r="U60" s="1">
        <v>40.25518798828125</v>
      </c>
      <c r="V60" s="1">
        <v>39.493202209472656</v>
      </c>
      <c r="W60" s="1">
        <v>400.93084716796875</v>
      </c>
      <c r="X60" s="1">
        <v>393.0867919921875</v>
      </c>
      <c r="Y60" s="1">
        <v>22.821191787719727</v>
      </c>
      <c r="Z60" s="1">
        <v>30.027353286743164</v>
      </c>
      <c r="AA60" s="1">
        <v>30.555313110351562</v>
      </c>
      <c r="AB60" s="1">
        <v>40.203647613525391</v>
      </c>
      <c r="AC60" s="1">
        <v>500.18991088867188</v>
      </c>
      <c r="AD60" s="1">
        <v>1570.599365234375</v>
      </c>
      <c r="AE60" s="1">
        <v>1854.6644287109375</v>
      </c>
      <c r="AF60" s="1">
        <v>97.103538513183594</v>
      </c>
      <c r="AG60" s="1">
        <v>6.3970098495483398</v>
      </c>
      <c r="AH60" s="1">
        <v>-0.35389938950538635</v>
      </c>
      <c r="AI60" s="1">
        <v>1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64"/>
        <v>2.5009495544433591</v>
      </c>
      <c r="AQ60">
        <f t="shared" si="65"/>
        <v>1.8580159400677705E-2</v>
      </c>
      <c r="AR60">
        <f t="shared" si="66"/>
        <v>313.40518798828123</v>
      </c>
      <c r="AS60">
        <f t="shared" si="67"/>
        <v>312.73917617797849</v>
      </c>
      <c r="AT60">
        <f t="shared" si="68"/>
        <v>298.41387564993056</v>
      </c>
      <c r="AU60">
        <f t="shared" si="69"/>
        <v>-4.0319219416248373</v>
      </c>
      <c r="AV60">
        <f t="shared" si="70"/>
        <v>7.5153228446605622</v>
      </c>
      <c r="AW60">
        <f t="shared" si="71"/>
        <v>77.394943168216457</v>
      </c>
      <c r="AX60">
        <f t="shared" si="72"/>
        <v>47.367589881473293</v>
      </c>
      <c r="AY60">
        <f t="shared" si="73"/>
        <v>39.922182083129883</v>
      </c>
      <c r="AZ60">
        <f t="shared" si="74"/>
        <v>7.3828882602826473</v>
      </c>
      <c r="BA60">
        <f t="shared" si="75"/>
        <v>0.37118624251335536</v>
      </c>
      <c r="BB60">
        <f t="shared" si="76"/>
        <v>2.9157622563282346</v>
      </c>
      <c r="BC60">
        <f t="shared" si="77"/>
        <v>4.4671260039544123</v>
      </c>
      <c r="BD60">
        <f t="shared" si="78"/>
        <v>0.23471606713992549</v>
      </c>
      <c r="BE60">
        <f t="shared" si="79"/>
        <v>30.363196073876967</v>
      </c>
      <c r="BF60">
        <f t="shared" si="80"/>
        <v>0.79547031318331307</v>
      </c>
      <c r="BG60">
        <f t="shared" si="81"/>
        <v>40.54657751941577</v>
      </c>
      <c r="BH60">
        <f t="shared" si="82"/>
        <v>389.47017468805836</v>
      </c>
      <c r="BI60">
        <f t="shared" si="83"/>
        <v>1.2819707744817332E-2</v>
      </c>
    </row>
    <row r="61" spans="1:61">
      <c r="A61" s="1">
        <v>11</v>
      </c>
      <c r="B61" s="1" t="s">
        <v>135</v>
      </c>
      <c r="C61" s="1" t="s">
        <v>125</v>
      </c>
      <c r="D61" s="1">
        <v>21</v>
      </c>
      <c r="E61" s="1" t="s">
        <v>80</v>
      </c>
      <c r="F61" s="1" t="s">
        <v>87</v>
      </c>
      <c r="G61" s="1">
        <v>0</v>
      </c>
      <c r="H61" s="1">
        <v>1223</v>
      </c>
      <c r="I61" s="1">
        <v>0</v>
      </c>
      <c r="J61">
        <f>(W61-X61*(1000-Y61)/(1000-Z61))*AP61</f>
        <v>2.1221154499349422</v>
      </c>
      <c r="K61">
        <f>IF(BA61&lt;&gt;0,1/(1/BA61-1/S61),0)</f>
        <v>4.8647588990826593E-2</v>
      </c>
      <c r="L61">
        <f>((BD61-AQ61/2)*X61-J61)/(BD61+AQ61/2)</f>
        <v>296.54091631082696</v>
      </c>
      <c r="M61" s="3">
        <f>AQ61*1000</f>
        <v>2.8021818219006907</v>
      </c>
      <c r="N61">
        <f>(AV61-BB61)</f>
        <v>5.3605089573283404</v>
      </c>
      <c r="O61">
        <f>(U61+AU61*I61)</f>
        <v>40.697616577148438</v>
      </c>
      <c r="P61" s="1">
        <v>2</v>
      </c>
      <c r="Q61">
        <f>(P61*AJ61+AK61)</f>
        <v>2.2982609868049622</v>
      </c>
      <c r="R61" s="1">
        <v>1</v>
      </c>
      <c r="S61">
        <f>Q61*(R61+1)*(R61+1)/(R61*R61+1)</f>
        <v>4.5965219736099243</v>
      </c>
      <c r="T61" s="1">
        <v>39.824043273925781</v>
      </c>
      <c r="U61" s="1">
        <v>40.697616577148438</v>
      </c>
      <c r="V61" s="1">
        <v>39.736797332763672</v>
      </c>
      <c r="W61" s="1">
        <v>400.6220703125</v>
      </c>
      <c r="X61" s="1">
        <v>399.32601928710938</v>
      </c>
      <c r="Y61" s="1">
        <v>22.942602157592773</v>
      </c>
      <c r="Z61" s="1">
        <v>24.036205291748047</v>
      </c>
      <c r="AA61" s="1">
        <v>30.333354949951172</v>
      </c>
      <c r="AB61" s="1">
        <v>31.779251098632812</v>
      </c>
      <c r="AC61" s="1">
        <v>500.14999389648438</v>
      </c>
      <c r="AD61" s="1">
        <v>1524.6439208984375</v>
      </c>
      <c r="AE61" s="1">
        <v>1605.822998046875</v>
      </c>
      <c r="AF61" s="1">
        <v>97.101303100585938</v>
      </c>
      <c r="AG61" s="1">
        <v>6.3970098495483398</v>
      </c>
      <c r="AH61" s="1">
        <v>-0.35389938950538635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>AC61*0.000001/(P61*0.0001)</f>
        <v>2.5007499694824218</v>
      </c>
      <c r="AQ61">
        <f>(Z61-Y61)/(1000-Z61)*AP61</f>
        <v>2.8021818219006907E-3</v>
      </c>
      <c r="AR61">
        <f>(U61+273.15)</f>
        <v>313.84761657714841</v>
      </c>
      <c r="AS61">
        <f>(T61+273.15)</f>
        <v>312.97404327392576</v>
      </c>
      <c r="AT61">
        <f>(AD61*AL61+AE61*AM61)*AN61</f>
        <v>289.68234133566875</v>
      </c>
      <c r="AU61">
        <f>((AT61+0.00000010773*(AS61^4-AR61^4))-AQ61*44100)/(Q61*51.4+0.00000043092*AR61^3)</f>
        <v>1.1754646340481398</v>
      </c>
      <c r="AV61">
        <f>0.61365*EXP(17.502*O61/(240.97+O61))</f>
        <v>7.6944558127502747</v>
      </c>
      <c r="AW61">
        <f>AV61*1000/AF61</f>
        <v>79.241529897695514</v>
      </c>
      <c r="AX61">
        <f>(AW61-Z61)</f>
        <v>55.205324605947467</v>
      </c>
      <c r="AY61">
        <f>IF(I61,U61,(T61+U61)/2)</f>
        <v>40.260829925537109</v>
      </c>
      <c r="AZ61">
        <f>0.61365*EXP(17.502*AY61/(240.97+AY61))</f>
        <v>7.5175842308676684</v>
      </c>
      <c r="BA61">
        <f>IF(AX61&lt;&gt;0,(1000-(AW61+Z61)/2)/AX61*AQ61,0)</f>
        <v>4.8138116110939863E-2</v>
      </c>
      <c r="BB61">
        <f>Z61*AF61/1000</f>
        <v>2.3339468554219347</v>
      </c>
      <c r="BC61">
        <f>(AZ61-BB61)</f>
        <v>5.1836373754457341</v>
      </c>
      <c r="BD61">
        <f>1/(1.6/K61+1.37/S61)</f>
        <v>3.0131684446010939E-2</v>
      </c>
      <c r="BE61">
        <f>L61*AF61*0.001</f>
        <v>28.794509396423098</v>
      </c>
      <c r="BF61">
        <f>L61/X61</f>
        <v>0.7426035419385445</v>
      </c>
      <c r="BG61">
        <f>(1-AQ61*AF61/AV61/K61)*100</f>
        <v>27.308749765171459</v>
      </c>
      <c r="BH61">
        <f>(X61-J61/(S61/1.35))</f>
        <v>398.7027532886305</v>
      </c>
      <c r="BI61">
        <f>J61*BG61/100/BH61</f>
        <v>1.453521936256219E-3</v>
      </c>
    </row>
    <row r="62" spans="1:61">
      <c r="A62" s="1">
        <v>12</v>
      </c>
      <c r="B62" s="1" t="s">
        <v>136</v>
      </c>
      <c r="C62" s="1" t="s">
        <v>125</v>
      </c>
      <c r="D62" s="1">
        <v>21</v>
      </c>
      <c r="E62" s="1" t="s">
        <v>75</v>
      </c>
      <c r="F62" s="1" t="s">
        <v>76</v>
      </c>
      <c r="G62" s="1">
        <v>0</v>
      </c>
      <c r="H62" s="1">
        <v>1301</v>
      </c>
      <c r="I62" s="1">
        <v>0</v>
      </c>
      <c r="J62">
        <f>(W62-X62*(1000-Y62)/(1000-Z62))*AP62</f>
        <v>22.394528624215688</v>
      </c>
      <c r="K62">
        <f>IF(BA62&lt;&gt;0,1/(1/BA62-1/S62),0)</f>
        <v>0.46298736540422947</v>
      </c>
      <c r="L62">
        <f>((BD62-AQ62/2)*X62-J62)/(BD62+AQ62/2)</f>
        <v>279.02433578033344</v>
      </c>
      <c r="M62" s="3">
        <f>AQ62*1000</f>
        <v>22.522773081784273</v>
      </c>
      <c r="N62">
        <f>(AV62-BB62)</f>
        <v>4.8945990561428054</v>
      </c>
      <c r="O62">
        <f>(U62+AU62*I62)</f>
        <v>40.844017028808594</v>
      </c>
      <c r="P62" s="1">
        <v>1.5</v>
      </c>
      <c r="Q62">
        <f>(P62*AJ62+AK62)</f>
        <v>2.4080436080694199</v>
      </c>
      <c r="R62" s="1">
        <v>1</v>
      </c>
      <c r="S62">
        <f>Q62*(R62+1)*(R62+1)/(R62*R62+1)</f>
        <v>4.8160872161388397</v>
      </c>
      <c r="T62" s="1">
        <v>39.935787200927734</v>
      </c>
      <c r="U62" s="1">
        <v>40.844017028808594</v>
      </c>
      <c r="V62" s="1">
        <v>39.849529266357422</v>
      </c>
      <c r="W62" s="1">
        <v>400.36581420898438</v>
      </c>
      <c r="X62" s="1">
        <v>391.00845336914062</v>
      </c>
      <c r="Y62" s="1">
        <v>22.898313522338867</v>
      </c>
      <c r="Z62" s="1">
        <v>29.454044342041016</v>
      </c>
      <c r="AA62" s="1">
        <v>30.093559265136719</v>
      </c>
      <c r="AB62" s="1">
        <v>38.709270477294922</v>
      </c>
      <c r="AC62" s="1">
        <v>500.15902709960938</v>
      </c>
      <c r="AD62" s="1">
        <v>1773.8909912109375</v>
      </c>
      <c r="AE62" s="1">
        <v>1915.047119140625</v>
      </c>
      <c r="AF62" s="1">
        <v>97.098419189453125</v>
      </c>
      <c r="AG62" s="1">
        <v>6.3970098495483398</v>
      </c>
      <c r="AH62" s="1">
        <v>-0.35389938950538635</v>
      </c>
      <c r="AI62" s="1">
        <v>0.66666668653488159</v>
      </c>
      <c r="AJ62" s="1">
        <v>-0.21956524252891541</v>
      </c>
      <c r="AK62" s="1">
        <v>2.737391471862793</v>
      </c>
      <c r="AL62" s="1">
        <v>1</v>
      </c>
      <c r="AM62" s="1">
        <v>0</v>
      </c>
      <c r="AN62" s="1">
        <v>0.18999999761581421</v>
      </c>
      <c r="AO62" s="1">
        <v>111115</v>
      </c>
      <c r="AP62">
        <f>AC62*0.000001/(P62*0.0001)</f>
        <v>3.3343935139973953</v>
      </c>
      <c r="AQ62">
        <f>(Z62-Y62)/(1000-Z62)*AP62</f>
        <v>2.2522773081784273E-2</v>
      </c>
      <c r="AR62">
        <f>(U62+273.15)</f>
        <v>313.99401702880857</v>
      </c>
      <c r="AS62">
        <f>(T62+273.15)</f>
        <v>313.08578720092771</v>
      </c>
      <c r="AT62">
        <f>(AD62*AL62+AE62*AM62)*AN62</f>
        <v>337.03928410079243</v>
      </c>
      <c r="AU62">
        <f>((AT62+0.00000010773*(AS62^4-AR62^4))-AQ62*44100)/(Q62*51.4+0.00000043092*AR62^3)</f>
        <v>-4.8739038202943208</v>
      </c>
      <c r="AV62">
        <f>0.61365*EXP(17.502*O62/(240.97+O62))</f>
        <v>7.7545402004910446</v>
      </c>
      <c r="AW62">
        <f>AV62*1000/AF62</f>
        <v>79.862682268398316</v>
      </c>
      <c r="AX62">
        <f>(AW62-Z62)</f>
        <v>50.408637926357301</v>
      </c>
      <c r="AY62">
        <f>IF(I62,U62,(T62+U62)/2)</f>
        <v>40.389902114868164</v>
      </c>
      <c r="AZ62">
        <f>0.61365*EXP(17.502*AY62/(240.97+AY62))</f>
        <v>7.5694799135468473</v>
      </c>
      <c r="BA62">
        <f>IF(AX62&lt;&gt;0,(1000-(AW62+Z62)/2)/AX62*AQ62,0)</f>
        <v>0.42238227502088943</v>
      </c>
      <c r="BB62">
        <f>Z62*AF62/1000</f>
        <v>2.8599411443482388</v>
      </c>
      <c r="BC62">
        <f>(AZ62-BB62)</f>
        <v>4.709538769198609</v>
      </c>
      <c r="BD62">
        <f>1/(1.6/K62+1.37/S62)</f>
        <v>0.26735958189925063</v>
      </c>
      <c r="BE62">
        <f>L62*AF62*0.001</f>
        <v>27.092821919657542</v>
      </c>
      <c r="BF62">
        <f>L62/X62</f>
        <v>0.71360179908160204</v>
      </c>
      <c r="BG62">
        <f>(1-AQ62*AF62/AV62/K62)*100</f>
        <v>39.087162681460711</v>
      </c>
      <c r="BH62">
        <f>(X62-J62/(S62/1.35))</f>
        <v>384.73103099577065</v>
      </c>
      <c r="BI62">
        <f>J62*BG62/100/BH62</f>
        <v>2.2751962097878446E-2</v>
      </c>
    </row>
    <row r="63" spans="1:61">
      <c r="A63" s="1">
        <v>13</v>
      </c>
      <c r="B63" s="1" t="s">
        <v>137</v>
      </c>
      <c r="C63" s="1" t="s">
        <v>125</v>
      </c>
      <c r="D63" s="1">
        <v>21</v>
      </c>
      <c r="E63" s="1" t="s">
        <v>80</v>
      </c>
      <c r="F63" s="1" t="s">
        <v>76</v>
      </c>
      <c r="G63" s="1">
        <v>0</v>
      </c>
      <c r="H63" s="1">
        <v>1370.5</v>
      </c>
      <c r="I63" s="1">
        <v>0</v>
      </c>
      <c r="J63">
        <f>(W63-X63*(1000-Y63)/(1000-Z63))*AP63</f>
        <v>13.915153955563166</v>
      </c>
      <c r="K63">
        <f>IF(BA63&lt;&gt;0,1/(1/BA63-1/S63),0)</f>
        <v>0.4007123391321738</v>
      </c>
      <c r="L63">
        <f>((BD63-AQ63/2)*X63-J63)/(BD63+AQ63/2)</f>
        <v>299.02307878489125</v>
      </c>
      <c r="M63" s="3">
        <f>AQ63*1000</f>
        <v>14.925078466593883</v>
      </c>
      <c r="N63">
        <f>(AV63-BB63)</f>
        <v>3.8075846377094047</v>
      </c>
      <c r="O63">
        <f>(U63+AU63*I63)</f>
        <v>39.659366607666016</v>
      </c>
      <c r="P63" s="1">
        <v>4.5</v>
      </c>
      <c r="Q63">
        <f>(P63*AJ63+AK63)</f>
        <v>1.7493478804826736</v>
      </c>
      <c r="R63" s="1">
        <v>1</v>
      </c>
      <c r="S63">
        <f>Q63*(R63+1)*(R63+1)/(R63*R63+1)</f>
        <v>3.4986957609653473</v>
      </c>
      <c r="T63" s="1">
        <v>39.901580810546875</v>
      </c>
      <c r="U63" s="1">
        <v>39.659366607666016</v>
      </c>
      <c r="V63" s="1">
        <v>39.827171325683594</v>
      </c>
      <c r="W63" s="1">
        <v>399.9803466796875</v>
      </c>
      <c r="X63" s="1">
        <v>382.32681274414062</v>
      </c>
      <c r="Y63" s="1">
        <v>22.811925888061523</v>
      </c>
      <c r="Z63" s="1">
        <v>35.759941101074219</v>
      </c>
      <c r="AA63" s="1">
        <v>30.034744262695312</v>
      </c>
      <c r="AB63" s="1">
        <v>47.082420349121094</v>
      </c>
      <c r="AC63" s="1">
        <v>500.1624755859375</v>
      </c>
      <c r="AD63" s="1">
        <v>904.83251953125</v>
      </c>
      <c r="AE63" s="1">
        <v>1002.5715942382812</v>
      </c>
      <c r="AF63" s="1">
        <v>97.097930908203125</v>
      </c>
      <c r="AG63" s="1">
        <v>6.3970098495483398</v>
      </c>
      <c r="AH63" s="1">
        <v>-0.35389938950538635</v>
      </c>
      <c r="AI63" s="1">
        <v>0.3333333432674408</v>
      </c>
      <c r="AJ63" s="1">
        <v>-0.21956524252891541</v>
      </c>
      <c r="AK63" s="1">
        <v>2.737391471862793</v>
      </c>
      <c r="AL63" s="1">
        <v>1</v>
      </c>
      <c r="AM63" s="1">
        <v>0</v>
      </c>
      <c r="AN63" s="1">
        <v>0.18999999761581421</v>
      </c>
      <c r="AO63" s="1">
        <v>111115</v>
      </c>
      <c r="AP63">
        <f>AC63*0.000001/(P63*0.0001)</f>
        <v>1.1114721679687498</v>
      </c>
      <c r="AQ63">
        <f>(Z63-Y63)/(1000-Z63)*AP63</f>
        <v>1.4925078466593883E-2</v>
      </c>
      <c r="AR63">
        <f>(U63+273.15)</f>
        <v>312.80936660766599</v>
      </c>
      <c r="AS63">
        <f>(T63+273.15)</f>
        <v>313.05158081054685</v>
      </c>
      <c r="AT63">
        <f>(AD63*AL63+AE63*AM63)*AN63</f>
        <v>171.91817655364866</v>
      </c>
      <c r="AU63">
        <f>((AT63+0.00000010773*(AS63^4-AR63^4))-AQ63*44100)/(Q63*51.4+0.00000043092*AR63^3)</f>
        <v>-4.6852592829811783</v>
      </c>
      <c r="AV63">
        <f>0.61365*EXP(17.502*O63/(240.97+O63))</f>
        <v>7.2798009280229223</v>
      </c>
      <c r="AW63">
        <f>AV63*1000/AF63</f>
        <v>74.973800779599344</v>
      </c>
      <c r="AX63">
        <f>(AW63-Z63)</f>
        <v>39.213859678525125</v>
      </c>
      <c r="AY63">
        <f>IF(I63,U63,(T63+U63)/2)</f>
        <v>39.780473709106445</v>
      </c>
      <c r="AZ63">
        <f>0.61365*EXP(17.502*AY63/(240.97+AY63))</f>
        <v>7.3271481663333171</v>
      </c>
      <c r="BA63">
        <f>IF(AX63&lt;&gt;0,(1000-(AW63+Z63)/2)/AX63*AQ63,0)</f>
        <v>0.35953419757557126</v>
      </c>
      <c r="BB63">
        <f>Z63*AF63/1000</f>
        <v>3.4722162903135176</v>
      </c>
      <c r="BC63">
        <f>(AZ63-BB63)</f>
        <v>3.8549318760197995</v>
      </c>
      <c r="BD63">
        <f>1/(1.6/K63+1.37/S63)</f>
        <v>0.22807806264717398</v>
      </c>
      <c r="BE63">
        <f>L63*AF63*0.001</f>
        <v>29.034522243813552</v>
      </c>
      <c r="BF63">
        <f>L63/X63</f>
        <v>0.78211380634975869</v>
      </c>
      <c r="BG63">
        <f>(1-AQ63*AF63/AV63/K63)*100</f>
        <v>50.320824516026597</v>
      </c>
      <c r="BH63">
        <f>(X63-J63/(S63/1.35))</f>
        <v>376.95753827060736</v>
      </c>
      <c r="BI63">
        <f>J63*BG63/100/BH63</f>
        <v>1.8575620573177597E-2</v>
      </c>
    </row>
    <row r="64" spans="1:61">
      <c r="A64" s="1">
        <v>14</v>
      </c>
      <c r="B64" s="1" t="s">
        <v>138</v>
      </c>
      <c r="C64" s="1" t="s">
        <v>125</v>
      </c>
      <c r="D64" s="1">
        <v>21</v>
      </c>
      <c r="E64" s="1" t="s">
        <v>80</v>
      </c>
      <c r="F64" s="1" t="s">
        <v>76</v>
      </c>
      <c r="G64" s="1">
        <v>0</v>
      </c>
      <c r="H64" s="1">
        <v>1514</v>
      </c>
      <c r="I64" s="1">
        <v>0</v>
      </c>
      <c r="J64">
        <f>(W64-X64*(1000-Y64)/(1000-Z64))*AP64</f>
        <v>4.0292469370353619</v>
      </c>
      <c r="K64">
        <f>IF(BA64&lt;&gt;0,1/(1/BA64-1/S64),0)</f>
        <v>0.22143906489329857</v>
      </c>
      <c r="L64">
        <f>((BD64-AQ64/2)*X64-J64)/(BD64+AQ64/2)</f>
        <v>336.13853961414446</v>
      </c>
      <c r="M64" s="3">
        <f>AQ64*1000</f>
        <v>9.8645883188642802</v>
      </c>
      <c r="N64">
        <f>(AV64-BB64)</f>
        <v>4.3423044951204179</v>
      </c>
      <c r="O64">
        <f>(U64+AU64*I64)</f>
        <v>39.641559600830078</v>
      </c>
      <c r="P64" s="1">
        <v>4</v>
      </c>
      <c r="Q64">
        <f>(P64*AJ64+AK64)</f>
        <v>1.8591305017471313</v>
      </c>
      <c r="R64" s="1">
        <v>1</v>
      </c>
      <c r="S64">
        <f>Q64*(R64+1)*(R64+1)/(R64*R64+1)</f>
        <v>3.7182610034942627</v>
      </c>
      <c r="T64" s="1">
        <v>40.093795776367188</v>
      </c>
      <c r="U64" s="1">
        <v>39.641559600830078</v>
      </c>
      <c r="V64" s="1">
        <v>39.974246978759766</v>
      </c>
      <c r="W64" s="1">
        <v>400.41879272460938</v>
      </c>
      <c r="X64" s="1">
        <v>394.08721923828125</v>
      </c>
      <c r="Y64" s="1">
        <v>22.530031204223633</v>
      </c>
      <c r="Z64" s="1">
        <v>30.181308746337891</v>
      </c>
      <c r="AA64" s="1">
        <v>29.360681533813477</v>
      </c>
      <c r="AB64" s="1">
        <v>39.331672668457031</v>
      </c>
      <c r="AC64" s="1">
        <v>500.14456176757812</v>
      </c>
      <c r="AD64" s="1">
        <v>1982.812255859375</v>
      </c>
      <c r="AE64" s="1">
        <v>1389.7625732421875</v>
      </c>
      <c r="AF64" s="1">
        <v>97.098411560058594</v>
      </c>
      <c r="AG64" s="1">
        <v>6.3970098495483398</v>
      </c>
      <c r="AH64" s="1">
        <v>-0.35389938950538635</v>
      </c>
      <c r="AI64" s="1">
        <v>1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0.18999999761581421</v>
      </c>
      <c r="AO64" s="1">
        <v>111115</v>
      </c>
      <c r="AP64">
        <f>AC64*0.000001/(P64*0.0001)</f>
        <v>1.2503614044189453</v>
      </c>
      <c r="AQ64">
        <f>(Z64-Y64)/(1000-Z64)*AP64</f>
        <v>9.864588318864281E-3</v>
      </c>
      <c r="AR64">
        <f>(U64+273.15)</f>
        <v>312.79155960083006</v>
      </c>
      <c r="AS64">
        <f>(T64+273.15)</f>
        <v>313.24379577636716</v>
      </c>
      <c r="AT64">
        <f>(AD64*AL64+AE64*AM64)*AN64</f>
        <v>376.73432388588844</v>
      </c>
      <c r="AU64">
        <f>((AT64+0.00000010773*(AS64^4-AR64^4))-AQ64*44100)/(Q64*51.4+0.00000043092*AR64^3)</f>
        <v>-0.48109210968411409</v>
      </c>
      <c r="AV64">
        <f>0.61365*EXP(17.502*O64/(240.97+O64))</f>
        <v>7.2728616331935312</v>
      </c>
      <c r="AW64">
        <f>AV64*1000/AF64</f>
        <v>74.901963032577768</v>
      </c>
      <c r="AX64">
        <f>(AW64-Z64)</f>
        <v>44.720654286239878</v>
      </c>
      <c r="AY64">
        <f>IF(I64,U64,(T64+U64)/2)</f>
        <v>39.867677688598633</v>
      </c>
      <c r="AZ64">
        <f>0.61365*EXP(17.502*AY64/(240.97+AY64))</f>
        <v>7.3614059573103807</v>
      </c>
      <c r="BA64">
        <f>IF(AX64&lt;&gt;0,(1000-(AW64+Z64)/2)/AX64*AQ64,0)</f>
        <v>0.20899262008541053</v>
      </c>
      <c r="BB64">
        <f>Z64*AF64/1000</f>
        <v>2.9305571380731128</v>
      </c>
      <c r="BC64">
        <f>(AZ64-BB64)</f>
        <v>4.4308488192372675</v>
      </c>
      <c r="BD64">
        <f>1/(1.6/K64+1.37/S64)</f>
        <v>0.1316843667877402</v>
      </c>
      <c r="BE64">
        <f>L64*AF64*0.001</f>
        <v>32.63851826065126</v>
      </c>
      <c r="BF64">
        <f>L64/X64</f>
        <v>0.85295468415305642</v>
      </c>
      <c r="BG64">
        <f>(1-AQ64*AF64/AV64/K64)*100</f>
        <v>40.525400418364079</v>
      </c>
      <c r="BH64">
        <f>(X64-J64/(S64/1.35))</f>
        <v>392.62430865726344</v>
      </c>
      <c r="BI64">
        <f>J64*BG64/100/BH64</f>
        <v>4.1588572563489509E-3</v>
      </c>
    </row>
    <row r="65" spans="1:61">
      <c r="A65" s="1">
        <v>15</v>
      </c>
      <c r="B65" s="1" t="s">
        <v>139</v>
      </c>
      <c r="C65" s="1" t="s">
        <v>125</v>
      </c>
      <c r="D65" s="1">
        <v>6</v>
      </c>
      <c r="E65" s="1" t="s">
        <v>75</v>
      </c>
      <c r="F65" s="1" t="s">
        <v>76</v>
      </c>
      <c r="G65" s="1">
        <v>0</v>
      </c>
      <c r="H65" s="1">
        <v>1751</v>
      </c>
      <c r="I65" s="1">
        <v>0</v>
      </c>
      <c r="J65">
        <f>(W65-X65*(1000-Y65)/(1000-Z65))*AP65</f>
        <v>10.993026528250374</v>
      </c>
      <c r="K65">
        <f>IF(BA65&lt;&gt;0,1/(1/BA65-1/S65),0)</f>
        <v>0.39151558066808179</v>
      </c>
      <c r="L65">
        <f>((BD65-AQ65/2)*X65-J65)/(BD65+AQ65/2)</f>
        <v>313.53161916468036</v>
      </c>
      <c r="M65" s="3">
        <f>AQ65*1000</f>
        <v>13.421721033010554</v>
      </c>
      <c r="N65">
        <f>(AV65-BB65)</f>
        <v>3.5293034192055033</v>
      </c>
      <c r="O65">
        <f>(U65+AU65*I65)</f>
        <v>38.656703948974609</v>
      </c>
      <c r="P65" s="1">
        <v>5</v>
      </c>
      <c r="Q65">
        <f>(P65*AJ65+AK65)</f>
        <v>1.6395652592182159</v>
      </c>
      <c r="R65" s="1">
        <v>1</v>
      </c>
      <c r="S65">
        <f>Q65*(R65+1)*(R65+1)/(R65*R65+1)</f>
        <v>3.2791305184364319</v>
      </c>
      <c r="T65" s="1">
        <v>39.724071502685547</v>
      </c>
      <c r="U65" s="1">
        <v>38.656703948974609</v>
      </c>
      <c r="V65" s="1">
        <v>39.623565673828125</v>
      </c>
      <c r="W65" s="1">
        <v>400.28317260742188</v>
      </c>
      <c r="X65" s="1">
        <v>384.1392822265625</v>
      </c>
      <c r="Y65" s="1">
        <v>21.738626480102539</v>
      </c>
      <c r="Z65" s="1">
        <v>34.690769195556641</v>
      </c>
      <c r="AA65" s="1">
        <v>28.896257400512695</v>
      </c>
      <c r="AB65" s="1">
        <v>46.113006591796875</v>
      </c>
      <c r="AC65" s="1">
        <v>500.1531982421875</v>
      </c>
      <c r="AD65" s="1">
        <v>1905.1630859375</v>
      </c>
      <c r="AE65" s="1">
        <v>2025.1036376953125</v>
      </c>
      <c r="AF65" s="1">
        <v>97.103202819824219</v>
      </c>
      <c r="AG65" s="1">
        <v>6.3970098495483398</v>
      </c>
      <c r="AH65" s="1">
        <v>-0.35389938950538635</v>
      </c>
      <c r="AI65" s="1">
        <v>0.66666668653488159</v>
      </c>
      <c r="AJ65" s="1">
        <v>-0.21956524252891541</v>
      </c>
      <c r="AK65" s="1">
        <v>2.737391471862793</v>
      </c>
      <c r="AL65" s="1">
        <v>1</v>
      </c>
      <c r="AM65" s="1">
        <v>0</v>
      </c>
      <c r="AN65" s="1">
        <v>0.18999999761581421</v>
      </c>
      <c r="AO65" s="1">
        <v>111115</v>
      </c>
      <c r="AP65">
        <f>AC65*0.000001/(P65*0.0001)</f>
        <v>1.0003063964843748</v>
      </c>
      <c r="AQ65">
        <f>(Z65-Y65)/(1000-Z65)*AP65</f>
        <v>1.3421721033010554E-2</v>
      </c>
      <c r="AR65">
        <f>(U65+273.15)</f>
        <v>311.80670394897459</v>
      </c>
      <c r="AS65">
        <f>(T65+273.15)</f>
        <v>312.87407150268552</v>
      </c>
      <c r="AT65">
        <f>(AD65*AL65+AE65*AM65)*AN65</f>
        <v>361.98098178586224</v>
      </c>
      <c r="AU65">
        <f>((AT65+0.00000010773*(AS65^4-AR65^4))-AQ65*44100)/(Q65*51.4+0.00000043092*AR65^3)</f>
        <v>-2.2180867073881605</v>
      </c>
      <c r="AV65">
        <f>0.61365*EXP(17.502*O65/(240.97+O65))</f>
        <v>6.8978882163773498</v>
      </c>
      <c r="AW65">
        <f>AV65*1000/AF65</f>
        <v>71.036670429670963</v>
      </c>
      <c r="AX65">
        <f>(AW65-Z65)</f>
        <v>36.345901234114322</v>
      </c>
      <c r="AY65">
        <f>IF(I65,U65,(T65+U65)/2)</f>
        <v>39.190387725830078</v>
      </c>
      <c r="AZ65">
        <f>0.61365*EXP(17.502*AY65/(240.97+AY65))</f>
        <v>7.0989452222256366</v>
      </c>
      <c r="BA65">
        <f>IF(AX65&lt;&gt;0,(1000-(AW65+Z65)/2)/AX65*AQ65,0)</f>
        <v>0.34975605229969448</v>
      </c>
      <c r="BB65">
        <f>Z65*AF65/1000</f>
        <v>3.3685847971718466</v>
      </c>
      <c r="BC65">
        <f>(AZ65-BB65)</f>
        <v>3.7303604250537901</v>
      </c>
      <c r="BD65">
        <f>1/(1.6/K65+1.37/S65)</f>
        <v>0.22200137993766456</v>
      </c>
      <c r="BE65">
        <f>L65*AF65*0.001</f>
        <v>30.444924406175844</v>
      </c>
      <c r="BF65">
        <f>L65/X65</f>
        <v>0.8161925470037239</v>
      </c>
      <c r="BG65">
        <f>(1-AQ65*AF65/AV65/K65)*100</f>
        <v>51.741195320349334</v>
      </c>
      <c r="BH65">
        <f>(X65-J65/(S65/1.35))</f>
        <v>379.61351366392097</v>
      </c>
      <c r="BI65">
        <f>J65*BG65/100/BH65</f>
        <v>1.4983458498886501E-2</v>
      </c>
    </row>
    <row r="66" spans="1:61">
      <c r="A66" s="1">
        <v>16</v>
      </c>
      <c r="B66" s="1" t="s">
        <v>140</v>
      </c>
      <c r="C66" s="1" t="s">
        <v>125</v>
      </c>
      <c r="D66" s="1">
        <v>6</v>
      </c>
      <c r="E66" s="1" t="s">
        <v>80</v>
      </c>
      <c r="F66" s="1" t="s">
        <v>76</v>
      </c>
      <c r="G66" s="1">
        <v>0</v>
      </c>
      <c r="H66" s="1">
        <v>1829.5</v>
      </c>
      <c r="I66" s="1">
        <v>0</v>
      </c>
      <c r="J66">
        <f>(W66-X66*(1000-Y66)/(1000-Z66))*AP66</f>
        <v>1.8148779244032074</v>
      </c>
      <c r="K66">
        <f>IF(BA66&lt;&gt;0,1/(1/BA66-1/S66),0)</f>
        <v>1.6935894371746675E-2</v>
      </c>
      <c r="L66">
        <f>((BD66-AQ66/2)*X66-J66)/(BD66+AQ66/2)</f>
        <v>199.91112257886152</v>
      </c>
      <c r="M66" s="3">
        <f>AQ66*1000</f>
        <v>0.93093956737933725</v>
      </c>
      <c r="N66">
        <f>(AV66-BB66)</f>
        <v>5.1002977500903501</v>
      </c>
      <c r="O66">
        <f>(U66+AU66*I66)</f>
        <v>39.607723236083984</v>
      </c>
      <c r="P66" s="1">
        <v>3.5</v>
      </c>
      <c r="Q66">
        <f>(P66*AJ66+AK66)</f>
        <v>1.9689131230115891</v>
      </c>
      <c r="R66" s="1">
        <v>1</v>
      </c>
      <c r="S66">
        <f>Q66*(R66+1)*(R66+1)/(R66*R66+1)</f>
        <v>3.9378262460231781</v>
      </c>
      <c r="T66" s="1">
        <v>39.667346954345703</v>
      </c>
      <c r="U66" s="1">
        <v>39.607723236083984</v>
      </c>
      <c r="V66" s="1">
        <v>39.575077056884766</v>
      </c>
      <c r="W66" s="1">
        <v>399.93844604492188</v>
      </c>
      <c r="X66" s="1">
        <v>398.40899658203125</v>
      </c>
      <c r="Y66" s="1">
        <v>21.602373123168945</v>
      </c>
      <c r="Z66" s="1">
        <v>22.239292144775391</v>
      </c>
      <c r="AA66" s="1">
        <v>28.800979614257812</v>
      </c>
      <c r="AB66" s="1">
        <v>29.650138854980469</v>
      </c>
      <c r="AC66" s="1">
        <v>500.19332885742188</v>
      </c>
      <c r="AD66" s="1">
        <v>225.37229919433594</v>
      </c>
      <c r="AE66" s="1">
        <v>144.65353393554688</v>
      </c>
      <c r="AF66" s="1">
        <v>97.098136901855469</v>
      </c>
      <c r="AG66" s="1">
        <v>6.3970098495483398</v>
      </c>
      <c r="AH66" s="1">
        <v>-0.35389938950538635</v>
      </c>
      <c r="AI66" s="1">
        <v>0.66666668653488159</v>
      </c>
      <c r="AJ66" s="1">
        <v>-0.21956524252891541</v>
      </c>
      <c r="AK66" s="1">
        <v>2.737391471862793</v>
      </c>
      <c r="AL66" s="1">
        <v>1</v>
      </c>
      <c r="AM66" s="1">
        <v>0</v>
      </c>
      <c r="AN66" s="1">
        <v>0.18999999761581421</v>
      </c>
      <c r="AO66" s="1">
        <v>111115</v>
      </c>
      <c r="AP66">
        <f>AC66*0.000001/(P66*0.0001)</f>
        <v>1.4291237967354911</v>
      </c>
      <c r="AQ66">
        <f>(Z66-Y66)/(1000-Z66)*AP66</f>
        <v>9.3093956737933729E-4</v>
      </c>
      <c r="AR66">
        <f>(U66+273.15)</f>
        <v>312.75772323608396</v>
      </c>
      <c r="AS66">
        <f>(T66+273.15)</f>
        <v>312.81734695434568</v>
      </c>
      <c r="AT66">
        <f>(AD66*AL66+AE66*AM66)*AN66</f>
        <v>42.820736309594395</v>
      </c>
      <c r="AU66">
        <f>((AT66+0.00000010773*(AS66^4-AR66^4))-AQ66*44100)/(Q66*51.4+0.00000043092*AR66^3)</f>
        <v>2.2315426476682689E-2</v>
      </c>
      <c r="AV66">
        <f>0.61365*EXP(17.502*O66/(240.97+O66))</f>
        <v>7.25969158336411</v>
      </c>
      <c r="AW66">
        <f>AV66*1000/AF66</f>
        <v>74.766538421865263</v>
      </c>
      <c r="AX66">
        <f>(AW66-Z66)</f>
        <v>52.527246277089873</v>
      </c>
      <c r="AY66">
        <f>IF(I66,U66,(T66+U66)/2)</f>
        <v>39.637535095214844</v>
      </c>
      <c r="AZ66">
        <f>0.61365*EXP(17.502*AY66/(240.97+AY66))</f>
        <v>7.271294099706954</v>
      </c>
      <c r="BA66">
        <f>IF(AX66&lt;&gt;0,(1000-(AW66+Z66)/2)/AX66*AQ66,0)</f>
        <v>1.6863368007836881E-2</v>
      </c>
      <c r="BB66">
        <f>Z66*AF66/1000</f>
        <v>2.1593938332737599</v>
      </c>
      <c r="BC66">
        <f>(AZ66-BB66)</f>
        <v>5.1119002664331941</v>
      </c>
      <c r="BD66">
        <f>1/(1.6/K66+1.37/S66)</f>
        <v>1.0546097137608517E-2</v>
      </c>
      <c r="BE66">
        <f>L66*AF66*0.001</f>
        <v>19.410997548365909</v>
      </c>
      <c r="BF66">
        <f>L66/X66</f>
        <v>0.50177361528958442</v>
      </c>
      <c r="BG66">
        <f>(1-AQ66*AF66/AV66/K66)*100</f>
        <v>26.479901696354613</v>
      </c>
      <c r="BH66">
        <f>(X66-J66/(S66/1.35))</f>
        <v>397.78680427468436</v>
      </c>
      <c r="BI66">
        <f>J66*BG66/100/BH66</f>
        <v>1.2081292921897833E-3</v>
      </c>
    </row>
    <row r="67" spans="1:61">
      <c r="A67" s="1">
        <v>17</v>
      </c>
      <c r="B67" s="1" t="s">
        <v>141</v>
      </c>
      <c r="C67" s="1" t="s">
        <v>125</v>
      </c>
      <c r="D67" s="1">
        <v>6</v>
      </c>
      <c r="E67" s="1" t="s">
        <v>75</v>
      </c>
      <c r="F67" s="1" t="s">
        <v>82</v>
      </c>
      <c r="G67" s="1">
        <v>0</v>
      </c>
      <c r="H67" s="1">
        <v>1940</v>
      </c>
      <c r="I67" s="1">
        <v>0</v>
      </c>
      <c r="J67">
        <f>(W67-X67*(1000-Y67)/(1000-Z67))*AP67</f>
        <v>23.186860196101893</v>
      </c>
      <c r="K67">
        <f>IF(BA67&lt;&gt;0,1/(1/BA67-1/S67),0)</f>
        <v>0.70598803149751133</v>
      </c>
      <c r="L67">
        <f>((BD67-AQ67/2)*X67-J67)/(BD67+AQ67/2)</f>
        <v>301.74248747446029</v>
      </c>
      <c r="M67" s="3">
        <f>AQ67*1000</f>
        <v>21.690382973359739</v>
      </c>
      <c r="N67">
        <f>(AV67-BB67)</f>
        <v>3.3112676631349145</v>
      </c>
      <c r="O67">
        <f>(U67+AU67*I67)</f>
        <v>37.880298614501953</v>
      </c>
      <c r="P67" s="1">
        <v>3</v>
      </c>
      <c r="Q67">
        <f>(P67*AJ67+AK67)</f>
        <v>2.0786957442760468</v>
      </c>
      <c r="R67" s="1">
        <v>1</v>
      </c>
      <c r="S67">
        <f>Q67*(R67+1)*(R67+1)/(R67*R67+1)</f>
        <v>4.1573914885520935</v>
      </c>
      <c r="T67" s="1">
        <v>39.587486267089844</v>
      </c>
      <c r="U67" s="1">
        <v>37.880298614501953</v>
      </c>
      <c r="V67" s="1">
        <v>39.460170745849609</v>
      </c>
      <c r="W67" s="1">
        <v>400.02438354492188</v>
      </c>
      <c r="X67" s="1">
        <v>381.15777587890625</v>
      </c>
      <c r="Y67" s="1">
        <v>21.451974868774414</v>
      </c>
      <c r="Z67" s="1">
        <v>34.019481658935547</v>
      </c>
      <c r="AA67" s="1">
        <v>28.720624923706055</v>
      </c>
      <c r="AB67" s="1">
        <v>45.546424865722656</v>
      </c>
      <c r="AC67" s="1">
        <v>500.1585693359375</v>
      </c>
      <c r="AD67" s="1">
        <v>1851.8988037109375</v>
      </c>
      <c r="AE67" s="1">
        <v>1797.7559814453125</v>
      </c>
      <c r="AF67" s="1">
        <v>97.089874267578125</v>
      </c>
      <c r="AG67" s="1">
        <v>6.3970098495483398</v>
      </c>
      <c r="AH67" s="1">
        <v>-0.35389938950538635</v>
      </c>
      <c r="AI67" s="1">
        <v>0.66666668653488159</v>
      </c>
      <c r="AJ67" s="1">
        <v>-0.21956524252891541</v>
      </c>
      <c r="AK67" s="1">
        <v>2.737391471862793</v>
      </c>
      <c r="AL67" s="1">
        <v>1</v>
      </c>
      <c r="AM67" s="1">
        <v>0</v>
      </c>
      <c r="AN67" s="1">
        <v>0.18999999761581421</v>
      </c>
      <c r="AO67" s="1">
        <v>111115</v>
      </c>
      <c r="AP67">
        <f>AC67*0.000001/(P67*0.0001)</f>
        <v>1.6671952311197913</v>
      </c>
      <c r="AQ67">
        <f>(Z67-Y67)/(1000-Z67)*AP67</f>
        <v>2.1690382973359738E-2</v>
      </c>
      <c r="AR67">
        <f>(U67+273.15)</f>
        <v>311.03029861450193</v>
      </c>
      <c r="AS67">
        <f>(T67+273.15)</f>
        <v>312.73748626708982</v>
      </c>
      <c r="AT67">
        <f>(AD67*AL67+AE67*AM67)*AN67</f>
        <v>351.86076828980731</v>
      </c>
      <c r="AU67">
        <f>((AT67+0.00000010773*(AS67^4-AR67^4))-AQ67*44100)/(Q67*51.4+0.00000043092*AR67^3)</f>
        <v>-4.8607160529584403</v>
      </c>
      <c r="AV67">
        <f>0.61365*EXP(17.502*O67/(240.97+O67))</f>
        <v>6.614214860049147</v>
      </c>
      <c r="AW67">
        <f>AV67*1000/AF67</f>
        <v>68.124661917065396</v>
      </c>
      <c r="AX67">
        <f>(AW67-Z67)</f>
        <v>34.105180258129849</v>
      </c>
      <c r="AY67">
        <f>IF(I67,U67,(T67+U67)/2)</f>
        <v>38.733892440795898</v>
      </c>
      <c r="AZ67">
        <f>0.61365*EXP(17.502*AY67/(240.97+AY67))</f>
        <v>6.9266586456016999</v>
      </c>
      <c r="BA67">
        <f>IF(AX67&lt;&gt;0,(1000-(AW67+Z67)/2)/AX67*AQ67,0)</f>
        <v>0.60350392583333989</v>
      </c>
      <c r="BB67">
        <f>Z67*AF67/1000</f>
        <v>3.3029471969142326</v>
      </c>
      <c r="BC67">
        <f>(AZ67-BB67)</f>
        <v>3.6237114486874673</v>
      </c>
      <c r="BD67">
        <f>1/(1.6/K67+1.37/S67)</f>
        <v>0.38522864971123832</v>
      </c>
      <c r="BE67">
        <f>L67*AF67*0.001</f>
        <v>29.296140170081618</v>
      </c>
      <c r="BF67">
        <f>L67/X67</f>
        <v>0.79164720378241427</v>
      </c>
      <c r="BG67">
        <f>(1-AQ67*AF67/AV67/K67)*100</f>
        <v>54.901144409666315</v>
      </c>
      <c r="BH67">
        <f>(X67-J67/(S67/1.35))</f>
        <v>373.62847262446599</v>
      </c>
      <c r="BI67">
        <f>J67*BG67/100/BH67</f>
        <v>3.4070881993846634E-2</v>
      </c>
    </row>
    <row r="68" spans="1:61">
      <c r="A68" s="1">
        <v>18</v>
      </c>
      <c r="B68" s="1" t="s">
        <v>142</v>
      </c>
      <c r="C68" s="1" t="s">
        <v>125</v>
      </c>
      <c r="D68" s="1">
        <v>6</v>
      </c>
      <c r="E68" s="1" t="s">
        <v>80</v>
      </c>
      <c r="F68" s="1" t="s">
        <v>82</v>
      </c>
      <c r="G68" s="1">
        <v>0</v>
      </c>
      <c r="H68" s="1">
        <v>2007.5</v>
      </c>
      <c r="I68" s="1">
        <v>0</v>
      </c>
      <c r="J68">
        <f>(W68-X68*(1000-Y68)/(1000-Z68))*AP68</f>
        <v>-1.0262945179092464</v>
      </c>
      <c r="K68">
        <f>IF(BA68&lt;&gt;0,1/(1/BA68-1/S68),0)</f>
        <v>3.437879404503652E-2</v>
      </c>
      <c r="L68">
        <f>((BD68-AQ68/2)*X68-J68)/(BD68+AQ68/2)</f>
        <v>415.23865535850229</v>
      </c>
      <c r="M68" s="3">
        <f>AQ68*1000</f>
        <v>1.7295867161537768</v>
      </c>
      <c r="N68">
        <f>(AV68-BB68)</f>
        <v>4.6965233579165018</v>
      </c>
      <c r="O68">
        <f>(U68+AU68*I68)</f>
        <v>38.627788543701172</v>
      </c>
      <c r="P68" s="1">
        <v>3.5</v>
      </c>
      <c r="Q68">
        <f>(P68*AJ68+AK68)</f>
        <v>1.9689131230115891</v>
      </c>
      <c r="R68" s="1">
        <v>1</v>
      </c>
      <c r="S68">
        <f>Q68*(R68+1)*(R68+1)/(R68*R68+1)</f>
        <v>3.9378262460231781</v>
      </c>
      <c r="T68" s="1">
        <v>39.438652038574219</v>
      </c>
      <c r="U68" s="1">
        <v>38.627788543701172</v>
      </c>
      <c r="V68" s="1">
        <v>39.353569030761719</v>
      </c>
      <c r="W68" s="1">
        <v>399.9478759765625</v>
      </c>
      <c r="X68" s="1">
        <v>400.18170166015625</v>
      </c>
      <c r="Y68" s="1">
        <v>21.381294250488281</v>
      </c>
      <c r="Z68" s="1">
        <v>22.564300537109375</v>
      </c>
      <c r="AA68" s="1">
        <v>28.853322982788086</v>
      </c>
      <c r="AB68" s="1">
        <v>30.449748992919922</v>
      </c>
      <c r="AC68" s="1">
        <v>500.1629638671875</v>
      </c>
      <c r="AD68" s="1">
        <v>1528.006103515625</v>
      </c>
      <c r="AE68" s="1">
        <v>1495.8204345703125</v>
      </c>
      <c r="AF68" s="1">
        <v>97.083175659179688</v>
      </c>
      <c r="AG68" s="1">
        <v>6.3970098495483398</v>
      </c>
      <c r="AH68" s="1">
        <v>-0.35389938950538635</v>
      </c>
      <c r="AI68" s="1">
        <v>0.66666668653488159</v>
      </c>
      <c r="AJ68" s="1">
        <v>-0.21956524252891541</v>
      </c>
      <c r="AK68" s="1">
        <v>2.737391471862793</v>
      </c>
      <c r="AL68" s="1">
        <v>1</v>
      </c>
      <c r="AM68" s="1">
        <v>0</v>
      </c>
      <c r="AN68" s="1">
        <v>0.18999999761581421</v>
      </c>
      <c r="AO68" s="1">
        <v>111115</v>
      </c>
      <c r="AP68">
        <f>AC68*0.000001/(P68*0.0001)</f>
        <v>1.4290370396205359</v>
      </c>
      <c r="AQ68">
        <f>(Z68-Y68)/(1000-Z68)*AP68</f>
        <v>1.7295867161537769E-3</v>
      </c>
      <c r="AR68">
        <f>(U68+273.15)</f>
        <v>311.77778854370115</v>
      </c>
      <c r="AS68">
        <f>(T68+273.15)</f>
        <v>312.5886520385742</v>
      </c>
      <c r="AT68">
        <f>(AD68*AL68+AE68*AM68)*AN68</f>
        <v>290.32115602491831</v>
      </c>
      <c r="AU68">
        <f>((AT68+0.00000010773*(AS68^4-AR68^4))-AQ68*44100)/(Q68*51.4+0.00000043092*AR68^3)</f>
        <v>1.9663384199094391</v>
      </c>
      <c r="AV68">
        <f>0.61365*EXP(17.502*O68/(240.97+O68))</f>
        <v>6.8871373105872138</v>
      </c>
      <c r="AW68">
        <f>AV68*1000/AF68</f>
        <v>70.940585367388536</v>
      </c>
      <c r="AX68">
        <f>(AW68-Z68)</f>
        <v>48.376284830279161</v>
      </c>
      <c r="AY68">
        <f>IF(I68,U68,(T68+U68)/2)</f>
        <v>39.033220291137695</v>
      </c>
      <c r="AZ68">
        <f>0.61365*EXP(17.502*AY68/(240.97+AY68))</f>
        <v>7.0392136777214134</v>
      </c>
      <c r="BA68">
        <f>IF(AX68&lt;&gt;0,(1000-(AW68+Z68)/2)/AX68*AQ68,0)</f>
        <v>3.4081251126665234E-2</v>
      </c>
      <c r="BB68">
        <f>Z68*AF68/1000</f>
        <v>2.190613952670712</v>
      </c>
      <c r="BC68">
        <f>(AZ68-BB68)</f>
        <v>4.8485997250507014</v>
      </c>
      <c r="BD68">
        <f>1/(1.6/K68+1.37/S68)</f>
        <v>2.1327315973223761E-2</v>
      </c>
      <c r="BE68">
        <f>L68*AF68*0.001</f>
        <v>40.312687318651051</v>
      </c>
      <c r="BF68">
        <f>L68/X68</f>
        <v>1.0376252928004508</v>
      </c>
      <c r="BG68">
        <f>(1-AQ68*AF68/AV68/K68)*100</f>
        <v>29.08192557052255</v>
      </c>
      <c r="BH68">
        <f>(X68-J68/(S68/1.35))</f>
        <v>400.5335449139252</v>
      </c>
      <c r="BI68">
        <f>J68*BG68/100/BH68</f>
        <v>-7.4517156333774926E-4</v>
      </c>
    </row>
    <row r="69" spans="1:61">
      <c r="A69" s="1">
        <v>1</v>
      </c>
      <c r="B69" s="1" t="s">
        <v>143</v>
      </c>
      <c r="C69" s="1" t="s">
        <v>144</v>
      </c>
      <c r="D69" s="1">
        <v>36</v>
      </c>
      <c r="E69" s="1" t="s">
        <v>75</v>
      </c>
      <c r="F69" s="1" t="s">
        <v>87</v>
      </c>
      <c r="G69" s="1">
        <v>0</v>
      </c>
      <c r="H69" s="1">
        <v>106.5</v>
      </c>
      <c r="I69" s="1">
        <v>0</v>
      </c>
      <c r="J69">
        <f t="shared" ref="J69:J85" si="84">(W69-X69*(1000-Y69)/(1000-Z69))*AP69</f>
        <v>7.1826376957133871</v>
      </c>
      <c r="K69">
        <f t="shared" ref="K69:K85" si="85">IF(BA69&lt;&gt;0,1/(1/BA69-1/S69),0)</f>
        <v>0.48804169021603838</v>
      </c>
      <c r="L69">
        <f t="shared" ref="L69:L85" si="86">((BD69-AQ69/2)*X69-J69)/(BD69+AQ69/2)</f>
        <v>343.30956831446326</v>
      </c>
      <c r="M69" s="3">
        <f t="shared" ref="M69:M85" si="87">AQ69*1000</f>
        <v>19.831690132528909</v>
      </c>
      <c r="N69">
        <f t="shared" ref="N69:N85" si="88">(AV69-BB69)</f>
        <v>4.1636614480351746</v>
      </c>
      <c r="O69">
        <f t="shared" ref="O69:O85" si="89">(U69+AU69*I69)</f>
        <v>37.829544067382812</v>
      </c>
      <c r="P69" s="1">
        <v>2</v>
      </c>
      <c r="Q69">
        <f t="shared" ref="Q69:Q85" si="90">(P69*AJ69+AK69)</f>
        <v>2.2982609868049622</v>
      </c>
      <c r="R69" s="1">
        <v>1</v>
      </c>
      <c r="S69">
        <f t="shared" ref="S69:S85" si="91">Q69*(R69+1)*(R69+1)/(R69*R69+1)</f>
        <v>4.5965219736099243</v>
      </c>
      <c r="T69" s="1">
        <v>37.947273254394531</v>
      </c>
      <c r="U69" s="1">
        <v>37.829544067382812</v>
      </c>
      <c r="V69" s="1">
        <v>37.916885375976562</v>
      </c>
      <c r="W69" s="1">
        <v>401.19277954101562</v>
      </c>
      <c r="X69" s="1">
        <v>395.18777465820312</v>
      </c>
      <c r="Y69" s="1">
        <v>17.308658599853516</v>
      </c>
      <c r="Z69" s="1">
        <v>25.038915634155273</v>
      </c>
      <c r="AA69" s="1">
        <v>25.329200744628906</v>
      </c>
      <c r="AB69" s="1">
        <v>36.641529083251953</v>
      </c>
      <c r="AC69" s="1">
        <v>500.245361328125</v>
      </c>
      <c r="AD69" s="1">
        <v>718.10113525390625</v>
      </c>
      <c r="AE69" s="1">
        <v>735.4681396484375</v>
      </c>
      <c r="AF69" s="1">
        <v>97.143470764160156</v>
      </c>
      <c r="AG69" s="1">
        <v>5.5615329742431641</v>
      </c>
      <c r="AH69" s="1">
        <v>-0.33152997493743896</v>
      </c>
      <c r="AI69" s="1">
        <v>0.66666668653488159</v>
      </c>
      <c r="AJ69" s="1">
        <v>-0.21956524252891541</v>
      </c>
      <c r="AK69" s="1">
        <v>2.737391471862793</v>
      </c>
      <c r="AL69" s="1">
        <v>1</v>
      </c>
      <c r="AM69" s="1">
        <v>0</v>
      </c>
      <c r="AN69" s="1">
        <v>0.18999999761581421</v>
      </c>
      <c r="AO69" s="1">
        <v>111115</v>
      </c>
      <c r="AP69">
        <f t="shared" ref="AP69:AP85" si="92">AC69*0.000001/(P69*0.0001)</f>
        <v>2.5012268066406245</v>
      </c>
      <c r="AQ69">
        <f t="shared" ref="AQ69:AQ85" si="93">(Z69-Y69)/(1000-Z69)*AP69</f>
        <v>1.983169013252891E-2</v>
      </c>
      <c r="AR69">
        <f t="shared" ref="AR69:AR85" si="94">(U69+273.15)</f>
        <v>310.97954406738279</v>
      </c>
      <c r="AS69">
        <f t="shared" ref="AS69:AS85" si="95">(T69+273.15)</f>
        <v>311.09727325439451</v>
      </c>
      <c r="AT69">
        <f t="shared" ref="AT69:AT85" si="96">(AD69*AL69+AE69*AM69)*AN69</f>
        <v>136.43921398615566</v>
      </c>
      <c r="AU69">
        <f t="shared" ref="AU69:AU85" si="97">((AT69+0.00000010773*(AS69^4-AR69^4))-AQ69*44100)/(Q69*51.4+0.00000043092*AR69^3)</f>
        <v>-5.619119957613643</v>
      </c>
      <c r="AV69">
        <f t="shared" ref="AV69:AV85" si="98">0.61365*EXP(17.502*O69/(240.97+O69))</f>
        <v>6.5960286169080105</v>
      </c>
      <c r="AW69">
        <f t="shared" ref="AW69:AW85" si="99">AV69*1000/AF69</f>
        <v>67.899865683423059</v>
      </c>
      <c r="AX69">
        <f t="shared" ref="AX69:AX85" si="100">(AW69-Z69)</f>
        <v>42.860950049267785</v>
      </c>
      <c r="AY69">
        <f t="shared" ref="AY69:AY85" si="101">IF(I69,U69,(T69+U69)/2)</f>
        <v>37.888408660888672</v>
      </c>
      <c r="AZ69">
        <f t="shared" ref="AZ69:AZ85" si="102">0.61365*EXP(17.502*AY69/(240.97+AY69))</f>
        <v>6.6171248598174373</v>
      </c>
      <c r="BA69">
        <f t="shared" ref="BA69:BA85" si="103">IF(AX69&lt;&gt;0,(1000-(AW69+Z69)/2)/AX69*AQ69,0)</f>
        <v>0.44119702327175597</v>
      </c>
      <c r="BB69">
        <f t="shared" ref="BB69:BB85" si="104">Z69*AF69/1000</f>
        <v>2.4323671688728354</v>
      </c>
      <c r="BC69">
        <f t="shared" ref="BC69:BC85" si="105">(AZ69-BB69)</f>
        <v>4.1847576909446023</v>
      </c>
      <c r="BD69">
        <f t="shared" ref="BD69:BD85" si="106">1/(1.6/K69+1.37/S69)</f>
        <v>0.27960609960889082</v>
      </c>
      <c r="BE69">
        <f t="shared" ref="BE69:BE85" si="107">L69*AF69*0.001</f>
        <v>33.350283012612508</v>
      </c>
      <c r="BF69">
        <f t="shared" ref="BF69:BF85" si="108">L69/X69</f>
        <v>0.86872517402996796</v>
      </c>
      <c r="BG69">
        <f t="shared" ref="BG69:BG85" si="109">(1-AQ69*AF69/AV69/K69)*100</f>
        <v>40.154170587390261</v>
      </c>
      <c r="BH69">
        <f t="shared" ref="BH69:BH85" si="110">(X69-J69/(S69/1.35))</f>
        <v>393.0782316287378</v>
      </c>
      <c r="BI69">
        <f t="shared" ref="BI69:BI85" si="111">J69*BG69/100/BH69</f>
        <v>7.3372890202045293E-3</v>
      </c>
    </row>
    <row r="70" spans="1:61">
      <c r="A70" s="1">
        <v>2</v>
      </c>
      <c r="B70" s="1" t="s">
        <v>145</v>
      </c>
      <c r="C70" s="1" t="s">
        <v>144</v>
      </c>
      <c r="D70" s="1">
        <v>36</v>
      </c>
      <c r="E70" s="1" t="s">
        <v>80</v>
      </c>
      <c r="F70" s="1" t="s">
        <v>87</v>
      </c>
      <c r="G70" s="1">
        <v>0</v>
      </c>
      <c r="H70" s="1">
        <v>196</v>
      </c>
      <c r="I70" s="1">
        <v>0</v>
      </c>
      <c r="J70">
        <f t="shared" si="84"/>
        <v>0.52529768526431286</v>
      </c>
      <c r="K70">
        <f t="shared" si="85"/>
        <v>0.47957877300637164</v>
      </c>
      <c r="L70">
        <f t="shared" si="86"/>
        <v>366.66831431375539</v>
      </c>
      <c r="M70" s="3">
        <f t="shared" si="87"/>
        <v>22.42189704158956</v>
      </c>
      <c r="N70">
        <f t="shared" si="88"/>
        <v>4.7453354054096888</v>
      </c>
      <c r="O70">
        <f t="shared" si="89"/>
        <v>38.512447357177734</v>
      </c>
      <c r="P70" s="1">
        <v>1</v>
      </c>
      <c r="Q70">
        <f t="shared" si="90"/>
        <v>2.5178262293338776</v>
      </c>
      <c r="R70" s="1">
        <v>1</v>
      </c>
      <c r="S70">
        <f t="shared" si="91"/>
        <v>5.0356524586677551</v>
      </c>
      <c r="T70" s="1">
        <v>38.022205352783203</v>
      </c>
      <c r="U70" s="1">
        <v>38.512447357177734</v>
      </c>
      <c r="V70" s="1">
        <v>37.993240356445312</v>
      </c>
      <c r="W70" s="1">
        <v>401.45571899414062</v>
      </c>
      <c r="X70" s="1">
        <v>399.55975341796875</v>
      </c>
      <c r="Y70" s="1">
        <v>17.22242546081543</v>
      </c>
      <c r="Z70" s="1">
        <v>21.607891082763672</v>
      </c>
      <c r="AA70" s="1">
        <v>25.100818634033203</v>
      </c>
      <c r="AB70" s="1">
        <v>31.492412567138672</v>
      </c>
      <c r="AC70" s="1">
        <v>500.22982788085938</v>
      </c>
      <c r="AD70" s="1">
        <v>941.5706787109375</v>
      </c>
      <c r="AE70" s="1">
        <v>1268.384521484375</v>
      </c>
      <c r="AF70" s="1">
        <v>97.143302917480469</v>
      </c>
      <c r="AG70" s="1">
        <v>5.5615329742431641</v>
      </c>
      <c r="AH70" s="1">
        <v>-0.33152997493743896</v>
      </c>
      <c r="AI70" s="1">
        <v>0.66666668653488159</v>
      </c>
      <c r="AJ70" s="1">
        <v>-0.21956524252891541</v>
      </c>
      <c r="AK70" s="1">
        <v>2.737391471862793</v>
      </c>
      <c r="AL70" s="1">
        <v>1</v>
      </c>
      <c r="AM70" s="1">
        <v>0</v>
      </c>
      <c r="AN70" s="1">
        <v>0.18999999761581421</v>
      </c>
      <c r="AO70" s="1">
        <v>111115</v>
      </c>
      <c r="AP70">
        <f t="shared" si="92"/>
        <v>5.0022982788085937</v>
      </c>
      <c r="AQ70">
        <f t="shared" si="93"/>
        <v>2.2421897041589561E-2</v>
      </c>
      <c r="AR70">
        <f t="shared" si="94"/>
        <v>311.66244735717771</v>
      </c>
      <c r="AS70">
        <f t="shared" si="95"/>
        <v>311.17220535278318</v>
      </c>
      <c r="AT70">
        <f t="shared" si="96"/>
        <v>178.89842671019869</v>
      </c>
      <c r="AU70">
        <f t="shared" si="97"/>
        <v>-5.7298831633585312</v>
      </c>
      <c r="AV70">
        <f t="shared" si="98"/>
        <v>6.844397314270525</v>
      </c>
      <c r="AW70">
        <f t="shared" si="99"/>
        <v>70.456707860598272</v>
      </c>
      <c r="AX70">
        <f t="shared" si="100"/>
        <v>48.8488167778346</v>
      </c>
      <c r="AY70">
        <f t="shared" si="101"/>
        <v>38.267326354980469</v>
      </c>
      <c r="AZ70">
        <f t="shared" si="102"/>
        <v>6.7543304370593011</v>
      </c>
      <c r="BA70">
        <f t="shared" si="103"/>
        <v>0.43787684069255955</v>
      </c>
      <c r="BB70">
        <f t="shared" si="104"/>
        <v>2.0990619088608362</v>
      </c>
      <c r="BC70">
        <f t="shared" si="105"/>
        <v>4.6552685281984649</v>
      </c>
      <c r="BD70">
        <f t="shared" si="106"/>
        <v>0.27713719302190887</v>
      </c>
      <c r="BE70">
        <f t="shared" si="107"/>
        <v>35.619371127623083</v>
      </c>
      <c r="BF70">
        <f t="shared" si="108"/>
        <v>0.91768080037378907</v>
      </c>
      <c r="BG70">
        <f t="shared" si="109"/>
        <v>33.642493971973764</v>
      </c>
      <c r="BH70">
        <f t="shared" si="110"/>
        <v>399.4189272031083</v>
      </c>
      <c r="BI70">
        <f t="shared" si="111"/>
        <v>4.4245084562579762E-4</v>
      </c>
    </row>
    <row r="71" spans="1:61">
      <c r="A71" s="1">
        <v>3</v>
      </c>
      <c r="B71" s="1" t="s">
        <v>146</v>
      </c>
      <c r="C71" s="1" t="s">
        <v>144</v>
      </c>
      <c r="D71" s="1">
        <v>36</v>
      </c>
      <c r="E71" s="1" t="s">
        <v>75</v>
      </c>
      <c r="F71" s="1" t="s">
        <v>76</v>
      </c>
      <c r="G71" s="1">
        <v>0</v>
      </c>
      <c r="H71" s="1">
        <v>305</v>
      </c>
      <c r="I71" s="1">
        <v>0</v>
      </c>
      <c r="J71">
        <f t="shared" si="84"/>
        <v>-0.49420605813999563</v>
      </c>
      <c r="K71">
        <f t="shared" si="85"/>
        <v>0.40770803398244176</v>
      </c>
      <c r="L71">
        <f t="shared" si="86"/>
        <v>375.72112874507735</v>
      </c>
      <c r="M71" s="3">
        <f t="shared" si="87"/>
        <v>13.615223919863356</v>
      </c>
      <c r="N71">
        <f t="shared" si="88"/>
        <v>3.4714228716139517</v>
      </c>
      <c r="O71">
        <f t="shared" si="89"/>
        <v>37.338657379150391</v>
      </c>
      <c r="P71" s="1">
        <v>5</v>
      </c>
      <c r="Q71">
        <f t="shared" si="90"/>
        <v>1.6395652592182159</v>
      </c>
      <c r="R71" s="1">
        <v>1</v>
      </c>
      <c r="S71">
        <f t="shared" si="91"/>
        <v>3.2791305184364319</v>
      </c>
      <c r="T71" s="1">
        <v>38.029617309570312</v>
      </c>
      <c r="U71" s="1">
        <v>37.338657379150391</v>
      </c>
      <c r="V71" s="1">
        <v>38.035785675048828</v>
      </c>
      <c r="W71" s="1">
        <v>401.2994384765625</v>
      </c>
      <c r="X71" s="1">
        <v>396.39892578125</v>
      </c>
      <c r="Y71" s="1">
        <v>17.181961059570312</v>
      </c>
      <c r="Z71" s="1">
        <v>30.377286911010742</v>
      </c>
      <c r="AA71" s="1">
        <v>25.031700134277344</v>
      </c>
      <c r="AB71" s="1">
        <v>44.255435943603516</v>
      </c>
      <c r="AC71" s="1">
        <v>500.2388916015625</v>
      </c>
      <c r="AD71" s="1">
        <v>1641.034423828125</v>
      </c>
      <c r="AE71" s="1">
        <v>1515.0736083984375</v>
      </c>
      <c r="AF71" s="1">
        <v>97.142967224121094</v>
      </c>
      <c r="AG71" s="1">
        <v>5.5615329742431641</v>
      </c>
      <c r="AH71" s="1">
        <v>-0.33152997493743896</v>
      </c>
      <c r="AI71" s="1">
        <v>0.3333333432674408</v>
      </c>
      <c r="AJ71" s="1">
        <v>-0.21956524252891541</v>
      </c>
      <c r="AK71" s="1">
        <v>2.737391471862793</v>
      </c>
      <c r="AL71" s="1">
        <v>1</v>
      </c>
      <c r="AM71" s="1">
        <v>0</v>
      </c>
      <c r="AN71" s="1">
        <v>0.18999999761581421</v>
      </c>
      <c r="AO71" s="1">
        <v>111115</v>
      </c>
      <c r="AP71">
        <f t="shared" si="92"/>
        <v>1.0004777832031251</v>
      </c>
      <c r="AQ71">
        <f t="shared" si="93"/>
        <v>1.3615223919863355E-2</v>
      </c>
      <c r="AR71">
        <f t="shared" si="94"/>
        <v>310.48865737915037</v>
      </c>
      <c r="AS71">
        <f t="shared" si="95"/>
        <v>311.17961730957029</v>
      </c>
      <c r="AT71">
        <f t="shared" si="96"/>
        <v>311.79653661481279</v>
      </c>
      <c r="AU71">
        <f t="shared" si="97"/>
        <v>-2.8783272887406364</v>
      </c>
      <c r="AV71">
        <f t="shared" si="98"/>
        <v>6.4223626583679909</v>
      </c>
      <c r="AW71">
        <f t="shared" si="99"/>
        <v>66.112481859348492</v>
      </c>
      <c r="AX71">
        <f t="shared" si="100"/>
        <v>35.73519494833775</v>
      </c>
      <c r="AY71">
        <f t="shared" si="101"/>
        <v>37.684137344360352</v>
      </c>
      <c r="AZ71">
        <f t="shared" si="102"/>
        <v>6.5441668672123567</v>
      </c>
      <c r="BA71">
        <f t="shared" si="103"/>
        <v>0.36262175244055816</v>
      </c>
      <c r="BB71">
        <f t="shared" si="104"/>
        <v>2.9509397867540392</v>
      </c>
      <c r="BC71">
        <f t="shared" si="105"/>
        <v>3.5932270804583175</v>
      </c>
      <c r="BD71">
        <f t="shared" si="106"/>
        <v>0.23029956485335407</v>
      </c>
      <c r="BE71">
        <f t="shared" si="107"/>
        <v>36.498665295092835</v>
      </c>
      <c r="BF71">
        <f t="shared" si="108"/>
        <v>0.94783589033340732</v>
      </c>
      <c r="BG71">
        <f t="shared" si="109"/>
        <v>49.488291531894923</v>
      </c>
      <c r="BH71">
        <f t="shared" si="110"/>
        <v>396.60238769737009</v>
      </c>
      <c r="BI71">
        <f t="shared" si="111"/>
        <v>-6.1667337970549728E-4</v>
      </c>
    </row>
    <row r="72" spans="1:61">
      <c r="A72" s="1">
        <v>4</v>
      </c>
      <c r="B72" s="1" t="s">
        <v>147</v>
      </c>
      <c r="C72" s="1" t="s">
        <v>144</v>
      </c>
      <c r="D72" s="1">
        <v>36</v>
      </c>
      <c r="E72" s="1" t="s">
        <v>80</v>
      </c>
      <c r="F72" s="1" t="s">
        <v>76</v>
      </c>
      <c r="G72" s="1">
        <v>0</v>
      </c>
      <c r="H72" s="1">
        <v>390</v>
      </c>
      <c r="I72" s="1">
        <v>0</v>
      </c>
      <c r="J72">
        <f t="shared" si="84"/>
        <v>0.16167982919245721</v>
      </c>
      <c r="K72">
        <f t="shared" si="85"/>
        <v>6.1578409097570883E-2</v>
      </c>
      <c r="L72">
        <f t="shared" si="86"/>
        <v>362.87683307627378</v>
      </c>
      <c r="M72" s="3">
        <f t="shared" si="87"/>
        <v>3.1860509107156796</v>
      </c>
      <c r="N72">
        <f t="shared" si="88"/>
        <v>4.8801570737496931</v>
      </c>
      <c r="O72">
        <f t="shared" si="89"/>
        <v>38.380825042724609</v>
      </c>
      <c r="P72" s="1">
        <v>4</v>
      </c>
      <c r="Q72">
        <f t="shared" si="90"/>
        <v>1.8591305017471313</v>
      </c>
      <c r="R72" s="1">
        <v>1</v>
      </c>
      <c r="S72">
        <f t="shared" si="91"/>
        <v>3.7182610034942627</v>
      </c>
      <c r="T72" s="1">
        <v>38.242702484130859</v>
      </c>
      <c r="U72" s="1">
        <v>38.380825042724609</v>
      </c>
      <c r="V72" s="1">
        <v>38.217315673828125</v>
      </c>
      <c r="W72" s="1">
        <v>400.27139282226562</v>
      </c>
      <c r="X72" s="1">
        <v>399.125244140625</v>
      </c>
      <c r="Y72" s="1">
        <v>17.223945617675781</v>
      </c>
      <c r="Z72" s="1">
        <v>19.721426010131836</v>
      </c>
      <c r="AA72" s="1">
        <v>24.804414749145508</v>
      </c>
      <c r="AB72" s="1">
        <v>28.401065826416016</v>
      </c>
      <c r="AC72" s="1">
        <v>500.21893310546875</v>
      </c>
      <c r="AD72" s="1">
        <v>161.56698608398438</v>
      </c>
      <c r="AE72" s="1">
        <v>1280.2322998046875</v>
      </c>
      <c r="AF72" s="1">
        <v>97.140464782714844</v>
      </c>
      <c r="AG72" s="1">
        <v>5.5615329742431641</v>
      </c>
      <c r="AH72" s="1">
        <v>-0.33152997493743896</v>
      </c>
      <c r="AI72" s="1">
        <v>1</v>
      </c>
      <c r="AJ72" s="1">
        <v>-0.21956524252891541</v>
      </c>
      <c r="AK72" s="1">
        <v>2.737391471862793</v>
      </c>
      <c r="AL72" s="1">
        <v>1</v>
      </c>
      <c r="AM72" s="1">
        <v>0</v>
      </c>
      <c r="AN72" s="1">
        <v>0.18999999761581421</v>
      </c>
      <c r="AO72" s="1">
        <v>111115</v>
      </c>
      <c r="AP72">
        <f t="shared" si="92"/>
        <v>1.2505473327636718</v>
      </c>
      <c r="AQ72">
        <f t="shared" si="93"/>
        <v>3.1860509107156797E-3</v>
      </c>
      <c r="AR72">
        <f t="shared" si="94"/>
        <v>311.53082504272459</v>
      </c>
      <c r="AS72">
        <f t="shared" si="95"/>
        <v>311.39270248413084</v>
      </c>
      <c r="AT72">
        <f t="shared" si="96"/>
        <v>30.697726970751319</v>
      </c>
      <c r="AU72">
        <f t="shared" si="97"/>
        <v>-1.0277885894073218</v>
      </c>
      <c r="AV72">
        <f t="shared" si="98"/>
        <v>6.7959055625518214</v>
      </c>
      <c r="AW72">
        <f t="shared" si="99"/>
        <v>69.959574290209531</v>
      </c>
      <c r="AX72">
        <f t="shared" si="100"/>
        <v>50.238148280077695</v>
      </c>
      <c r="AY72">
        <f t="shared" si="101"/>
        <v>38.311763763427734</v>
      </c>
      <c r="AZ72">
        <f t="shared" si="102"/>
        <v>6.7705817172908409</v>
      </c>
      <c r="BA72">
        <f t="shared" si="103"/>
        <v>6.0575218206879652E-2</v>
      </c>
      <c r="BB72">
        <f t="shared" si="104"/>
        <v>1.9157484888021281</v>
      </c>
      <c r="BC72">
        <f t="shared" si="105"/>
        <v>4.8548332284887126</v>
      </c>
      <c r="BD72">
        <f t="shared" si="106"/>
        <v>3.7948381593678762E-2</v>
      </c>
      <c r="BE72">
        <f t="shared" si="107"/>
        <v>35.250024223908873</v>
      </c>
      <c r="BF72">
        <f t="shared" si="108"/>
        <v>0.90918035980811152</v>
      </c>
      <c r="BG72">
        <f t="shared" si="109"/>
        <v>26.043374215076931</v>
      </c>
      <c r="BH72">
        <f t="shared" si="110"/>
        <v>399.066542567711</v>
      </c>
      <c r="BI72">
        <f t="shared" si="111"/>
        <v>1.0551343812478191E-4</v>
      </c>
    </row>
    <row r="73" spans="1:61">
      <c r="A73" s="1">
        <v>5</v>
      </c>
      <c r="B73" s="1" t="s">
        <v>148</v>
      </c>
      <c r="C73" s="1" t="s">
        <v>144</v>
      </c>
      <c r="D73" s="1">
        <v>27</v>
      </c>
      <c r="E73" s="1" t="s">
        <v>75</v>
      </c>
      <c r="F73" s="1" t="s">
        <v>76</v>
      </c>
      <c r="G73" s="1">
        <v>0</v>
      </c>
      <c r="H73" s="1">
        <v>715.5</v>
      </c>
      <c r="I73" s="1">
        <v>0</v>
      </c>
      <c r="J73">
        <f t="shared" si="84"/>
        <v>1.407778225261658</v>
      </c>
      <c r="K73">
        <f t="shared" si="85"/>
        <v>0.49465874965556883</v>
      </c>
      <c r="L73">
        <f t="shared" si="86"/>
        <v>364.0618296605038</v>
      </c>
      <c r="M73" s="3">
        <f t="shared" si="87"/>
        <v>17.995065037796735</v>
      </c>
      <c r="N73">
        <f t="shared" si="88"/>
        <v>3.7822224230373207</v>
      </c>
      <c r="O73">
        <f t="shared" si="89"/>
        <v>38.033824920654297</v>
      </c>
      <c r="P73" s="1">
        <v>3.5</v>
      </c>
      <c r="Q73">
        <f t="shared" si="90"/>
        <v>1.9689131230115891</v>
      </c>
      <c r="R73" s="1">
        <v>1</v>
      </c>
      <c r="S73">
        <f t="shared" si="91"/>
        <v>3.9378262460231781</v>
      </c>
      <c r="T73" s="1">
        <v>37.744220733642578</v>
      </c>
      <c r="U73" s="1">
        <v>38.033824920654297</v>
      </c>
      <c r="V73" s="1">
        <v>37.735431671142578</v>
      </c>
      <c r="W73" s="1">
        <v>399.46450805664062</v>
      </c>
      <c r="X73" s="1">
        <v>393.524658203125</v>
      </c>
      <c r="Y73" s="1">
        <v>17.504934310913086</v>
      </c>
      <c r="Z73" s="1">
        <v>29.721647262573242</v>
      </c>
      <c r="AA73" s="1">
        <v>25.90022087097168</v>
      </c>
      <c r="AB73" s="1">
        <v>43.976009368896484</v>
      </c>
      <c r="AC73" s="1">
        <v>500.22274780273438</v>
      </c>
      <c r="AD73" s="1">
        <v>1862.217041015625</v>
      </c>
      <c r="AE73" s="1">
        <v>1924.0926513671875</v>
      </c>
      <c r="AF73" s="1">
        <v>97.143630981445312</v>
      </c>
      <c r="AG73" s="1">
        <v>5.5615329742431641</v>
      </c>
      <c r="AH73" s="1">
        <v>-0.33152997493743896</v>
      </c>
      <c r="AI73" s="1">
        <v>0.66666668653488159</v>
      </c>
      <c r="AJ73" s="1">
        <v>-0.21956524252891541</v>
      </c>
      <c r="AK73" s="1">
        <v>2.737391471862793</v>
      </c>
      <c r="AL73" s="1">
        <v>1</v>
      </c>
      <c r="AM73" s="1">
        <v>0</v>
      </c>
      <c r="AN73" s="1">
        <v>0.18999999761581421</v>
      </c>
      <c r="AO73" s="1">
        <v>111115</v>
      </c>
      <c r="AP73">
        <f t="shared" si="92"/>
        <v>1.4292078508649553</v>
      </c>
      <c r="AQ73">
        <f t="shared" si="93"/>
        <v>1.7995065037796736E-2</v>
      </c>
      <c r="AR73">
        <f t="shared" si="94"/>
        <v>311.18382492065427</v>
      </c>
      <c r="AS73">
        <f t="shared" si="95"/>
        <v>310.89422073364256</v>
      </c>
      <c r="AT73">
        <f t="shared" si="96"/>
        <v>353.82123335309734</v>
      </c>
      <c r="AU73">
        <f t="shared" si="97"/>
        <v>-3.8841134214564352</v>
      </c>
      <c r="AV73">
        <f t="shared" si="98"/>
        <v>6.6694911568734199</v>
      </c>
      <c r="AW73">
        <f t="shared" si="99"/>
        <v>68.65597970233695</v>
      </c>
      <c r="AX73">
        <f t="shared" si="100"/>
        <v>38.934332439763708</v>
      </c>
      <c r="AY73">
        <f t="shared" si="101"/>
        <v>37.889022827148438</v>
      </c>
      <c r="AZ73">
        <f t="shared" si="102"/>
        <v>6.6173452766351639</v>
      </c>
      <c r="BA73">
        <f t="shared" si="103"/>
        <v>0.43945556705047084</v>
      </c>
      <c r="BB73">
        <f t="shared" si="104"/>
        <v>2.8872687338360992</v>
      </c>
      <c r="BC73">
        <f t="shared" si="105"/>
        <v>3.7300765427990648</v>
      </c>
      <c r="BD73">
        <f t="shared" si="106"/>
        <v>0.27913773702329531</v>
      </c>
      <c r="BE73">
        <f t="shared" si="107"/>
        <v>35.366288034969784</v>
      </c>
      <c r="BF73">
        <f t="shared" si="108"/>
        <v>0.92513092145953046</v>
      </c>
      <c r="BG73">
        <f t="shared" si="109"/>
        <v>47.012996955089925</v>
      </c>
      <c r="BH73">
        <f t="shared" si="110"/>
        <v>393.04203137162818</v>
      </c>
      <c r="BI73">
        <f t="shared" si="111"/>
        <v>1.6838879339876555E-3</v>
      </c>
    </row>
    <row r="74" spans="1:61">
      <c r="A74" s="1">
        <v>6</v>
      </c>
      <c r="B74" s="1" t="s">
        <v>149</v>
      </c>
      <c r="C74" s="1" t="s">
        <v>144</v>
      </c>
      <c r="D74" s="1">
        <v>27</v>
      </c>
      <c r="E74" s="1" t="s">
        <v>80</v>
      </c>
      <c r="F74" s="1" t="s">
        <v>76</v>
      </c>
      <c r="G74" s="1">
        <v>0</v>
      </c>
      <c r="H74" s="1">
        <v>799</v>
      </c>
      <c r="I74" s="1">
        <v>0</v>
      </c>
      <c r="J74">
        <f t="shared" si="84"/>
        <v>-0.53110479379216369</v>
      </c>
      <c r="K74">
        <f t="shared" si="85"/>
        <v>0.29422860561726005</v>
      </c>
      <c r="L74">
        <f t="shared" si="86"/>
        <v>375.6025244699639</v>
      </c>
      <c r="M74" s="3">
        <f t="shared" si="87"/>
        <v>10.42782556208916</v>
      </c>
      <c r="N74">
        <f t="shared" si="88"/>
        <v>3.5791965987506331</v>
      </c>
      <c r="O74">
        <f t="shared" si="89"/>
        <v>36.868629455566406</v>
      </c>
      <c r="P74" s="1">
        <v>5</v>
      </c>
      <c r="Q74">
        <f t="shared" si="90"/>
        <v>1.6395652592182159</v>
      </c>
      <c r="R74" s="1">
        <v>1</v>
      </c>
      <c r="S74">
        <f t="shared" si="91"/>
        <v>3.2791305184364319</v>
      </c>
      <c r="T74" s="1">
        <v>37.843303680419922</v>
      </c>
      <c r="U74" s="1">
        <v>36.868629455566406</v>
      </c>
      <c r="V74" s="1">
        <v>37.857311248779297</v>
      </c>
      <c r="W74" s="1">
        <v>399.64962768554688</v>
      </c>
      <c r="X74" s="1">
        <v>396.05215454101562</v>
      </c>
      <c r="Y74" s="1">
        <v>17.457935333251953</v>
      </c>
      <c r="Z74" s="1">
        <v>27.594112396240234</v>
      </c>
      <c r="AA74" s="1">
        <v>25.692352294921875</v>
      </c>
      <c r="AB74" s="1">
        <v>40.609474182128906</v>
      </c>
      <c r="AC74" s="1">
        <v>500.19247436523438</v>
      </c>
      <c r="AD74" s="1">
        <v>610.51953125</v>
      </c>
      <c r="AE74" s="1">
        <v>1009.2515869140625</v>
      </c>
      <c r="AF74" s="1">
        <v>97.144386291503906</v>
      </c>
      <c r="AG74" s="1">
        <v>5.5615329742431641</v>
      </c>
      <c r="AH74" s="1">
        <v>-0.33152997493743896</v>
      </c>
      <c r="AI74" s="1">
        <v>1</v>
      </c>
      <c r="AJ74" s="1">
        <v>-0.21956524252891541</v>
      </c>
      <c r="AK74" s="1">
        <v>2.737391471862793</v>
      </c>
      <c r="AL74" s="1">
        <v>1</v>
      </c>
      <c r="AM74" s="1">
        <v>0</v>
      </c>
      <c r="AN74" s="1">
        <v>0.18999999761581421</v>
      </c>
      <c r="AO74" s="1">
        <v>111115</v>
      </c>
      <c r="AP74">
        <f t="shared" si="92"/>
        <v>1.0003849487304688</v>
      </c>
      <c r="AQ74">
        <f t="shared" si="93"/>
        <v>1.042782556208916E-2</v>
      </c>
      <c r="AR74">
        <f t="shared" si="94"/>
        <v>310.01862945556638</v>
      </c>
      <c r="AS74">
        <f t="shared" si="95"/>
        <v>310.9933036804199</v>
      </c>
      <c r="AT74">
        <f t="shared" si="96"/>
        <v>115.99870948190801</v>
      </c>
      <c r="AU74">
        <f t="shared" si="97"/>
        <v>-3.4114161338136579</v>
      </c>
      <c r="AV74">
        <f t="shared" si="98"/>
        <v>6.2598097127421708</v>
      </c>
      <c r="AW74">
        <f t="shared" si="99"/>
        <v>64.438203294199454</v>
      </c>
      <c r="AX74">
        <f t="shared" si="100"/>
        <v>36.844090897959219</v>
      </c>
      <c r="AY74">
        <f t="shared" si="101"/>
        <v>37.355966567993164</v>
      </c>
      <c r="AZ74">
        <f t="shared" si="102"/>
        <v>6.4284181083040943</v>
      </c>
      <c r="BA74">
        <f t="shared" si="103"/>
        <v>0.27000196917852737</v>
      </c>
      <c r="BB74">
        <f t="shared" si="104"/>
        <v>2.6806131139915377</v>
      </c>
      <c r="BC74">
        <f t="shared" si="105"/>
        <v>3.7478049943125566</v>
      </c>
      <c r="BD74">
        <f t="shared" si="106"/>
        <v>0.17077254637479231</v>
      </c>
      <c r="BE74">
        <f t="shared" si="107"/>
        <v>36.487676729174225</v>
      </c>
      <c r="BF74">
        <f t="shared" si="108"/>
        <v>0.94836632035305857</v>
      </c>
      <c r="BG74">
        <f t="shared" si="109"/>
        <v>44.999651494939087</v>
      </c>
      <c r="BH74">
        <f t="shared" si="110"/>
        <v>396.27080746366943</v>
      </c>
      <c r="BI74">
        <f t="shared" si="111"/>
        <v>-6.0311105884654377E-4</v>
      </c>
    </row>
    <row r="75" spans="1:61">
      <c r="A75" s="1">
        <v>7</v>
      </c>
      <c r="B75" s="1" t="s">
        <v>150</v>
      </c>
      <c r="C75" s="1" t="s">
        <v>144</v>
      </c>
      <c r="D75" s="1">
        <v>27</v>
      </c>
      <c r="E75" s="1" t="s">
        <v>75</v>
      </c>
      <c r="F75" s="1" t="s">
        <v>87</v>
      </c>
      <c r="G75" s="1">
        <v>0</v>
      </c>
      <c r="H75" s="1">
        <v>873</v>
      </c>
      <c r="I75" s="1">
        <v>0</v>
      </c>
      <c r="J75">
        <f t="shared" si="84"/>
        <v>14.553199758727549</v>
      </c>
      <c r="K75">
        <f t="shared" si="85"/>
        <v>0.60773900837910777</v>
      </c>
      <c r="L75">
        <f t="shared" si="86"/>
        <v>321.64758503452714</v>
      </c>
      <c r="M75" s="3">
        <f t="shared" si="87"/>
        <v>22.159274587758933</v>
      </c>
      <c r="N75">
        <f t="shared" si="88"/>
        <v>3.8403957698634508</v>
      </c>
      <c r="O75">
        <f t="shared" si="89"/>
        <v>37.787990570068359</v>
      </c>
      <c r="P75" s="1">
        <v>2.5</v>
      </c>
      <c r="Q75">
        <f t="shared" si="90"/>
        <v>2.1884783655405045</v>
      </c>
      <c r="R75" s="1">
        <v>1</v>
      </c>
      <c r="S75">
        <f t="shared" si="91"/>
        <v>4.3769567310810089</v>
      </c>
      <c r="T75" s="1">
        <v>37.879135131835938</v>
      </c>
      <c r="U75" s="1">
        <v>37.787990570068359</v>
      </c>
      <c r="V75" s="1">
        <v>37.882560729980469</v>
      </c>
      <c r="W75" s="1">
        <v>399.234619140625</v>
      </c>
      <c r="X75" s="1">
        <v>387.66732788085938</v>
      </c>
      <c r="Y75" s="1">
        <v>17.450132369995117</v>
      </c>
      <c r="Z75" s="1">
        <v>28.212972640991211</v>
      </c>
      <c r="AA75" s="1">
        <v>25.631410598754883</v>
      </c>
      <c r="AB75" s="1">
        <v>41.440273284912109</v>
      </c>
      <c r="AC75" s="1">
        <v>500.19546508789062</v>
      </c>
      <c r="AD75" s="1">
        <v>545.50506591796875</v>
      </c>
      <c r="AE75" s="1">
        <v>170.17720031738281</v>
      </c>
      <c r="AF75" s="1">
        <v>97.145942687988281</v>
      </c>
      <c r="AG75" s="1">
        <v>5.5615329742431641</v>
      </c>
      <c r="AH75" s="1">
        <v>-0.33152997493743896</v>
      </c>
      <c r="AI75" s="1">
        <v>0.3333333432674408</v>
      </c>
      <c r="AJ75" s="1">
        <v>-0.21956524252891541</v>
      </c>
      <c r="AK75" s="1">
        <v>2.737391471862793</v>
      </c>
      <c r="AL75" s="1">
        <v>1</v>
      </c>
      <c r="AM75" s="1">
        <v>0</v>
      </c>
      <c r="AN75" s="1">
        <v>0.18999999761581421</v>
      </c>
      <c r="AO75" s="1">
        <v>111115</v>
      </c>
      <c r="AP75">
        <f t="shared" si="92"/>
        <v>2.0007818603515624</v>
      </c>
      <c r="AQ75">
        <f t="shared" si="93"/>
        <v>2.2159274587758931E-2</v>
      </c>
      <c r="AR75">
        <f t="shared" si="94"/>
        <v>310.93799057006834</v>
      </c>
      <c r="AS75">
        <f t="shared" si="95"/>
        <v>311.02913513183591</v>
      </c>
      <c r="AT75">
        <f t="shared" si="96"/>
        <v>103.64596122382864</v>
      </c>
      <c r="AU75">
        <f t="shared" si="97"/>
        <v>-6.9545714265416034</v>
      </c>
      <c r="AV75">
        <f t="shared" si="98"/>
        <v>6.5811715931029644</v>
      </c>
      <c r="AW75">
        <f t="shared" si="99"/>
        <v>67.745202846404624</v>
      </c>
      <c r="AX75">
        <f t="shared" si="100"/>
        <v>39.532230205413413</v>
      </c>
      <c r="AY75">
        <f t="shared" si="101"/>
        <v>37.833562850952148</v>
      </c>
      <c r="AZ75">
        <f t="shared" si="102"/>
        <v>6.5974670338096706</v>
      </c>
      <c r="BA75">
        <f t="shared" si="103"/>
        <v>0.53364287059846471</v>
      </c>
      <c r="BB75">
        <f t="shared" si="104"/>
        <v>2.7407758232395136</v>
      </c>
      <c r="BC75">
        <f t="shared" si="105"/>
        <v>3.856691210570157</v>
      </c>
      <c r="BD75">
        <f t="shared" si="106"/>
        <v>0.33947650740076801</v>
      </c>
      <c r="BE75">
        <f t="shared" si="107"/>
        <v>31.246757861494011</v>
      </c>
      <c r="BF75">
        <f t="shared" si="108"/>
        <v>0.82970000797533838</v>
      </c>
      <c r="BG75">
        <f t="shared" si="109"/>
        <v>46.177994200194782</v>
      </c>
      <c r="BH75">
        <f t="shared" si="110"/>
        <v>383.17863382209271</v>
      </c>
      <c r="BI75">
        <f t="shared" si="111"/>
        <v>1.7538492878619624E-2</v>
      </c>
    </row>
    <row r="76" spans="1:61">
      <c r="A76" s="1">
        <v>8</v>
      </c>
      <c r="B76" s="1" t="s">
        <v>151</v>
      </c>
      <c r="C76" s="1" t="s">
        <v>144</v>
      </c>
      <c r="D76" s="1">
        <v>27</v>
      </c>
      <c r="E76" s="1" t="s">
        <v>80</v>
      </c>
      <c r="F76" s="1" t="s">
        <v>87</v>
      </c>
      <c r="G76" s="1">
        <v>0</v>
      </c>
      <c r="H76" s="1">
        <v>967.5</v>
      </c>
      <c r="I76" s="1">
        <v>0</v>
      </c>
      <c r="J76">
        <f t="shared" si="84"/>
        <v>7.3388293483633765E-2</v>
      </c>
      <c r="K76">
        <f t="shared" si="85"/>
        <v>0.3043375067372453</v>
      </c>
      <c r="L76">
        <f t="shared" si="86"/>
        <v>368.05445947535929</v>
      </c>
      <c r="M76" s="3">
        <f t="shared" si="87"/>
        <v>13.473400789344051</v>
      </c>
      <c r="N76">
        <f t="shared" si="88"/>
        <v>4.3855017494158979</v>
      </c>
      <c r="O76">
        <f t="shared" si="89"/>
        <v>38.170978546142578</v>
      </c>
      <c r="P76" s="1">
        <v>2.5</v>
      </c>
      <c r="Q76">
        <f t="shared" si="90"/>
        <v>2.1884783655405045</v>
      </c>
      <c r="R76" s="1">
        <v>1</v>
      </c>
      <c r="S76">
        <f t="shared" si="91"/>
        <v>4.3769567310810089</v>
      </c>
      <c r="T76" s="1">
        <v>37.976123809814453</v>
      </c>
      <c r="U76" s="1">
        <v>38.170978546142578</v>
      </c>
      <c r="V76" s="1">
        <v>37.974891662597656</v>
      </c>
      <c r="W76" s="1">
        <v>399.88995361328125</v>
      </c>
      <c r="X76" s="1">
        <v>397.17910766601562</v>
      </c>
      <c r="Y76" s="1">
        <v>17.451465606689453</v>
      </c>
      <c r="Z76" s="1">
        <v>24.022636413574219</v>
      </c>
      <c r="AA76" s="1">
        <v>25.499008178710938</v>
      </c>
      <c r="AB76" s="1">
        <v>35.100399017333984</v>
      </c>
      <c r="AC76" s="1">
        <v>500.28125</v>
      </c>
      <c r="AD76" s="1">
        <v>416.17507934570312</v>
      </c>
      <c r="AE76" s="1">
        <v>1690.915771484375</v>
      </c>
      <c r="AF76" s="1">
        <v>97.146263122558594</v>
      </c>
      <c r="AG76" s="1">
        <v>5.5615329742431641</v>
      </c>
      <c r="AH76" s="1">
        <v>-0.33152997493743896</v>
      </c>
      <c r="AI76" s="1">
        <v>1</v>
      </c>
      <c r="AJ76" s="1">
        <v>-0.21956524252891541</v>
      </c>
      <c r="AK76" s="1">
        <v>2.737391471862793</v>
      </c>
      <c r="AL76" s="1">
        <v>1</v>
      </c>
      <c r="AM76" s="1">
        <v>0</v>
      </c>
      <c r="AN76" s="1">
        <v>0.18999999761581421</v>
      </c>
      <c r="AO76" s="1">
        <v>111115</v>
      </c>
      <c r="AP76">
        <f t="shared" si="92"/>
        <v>2.001125</v>
      </c>
      <c r="AQ76">
        <f t="shared" si="93"/>
        <v>1.3473400789344052E-2</v>
      </c>
      <c r="AR76">
        <f t="shared" si="94"/>
        <v>311.32097854614256</v>
      </c>
      <c r="AS76">
        <f t="shared" si="95"/>
        <v>311.12612380981443</v>
      </c>
      <c r="AT76">
        <f t="shared" si="96"/>
        <v>79.073264083444883</v>
      </c>
      <c r="AU76">
        <f t="shared" si="97"/>
        <v>-4.1249050773117473</v>
      </c>
      <c r="AV76">
        <f t="shared" si="98"/>
        <v>6.7192111073465357</v>
      </c>
      <c r="AW76">
        <f t="shared" si="99"/>
        <v>69.165924569529324</v>
      </c>
      <c r="AX76">
        <f t="shared" si="100"/>
        <v>45.143288155955105</v>
      </c>
      <c r="AY76">
        <f t="shared" si="101"/>
        <v>38.073551177978516</v>
      </c>
      <c r="AZ76">
        <f t="shared" si="102"/>
        <v>6.6838594854550744</v>
      </c>
      <c r="BA76">
        <f t="shared" si="103"/>
        <v>0.28455209840747331</v>
      </c>
      <c r="BB76">
        <f t="shared" si="104"/>
        <v>2.3337093579306383</v>
      </c>
      <c r="BC76">
        <f t="shared" si="105"/>
        <v>4.3501501275244365</v>
      </c>
      <c r="BD76">
        <f t="shared" si="106"/>
        <v>0.17952277167552616</v>
      </c>
      <c r="BE76">
        <f t="shared" si="107"/>
        <v>35.755115363624334</v>
      </c>
      <c r="BF76">
        <f t="shared" si="108"/>
        <v>0.92667124823910174</v>
      </c>
      <c r="BG76">
        <f t="shared" si="109"/>
        <v>35.992691767850914</v>
      </c>
      <c r="BH76">
        <f t="shared" si="110"/>
        <v>397.15647225920446</v>
      </c>
      <c r="BI76">
        <f t="shared" si="111"/>
        <v>6.6508855104369861E-5</v>
      </c>
    </row>
    <row r="77" spans="1:61">
      <c r="A77" s="1">
        <v>9</v>
      </c>
      <c r="B77" s="1" t="s">
        <v>152</v>
      </c>
      <c r="C77" s="1" t="s">
        <v>144</v>
      </c>
      <c r="D77" s="1">
        <v>19</v>
      </c>
      <c r="E77" s="1" t="s">
        <v>75</v>
      </c>
      <c r="F77" s="1" t="s">
        <v>76</v>
      </c>
      <c r="G77" s="1">
        <v>0</v>
      </c>
      <c r="H77" s="1">
        <v>1144.5</v>
      </c>
      <c r="I77" s="1">
        <v>0</v>
      </c>
      <c r="J77">
        <f t="shared" si="84"/>
        <v>26.094272645885219</v>
      </c>
      <c r="K77">
        <f t="shared" si="85"/>
        <v>0.63179964232711361</v>
      </c>
      <c r="L77">
        <f t="shared" si="86"/>
        <v>282.11230144053303</v>
      </c>
      <c r="M77" s="3">
        <f t="shared" si="87"/>
        <v>19.85542404728465</v>
      </c>
      <c r="N77">
        <f t="shared" si="88"/>
        <v>3.3713350969961304</v>
      </c>
      <c r="O77">
        <f t="shared" si="89"/>
        <v>37.227081298828125</v>
      </c>
      <c r="P77" s="1">
        <v>3.5</v>
      </c>
      <c r="Q77">
        <f t="shared" si="90"/>
        <v>1.9689131230115891</v>
      </c>
      <c r="R77" s="1">
        <v>1</v>
      </c>
      <c r="S77">
        <f t="shared" si="91"/>
        <v>3.9378262460231781</v>
      </c>
      <c r="T77" s="1">
        <v>37.714344024658203</v>
      </c>
      <c r="U77" s="1">
        <v>37.227081298828125</v>
      </c>
      <c r="V77" s="1">
        <v>37.728378295898438</v>
      </c>
      <c r="W77" s="1">
        <v>399.57806396484375</v>
      </c>
      <c r="X77" s="1">
        <v>376.09475708007812</v>
      </c>
      <c r="Y77" s="1">
        <v>17.545303344726562</v>
      </c>
      <c r="Z77" s="1">
        <v>31.007431030273438</v>
      </c>
      <c r="AA77" s="1">
        <v>26.001564025878906</v>
      </c>
      <c r="AB77" s="1">
        <v>45.951995849609375</v>
      </c>
      <c r="AC77" s="1">
        <v>500.21182250976562</v>
      </c>
      <c r="AD77" s="1">
        <v>1603.62744140625</v>
      </c>
      <c r="AE77" s="1">
        <v>1833.0228271484375</v>
      </c>
      <c r="AF77" s="1">
        <v>97.141632080078125</v>
      </c>
      <c r="AG77" s="1">
        <v>5.5615329742431641</v>
      </c>
      <c r="AH77" s="1">
        <v>-0.33152997493743896</v>
      </c>
      <c r="AI77" s="1">
        <v>0.3333333432674408</v>
      </c>
      <c r="AJ77" s="1">
        <v>-0.21956524252891541</v>
      </c>
      <c r="AK77" s="1">
        <v>2.737391471862793</v>
      </c>
      <c r="AL77" s="1">
        <v>1</v>
      </c>
      <c r="AM77" s="1">
        <v>0</v>
      </c>
      <c r="AN77" s="1">
        <v>0.18999999761581421</v>
      </c>
      <c r="AO77" s="1">
        <v>111115</v>
      </c>
      <c r="AP77">
        <f t="shared" si="92"/>
        <v>1.4291766357421873</v>
      </c>
      <c r="AQ77">
        <f t="shared" si="93"/>
        <v>1.9855424047284652E-2</v>
      </c>
      <c r="AR77">
        <f t="shared" si="94"/>
        <v>310.3770812988281</v>
      </c>
      <c r="AS77">
        <f t="shared" si="95"/>
        <v>310.86434402465818</v>
      </c>
      <c r="AT77">
        <f t="shared" si="96"/>
        <v>304.68921004384174</v>
      </c>
      <c r="AU77">
        <f t="shared" si="97"/>
        <v>-4.9492420975032054</v>
      </c>
      <c r="AV77">
        <f t="shared" si="98"/>
        <v>6.3834475538873505</v>
      </c>
      <c r="AW77">
        <f t="shared" si="99"/>
        <v>65.712788813607673</v>
      </c>
      <c r="AX77">
        <f t="shared" si="100"/>
        <v>34.705357783334236</v>
      </c>
      <c r="AY77">
        <f t="shared" si="101"/>
        <v>37.470712661743164</v>
      </c>
      <c r="AZ77">
        <f t="shared" si="102"/>
        <v>6.4686863730954212</v>
      </c>
      <c r="BA77">
        <f t="shared" si="103"/>
        <v>0.54444658590682626</v>
      </c>
      <c r="BB77">
        <f t="shared" si="104"/>
        <v>3.0121124568912201</v>
      </c>
      <c r="BC77">
        <f t="shared" si="105"/>
        <v>3.4565739162042011</v>
      </c>
      <c r="BD77">
        <f t="shared" si="106"/>
        <v>0.34717929588846907</v>
      </c>
      <c r="BE77">
        <f t="shared" si="107"/>
        <v>27.404849391800354</v>
      </c>
      <c r="BF77">
        <f t="shared" si="108"/>
        <v>0.75010963628101213</v>
      </c>
      <c r="BG77">
        <f t="shared" si="109"/>
        <v>52.175560137111354</v>
      </c>
      <c r="BH77">
        <f t="shared" si="110"/>
        <v>367.14889053568169</v>
      </c>
      <c r="BI77">
        <f t="shared" si="111"/>
        <v>3.7082593105023889E-2</v>
      </c>
    </row>
    <row r="78" spans="1:61">
      <c r="A78" s="1">
        <v>10</v>
      </c>
      <c r="B78" s="1" t="s">
        <v>153</v>
      </c>
      <c r="C78" s="1" t="s">
        <v>144</v>
      </c>
      <c r="D78" s="1">
        <v>19</v>
      </c>
      <c r="E78" s="1" t="s">
        <v>80</v>
      </c>
      <c r="F78" s="1" t="s">
        <v>76</v>
      </c>
      <c r="G78" s="1">
        <v>0</v>
      </c>
      <c r="H78" s="1">
        <v>1232.5</v>
      </c>
      <c r="I78" s="1">
        <v>0</v>
      </c>
      <c r="J78">
        <f t="shared" si="84"/>
        <v>1.9248065676578281</v>
      </c>
      <c r="K78">
        <f t="shared" si="85"/>
        <v>5.9489200985971678E-2</v>
      </c>
      <c r="L78">
        <f t="shared" si="86"/>
        <v>317.21958506012356</v>
      </c>
      <c r="M78" s="3">
        <f t="shared" si="87"/>
        <v>2.8563687925663133</v>
      </c>
      <c r="N78">
        <f t="shared" si="88"/>
        <v>4.5346657450736725</v>
      </c>
      <c r="O78">
        <f t="shared" si="89"/>
        <v>37.424129486083984</v>
      </c>
      <c r="P78" s="1">
        <v>4</v>
      </c>
      <c r="Q78">
        <f t="shared" si="90"/>
        <v>1.8591305017471313</v>
      </c>
      <c r="R78" s="1">
        <v>1</v>
      </c>
      <c r="S78">
        <f t="shared" si="91"/>
        <v>3.7182610034942627</v>
      </c>
      <c r="T78" s="1">
        <v>37.644058227539062</v>
      </c>
      <c r="U78" s="1">
        <v>37.424129486083984</v>
      </c>
      <c r="V78" s="1">
        <v>37.658771514892578</v>
      </c>
      <c r="W78" s="1">
        <v>399.97573852539062</v>
      </c>
      <c r="X78" s="1">
        <v>397.52865600585938</v>
      </c>
      <c r="Y78" s="1">
        <v>17.502004623413086</v>
      </c>
      <c r="Z78" s="1">
        <v>19.740934371948242</v>
      </c>
      <c r="AA78" s="1">
        <v>26.036334991455078</v>
      </c>
      <c r="AB78" s="1">
        <v>29.367012023925781</v>
      </c>
      <c r="AC78" s="1">
        <v>500.23568725585938</v>
      </c>
      <c r="AD78" s="1">
        <v>1404.760498046875</v>
      </c>
      <c r="AE78" s="1">
        <v>1722.98681640625</v>
      </c>
      <c r="AF78" s="1">
        <v>97.140625</v>
      </c>
      <c r="AG78" s="1">
        <v>5.5615329742431641</v>
      </c>
      <c r="AH78" s="1">
        <v>-0.33152997493743896</v>
      </c>
      <c r="AI78" s="1">
        <v>0.66666668653488159</v>
      </c>
      <c r="AJ78" s="1">
        <v>-0.21956524252891541</v>
      </c>
      <c r="AK78" s="1">
        <v>2.737391471862793</v>
      </c>
      <c r="AL78" s="1">
        <v>1</v>
      </c>
      <c r="AM78" s="1">
        <v>0</v>
      </c>
      <c r="AN78" s="1">
        <v>0.18999999761581421</v>
      </c>
      <c r="AO78" s="1">
        <v>111115</v>
      </c>
      <c r="AP78">
        <f t="shared" si="92"/>
        <v>1.2505892181396483</v>
      </c>
      <c r="AQ78">
        <f t="shared" si="93"/>
        <v>2.8563687925663131E-3</v>
      </c>
      <c r="AR78">
        <f t="shared" si="94"/>
        <v>310.57412948608396</v>
      </c>
      <c r="AS78">
        <f t="shared" si="95"/>
        <v>310.79405822753904</v>
      </c>
      <c r="AT78">
        <f t="shared" si="96"/>
        <v>266.90449127969623</v>
      </c>
      <c r="AU78">
        <f t="shared" si="97"/>
        <v>1.3255550086722192</v>
      </c>
      <c r="AV78">
        <f t="shared" si="98"/>
        <v>6.4523124480487075</v>
      </c>
      <c r="AW78">
        <f t="shared" si="99"/>
        <v>66.422389685558514</v>
      </c>
      <c r="AX78">
        <f t="shared" si="100"/>
        <v>46.681455313610272</v>
      </c>
      <c r="AY78">
        <f t="shared" si="101"/>
        <v>37.534093856811523</v>
      </c>
      <c r="AZ78">
        <f t="shared" si="102"/>
        <v>6.4910226912547122</v>
      </c>
      <c r="BA78">
        <f t="shared" si="103"/>
        <v>5.8552409286575485E-2</v>
      </c>
      <c r="BB78">
        <f t="shared" si="104"/>
        <v>1.9176467029750348</v>
      </c>
      <c r="BC78">
        <f t="shared" si="105"/>
        <v>4.5733759882796772</v>
      </c>
      <c r="BD78">
        <f t="shared" si="106"/>
        <v>3.6678283264033967E-2</v>
      </c>
      <c r="BE78">
        <f t="shared" si="107"/>
        <v>30.814908754981065</v>
      </c>
      <c r="BF78">
        <f t="shared" si="108"/>
        <v>0.79797916519368584</v>
      </c>
      <c r="BG78">
        <f t="shared" si="109"/>
        <v>27.712759300098931</v>
      </c>
      <c r="BH78">
        <f t="shared" si="110"/>
        <v>396.82981080271304</v>
      </c>
      <c r="BI78">
        <f t="shared" si="111"/>
        <v>1.3441959161498128E-3</v>
      </c>
    </row>
    <row r="79" spans="1:61">
      <c r="A79" s="1">
        <v>11</v>
      </c>
      <c r="B79" s="1" t="s">
        <v>154</v>
      </c>
      <c r="C79" s="1" t="s">
        <v>144</v>
      </c>
      <c r="D79" s="1">
        <v>19</v>
      </c>
      <c r="E79" s="1" t="s">
        <v>75</v>
      </c>
      <c r="F79" s="1" t="s">
        <v>82</v>
      </c>
      <c r="G79" s="1">
        <v>0</v>
      </c>
      <c r="H79" s="1">
        <v>1330</v>
      </c>
      <c r="I79" s="1">
        <v>0</v>
      </c>
      <c r="J79">
        <f t="shared" si="84"/>
        <v>34.241606875332451</v>
      </c>
      <c r="K79">
        <f t="shared" si="85"/>
        <v>1.1337609971394802</v>
      </c>
      <c r="L79">
        <f t="shared" si="86"/>
        <v>304.30600699105406</v>
      </c>
      <c r="M79" s="3">
        <f t="shared" si="87"/>
        <v>38.851610306105975</v>
      </c>
      <c r="N79">
        <f t="shared" si="88"/>
        <v>3.911168082978171</v>
      </c>
      <c r="O79">
        <f t="shared" si="89"/>
        <v>38.135662078857422</v>
      </c>
      <c r="P79" s="1">
        <v>1.5</v>
      </c>
      <c r="Q79">
        <f t="shared" si="90"/>
        <v>2.4080436080694199</v>
      </c>
      <c r="R79" s="1">
        <v>1</v>
      </c>
      <c r="S79">
        <f t="shared" si="91"/>
        <v>4.8160872161388397</v>
      </c>
      <c r="T79" s="1">
        <v>37.670482635498047</v>
      </c>
      <c r="U79" s="1">
        <v>38.135662078857422</v>
      </c>
      <c r="V79" s="1">
        <v>37.636299133300781</v>
      </c>
      <c r="W79" s="1">
        <v>399.83236694335938</v>
      </c>
      <c r="X79" s="1">
        <v>385.07781982421875</v>
      </c>
      <c r="Y79" s="1">
        <v>17.460605621337891</v>
      </c>
      <c r="Z79" s="1">
        <v>28.775934219360352</v>
      </c>
      <c r="AA79" s="1">
        <v>25.936540603637695</v>
      </c>
      <c r="AB79" s="1">
        <v>42.744686126708984</v>
      </c>
      <c r="AC79" s="1">
        <v>500.210205078125</v>
      </c>
      <c r="AD79" s="1">
        <v>1868.2935791015625</v>
      </c>
      <c r="AE79" s="1">
        <v>2026.4346923828125</v>
      </c>
      <c r="AF79" s="1">
        <v>97.137062072753906</v>
      </c>
      <c r="AG79" s="1">
        <v>5.5615329742431641</v>
      </c>
      <c r="AH79" s="1">
        <v>-0.33152997493743896</v>
      </c>
      <c r="AI79" s="1">
        <v>0.66666668653488159</v>
      </c>
      <c r="AJ79" s="1">
        <v>-0.21956524252891541</v>
      </c>
      <c r="AK79" s="1">
        <v>2.737391471862793</v>
      </c>
      <c r="AL79" s="1">
        <v>1</v>
      </c>
      <c r="AM79" s="1">
        <v>0</v>
      </c>
      <c r="AN79" s="1">
        <v>0.18999999761581421</v>
      </c>
      <c r="AO79" s="1">
        <v>111115</v>
      </c>
      <c r="AP79">
        <f t="shared" si="92"/>
        <v>3.334734700520833</v>
      </c>
      <c r="AQ79">
        <f t="shared" si="93"/>
        <v>3.8851610306105976E-2</v>
      </c>
      <c r="AR79">
        <f t="shared" si="94"/>
        <v>311.2856620788574</v>
      </c>
      <c r="AS79">
        <f t="shared" si="95"/>
        <v>310.82048263549802</v>
      </c>
      <c r="AT79">
        <f t="shared" si="96"/>
        <v>354.97577557493787</v>
      </c>
      <c r="AU79">
        <f t="shared" si="97"/>
        <v>-9.975867819272743</v>
      </c>
      <c r="AV79">
        <f t="shared" si="98"/>
        <v>6.7063777914456608</v>
      </c>
      <c r="AW79">
        <f t="shared" si="99"/>
        <v>69.040360582685778</v>
      </c>
      <c r="AX79">
        <f t="shared" si="100"/>
        <v>40.264426363325427</v>
      </c>
      <c r="AY79">
        <f t="shared" si="101"/>
        <v>37.903072357177734</v>
      </c>
      <c r="AZ79">
        <f t="shared" si="102"/>
        <v>6.6223892226652099</v>
      </c>
      <c r="BA79">
        <f t="shared" si="103"/>
        <v>0.91771951968362842</v>
      </c>
      <c r="BB79">
        <f t="shared" si="104"/>
        <v>2.7952097084674898</v>
      </c>
      <c r="BC79">
        <f t="shared" si="105"/>
        <v>3.8271795141977201</v>
      </c>
      <c r="BD79">
        <f t="shared" si="106"/>
        <v>0.58972853400108194</v>
      </c>
      <c r="BE79">
        <f t="shared" si="107"/>
        <v>29.559391490201904</v>
      </c>
      <c r="BF79">
        <f t="shared" si="108"/>
        <v>0.79024548110811577</v>
      </c>
      <c r="BG79">
        <f t="shared" si="109"/>
        <v>50.365407528509444</v>
      </c>
      <c r="BH79">
        <f t="shared" si="110"/>
        <v>375.47953656913285</v>
      </c>
      <c r="BI79">
        <f t="shared" si="111"/>
        <v>4.5930398776594841E-2</v>
      </c>
    </row>
    <row r="80" spans="1:61">
      <c r="A80" s="1">
        <v>12</v>
      </c>
      <c r="B80" s="1" t="s">
        <v>155</v>
      </c>
      <c r="C80" s="1" t="s">
        <v>144</v>
      </c>
      <c r="D80" s="1">
        <v>19</v>
      </c>
      <c r="E80" s="1" t="s">
        <v>80</v>
      </c>
      <c r="F80" s="1" t="s">
        <v>82</v>
      </c>
      <c r="G80" s="1">
        <v>0</v>
      </c>
      <c r="H80" s="1">
        <v>1400.5</v>
      </c>
      <c r="I80" s="1">
        <v>0</v>
      </c>
      <c r="J80">
        <f t="shared" si="84"/>
        <v>-0.94420108155220039</v>
      </c>
      <c r="K80">
        <f t="shared" si="85"/>
        <v>4.0749977591302403E-2</v>
      </c>
      <c r="L80">
        <f t="shared" si="86"/>
        <v>404.80574446426812</v>
      </c>
      <c r="M80" s="3">
        <f t="shared" si="87"/>
        <v>2.0363445402966485</v>
      </c>
      <c r="N80">
        <f t="shared" si="88"/>
        <v>4.6906471826391281</v>
      </c>
      <c r="O80">
        <f t="shared" si="89"/>
        <v>37.508922576904297</v>
      </c>
      <c r="P80" s="1">
        <v>2.5</v>
      </c>
      <c r="Q80">
        <f t="shared" si="90"/>
        <v>2.1884783655405045</v>
      </c>
      <c r="R80" s="1">
        <v>1</v>
      </c>
      <c r="S80">
        <f t="shared" si="91"/>
        <v>4.3769567310810089</v>
      </c>
      <c r="T80" s="1">
        <v>37.760337829589844</v>
      </c>
      <c r="U80" s="1">
        <v>37.508922576904297</v>
      </c>
      <c r="V80" s="1">
        <v>37.689510345458984</v>
      </c>
      <c r="W80" s="1">
        <v>399.7972412109375</v>
      </c>
      <c r="X80" s="1">
        <v>399.8621826171875</v>
      </c>
      <c r="Y80" s="1">
        <v>17.444047927856445</v>
      </c>
      <c r="Z80" s="1">
        <v>18.442972183227539</v>
      </c>
      <c r="AA80" s="1">
        <v>25.78582763671875</v>
      </c>
      <c r="AB80" s="1">
        <v>27.262439727783203</v>
      </c>
      <c r="AC80" s="1">
        <v>500.23519897460938</v>
      </c>
      <c r="AD80" s="1">
        <v>1784.9046630859375</v>
      </c>
      <c r="AE80" s="1">
        <v>1666.3690185546875</v>
      </c>
      <c r="AF80" s="1">
        <v>97.137100219726562</v>
      </c>
      <c r="AG80" s="1">
        <v>5.5615329742431641</v>
      </c>
      <c r="AH80" s="1">
        <v>-0.33152997493743896</v>
      </c>
      <c r="AI80" s="1">
        <v>0.66666668653488159</v>
      </c>
      <c r="AJ80" s="1">
        <v>-0.21956524252891541</v>
      </c>
      <c r="AK80" s="1">
        <v>2.737391471862793</v>
      </c>
      <c r="AL80" s="1">
        <v>1</v>
      </c>
      <c r="AM80" s="1">
        <v>0</v>
      </c>
      <c r="AN80" s="1">
        <v>0.18999999761581421</v>
      </c>
      <c r="AO80" s="1">
        <v>111115</v>
      </c>
      <c r="AP80">
        <f t="shared" si="92"/>
        <v>2.0009407958984373</v>
      </c>
      <c r="AQ80">
        <f t="shared" si="93"/>
        <v>2.0363445402966484E-3</v>
      </c>
      <c r="AR80">
        <f t="shared" si="94"/>
        <v>310.65892257690427</v>
      </c>
      <c r="AS80">
        <f t="shared" si="95"/>
        <v>310.91033782958982</v>
      </c>
      <c r="AT80">
        <f t="shared" si="96"/>
        <v>339.13188173078379</v>
      </c>
      <c r="AU80">
        <f t="shared" si="97"/>
        <v>2.0140860089054073</v>
      </c>
      <c r="AV80">
        <f t="shared" si="98"/>
        <v>6.4821440199509306</v>
      </c>
      <c r="AW80">
        <f t="shared" si="99"/>
        <v>66.73190784250464</v>
      </c>
      <c r="AX80">
        <f t="shared" si="100"/>
        <v>48.288935659277101</v>
      </c>
      <c r="AY80">
        <f t="shared" si="101"/>
        <v>37.63463020324707</v>
      </c>
      <c r="AZ80">
        <f t="shared" si="102"/>
        <v>6.5265902551709809</v>
      </c>
      <c r="BA80">
        <f t="shared" si="103"/>
        <v>4.0374090104151696E-2</v>
      </c>
      <c r="BB80">
        <f t="shared" si="104"/>
        <v>1.7914968373118028</v>
      </c>
      <c r="BC80">
        <f t="shared" si="105"/>
        <v>4.7350934178591784</v>
      </c>
      <c r="BD80">
        <f t="shared" si="106"/>
        <v>2.5267310369322747E-2</v>
      </c>
      <c r="BE80">
        <f t="shared" si="107"/>
        <v>39.321656169546628</v>
      </c>
      <c r="BF80">
        <f t="shared" si="108"/>
        <v>1.0123631642650572</v>
      </c>
      <c r="BG80">
        <f t="shared" si="109"/>
        <v>25.115774063660524</v>
      </c>
      <c r="BH80">
        <f t="shared" si="110"/>
        <v>400.15340584337201</v>
      </c>
      <c r="BI80">
        <f t="shared" si="111"/>
        <v>-5.9263124313407032E-4</v>
      </c>
    </row>
    <row r="81" spans="1:61">
      <c r="A81" s="1">
        <v>13</v>
      </c>
      <c r="B81" s="1" t="s">
        <v>156</v>
      </c>
      <c r="C81" s="1" t="s">
        <v>144</v>
      </c>
      <c r="D81" s="1">
        <v>15</v>
      </c>
      <c r="E81" s="1" t="s">
        <v>75</v>
      </c>
      <c r="F81" s="1" t="s">
        <v>76</v>
      </c>
      <c r="G81" s="1">
        <v>0</v>
      </c>
      <c r="H81" s="1">
        <v>1548</v>
      </c>
      <c r="I81" s="1">
        <v>0</v>
      </c>
      <c r="J81">
        <f t="shared" si="84"/>
        <v>20.047103910905179</v>
      </c>
      <c r="K81">
        <f t="shared" si="85"/>
        <v>0.69391431626100086</v>
      </c>
      <c r="L81">
        <f t="shared" si="86"/>
        <v>310.06704209231896</v>
      </c>
      <c r="M81" s="3">
        <f t="shared" si="87"/>
        <v>24.610609634056196</v>
      </c>
      <c r="N81">
        <f t="shared" si="88"/>
        <v>3.7958795010756856</v>
      </c>
      <c r="O81">
        <f t="shared" si="89"/>
        <v>37.993804931640625</v>
      </c>
      <c r="P81" s="1">
        <v>2.5</v>
      </c>
      <c r="Q81">
        <f t="shared" si="90"/>
        <v>2.1884783655405045</v>
      </c>
      <c r="R81" s="1">
        <v>1</v>
      </c>
      <c r="S81">
        <f t="shared" si="91"/>
        <v>4.3769567310810089</v>
      </c>
      <c r="T81" s="1">
        <v>37.711013793945312</v>
      </c>
      <c r="U81" s="1">
        <v>37.993804931640625</v>
      </c>
      <c r="V81" s="1">
        <v>37.659278869628906</v>
      </c>
      <c r="W81" s="1">
        <v>399.71652221679688</v>
      </c>
      <c r="X81" s="1">
        <v>384.9627685546875</v>
      </c>
      <c r="Y81" s="1">
        <v>17.496280670166016</v>
      </c>
      <c r="Z81" s="1">
        <v>29.43382453918457</v>
      </c>
      <c r="AA81" s="1">
        <v>25.932825088500977</v>
      </c>
      <c r="AB81" s="1">
        <v>43.626544952392578</v>
      </c>
      <c r="AC81" s="1">
        <v>500.23324584960938</v>
      </c>
      <c r="AD81" s="1">
        <v>1605.3779296875</v>
      </c>
      <c r="AE81" s="1">
        <v>1904.782958984375</v>
      </c>
      <c r="AF81" s="1">
        <v>97.138725280761719</v>
      </c>
      <c r="AG81" s="1">
        <v>5.5615329742431641</v>
      </c>
      <c r="AH81" s="1">
        <v>-0.33152997493743896</v>
      </c>
      <c r="AI81" s="1">
        <v>1</v>
      </c>
      <c r="AJ81" s="1">
        <v>-0.21956524252891541</v>
      </c>
      <c r="AK81" s="1">
        <v>2.737391471862793</v>
      </c>
      <c r="AL81" s="1">
        <v>1</v>
      </c>
      <c r="AM81" s="1">
        <v>0</v>
      </c>
      <c r="AN81" s="1">
        <v>0.18999999761581421</v>
      </c>
      <c r="AO81" s="1">
        <v>111115</v>
      </c>
      <c r="AP81">
        <f t="shared" si="92"/>
        <v>2.0009329833984371</v>
      </c>
      <c r="AQ81">
        <f t="shared" si="93"/>
        <v>2.4610609634056195E-2</v>
      </c>
      <c r="AR81">
        <f t="shared" si="94"/>
        <v>311.1438049316406</v>
      </c>
      <c r="AS81">
        <f t="shared" si="95"/>
        <v>310.86101379394529</v>
      </c>
      <c r="AT81">
        <f t="shared" si="96"/>
        <v>305.02180281310575</v>
      </c>
      <c r="AU81">
        <f t="shared" si="97"/>
        <v>-6.248382581006485</v>
      </c>
      <c r="AV81">
        <f t="shared" si="98"/>
        <v>6.6550436969496785</v>
      </c>
      <c r="AW81">
        <f t="shared" si="99"/>
        <v>68.510716788947889</v>
      </c>
      <c r="AX81">
        <f t="shared" si="100"/>
        <v>39.076892249763318</v>
      </c>
      <c r="AY81">
        <f t="shared" si="101"/>
        <v>37.852409362792969</v>
      </c>
      <c r="AZ81">
        <f t="shared" si="102"/>
        <v>6.6042162745699216</v>
      </c>
      <c r="BA81">
        <f t="shared" si="103"/>
        <v>0.59895684764929791</v>
      </c>
      <c r="BB81">
        <f t="shared" si="104"/>
        <v>2.8591641958739928</v>
      </c>
      <c r="BC81">
        <f t="shared" si="105"/>
        <v>3.7450520786959287</v>
      </c>
      <c r="BD81">
        <f t="shared" si="106"/>
        <v>0.38185967262374881</v>
      </c>
      <c r="BE81">
        <f t="shared" si="107"/>
        <v>30.11951722042415</v>
      </c>
      <c r="BF81">
        <f t="shared" si="108"/>
        <v>0.80544683127784367</v>
      </c>
      <c r="BG81">
        <f t="shared" si="109"/>
        <v>48.232402167196739</v>
      </c>
      <c r="BH81">
        <f t="shared" si="110"/>
        <v>378.77957051493036</v>
      </c>
      <c r="BI81">
        <f t="shared" si="111"/>
        <v>2.5527247332898281E-2</v>
      </c>
    </row>
    <row r="82" spans="1:61">
      <c r="A82" s="1">
        <v>14</v>
      </c>
      <c r="B82" s="1" t="s">
        <v>157</v>
      </c>
      <c r="C82" s="1" t="s">
        <v>144</v>
      </c>
      <c r="D82" s="1">
        <v>15</v>
      </c>
      <c r="E82" s="1" t="s">
        <v>80</v>
      </c>
      <c r="F82" s="1" t="s">
        <v>76</v>
      </c>
      <c r="G82" s="1">
        <v>0</v>
      </c>
      <c r="H82" s="1">
        <v>1639</v>
      </c>
      <c r="I82" s="1">
        <v>0</v>
      </c>
      <c r="J82">
        <f t="shared" si="84"/>
        <v>7.0662389564677968</v>
      </c>
      <c r="K82">
        <f t="shared" si="85"/>
        <v>0.37457920048769405</v>
      </c>
      <c r="L82">
        <f t="shared" si="86"/>
        <v>337.41431006422624</v>
      </c>
      <c r="M82" s="3">
        <f t="shared" si="87"/>
        <v>14.172926106821622</v>
      </c>
      <c r="N82">
        <f t="shared" si="88"/>
        <v>3.8139556564207733</v>
      </c>
      <c r="O82">
        <f t="shared" si="89"/>
        <v>36.673000335693359</v>
      </c>
      <c r="P82" s="1">
        <v>2.5</v>
      </c>
      <c r="Q82">
        <f t="shared" si="90"/>
        <v>2.1884783655405045</v>
      </c>
      <c r="R82" s="1">
        <v>1</v>
      </c>
      <c r="S82">
        <f t="shared" si="91"/>
        <v>4.3769567310810089</v>
      </c>
      <c r="T82" s="1">
        <v>37.754398345947266</v>
      </c>
      <c r="U82" s="1">
        <v>36.673000335693359</v>
      </c>
      <c r="V82" s="1">
        <v>37.678173065185547</v>
      </c>
      <c r="W82" s="1">
        <v>399.87606811523438</v>
      </c>
      <c r="X82" s="1">
        <v>393.55673217773438</v>
      </c>
      <c r="Y82" s="1">
        <v>17.583236694335938</v>
      </c>
      <c r="Z82" s="1">
        <v>24.493167877197266</v>
      </c>
      <c r="AA82" s="1">
        <v>26.000648498535156</v>
      </c>
      <c r="AB82" s="1">
        <v>36.218486785888672</v>
      </c>
      <c r="AC82" s="1">
        <v>500.21432495117188</v>
      </c>
      <c r="AD82" s="1">
        <v>1824.921142578125</v>
      </c>
      <c r="AE82" s="1">
        <v>1649.8089599609375</v>
      </c>
      <c r="AF82" s="1">
        <v>97.139678955078125</v>
      </c>
      <c r="AG82" s="1">
        <v>5.5615329742431641</v>
      </c>
      <c r="AH82" s="1">
        <v>-0.33152997493743896</v>
      </c>
      <c r="AI82" s="1">
        <v>0.3333333432674408</v>
      </c>
      <c r="AJ82" s="1">
        <v>-0.21956524252891541</v>
      </c>
      <c r="AK82" s="1">
        <v>2.737391471862793</v>
      </c>
      <c r="AL82" s="1">
        <v>1</v>
      </c>
      <c r="AM82" s="1">
        <v>0</v>
      </c>
      <c r="AN82" s="1">
        <v>0.18999999761581421</v>
      </c>
      <c r="AO82" s="1">
        <v>111115</v>
      </c>
      <c r="AP82">
        <f t="shared" si="92"/>
        <v>2.0008572998046876</v>
      </c>
      <c r="AQ82">
        <f t="shared" si="93"/>
        <v>1.4172926106821622E-2</v>
      </c>
      <c r="AR82">
        <f t="shared" si="94"/>
        <v>309.82300033569334</v>
      </c>
      <c r="AS82">
        <f t="shared" si="95"/>
        <v>310.90439834594724</v>
      </c>
      <c r="AT82">
        <f t="shared" si="96"/>
        <v>346.73501273889269</v>
      </c>
      <c r="AU82">
        <f t="shared" si="97"/>
        <v>-2.1097566971963082</v>
      </c>
      <c r="AV82">
        <f t="shared" si="98"/>
        <v>6.1932141206045479</v>
      </c>
      <c r="AW82">
        <f t="shared" si="99"/>
        <v>63.755760645128099</v>
      </c>
      <c r="AX82">
        <f t="shared" si="100"/>
        <v>39.262592767930833</v>
      </c>
      <c r="AY82">
        <f t="shared" si="101"/>
        <v>37.213699340820312</v>
      </c>
      <c r="AZ82">
        <f t="shared" si="102"/>
        <v>6.3787940185243883</v>
      </c>
      <c r="BA82">
        <f t="shared" si="103"/>
        <v>0.34504989050062268</v>
      </c>
      <c r="BB82">
        <f t="shared" si="104"/>
        <v>2.3792584641837746</v>
      </c>
      <c r="BC82">
        <f t="shared" si="105"/>
        <v>3.9995355543406137</v>
      </c>
      <c r="BD82">
        <f t="shared" si="106"/>
        <v>0.21812807106307863</v>
      </c>
      <c r="BE82">
        <f t="shared" si="107"/>
        <v>32.776317754488126</v>
      </c>
      <c r="BF82">
        <f t="shared" si="108"/>
        <v>0.85734605071333492</v>
      </c>
      <c r="BG82">
        <f t="shared" si="109"/>
        <v>40.653319380296601</v>
      </c>
      <c r="BH82">
        <f t="shared" si="110"/>
        <v>391.37726750002997</v>
      </c>
      <c r="BI82">
        <f t="shared" si="111"/>
        <v>7.3398762005194166E-3</v>
      </c>
    </row>
    <row r="83" spans="1:61">
      <c r="A83" s="1">
        <v>15</v>
      </c>
      <c r="B83" s="1" t="s">
        <v>158</v>
      </c>
      <c r="C83" s="1" t="s">
        <v>144</v>
      </c>
      <c r="D83" s="1">
        <v>13</v>
      </c>
      <c r="E83" s="1" t="s">
        <v>75</v>
      </c>
      <c r="F83" s="1" t="s">
        <v>76</v>
      </c>
      <c r="G83" s="1">
        <v>0</v>
      </c>
      <c r="H83" s="1">
        <v>1810</v>
      </c>
      <c r="I83" s="1">
        <v>0</v>
      </c>
      <c r="J83">
        <f t="shared" si="84"/>
        <v>17.624052963222077</v>
      </c>
      <c r="K83">
        <f t="shared" si="85"/>
        <v>0.57660717604877332</v>
      </c>
      <c r="L83">
        <f t="shared" si="86"/>
        <v>306.6855962814729</v>
      </c>
      <c r="M83" s="3">
        <f t="shared" si="87"/>
        <v>19.19096721399459</v>
      </c>
      <c r="N83">
        <f t="shared" si="88"/>
        <v>3.5253915160638147</v>
      </c>
      <c r="O83">
        <f t="shared" si="89"/>
        <v>37.587261199951172</v>
      </c>
      <c r="P83" s="1">
        <v>3.5</v>
      </c>
      <c r="Q83">
        <f t="shared" si="90"/>
        <v>1.9689131230115891</v>
      </c>
      <c r="R83" s="1">
        <v>1</v>
      </c>
      <c r="S83">
        <f t="shared" si="91"/>
        <v>3.9378262460231781</v>
      </c>
      <c r="T83" s="1">
        <v>37.719860076904297</v>
      </c>
      <c r="U83" s="1">
        <v>37.587261199951172</v>
      </c>
      <c r="V83" s="1">
        <v>37.670684814453125</v>
      </c>
      <c r="W83" s="1">
        <v>399.83279418945312</v>
      </c>
      <c r="X83" s="1">
        <v>382.36837768554688</v>
      </c>
      <c r="Y83" s="1">
        <v>17.708284378051758</v>
      </c>
      <c r="Z83" s="1">
        <v>30.722513198852539</v>
      </c>
      <c r="AA83" s="1">
        <v>26.235099792480469</v>
      </c>
      <c r="AB83" s="1">
        <v>45.515880584716797</v>
      </c>
      <c r="AC83" s="1">
        <v>500.25863647460938</v>
      </c>
      <c r="AD83" s="1">
        <v>1710.804931640625</v>
      </c>
      <c r="AE83" s="1">
        <v>1913.573486328125</v>
      </c>
      <c r="AF83" s="1">
        <v>97.141128540039062</v>
      </c>
      <c r="AG83" s="1">
        <v>5.5615329742431641</v>
      </c>
      <c r="AH83" s="1">
        <v>-0.33152997493743896</v>
      </c>
      <c r="AI83" s="1">
        <v>0.66666668653488159</v>
      </c>
      <c r="AJ83" s="1">
        <v>-0.21956524252891541</v>
      </c>
      <c r="AK83" s="1">
        <v>2.737391471862793</v>
      </c>
      <c r="AL83" s="1">
        <v>1</v>
      </c>
      <c r="AM83" s="1">
        <v>0</v>
      </c>
      <c r="AN83" s="1">
        <v>0.18999999761581421</v>
      </c>
      <c r="AO83" s="1">
        <v>111115</v>
      </c>
      <c r="AP83">
        <f t="shared" si="92"/>
        <v>1.4293103899274555</v>
      </c>
      <c r="AQ83">
        <f t="shared" si="93"/>
        <v>1.9190967213994589E-2</v>
      </c>
      <c r="AR83">
        <f t="shared" si="94"/>
        <v>310.73726119995115</v>
      </c>
      <c r="AS83">
        <f t="shared" si="95"/>
        <v>310.86986007690427</v>
      </c>
      <c r="AT83">
        <f t="shared" si="96"/>
        <v>325.05293293284194</v>
      </c>
      <c r="AU83">
        <f t="shared" si="97"/>
        <v>-4.5522338905081581</v>
      </c>
      <c r="AV83">
        <f t="shared" si="98"/>
        <v>6.5098111197865958</v>
      </c>
      <c r="AW83">
        <f t="shared" si="99"/>
        <v>67.013954003050515</v>
      </c>
      <c r="AX83">
        <f t="shared" si="100"/>
        <v>36.291440804197975</v>
      </c>
      <c r="AY83">
        <f t="shared" si="101"/>
        <v>37.653560638427734</v>
      </c>
      <c r="AZ83">
        <f t="shared" si="102"/>
        <v>6.5333063186274964</v>
      </c>
      <c r="BA83">
        <f t="shared" si="103"/>
        <v>0.50295987540515297</v>
      </c>
      <c r="BB83">
        <f t="shared" si="104"/>
        <v>2.984419603722781</v>
      </c>
      <c r="BC83">
        <f t="shared" si="105"/>
        <v>3.5488867149047154</v>
      </c>
      <c r="BD83">
        <f t="shared" si="106"/>
        <v>0.32022949771576903</v>
      </c>
      <c r="BE83">
        <f t="shared" si="107"/>
        <v>29.791784929757082</v>
      </c>
      <c r="BF83">
        <f t="shared" si="108"/>
        <v>0.80206840884129238</v>
      </c>
      <c r="BG83">
        <f t="shared" si="109"/>
        <v>50.33486992505177</v>
      </c>
      <c r="BH83">
        <f t="shared" si="110"/>
        <v>376.3263458604053</v>
      </c>
      <c r="BI83">
        <f t="shared" si="111"/>
        <v>2.3572742732847873E-2</v>
      </c>
    </row>
    <row r="84" spans="1:61">
      <c r="A84" s="1">
        <v>16</v>
      </c>
      <c r="B84" s="1" t="s">
        <v>159</v>
      </c>
      <c r="C84" s="1" t="s">
        <v>144</v>
      </c>
      <c r="D84" s="1">
        <v>13</v>
      </c>
      <c r="E84" s="1" t="s">
        <v>80</v>
      </c>
      <c r="F84" s="1" t="s">
        <v>76</v>
      </c>
      <c r="G84" s="1">
        <v>0</v>
      </c>
      <c r="H84" s="1">
        <v>1923</v>
      </c>
      <c r="I84" s="1">
        <v>0</v>
      </c>
      <c r="J84">
        <f t="shared" si="84"/>
        <v>5.5988839181875534</v>
      </c>
      <c r="K84">
        <f t="shared" si="85"/>
        <v>0.1732371546998856</v>
      </c>
      <c r="L84">
        <f t="shared" si="86"/>
        <v>315.25329749134971</v>
      </c>
      <c r="M84" s="3">
        <f t="shared" si="87"/>
        <v>7.9099161986380642</v>
      </c>
      <c r="N84">
        <f t="shared" si="88"/>
        <v>4.4068604731228982</v>
      </c>
      <c r="O84">
        <f t="shared" si="89"/>
        <v>37.5582275390625</v>
      </c>
      <c r="P84" s="1">
        <v>2.5</v>
      </c>
      <c r="Q84">
        <f t="shared" si="90"/>
        <v>2.1884783655405045</v>
      </c>
      <c r="R84" s="1">
        <v>1</v>
      </c>
      <c r="S84">
        <f t="shared" si="91"/>
        <v>4.3769567310810089</v>
      </c>
      <c r="T84" s="1">
        <v>37.668148040771484</v>
      </c>
      <c r="U84" s="1">
        <v>37.5582275390625</v>
      </c>
      <c r="V84" s="1">
        <v>37.621074676513672</v>
      </c>
      <c r="W84" s="1">
        <v>399.92269897460938</v>
      </c>
      <c r="X84" s="1">
        <v>395.56069946289062</v>
      </c>
      <c r="Y84" s="1">
        <v>17.675472259521484</v>
      </c>
      <c r="Z84" s="1">
        <v>21.543569564819336</v>
      </c>
      <c r="AA84" s="1">
        <v>26.259113311767578</v>
      </c>
      <c r="AB84" s="1">
        <v>32.005653381347656</v>
      </c>
      <c r="AC84" s="1">
        <v>500.21417236328125</v>
      </c>
      <c r="AD84" s="1">
        <v>128.02325439453125</v>
      </c>
      <c r="AE84" s="1">
        <v>1791.88134765625</v>
      </c>
      <c r="AF84" s="1">
        <v>97.1373291015625</v>
      </c>
      <c r="AG84" s="1">
        <v>5.5615329742431641</v>
      </c>
      <c r="AH84" s="1">
        <v>-0.33152997493743896</v>
      </c>
      <c r="AI84" s="1">
        <v>0.66666668653488159</v>
      </c>
      <c r="AJ84" s="1">
        <v>-0.21956524252891541</v>
      </c>
      <c r="AK84" s="1">
        <v>2.737391471862793</v>
      </c>
      <c r="AL84" s="1">
        <v>1</v>
      </c>
      <c r="AM84" s="1">
        <v>0</v>
      </c>
      <c r="AN84" s="1">
        <v>0.18999999761581421</v>
      </c>
      <c r="AO84" s="1">
        <v>111115</v>
      </c>
      <c r="AP84">
        <f t="shared" si="92"/>
        <v>2.000856689453125</v>
      </c>
      <c r="AQ84">
        <f t="shared" si="93"/>
        <v>7.9099161986380638E-3</v>
      </c>
      <c r="AR84">
        <f t="shared" si="94"/>
        <v>310.70822753906248</v>
      </c>
      <c r="AS84">
        <f t="shared" si="95"/>
        <v>310.81814804077146</v>
      </c>
      <c r="AT84">
        <f t="shared" si="96"/>
        <v>24.324418029729713</v>
      </c>
      <c r="AU84">
        <f t="shared" si="97"/>
        <v>-2.5761285393272497</v>
      </c>
      <c r="AV84">
        <f t="shared" si="98"/>
        <v>6.4995452799631597</v>
      </c>
      <c r="AW84">
        <f t="shared" si="99"/>
        <v>66.910891416084979</v>
      </c>
      <c r="AX84">
        <f t="shared" si="100"/>
        <v>45.367321851265643</v>
      </c>
      <c r="AY84">
        <f t="shared" si="101"/>
        <v>37.613187789916992</v>
      </c>
      <c r="AZ84">
        <f t="shared" si="102"/>
        <v>6.5189902401414974</v>
      </c>
      <c r="BA84">
        <f t="shared" si="103"/>
        <v>0.1666415870115954</v>
      </c>
      <c r="BB84">
        <f t="shared" si="104"/>
        <v>2.0926848068402615</v>
      </c>
      <c r="BC84">
        <f t="shared" si="105"/>
        <v>4.4263054333012359</v>
      </c>
      <c r="BD84">
        <f t="shared" si="106"/>
        <v>0.1047241385735703</v>
      </c>
      <c r="BE84">
        <f t="shared" si="107"/>
        <v>30.622863308770025</v>
      </c>
      <c r="BF84">
        <f t="shared" si="108"/>
        <v>0.79697830931994562</v>
      </c>
      <c r="BG84">
        <f t="shared" si="109"/>
        <v>31.760784642285202</v>
      </c>
      <c r="BH84">
        <f t="shared" si="110"/>
        <v>393.83381620725322</v>
      </c>
      <c r="BI84">
        <f t="shared" si="111"/>
        <v>4.5152279729359064E-3</v>
      </c>
    </row>
    <row r="85" spans="1:61">
      <c r="A85" s="1">
        <v>17</v>
      </c>
      <c r="B85" s="1" t="s">
        <v>160</v>
      </c>
      <c r="C85" s="1" t="s">
        <v>144</v>
      </c>
      <c r="D85" s="1">
        <v>13</v>
      </c>
      <c r="E85" s="1" t="s">
        <v>75</v>
      </c>
      <c r="F85" s="1" t="s">
        <v>87</v>
      </c>
      <c r="G85" s="1">
        <v>0</v>
      </c>
      <c r="H85" s="1">
        <v>2012</v>
      </c>
      <c r="I85" s="1">
        <v>0</v>
      </c>
      <c r="J85">
        <f t="shared" si="84"/>
        <v>2.1110381282029249</v>
      </c>
      <c r="K85">
        <f t="shared" si="85"/>
        <v>0.28793069563078832</v>
      </c>
      <c r="L85">
        <f t="shared" si="86"/>
        <v>357.74381966861262</v>
      </c>
      <c r="M85" s="3">
        <f t="shared" si="87"/>
        <v>10.62819044564417</v>
      </c>
      <c r="N85">
        <f t="shared" si="88"/>
        <v>3.702348617274537</v>
      </c>
      <c r="O85">
        <f t="shared" si="89"/>
        <v>37.029453277587891</v>
      </c>
      <c r="P85" s="1">
        <v>4.5</v>
      </c>
      <c r="Q85">
        <f t="shared" si="90"/>
        <v>1.7493478804826736</v>
      </c>
      <c r="R85" s="1">
        <v>1</v>
      </c>
      <c r="S85">
        <f t="shared" si="91"/>
        <v>3.4986957609653473</v>
      </c>
      <c r="T85" s="1">
        <v>37.668159484863281</v>
      </c>
      <c r="U85" s="1">
        <v>37.029453277587891</v>
      </c>
      <c r="V85" s="1">
        <v>37.621391296386719</v>
      </c>
      <c r="W85" s="1">
        <v>399.73321533203125</v>
      </c>
      <c r="X85" s="1">
        <v>394.0665283203125</v>
      </c>
      <c r="Y85" s="1">
        <v>17.592685699462891</v>
      </c>
      <c r="Z85" s="1">
        <v>26.896448135375977</v>
      </c>
      <c r="AA85" s="1">
        <v>26.136343002319336</v>
      </c>
      <c r="AB85" s="1">
        <v>39.958354949951172</v>
      </c>
      <c r="AC85" s="1">
        <v>500.23294067382812</v>
      </c>
      <c r="AD85" s="1">
        <v>1853.954345703125</v>
      </c>
      <c r="AE85" s="1">
        <v>2016.2232666015625</v>
      </c>
      <c r="AF85" s="1">
        <v>97.138221740722656</v>
      </c>
      <c r="AG85" s="1">
        <v>5.5615329742431641</v>
      </c>
      <c r="AH85" s="1">
        <v>-0.33152997493743896</v>
      </c>
      <c r="AI85" s="1">
        <v>0.66666668653488159</v>
      </c>
      <c r="AJ85" s="1">
        <v>-0.21956524252891541</v>
      </c>
      <c r="AK85" s="1">
        <v>2.737391471862793</v>
      </c>
      <c r="AL85" s="1">
        <v>1</v>
      </c>
      <c r="AM85" s="1">
        <v>0</v>
      </c>
      <c r="AN85" s="1">
        <v>0.18999999761581421</v>
      </c>
      <c r="AO85" s="1">
        <v>111115</v>
      </c>
      <c r="AP85">
        <f t="shared" si="92"/>
        <v>1.1116287570529513</v>
      </c>
      <c r="AQ85">
        <f t="shared" si="93"/>
        <v>1.062819044564417E-2</v>
      </c>
      <c r="AR85">
        <f t="shared" si="94"/>
        <v>310.17945327758787</v>
      </c>
      <c r="AS85">
        <f t="shared" si="95"/>
        <v>310.81815948486326</v>
      </c>
      <c r="AT85">
        <f t="shared" si="96"/>
        <v>352.25132126342214</v>
      </c>
      <c r="AU85">
        <f t="shared" si="97"/>
        <v>-1.0528962684222358</v>
      </c>
      <c r="AV85">
        <f t="shared" si="98"/>
        <v>6.3150217602865348</v>
      </c>
      <c r="AW85">
        <f t="shared" si="99"/>
        <v>65.010679083073299</v>
      </c>
      <c r="AX85">
        <f t="shared" si="100"/>
        <v>38.114230947697322</v>
      </c>
      <c r="AY85">
        <f t="shared" si="101"/>
        <v>37.348806381225586</v>
      </c>
      <c r="AZ85">
        <f t="shared" si="102"/>
        <v>6.4259125864450271</v>
      </c>
      <c r="BA85">
        <f t="shared" si="103"/>
        <v>0.26603677859494906</v>
      </c>
      <c r="BB85">
        <f t="shared" si="104"/>
        <v>2.6126731430119978</v>
      </c>
      <c r="BC85">
        <f t="shared" si="105"/>
        <v>3.8132394434330292</v>
      </c>
      <c r="BD85">
        <f t="shared" si="106"/>
        <v>0.16811053287550776</v>
      </c>
      <c r="BE85">
        <f t="shared" si="107"/>
        <v>34.750598481342792</v>
      </c>
      <c r="BF85">
        <f t="shared" si="108"/>
        <v>0.90782594805368655</v>
      </c>
      <c r="BG85">
        <f t="shared" si="109"/>
        <v>43.221141271893103</v>
      </c>
      <c r="BH85">
        <f t="shared" si="110"/>
        <v>393.2519672187529</v>
      </c>
      <c r="BI85">
        <f t="shared" si="111"/>
        <v>2.3201785312025364E-3</v>
      </c>
    </row>
    <row r="86" spans="1:61">
      <c r="A86" s="1">
        <v>18</v>
      </c>
      <c r="B86" s="1" t="s">
        <v>161</v>
      </c>
      <c r="C86" s="1" t="s">
        <v>144</v>
      </c>
      <c r="D86" s="1">
        <v>13</v>
      </c>
      <c r="E86" s="1" t="s">
        <v>75</v>
      </c>
      <c r="F86" s="1" t="s">
        <v>100</v>
      </c>
      <c r="G86" s="1">
        <v>0</v>
      </c>
      <c r="H86" s="1">
        <v>2189</v>
      </c>
      <c r="I86" s="1">
        <v>0</v>
      </c>
      <c r="J86">
        <f>(W86-X86*(1000-Y86)/(1000-Z86))*AP86</f>
        <v>8.1474257449949352</v>
      </c>
      <c r="K86">
        <f>IF(BA86&lt;&gt;0,1/(1/BA86-1/S86),0)</f>
        <v>0.41460858280507468</v>
      </c>
      <c r="L86">
        <f>((BD86-AQ86/2)*X86-J86)/(BD86+AQ86/2)</f>
        <v>333.09847605753731</v>
      </c>
      <c r="M86" s="3">
        <f>AQ86*1000</f>
        <v>12.16857313099838</v>
      </c>
      <c r="N86">
        <f>(AV86-BB86)</f>
        <v>3.0666839766507707</v>
      </c>
      <c r="O86">
        <f>(U86+AU86*I86)</f>
        <v>35.815731048583984</v>
      </c>
      <c r="P86" s="1">
        <v>5</v>
      </c>
      <c r="Q86">
        <f>(P86*AJ86+AK86)</f>
        <v>1.6395652592182159</v>
      </c>
      <c r="R86" s="1">
        <v>1</v>
      </c>
      <c r="S86">
        <f>Q86*(R86+1)*(R86+1)/(R86*R86+1)</f>
        <v>3.2791305184364319</v>
      </c>
      <c r="T86" s="1">
        <v>37.620414733886719</v>
      </c>
      <c r="U86" s="1">
        <v>35.815731048583984</v>
      </c>
      <c r="V86" s="1">
        <v>37.590831756591797</v>
      </c>
      <c r="W86" s="1">
        <v>399.51947021484375</v>
      </c>
      <c r="X86" s="1">
        <v>386.6734619140625</v>
      </c>
      <c r="Y86" s="1">
        <v>17.450794219970703</v>
      </c>
      <c r="Z86" s="1">
        <v>29.257207870483398</v>
      </c>
      <c r="AA86" s="1">
        <v>25.992053985595703</v>
      </c>
      <c r="AB86" s="1">
        <v>43.577095031738281</v>
      </c>
      <c r="AC86" s="1">
        <v>500.26007080078125</v>
      </c>
      <c r="AD86" s="1">
        <v>563.29217529296875</v>
      </c>
      <c r="AE86" s="1">
        <v>1668.873046875</v>
      </c>
      <c r="AF86" s="1">
        <v>97.135116577148438</v>
      </c>
      <c r="AG86" s="1">
        <v>5.5615329742431641</v>
      </c>
      <c r="AH86" s="1">
        <v>-0.33152997493743896</v>
      </c>
      <c r="AI86" s="1">
        <v>0.3333333432674408</v>
      </c>
      <c r="AJ86" s="1">
        <v>-0.21956524252891541</v>
      </c>
      <c r="AK86" s="1">
        <v>2.737391471862793</v>
      </c>
      <c r="AL86" s="1">
        <v>1</v>
      </c>
      <c r="AM86" s="1">
        <v>0</v>
      </c>
      <c r="AN86" s="1">
        <v>0.18999999761581421</v>
      </c>
      <c r="AO86" s="1">
        <v>111115</v>
      </c>
      <c r="AP86">
        <f>AC86*0.000001/(P86*0.0001)</f>
        <v>1.0005201416015626</v>
      </c>
      <c r="AQ86">
        <f>(Z86-Y86)/(1000-Z86)*AP86</f>
        <v>1.2168573130998381E-2</v>
      </c>
      <c r="AR86">
        <f>(U86+273.15)</f>
        <v>308.96573104858396</v>
      </c>
      <c r="AS86">
        <f>(T86+273.15)</f>
        <v>310.7704147338867</v>
      </c>
      <c r="AT86">
        <f>(AD86*AL86+AE86*AM86)*AN86</f>
        <v>107.02551196267086</v>
      </c>
      <c r="AU86">
        <f>((AT86+0.00000010773*(AS86^4-AR86^4))-AQ86*44100)/(Q86*51.4+0.00000043092*AR86^3)</f>
        <v>-4.1911437961075348</v>
      </c>
      <c r="AV86">
        <f>0.61365*EXP(17.502*O86/(240.97+O86))</f>
        <v>5.9085862738720403</v>
      </c>
      <c r="AW86">
        <f>AV86*1000/AF86</f>
        <v>60.828529187785705</v>
      </c>
      <c r="AX86">
        <f>(AW86-Z86)</f>
        <v>31.571321317302306</v>
      </c>
      <c r="AY86">
        <f>IF(I86,U86,(T86+U86)/2)</f>
        <v>36.718072891235352</v>
      </c>
      <c r="AZ86">
        <f>0.61365*EXP(17.502*AY86/(240.97+AY86))</f>
        <v>6.2085028179399542</v>
      </c>
      <c r="BA86">
        <f>IF(AX86&lt;&gt;0,(1000-(AW86+Z86)/2)/AX86*AQ86,0)</f>
        <v>0.36807029944936753</v>
      </c>
      <c r="BB86">
        <f>Z86*AF86/1000</f>
        <v>2.8419022972212695</v>
      </c>
      <c r="BC86">
        <f>(AZ86-BB86)</f>
        <v>3.3666005207186847</v>
      </c>
      <c r="BD86">
        <f>1/(1.6/K86+1.37/S86)</f>
        <v>0.23381666419783406</v>
      </c>
      <c r="BE86">
        <f>L86*AF86*0.001</f>
        <v>32.355559303519378</v>
      </c>
      <c r="BF86">
        <f>L86/X86</f>
        <v>0.86144643702382628</v>
      </c>
      <c r="BG86">
        <f>(1-AQ86*AF86/AV86/K86)*100</f>
        <v>51.750362725268118</v>
      </c>
      <c r="BH86">
        <f>(X86-J86/(S86/1.35))</f>
        <v>383.31921154375772</v>
      </c>
      <c r="BI86">
        <f>J86*BG86/100/BH86</f>
        <v>1.0999507065732978E-2</v>
      </c>
    </row>
    <row r="87" spans="1:61">
      <c r="A87" s="1">
        <v>19</v>
      </c>
      <c r="B87" s="1" t="s">
        <v>162</v>
      </c>
      <c r="C87" s="1" t="s">
        <v>144</v>
      </c>
      <c r="D87" s="1">
        <v>13</v>
      </c>
      <c r="E87" s="1" t="s">
        <v>80</v>
      </c>
      <c r="F87" s="1" t="s">
        <v>100</v>
      </c>
      <c r="G87" s="1">
        <v>0</v>
      </c>
      <c r="H87" s="1">
        <v>2268.5</v>
      </c>
      <c r="I87" s="1">
        <v>0</v>
      </c>
      <c r="J87">
        <f>(W87-X87*(1000-Y87)/(1000-Z87))*AP87</f>
        <v>-0.83367830592215264</v>
      </c>
      <c r="K87">
        <f>IF(BA87&lt;&gt;0,1/(1/BA87-1/S87),0)</f>
        <v>7.8827167033477502E-2</v>
      </c>
      <c r="L87">
        <f>((BD87-AQ87/2)*X87-J87)/(BD87+AQ87/2)</f>
        <v>395.12006116982337</v>
      </c>
      <c r="M87" s="3">
        <f>AQ87*1000</f>
        <v>2.5827801610069945</v>
      </c>
      <c r="N87">
        <f>(AV87-BB87)</f>
        <v>3.1510660233941969</v>
      </c>
      <c r="O87">
        <f>(U87+AU87*I87)</f>
        <v>33.290668487548828</v>
      </c>
      <c r="P87" s="1">
        <v>6</v>
      </c>
      <c r="Q87">
        <f>(P87*AJ87+AK87)</f>
        <v>1.4200000166893005</v>
      </c>
      <c r="R87" s="1">
        <v>1</v>
      </c>
      <c r="S87">
        <f>Q87*(R87+1)*(R87+1)/(R87*R87+1)</f>
        <v>2.8400000333786011</v>
      </c>
      <c r="T87" s="1">
        <v>37.483661651611328</v>
      </c>
      <c r="U87" s="1">
        <v>33.290668487548828</v>
      </c>
      <c r="V87" s="1">
        <v>37.475395202636719</v>
      </c>
      <c r="W87" s="1">
        <v>399.34588623046875</v>
      </c>
      <c r="X87" s="1">
        <v>399.10943603515625</v>
      </c>
      <c r="Y87" s="1">
        <v>17.392267227172852</v>
      </c>
      <c r="Z87" s="1">
        <v>20.4268798828125</v>
      </c>
      <c r="AA87" s="1">
        <v>26.097850799560547</v>
      </c>
      <c r="AB87" s="1">
        <v>30.651418685913086</v>
      </c>
      <c r="AC87" s="1">
        <v>500.23294067382812</v>
      </c>
      <c r="AD87" s="1">
        <v>1244.0521240234375</v>
      </c>
      <c r="AE87" s="1">
        <v>931.5272216796875</v>
      </c>
      <c r="AF87" s="1">
        <v>97.133834838867188</v>
      </c>
      <c r="AG87" s="1">
        <v>5.5615329742431641</v>
      </c>
      <c r="AH87" s="1">
        <v>-0.33152997493743896</v>
      </c>
      <c r="AI87" s="1">
        <v>0.66666668653488159</v>
      </c>
      <c r="AJ87" s="1">
        <v>-0.21956524252891541</v>
      </c>
      <c r="AK87" s="1">
        <v>2.737391471862793</v>
      </c>
      <c r="AL87" s="1">
        <v>1</v>
      </c>
      <c r="AM87" s="1">
        <v>0</v>
      </c>
      <c r="AN87" s="1">
        <v>0.18999999761581421</v>
      </c>
      <c r="AO87" s="1">
        <v>111115</v>
      </c>
      <c r="AP87">
        <f>AC87*0.000001/(P87*0.0001)</f>
        <v>0.8337215677897134</v>
      </c>
      <c r="AQ87">
        <f>(Z87-Y87)/(1000-Z87)*AP87</f>
        <v>2.5827801610069944E-3</v>
      </c>
      <c r="AR87">
        <f>(U87+273.15)</f>
        <v>306.44066848754881</v>
      </c>
      <c r="AS87">
        <f>(T87+273.15)</f>
        <v>310.63366165161131</v>
      </c>
      <c r="AT87">
        <f>(AD87*AL87+AE87*AM87)*AN87</f>
        <v>236.36990059840173</v>
      </c>
      <c r="AU87">
        <f>((AT87+0.00000010773*(AS87^4-AR87^4))-AQ87*44100)/(Q87*51.4+0.00000043092*AR87^3)</f>
        <v>2.0557947273340469</v>
      </c>
      <c r="AV87">
        <f>0.61365*EXP(17.502*O87/(240.97+O87))</f>
        <v>5.1352072002046851</v>
      </c>
      <c r="AW87">
        <f>AV87*1000/AF87</f>
        <v>52.867337202565388</v>
      </c>
      <c r="AX87">
        <f>(AW87-Z87)</f>
        <v>32.440457319752888</v>
      </c>
      <c r="AY87">
        <f>IF(I87,U87,(T87+U87)/2)</f>
        <v>35.387165069580078</v>
      </c>
      <c r="AZ87">
        <f>0.61365*EXP(17.502*AY87/(240.97+AY87))</f>
        <v>5.7706061487478308</v>
      </c>
      <c r="BA87">
        <f>IF(AX87&lt;&gt;0,(1000-(AW87+Z87)/2)/AX87*AQ87,0)</f>
        <v>7.6698324921259803E-2</v>
      </c>
      <c r="BB87">
        <f>Z87*AF87/1000</f>
        <v>1.9841411768104882</v>
      </c>
      <c r="BC87">
        <f>(AZ87-BB87)</f>
        <v>3.7864649719373427</v>
      </c>
      <c r="BD87">
        <f>1/(1.6/K87+1.37/S87)</f>
        <v>4.8123276175406481E-2</v>
      </c>
      <c r="BE87">
        <f>L87*AF87*0.001</f>
        <v>38.379526763192729</v>
      </c>
      <c r="BF87">
        <f>L87/X87</f>
        <v>0.99000430832965458</v>
      </c>
      <c r="BG87">
        <f>(1-AQ87*AF87/AV87/K87)*100</f>
        <v>38.023922440207791</v>
      </c>
      <c r="BH87">
        <f>(X87-J87/(S87/1.35))</f>
        <v>399.50572677451095</v>
      </c>
      <c r="BI87">
        <f>J87*BG87/100/BH87</f>
        <v>-7.9347346283122782E-4</v>
      </c>
    </row>
    <row r="88" spans="1:61">
      <c r="A88" s="1">
        <v>1</v>
      </c>
      <c r="B88" s="1" t="s">
        <v>163</v>
      </c>
      <c r="C88" s="1" t="s">
        <v>164</v>
      </c>
      <c r="D88" s="1">
        <v>38</v>
      </c>
      <c r="E88" s="1" t="s">
        <v>75</v>
      </c>
      <c r="F88" s="1" t="s">
        <v>82</v>
      </c>
      <c r="G88" s="1">
        <v>0</v>
      </c>
      <c r="H88" s="1">
        <v>663.5</v>
      </c>
      <c r="I88" s="1">
        <v>0</v>
      </c>
      <c r="J88">
        <f t="shared" ref="J88:J99" si="112">(W88-X88*(1000-Y88)/(1000-Z88))*AP88</f>
        <v>21.64241197868369</v>
      </c>
      <c r="K88">
        <f t="shared" ref="K88:K99" si="113">IF(BA88&lt;&gt;0,1/(1/BA88-1/S88),0)</f>
        <v>1.1044441990416964</v>
      </c>
      <c r="L88">
        <f t="shared" ref="L88:L99" si="114">((BD88-AQ88/2)*X88-J88)/(BD88+AQ88/2)</f>
        <v>330.86778012269406</v>
      </c>
      <c r="M88" s="3">
        <f t="shared" ref="M88:M99" si="115">AQ88*1000</f>
        <v>23.26481879261258</v>
      </c>
      <c r="N88">
        <f t="shared" ref="N88:N99" si="116">(AV88-BB88)</f>
        <v>2.4635145405947148</v>
      </c>
      <c r="O88">
        <f t="shared" ref="O88:O99" si="117">(U88+AU88*I88)</f>
        <v>32.714893341064453</v>
      </c>
      <c r="P88" s="1">
        <v>2.5</v>
      </c>
      <c r="Q88">
        <f t="shared" ref="Q88:Q99" si="118">(P88*AJ88+AK88)</f>
        <v>2.1884783655405045</v>
      </c>
      <c r="R88" s="1">
        <v>1</v>
      </c>
      <c r="S88">
        <f t="shared" ref="S88:S99" si="119">Q88*(R88+1)*(R88+1)/(R88*R88+1)</f>
        <v>4.3769567310810089</v>
      </c>
      <c r="T88" s="1">
        <v>33.360248565673828</v>
      </c>
      <c r="U88" s="1">
        <v>32.714893341064453</v>
      </c>
      <c r="V88" s="1">
        <v>33.302040100097656</v>
      </c>
      <c r="W88" s="1">
        <v>398.91143798828125</v>
      </c>
      <c r="X88" s="1">
        <v>383.63729858398438</v>
      </c>
      <c r="Y88" s="1">
        <v>14.499698638916016</v>
      </c>
      <c r="Z88" s="1">
        <v>25.824520111083984</v>
      </c>
      <c r="AA88" s="1">
        <v>27.317487716674805</v>
      </c>
      <c r="AB88" s="1">
        <v>48.653495788574219</v>
      </c>
      <c r="AC88" s="1">
        <v>500.31729125976562</v>
      </c>
      <c r="AD88" s="1">
        <v>1236.234375</v>
      </c>
      <c r="AE88" s="1">
        <v>1240.94287109375</v>
      </c>
      <c r="AF88" s="1">
        <v>97.125579833984375</v>
      </c>
      <c r="AG88" s="1">
        <v>4.5660805702209473</v>
      </c>
      <c r="AH88" s="1">
        <v>-0.2723851203918457</v>
      </c>
      <c r="AI88" s="1">
        <v>0.66666668653488159</v>
      </c>
      <c r="AJ88" s="1">
        <v>-0.21956524252891541</v>
      </c>
      <c r="AK88" s="1">
        <v>2.737391471862793</v>
      </c>
      <c r="AL88" s="1">
        <v>1</v>
      </c>
      <c r="AM88" s="1">
        <v>0</v>
      </c>
      <c r="AN88" s="1">
        <v>0.18999999761581421</v>
      </c>
      <c r="AO88" s="1">
        <v>111115</v>
      </c>
      <c r="AP88">
        <f t="shared" ref="AP88:AP99" si="120">AC88*0.000001/(P88*0.0001)</f>
        <v>2.0012691650390622</v>
      </c>
      <c r="AQ88">
        <f t="shared" ref="AQ88:AQ99" si="121">(Z88-Y88)/(1000-Z88)*AP88</f>
        <v>2.3264818792612579E-2</v>
      </c>
      <c r="AR88">
        <f t="shared" ref="AR88:AR99" si="122">(U88+273.15)</f>
        <v>305.86489334106443</v>
      </c>
      <c r="AS88">
        <f t="shared" ref="AS88:AS99" si="123">(T88+273.15)</f>
        <v>306.51024856567381</v>
      </c>
      <c r="AT88">
        <f t="shared" ref="AT88:AT99" si="124">(AD88*AL88+AE88*AM88)*AN88</f>
        <v>234.88452830258757</v>
      </c>
      <c r="AU88">
        <f t="shared" ref="AU88:AU99" si="125">((AT88+0.00000010773*(AS88^4-AR88^4))-AQ88*44100)/(Q88*51.4+0.00000043092*AR88^3)</f>
        <v>-6.2740025120307212</v>
      </c>
      <c r="AV88">
        <f t="shared" ref="AV88:AV99" si="126">0.61365*EXP(17.502*O88/(240.97+O88))</f>
        <v>4.9717360303181373</v>
      </c>
      <c r="AW88">
        <f t="shared" ref="AW88:AW99" si="127">AV88*1000/AF88</f>
        <v>51.188739761618599</v>
      </c>
      <c r="AX88">
        <f t="shared" ref="AX88:AX99" si="128">(AW88-Z88)</f>
        <v>25.364219650534615</v>
      </c>
      <c r="AY88">
        <f t="shared" ref="AY88:AY99" si="129">IF(I88,U88,(T88+U88)/2)</f>
        <v>33.037570953369141</v>
      </c>
      <c r="AZ88">
        <f t="shared" ref="AZ88:AZ99" si="130">0.61365*EXP(17.502*AY88/(240.97+AY88))</f>
        <v>5.0627819959940101</v>
      </c>
      <c r="BA88">
        <f t="shared" ref="BA88:BA99" si="131">IF(AX88&lt;&gt;0,(1000-(AW88+Z88)/2)/AX88*AQ88,0)</f>
        <v>0.88191039712738395</v>
      </c>
      <c r="BB88">
        <f t="shared" ref="BB88:BB99" si="132">Z88*AF88/1000</f>
        <v>2.5082214897234225</v>
      </c>
      <c r="BC88">
        <f t="shared" ref="BC88:BC99" si="133">(AZ88-BB88)</f>
        <v>2.5545605062705876</v>
      </c>
      <c r="BD88">
        <f t="shared" ref="BD88:BD99" si="134">1/(1.6/K88+1.37/S88)</f>
        <v>0.56763503710788665</v>
      </c>
      <c r="BE88">
        <f t="shared" ref="BE88:BE99" si="135">L88*AF88*0.001</f>
        <v>32.135724992799915</v>
      </c>
      <c r="BF88">
        <f t="shared" ref="BF88:BF99" si="136">L88/X88</f>
        <v>0.86244945771418979</v>
      </c>
      <c r="BG88">
        <f t="shared" ref="BG88:BG99" si="137">(1-AQ88*AF88/AV88/K88)*100</f>
        <v>58.848899106465915</v>
      </c>
      <c r="BH88">
        <f t="shared" ref="BH88:BH99" si="138">(X88-J88/(S88/1.35))</f>
        <v>376.96205412388963</v>
      </c>
      <c r="BI88">
        <f t="shared" ref="BI88:BI99" si="139">J88*BG88/100/BH88</f>
        <v>3.3786746040373156E-2</v>
      </c>
    </row>
    <row r="89" spans="1:61">
      <c r="A89" s="1">
        <v>2</v>
      </c>
      <c r="B89" s="1" t="s">
        <v>165</v>
      </c>
      <c r="C89" s="1" t="s">
        <v>164</v>
      </c>
      <c r="D89" s="1">
        <v>38</v>
      </c>
      <c r="E89" s="1" t="s">
        <v>80</v>
      </c>
      <c r="F89" s="1" t="s">
        <v>82</v>
      </c>
      <c r="G89" s="1">
        <v>0</v>
      </c>
      <c r="H89" s="1">
        <v>784</v>
      </c>
      <c r="I89" s="1">
        <v>0</v>
      </c>
      <c r="J89">
        <f t="shared" si="112"/>
        <v>12.930678246057868</v>
      </c>
      <c r="K89">
        <f t="shared" si="113"/>
        <v>1.4462983245286245</v>
      </c>
      <c r="L89">
        <f t="shared" si="114"/>
        <v>356.1017592155917</v>
      </c>
      <c r="M89" s="3">
        <f t="shared" si="115"/>
        <v>32.56884053655476</v>
      </c>
      <c r="N89">
        <f t="shared" si="116"/>
        <v>2.735518038093804</v>
      </c>
      <c r="O89">
        <f t="shared" si="117"/>
        <v>33.066150665283203</v>
      </c>
      <c r="P89" s="1">
        <v>1.5</v>
      </c>
      <c r="Q89">
        <f t="shared" si="118"/>
        <v>2.4080436080694199</v>
      </c>
      <c r="R89" s="1">
        <v>1</v>
      </c>
      <c r="S89">
        <f t="shared" si="119"/>
        <v>4.8160872161388397</v>
      </c>
      <c r="T89" s="1">
        <v>33.484432220458984</v>
      </c>
      <c r="U89" s="1">
        <v>33.066150665283203</v>
      </c>
      <c r="V89" s="1">
        <v>33.480545043945312</v>
      </c>
      <c r="W89" s="1">
        <v>398.69967651367188</v>
      </c>
      <c r="X89" s="1">
        <v>391.0048828125</v>
      </c>
      <c r="Y89" s="1">
        <v>14.515416145324707</v>
      </c>
      <c r="Z89" s="1">
        <v>24.045207977294922</v>
      </c>
      <c r="AA89" s="1">
        <v>27.157442092895508</v>
      </c>
      <c r="AB89" s="1">
        <v>44.987091064453125</v>
      </c>
      <c r="AC89" s="1">
        <v>500.31076049804688</v>
      </c>
      <c r="AD89" s="1">
        <v>115.42350769042969</v>
      </c>
      <c r="AE89" s="1">
        <v>144.46559143066406</v>
      </c>
      <c r="AF89" s="1">
        <v>97.125274658203125</v>
      </c>
      <c r="AG89" s="1">
        <v>4.5660805702209473</v>
      </c>
      <c r="AH89" s="1">
        <v>-0.2723851203918457</v>
      </c>
      <c r="AI89" s="1">
        <v>0.66666668653488159</v>
      </c>
      <c r="AJ89" s="1">
        <v>-0.21956524252891541</v>
      </c>
      <c r="AK89" s="1">
        <v>2.737391471862793</v>
      </c>
      <c r="AL89" s="1">
        <v>1</v>
      </c>
      <c r="AM89" s="1">
        <v>0</v>
      </c>
      <c r="AN89" s="1">
        <v>0.18999999761581421</v>
      </c>
      <c r="AO89" s="1">
        <v>111115</v>
      </c>
      <c r="AP89">
        <f t="shared" si="120"/>
        <v>3.3354050699869786</v>
      </c>
      <c r="AQ89">
        <f t="shared" si="121"/>
        <v>3.2568840536554761E-2</v>
      </c>
      <c r="AR89">
        <f t="shared" si="122"/>
        <v>306.21615066528318</v>
      </c>
      <c r="AS89">
        <f t="shared" si="123"/>
        <v>306.63443222045896</v>
      </c>
      <c r="AT89">
        <f t="shared" si="124"/>
        <v>21.930466185990554</v>
      </c>
      <c r="AU89">
        <f t="shared" si="125"/>
        <v>-10.350381247827652</v>
      </c>
      <c r="AV89">
        <f t="shared" si="126"/>
        <v>5.0709154671021901</v>
      </c>
      <c r="AW89">
        <f t="shared" si="127"/>
        <v>52.210050215532689</v>
      </c>
      <c r="AX89">
        <f t="shared" si="128"/>
        <v>28.164842238237767</v>
      </c>
      <c r="AY89">
        <f t="shared" si="129"/>
        <v>33.275291442871094</v>
      </c>
      <c r="AZ89">
        <f t="shared" si="130"/>
        <v>5.1307814023037217</v>
      </c>
      <c r="BA89">
        <f t="shared" si="131"/>
        <v>1.1122756378143603</v>
      </c>
      <c r="BB89">
        <f t="shared" si="132"/>
        <v>2.3353974290083861</v>
      </c>
      <c r="BC89">
        <f t="shared" si="133"/>
        <v>2.7953839732953356</v>
      </c>
      <c r="BD89">
        <f t="shared" si="134"/>
        <v>0.71904386208825899</v>
      </c>
      <c r="BE89">
        <f t="shared" si="135"/>
        <v>34.586481170083658</v>
      </c>
      <c r="BF89">
        <f t="shared" si="136"/>
        <v>0.91073481398531408</v>
      </c>
      <c r="BG89">
        <f t="shared" si="137"/>
        <v>56.868922901272946</v>
      </c>
      <c r="BH89">
        <f t="shared" si="138"/>
        <v>387.38027743291275</v>
      </c>
      <c r="BI89">
        <f t="shared" si="139"/>
        <v>1.8982735752818031E-2</v>
      </c>
    </row>
    <row r="90" spans="1:61">
      <c r="A90" s="1">
        <v>3</v>
      </c>
      <c r="B90" s="1" t="s">
        <v>166</v>
      </c>
      <c r="C90" s="1" t="s">
        <v>164</v>
      </c>
      <c r="D90" s="1">
        <v>48</v>
      </c>
      <c r="E90" s="1" t="s">
        <v>75</v>
      </c>
      <c r="F90" s="1" t="s">
        <v>82</v>
      </c>
      <c r="G90" s="1">
        <v>0</v>
      </c>
      <c r="H90" s="1">
        <v>1032</v>
      </c>
      <c r="I90" s="1">
        <v>0</v>
      </c>
      <c r="J90">
        <f t="shared" si="112"/>
        <v>27.691651518669282</v>
      </c>
      <c r="K90">
        <f t="shared" si="113"/>
        <v>0.66970081927572189</v>
      </c>
      <c r="L90">
        <f t="shared" si="114"/>
        <v>288.7675577085447</v>
      </c>
      <c r="M90" s="3">
        <f t="shared" si="115"/>
        <v>17.114163604718883</v>
      </c>
      <c r="N90">
        <f t="shared" si="116"/>
        <v>2.7693147030213385</v>
      </c>
      <c r="O90">
        <f t="shared" si="117"/>
        <v>33.4471435546875</v>
      </c>
      <c r="P90" s="1">
        <v>3</v>
      </c>
      <c r="Q90">
        <f t="shared" si="118"/>
        <v>2.0786957442760468</v>
      </c>
      <c r="R90" s="1">
        <v>1</v>
      </c>
      <c r="S90">
        <f t="shared" si="119"/>
        <v>4.1573914885520935</v>
      </c>
      <c r="T90" s="1">
        <v>33.925647735595703</v>
      </c>
      <c r="U90" s="1">
        <v>33.4471435546875</v>
      </c>
      <c r="V90" s="1">
        <v>33.897022247314453</v>
      </c>
      <c r="W90" s="1">
        <v>400.10101318359375</v>
      </c>
      <c r="X90" s="1">
        <v>379.60052490234375</v>
      </c>
      <c r="Y90" s="1">
        <v>14.81654167175293</v>
      </c>
      <c r="Z90" s="1">
        <v>24.824066162109375</v>
      </c>
      <c r="AA90" s="1">
        <v>27.046314239501953</v>
      </c>
      <c r="AB90" s="1">
        <v>45.314182281494141</v>
      </c>
      <c r="AC90" s="1">
        <v>500.30316162109375</v>
      </c>
      <c r="AD90" s="1">
        <v>1647.847900390625</v>
      </c>
      <c r="AE90" s="1">
        <v>1573.4876708984375</v>
      </c>
      <c r="AF90" s="1">
        <v>97.128250122070312</v>
      </c>
      <c r="AG90" s="1">
        <v>4.5660805702209473</v>
      </c>
      <c r="AH90" s="1">
        <v>-0.2723851203918457</v>
      </c>
      <c r="AI90" s="1">
        <v>0.3333333432674408</v>
      </c>
      <c r="AJ90" s="1">
        <v>-0.21956524252891541</v>
      </c>
      <c r="AK90" s="1">
        <v>2.737391471862793</v>
      </c>
      <c r="AL90" s="1">
        <v>1</v>
      </c>
      <c r="AM90" s="1">
        <v>0</v>
      </c>
      <c r="AN90" s="1">
        <v>0.18999999761581421</v>
      </c>
      <c r="AO90" s="1">
        <v>111115</v>
      </c>
      <c r="AP90">
        <f t="shared" si="120"/>
        <v>1.6676772054036455</v>
      </c>
      <c r="AQ90">
        <f t="shared" si="121"/>
        <v>1.7114163604718884E-2</v>
      </c>
      <c r="AR90">
        <f t="shared" si="122"/>
        <v>306.59714355468748</v>
      </c>
      <c r="AS90">
        <f t="shared" si="123"/>
        <v>307.07564773559568</v>
      </c>
      <c r="AT90">
        <f t="shared" si="124"/>
        <v>313.0910971454432</v>
      </c>
      <c r="AU90">
        <f t="shared" si="125"/>
        <v>-3.653118253049183</v>
      </c>
      <c r="AV90">
        <f t="shared" si="126"/>
        <v>5.1804328102615198</v>
      </c>
      <c r="AW90">
        <f t="shared" si="127"/>
        <v>53.336004754031677</v>
      </c>
      <c r="AX90">
        <f t="shared" si="128"/>
        <v>28.511938591922302</v>
      </c>
      <c r="AY90">
        <f t="shared" si="129"/>
        <v>33.686395645141602</v>
      </c>
      <c r="AZ90">
        <f t="shared" si="130"/>
        <v>5.2502531293991588</v>
      </c>
      <c r="BA90">
        <f t="shared" si="131"/>
        <v>0.57678791048148403</v>
      </c>
      <c r="BB90">
        <f t="shared" si="132"/>
        <v>2.4111181072401813</v>
      </c>
      <c r="BC90">
        <f t="shared" si="133"/>
        <v>2.8391350221589775</v>
      </c>
      <c r="BD90">
        <f t="shared" si="134"/>
        <v>0.3678282556197025</v>
      </c>
      <c r="BE90">
        <f t="shared" si="135"/>
        <v>28.047487572254905</v>
      </c>
      <c r="BF90">
        <f t="shared" si="136"/>
        <v>0.76071432668022054</v>
      </c>
      <c r="BG90">
        <f t="shared" si="137"/>
        <v>52.086889245768099</v>
      </c>
      <c r="BH90">
        <f t="shared" si="138"/>
        <v>370.60841298477612</v>
      </c>
      <c r="BI90">
        <f t="shared" si="139"/>
        <v>3.8919029766995142E-2</v>
      </c>
    </row>
    <row r="91" spans="1:61">
      <c r="A91" s="1">
        <v>4</v>
      </c>
      <c r="B91" s="1" t="s">
        <v>167</v>
      </c>
      <c r="C91" s="1" t="s">
        <v>164</v>
      </c>
      <c r="D91" s="1">
        <v>48</v>
      </c>
      <c r="E91" s="1" t="s">
        <v>80</v>
      </c>
      <c r="F91" s="1" t="s">
        <v>82</v>
      </c>
      <c r="G91" s="1">
        <v>0</v>
      </c>
      <c r="H91" s="1">
        <v>1101.5</v>
      </c>
      <c r="I91" s="1">
        <v>0</v>
      </c>
      <c r="J91">
        <f t="shared" si="112"/>
        <v>3.4808237322795317</v>
      </c>
      <c r="K91">
        <f t="shared" si="113"/>
        <v>0.25845369916011596</v>
      </c>
      <c r="L91">
        <f t="shared" si="114"/>
        <v>353.80185027313701</v>
      </c>
      <c r="M91" s="3">
        <f t="shared" si="115"/>
        <v>8.2750817098868037</v>
      </c>
      <c r="N91">
        <f t="shared" si="116"/>
        <v>3.1769932794687472</v>
      </c>
      <c r="O91">
        <f t="shared" si="117"/>
        <v>32.901176452636719</v>
      </c>
      <c r="P91" s="1">
        <v>2.5</v>
      </c>
      <c r="Q91">
        <f t="shared" si="118"/>
        <v>2.1884783655405045</v>
      </c>
      <c r="R91" s="1">
        <v>1</v>
      </c>
      <c r="S91">
        <f t="shared" si="119"/>
        <v>4.3769567310810089</v>
      </c>
      <c r="T91" s="1">
        <v>34.048377990722656</v>
      </c>
      <c r="U91" s="1">
        <v>32.901176452636719</v>
      </c>
      <c r="V91" s="1">
        <v>34.035232543945312</v>
      </c>
      <c r="W91" s="1">
        <v>400.01318359375</v>
      </c>
      <c r="X91" s="1">
        <v>396.63357543945312</v>
      </c>
      <c r="Y91" s="1">
        <v>14.960602760314941</v>
      </c>
      <c r="Z91" s="1">
        <v>19.017189025878906</v>
      </c>
      <c r="AA91" s="1">
        <v>27.123275756835938</v>
      </c>
      <c r="AB91" s="1">
        <v>34.477787017822266</v>
      </c>
      <c r="AC91" s="1">
        <v>500.27981567382812</v>
      </c>
      <c r="AD91" s="1">
        <v>862.50665283203125</v>
      </c>
      <c r="AE91" s="1">
        <v>773.15704345703125</v>
      </c>
      <c r="AF91" s="1">
        <v>97.129417419433594</v>
      </c>
      <c r="AG91" s="1">
        <v>4.5660805702209473</v>
      </c>
      <c r="AH91" s="1">
        <v>-0.2723851203918457</v>
      </c>
      <c r="AI91" s="1">
        <v>0.66666668653488159</v>
      </c>
      <c r="AJ91" s="1">
        <v>-0.21956524252891541</v>
      </c>
      <c r="AK91" s="1">
        <v>2.737391471862793</v>
      </c>
      <c r="AL91" s="1">
        <v>1</v>
      </c>
      <c r="AM91" s="1">
        <v>0</v>
      </c>
      <c r="AN91" s="1">
        <v>0.18999999761581421</v>
      </c>
      <c r="AO91" s="1">
        <v>111115</v>
      </c>
      <c r="AP91">
        <f t="shared" si="120"/>
        <v>2.0011192626953127</v>
      </c>
      <c r="AQ91">
        <f t="shared" si="121"/>
        <v>8.275081709886804E-3</v>
      </c>
      <c r="AR91">
        <f t="shared" si="122"/>
        <v>306.0511764526367</v>
      </c>
      <c r="AS91">
        <f t="shared" si="123"/>
        <v>307.19837799072263</v>
      </c>
      <c r="AT91">
        <f t="shared" si="124"/>
        <v>163.87626198170983</v>
      </c>
      <c r="AU91">
        <f t="shared" si="125"/>
        <v>-1.4963306821652773</v>
      </c>
      <c r="AV91">
        <f t="shared" si="126"/>
        <v>5.0241217705076116</v>
      </c>
      <c r="AW91">
        <f t="shared" si="127"/>
        <v>51.726056883590331</v>
      </c>
      <c r="AX91">
        <f t="shared" si="128"/>
        <v>32.708867857711425</v>
      </c>
      <c r="AY91">
        <f t="shared" si="129"/>
        <v>33.474777221679688</v>
      </c>
      <c r="AZ91">
        <f t="shared" si="130"/>
        <v>5.1884555939914696</v>
      </c>
      <c r="BA91">
        <f t="shared" si="131"/>
        <v>0.24404325684550238</v>
      </c>
      <c r="BB91">
        <f t="shared" si="132"/>
        <v>1.8471284910388641</v>
      </c>
      <c r="BC91">
        <f t="shared" si="133"/>
        <v>3.3413271029526053</v>
      </c>
      <c r="BD91">
        <f t="shared" si="134"/>
        <v>0.15375941406958377</v>
      </c>
      <c r="BE91">
        <f t="shared" si="135"/>
        <v>34.364567598947467</v>
      </c>
      <c r="BF91">
        <f t="shared" si="136"/>
        <v>0.89201185220171941</v>
      </c>
      <c r="BG91">
        <f t="shared" si="137"/>
        <v>38.101494233707392</v>
      </c>
      <c r="BH91">
        <f t="shared" si="138"/>
        <v>395.55997285955812</v>
      </c>
      <c r="BI91">
        <f t="shared" si="139"/>
        <v>3.3528312889001084E-3</v>
      </c>
    </row>
    <row r="92" spans="1:61">
      <c r="A92" s="1">
        <v>5</v>
      </c>
      <c r="B92" s="1" t="s">
        <v>168</v>
      </c>
      <c r="C92" s="1" t="s">
        <v>164</v>
      </c>
      <c r="D92" s="1">
        <v>48</v>
      </c>
      <c r="E92" s="1" t="s">
        <v>75</v>
      </c>
      <c r="F92" s="1" t="s">
        <v>76</v>
      </c>
      <c r="G92" s="1">
        <v>0</v>
      </c>
      <c r="H92" s="1">
        <v>1242.5</v>
      </c>
      <c r="I92" s="1">
        <v>0</v>
      </c>
      <c r="J92">
        <f t="shared" si="112"/>
        <v>-2.0171162784446368</v>
      </c>
      <c r="K92">
        <f t="shared" si="113"/>
        <v>1.1338534920949108</v>
      </c>
      <c r="L92">
        <f t="shared" si="114"/>
        <v>388.36778151784091</v>
      </c>
      <c r="M92" s="3">
        <f t="shared" si="115"/>
        <v>14.509265836560012</v>
      </c>
      <c r="N92">
        <f t="shared" si="116"/>
        <v>1.6683166877202127</v>
      </c>
      <c r="O92">
        <f t="shared" si="117"/>
        <v>32.048816680908203</v>
      </c>
      <c r="P92" s="1">
        <v>6</v>
      </c>
      <c r="Q92">
        <f t="shared" si="118"/>
        <v>1.4200000166893005</v>
      </c>
      <c r="R92" s="1">
        <v>1</v>
      </c>
      <c r="S92">
        <f t="shared" si="119"/>
        <v>2.8400000333786011</v>
      </c>
      <c r="T92" s="1">
        <v>34.531253814697266</v>
      </c>
      <c r="U92" s="1">
        <v>32.048816680908203</v>
      </c>
      <c r="V92" s="1">
        <v>34.513145446777344</v>
      </c>
      <c r="W92" s="1">
        <v>399.77334594726562</v>
      </c>
      <c r="X92" s="1">
        <v>395.31356811523438</v>
      </c>
      <c r="Y92" s="1">
        <v>15.279880523681641</v>
      </c>
      <c r="Z92" s="1">
        <v>32.122146606445312</v>
      </c>
      <c r="AA92" s="1">
        <v>26.967201232910156</v>
      </c>
      <c r="AB92" s="1">
        <v>56.69183349609375</v>
      </c>
      <c r="AC92" s="1">
        <v>500.28411865234375</v>
      </c>
      <c r="AD92" s="1">
        <v>1801.1595458984375</v>
      </c>
      <c r="AE92" s="1">
        <v>1684.0765380859375</v>
      </c>
      <c r="AF92" s="1">
        <v>97.128509521484375</v>
      </c>
      <c r="AG92" s="1">
        <v>4.5660805702209473</v>
      </c>
      <c r="AH92" s="1">
        <v>-0.2723851203918457</v>
      </c>
      <c r="AI92" s="1">
        <v>0.66666668653488159</v>
      </c>
      <c r="AJ92" s="1">
        <v>-0.21956524252891541</v>
      </c>
      <c r="AK92" s="1">
        <v>2.737391471862793</v>
      </c>
      <c r="AL92" s="1">
        <v>1</v>
      </c>
      <c r="AM92" s="1">
        <v>0</v>
      </c>
      <c r="AN92" s="1">
        <v>0.18999999761581421</v>
      </c>
      <c r="AO92" s="1">
        <v>111115</v>
      </c>
      <c r="AP92">
        <f t="shared" si="120"/>
        <v>0.83380686442057284</v>
      </c>
      <c r="AQ92">
        <f t="shared" si="121"/>
        <v>1.4509265836560011E-2</v>
      </c>
      <c r="AR92">
        <f t="shared" si="122"/>
        <v>305.19881668090818</v>
      </c>
      <c r="AS92">
        <f t="shared" si="123"/>
        <v>307.68125381469724</v>
      </c>
      <c r="AT92">
        <f t="shared" si="124"/>
        <v>342.22030942640413</v>
      </c>
      <c r="AU92">
        <f t="shared" si="125"/>
        <v>-3.1306925177245519</v>
      </c>
      <c r="AV92">
        <f t="shared" si="126"/>
        <v>4.788292910234853</v>
      </c>
      <c r="AW92">
        <f t="shared" si="127"/>
        <v>49.298531747526766</v>
      </c>
      <c r="AX92">
        <f t="shared" si="128"/>
        <v>17.176385141081454</v>
      </c>
      <c r="AY92">
        <f t="shared" si="129"/>
        <v>33.290035247802734</v>
      </c>
      <c r="AZ92">
        <f t="shared" si="130"/>
        <v>5.1350248765459749</v>
      </c>
      <c r="BA92">
        <f t="shared" si="131"/>
        <v>0.81033282549393615</v>
      </c>
      <c r="BB92">
        <f t="shared" si="132"/>
        <v>3.1199762225146404</v>
      </c>
      <c r="BC92">
        <f t="shared" si="133"/>
        <v>2.0150486540313346</v>
      </c>
      <c r="BD92">
        <f t="shared" si="134"/>
        <v>0.52811934064057464</v>
      </c>
      <c r="BE92">
        <f t="shared" si="135"/>
        <v>37.721583764993376</v>
      </c>
      <c r="BF92">
        <f t="shared" si="136"/>
        <v>0.98242967821593019</v>
      </c>
      <c r="BG92">
        <f t="shared" si="137"/>
        <v>74.042999171981577</v>
      </c>
      <c r="BH92">
        <f t="shared" si="138"/>
        <v>396.27240858843703</v>
      </c>
      <c r="BI92">
        <f t="shared" si="139"/>
        <v>-3.7689562961670409E-3</v>
      </c>
    </row>
    <row r="93" spans="1:61">
      <c r="A93" s="1">
        <v>6</v>
      </c>
      <c r="B93" s="1" t="s">
        <v>169</v>
      </c>
      <c r="C93" s="1" t="s">
        <v>164</v>
      </c>
      <c r="D93" s="1">
        <v>48</v>
      </c>
      <c r="E93" s="1" t="s">
        <v>80</v>
      </c>
      <c r="F93" s="1" t="s">
        <v>76</v>
      </c>
      <c r="G93" s="1">
        <v>0</v>
      </c>
      <c r="H93" s="1">
        <v>1295.5</v>
      </c>
      <c r="I93" s="1">
        <v>0</v>
      </c>
      <c r="J93">
        <f t="shared" si="112"/>
        <v>2.2242268100443519</v>
      </c>
      <c r="K93">
        <f t="shared" si="113"/>
        <v>0.35297852558295151</v>
      </c>
      <c r="L93">
        <f t="shared" si="114"/>
        <v>368.80976281719001</v>
      </c>
      <c r="M93" s="3">
        <f t="shared" si="115"/>
        <v>7.11677833172162</v>
      </c>
      <c r="N93">
        <f t="shared" si="116"/>
        <v>2.1253525394663448</v>
      </c>
      <c r="O93">
        <f t="shared" si="117"/>
        <v>30.683841705322266</v>
      </c>
      <c r="P93" s="1">
        <v>6</v>
      </c>
      <c r="Q93">
        <f t="shared" si="118"/>
        <v>1.4200000166893005</v>
      </c>
      <c r="R93" s="1">
        <v>1</v>
      </c>
      <c r="S93">
        <f t="shared" si="119"/>
        <v>2.8400000333786011</v>
      </c>
      <c r="T93" s="1">
        <v>34.552375793457031</v>
      </c>
      <c r="U93" s="1">
        <v>30.683841705322266</v>
      </c>
      <c r="V93" s="1">
        <v>34.580604553222656</v>
      </c>
      <c r="W93" s="1">
        <v>399.59765625</v>
      </c>
      <c r="X93" s="1">
        <v>393.57040405273438</v>
      </c>
      <c r="Y93" s="1">
        <v>15.401668548583984</v>
      </c>
      <c r="Z93" s="1">
        <v>23.735004425048828</v>
      </c>
      <c r="AA93" s="1">
        <v>27.150157928466797</v>
      </c>
      <c r="AB93" s="1">
        <v>41.8402099609375</v>
      </c>
      <c r="AC93" s="1">
        <v>500.24588012695312</v>
      </c>
      <c r="AD93" s="1">
        <v>93.814453125</v>
      </c>
      <c r="AE93" s="1">
        <v>605.5521240234375</v>
      </c>
      <c r="AF93" s="1">
        <v>97.128135681152344</v>
      </c>
      <c r="AG93" s="1">
        <v>4.5660805702209473</v>
      </c>
      <c r="AH93" s="1">
        <v>-0.2723851203918457</v>
      </c>
      <c r="AI93" s="1">
        <v>0.3333333432674408</v>
      </c>
      <c r="AJ93" s="1">
        <v>-0.21956524252891541</v>
      </c>
      <c r="AK93" s="1">
        <v>2.737391471862793</v>
      </c>
      <c r="AL93" s="1">
        <v>1</v>
      </c>
      <c r="AM93" s="1">
        <v>0</v>
      </c>
      <c r="AN93" s="1">
        <v>0.18999999761581421</v>
      </c>
      <c r="AO93" s="1">
        <v>111115</v>
      </c>
      <c r="AP93">
        <f t="shared" si="120"/>
        <v>0.83374313354492169</v>
      </c>
      <c r="AQ93">
        <f t="shared" si="121"/>
        <v>7.1167783317216196E-3</v>
      </c>
      <c r="AR93">
        <f t="shared" si="122"/>
        <v>303.83384170532224</v>
      </c>
      <c r="AS93">
        <f t="shared" si="123"/>
        <v>307.70237579345701</v>
      </c>
      <c r="AT93">
        <f t="shared" si="124"/>
        <v>17.824745870078914</v>
      </c>
      <c r="AU93">
        <f t="shared" si="125"/>
        <v>-2.9194021199067421</v>
      </c>
      <c r="AV93">
        <f t="shared" si="126"/>
        <v>4.4306892696552387</v>
      </c>
      <c r="AW93">
        <f t="shared" si="127"/>
        <v>45.616949595327313</v>
      </c>
      <c r="AX93">
        <f t="shared" si="128"/>
        <v>21.881945170278485</v>
      </c>
      <c r="AY93">
        <f t="shared" si="129"/>
        <v>32.618108749389648</v>
      </c>
      <c r="AZ93">
        <f t="shared" si="130"/>
        <v>4.9447068001131642</v>
      </c>
      <c r="BA93">
        <f t="shared" si="131"/>
        <v>0.31395733041299839</v>
      </c>
      <c r="BB93">
        <f t="shared" si="132"/>
        <v>2.3053367301888938</v>
      </c>
      <c r="BC93">
        <f t="shared" si="133"/>
        <v>2.6393700699242704</v>
      </c>
      <c r="BD93">
        <f t="shared" si="134"/>
        <v>0.19939193371996325</v>
      </c>
      <c r="BE93">
        <f t="shared" si="135"/>
        <v>35.821804683441648</v>
      </c>
      <c r="BF93">
        <f t="shared" si="136"/>
        <v>0.93708713617544603</v>
      </c>
      <c r="BG93">
        <f t="shared" si="137"/>
        <v>55.801359250139825</v>
      </c>
      <c r="BH93">
        <f t="shared" si="138"/>
        <v>392.51311315193544</v>
      </c>
      <c r="BI93">
        <f t="shared" si="139"/>
        <v>3.1620568873334566E-3</v>
      </c>
    </row>
    <row r="94" spans="1:61">
      <c r="A94" s="1">
        <v>7</v>
      </c>
      <c r="B94" s="1" t="s">
        <v>170</v>
      </c>
      <c r="C94" s="1" t="s">
        <v>164</v>
      </c>
      <c r="D94" s="1">
        <v>33</v>
      </c>
      <c r="E94" s="1" t="s">
        <v>80</v>
      </c>
      <c r="F94" s="1" t="s">
        <v>76</v>
      </c>
      <c r="G94" s="1">
        <v>0</v>
      </c>
      <c r="H94" s="1">
        <v>1609.5</v>
      </c>
      <c r="I94" s="1">
        <v>0</v>
      </c>
      <c r="J94">
        <f t="shared" si="112"/>
        <v>-5.58523239976196</v>
      </c>
      <c r="K94">
        <f t="shared" si="113"/>
        <v>0.28625629931268159</v>
      </c>
      <c r="L94">
        <f t="shared" si="114"/>
        <v>419.07083071037897</v>
      </c>
      <c r="M94" s="3">
        <f t="shared" si="115"/>
        <v>7.0409342096916578</v>
      </c>
      <c r="N94">
        <f t="shared" si="116"/>
        <v>2.5316888446686243</v>
      </c>
      <c r="O94">
        <f t="shared" si="117"/>
        <v>32.417263031005859</v>
      </c>
      <c r="P94" s="1">
        <v>6</v>
      </c>
      <c r="Q94">
        <f t="shared" si="118"/>
        <v>1.4200000166893005</v>
      </c>
      <c r="R94" s="1">
        <v>1</v>
      </c>
      <c r="S94">
        <f t="shared" si="119"/>
        <v>2.8400000333786011</v>
      </c>
      <c r="T94" s="1">
        <v>34.93310546875</v>
      </c>
      <c r="U94" s="1">
        <v>32.417263031005859</v>
      </c>
      <c r="V94" s="1">
        <v>34.963058471679688</v>
      </c>
      <c r="W94" s="1">
        <v>399.42703247070312</v>
      </c>
      <c r="X94" s="1">
        <v>402.72479248046875</v>
      </c>
      <c r="Y94" s="1">
        <v>16.03123664855957</v>
      </c>
      <c r="Z94" s="1">
        <v>24.270673751831055</v>
      </c>
      <c r="AA94" s="1">
        <v>27.668937683105469</v>
      </c>
      <c r="AB94" s="1">
        <v>41.889701843261719</v>
      </c>
      <c r="AC94" s="1">
        <v>500.28024291992188</v>
      </c>
      <c r="AD94" s="1">
        <v>226.98989868164062</v>
      </c>
      <c r="AE94" s="1">
        <v>1055.590576171875</v>
      </c>
      <c r="AF94" s="1">
        <v>97.12689208984375</v>
      </c>
      <c r="AG94" s="1">
        <v>4.5660805702209473</v>
      </c>
      <c r="AH94" s="1">
        <v>-0.2723851203918457</v>
      </c>
      <c r="AI94" s="1">
        <v>0.66666668653488159</v>
      </c>
      <c r="AJ94" s="1">
        <v>-0.21956524252891541</v>
      </c>
      <c r="AK94" s="1">
        <v>2.737391471862793</v>
      </c>
      <c r="AL94" s="1">
        <v>1</v>
      </c>
      <c r="AM94" s="1">
        <v>0</v>
      </c>
      <c r="AN94" s="1">
        <v>0.18999999761581421</v>
      </c>
      <c r="AO94" s="1">
        <v>111115</v>
      </c>
      <c r="AP94">
        <f t="shared" si="120"/>
        <v>0.83380040486653639</v>
      </c>
      <c r="AQ94">
        <f t="shared" si="121"/>
        <v>7.0409342096916577E-3</v>
      </c>
      <c r="AR94">
        <f t="shared" si="122"/>
        <v>305.56726303100584</v>
      </c>
      <c r="AS94">
        <f t="shared" si="123"/>
        <v>308.08310546874998</v>
      </c>
      <c r="AT94">
        <f t="shared" si="124"/>
        <v>43.128080208325628</v>
      </c>
      <c r="AU94">
        <f t="shared" si="125"/>
        <v>-2.7679893340490378</v>
      </c>
      <c r="AV94">
        <f t="shared" si="126"/>
        <v>4.8890239551105221</v>
      </c>
      <c r="AW94">
        <f t="shared" si="127"/>
        <v>50.336460375856625</v>
      </c>
      <c r="AX94">
        <f t="shared" si="128"/>
        <v>26.06578662402557</v>
      </c>
      <c r="AY94">
        <f t="shared" si="129"/>
        <v>33.67518424987793</v>
      </c>
      <c r="AZ94">
        <f t="shared" si="130"/>
        <v>5.2469631532308529</v>
      </c>
      <c r="BA94">
        <f t="shared" si="131"/>
        <v>0.26004518282830485</v>
      </c>
      <c r="BB94">
        <f t="shared" si="132"/>
        <v>2.3573351104418978</v>
      </c>
      <c r="BC94">
        <f t="shared" si="133"/>
        <v>2.8896280427889551</v>
      </c>
      <c r="BD94">
        <f t="shared" si="134"/>
        <v>0.16469605072170959</v>
      </c>
      <c r="BE94">
        <f t="shared" si="135"/>
        <v>40.703047352408156</v>
      </c>
      <c r="BF94">
        <f t="shared" si="136"/>
        <v>1.0405886067486221</v>
      </c>
      <c r="BG94">
        <f t="shared" si="137"/>
        <v>51.135601087733384</v>
      </c>
      <c r="BH94">
        <f t="shared" si="138"/>
        <v>405.37974447027864</v>
      </c>
      <c r="BI94">
        <f t="shared" si="139"/>
        <v>-7.0453499434146279E-3</v>
      </c>
    </row>
    <row r="95" spans="1:61">
      <c r="A95" s="1">
        <v>10</v>
      </c>
      <c r="B95" s="1" t="s">
        <v>171</v>
      </c>
      <c r="C95" s="1" t="s">
        <v>164</v>
      </c>
      <c r="D95" s="1">
        <v>33</v>
      </c>
      <c r="E95" s="1" t="s">
        <v>75</v>
      </c>
      <c r="F95" s="1" t="s">
        <v>76</v>
      </c>
      <c r="G95" s="1">
        <v>0</v>
      </c>
      <c r="H95" s="1">
        <v>1742</v>
      </c>
      <c r="I95" s="1">
        <v>0</v>
      </c>
      <c r="J95">
        <f t="shared" si="112"/>
        <v>15.513347278317337</v>
      </c>
      <c r="K95">
        <f t="shared" si="113"/>
        <v>0.58550823032438482</v>
      </c>
      <c r="L95">
        <f t="shared" si="114"/>
        <v>311.43494601070989</v>
      </c>
      <c r="M95" s="3">
        <f t="shared" si="115"/>
        <v>12.287390008225108</v>
      </c>
      <c r="N95">
        <f t="shared" si="116"/>
        <v>2.3541159000502425</v>
      </c>
      <c r="O95">
        <f t="shared" si="117"/>
        <v>33.861488342285156</v>
      </c>
      <c r="P95" s="1">
        <v>6</v>
      </c>
      <c r="Q95">
        <f t="shared" si="118"/>
        <v>1.4200000166893005</v>
      </c>
      <c r="R95" s="1">
        <v>1</v>
      </c>
      <c r="S95">
        <f t="shared" si="119"/>
        <v>2.8400000333786011</v>
      </c>
      <c r="T95" s="1">
        <v>35.036056518554688</v>
      </c>
      <c r="U95" s="1">
        <v>33.861488342285156</v>
      </c>
      <c r="V95" s="1">
        <v>35.065944671630859</v>
      </c>
      <c r="W95" s="1">
        <v>398.99667358398438</v>
      </c>
      <c r="X95" s="1">
        <v>374.867431640625</v>
      </c>
      <c r="Y95" s="1">
        <v>16.060369491577148</v>
      </c>
      <c r="Z95" s="1">
        <v>30.349363327026367</v>
      </c>
      <c r="AA95" s="1">
        <v>27.561731338500977</v>
      </c>
      <c r="AB95" s="1">
        <v>52.083545684814453</v>
      </c>
      <c r="AC95" s="1">
        <v>500.29312133789062</v>
      </c>
      <c r="AD95" s="1">
        <v>1225.313720703125</v>
      </c>
      <c r="AE95" s="1">
        <v>1938.0145263671875</v>
      </c>
      <c r="AF95" s="1">
        <v>97.127288818359375</v>
      </c>
      <c r="AG95" s="1">
        <v>4.5660805702209473</v>
      </c>
      <c r="AH95" s="1">
        <v>-0.2723851203918457</v>
      </c>
      <c r="AI95" s="1">
        <v>0.3333333432674408</v>
      </c>
      <c r="AJ95" s="1">
        <v>-0.21956524252891541</v>
      </c>
      <c r="AK95" s="1">
        <v>2.737391471862793</v>
      </c>
      <c r="AL95" s="1">
        <v>1</v>
      </c>
      <c r="AM95" s="1">
        <v>0</v>
      </c>
      <c r="AN95" s="1">
        <v>0.18999999761581421</v>
      </c>
      <c r="AO95" s="1">
        <v>111115</v>
      </c>
      <c r="AP95">
        <f t="shared" si="120"/>
        <v>0.83382186889648435</v>
      </c>
      <c r="AQ95">
        <f t="shared" si="121"/>
        <v>1.2287390008225109E-2</v>
      </c>
      <c r="AR95">
        <f t="shared" si="122"/>
        <v>307.01148834228513</v>
      </c>
      <c r="AS95">
        <f t="shared" si="123"/>
        <v>308.18605651855466</v>
      </c>
      <c r="AT95">
        <f t="shared" si="124"/>
        <v>232.80960401221819</v>
      </c>
      <c r="AU95">
        <f t="shared" si="125"/>
        <v>-3.4441941635982127</v>
      </c>
      <c r="AV95">
        <f t="shared" si="126"/>
        <v>5.3018672773676565</v>
      </c>
      <c r="AW95">
        <f t="shared" si="127"/>
        <v>54.586793699995432</v>
      </c>
      <c r="AX95">
        <f t="shared" si="128"/>
        <v>24.237430372969065</v>
      </c>
      <c r="AY95">
        <f t="shared" si="129"/>
        <v>34.448772430419922</v>
      </c>
      <c r="AZ95">
        <f t="shared" si="130"/>
        <v>5.4782242221109971</v>
      </c>
      <c r="BA95">
        <f t="shared" si="131"/>
        <v>0.48542968390540664</v>
      </c>
      <c r="BB95">
        <f t="shared" si="132"/>
        <v>2.947751377317414</v>
      </c>
      <c r="BC95">
        <f t="shared" si="133"/>
        <v>2.5304728447935831</v>
      </c>
      <c r="BD95">
        <f t="shared" si="134"/>
        <v>0.31103589227630318</v>
      </c>
      <c r="BE95">
        <f t="shared" si="135"/>
        <v>30.248831949312379</v>
      </c>
      <c r="BF95">
        <f t="shared" si="136"/>
        <v>0.83078688550696489</v>
      </c>
      <c r="BG95">
        <f t="shared" si="137"/>
        <v>61.555071866010856</v>
      </c>
      <c r="BH95">
        <f t="shared" si="138"/>
        <v>367.49312932386988</v>
      </c>
      <c r="BI95">
        <f t="shared" si="139"/>
        <v>2.5984845168564683E-2</v>
      </c>
    </row>
    <row r="96" spans="1:61">
      <c r="A96" s="1">
        <v>11</v>
      </c>
      <c r="B96" s="1" t="s">
        <v>172</v>
      </c>
      <c r="C96" s="1" t="s">
        <v>164</v>
      </c>
      <c r="D96" s="1">
        <v>14</v>
      </c>
      <c r="E96" s="1" t="s">
        <v>75</v>
      </c>
      <c r="F96" s="1" t="s">
        <v>82</v>
      </c>
      <c r="G96" s="1">
        <v>0</v>
      </c>
      <c r="H96" s="1">
        <v>1921</v>
      </c>
      <c r="I96" s="1">
        <v>0</v>
      </c>
      <c r="J96">
        <f t="shared" si="112"/>
        <v>33.430579256834555</v>
      </c>
      <c r="K96">
        <f t="shared" si="113"/>
        <v>1.6893428843398466</v>
      </c>
      <c r="L96">
        <f t="shared" si="114"/>
        <v>330.19223796552478</v>
      </c>
      <c r="M96" s="3">
        <f t="shared" si="115"/>
        <v>31.893197496552588</v>
      </c>
      <c r="N96">
        <f t="shared" si="116"/>
        <v>2.3834069959234929</v>
      </c>
      <c r="O96">
        <f t="shared" si="117"/>
        <v>32.311550140380859</v>
      </c>
      <c r="P96" s="1">
        <v>1.5</v>
      </c>
      <c r="Q96">
        <f t="shared" si="118"/>
        <v>2.4080436080694199</v>
      </c>
      <c r="R96" s="1">
        <v>1</v>
      </c>
      <c r="S96">
        <f t="shared" si="119"/>
        <v>4.8160872161388397</v>
      </c>
      <c r="T96" s="1">
        <v>35.244636535644531</v>
      </c>
      <c r="U96" s="1">
        <v>32.311550140380859</v>
      </c>
      <c r="V96" s="1">
        <v>35.246021270751953</v>
      </c>
      <c r="W96" s="1">
        <v>399.12750244140625</v>
      </c>
      <c r="X96" s="1">
        <v>385.41879272460938</v>
      </c>
      <c r="Y96" s="1">
        <v>16.178447723388672</v>
      </c>
      <c r="Z96" s="1">
        <v>25.496923446655273</v>
      </c>
      <c r="AA96" s="1">
        <v>27.446750640869141</v>
      </c>
      <c r="AB96" s="1">
        <v>43.25555419921875</v>
      </c>
      <c r="AC96" s="1">
        <v>500.29672241210938</v>
      </c>
      <c r="AD96" s="1">
        <v>1558.9576416015625</v>
      </c>
      <c r="AE96" s="1">
        <v>1990.547607421875</v>
      </c>
      <c r="AF96" s="1">
        <v>97.1304931640625</v>
      </c>
      <c r="AG96" s="1">
        <v>4.5660805702209473</v>
      </c>
      <c r="AH96" s="1">
        <v>-0.2723851203918457</v>
      </c>
      <c r="AI96" s="1">
        <v>0.66666668653488159</v>
      </c>
      <c r="AJ96" s="1">
        <v>-0.21956524252891541</v>
      </c>
      <c r="AK96" s="1">
        <v>2.737391471862793</v>
      </c>
      <c r="AL96" s="1">
        <v>1</v>
      </c>
      <c r="AM96" s="1">
        <v>0</v>
      </c>
      <c r="AN96" s="1">
        <v>0.18999999761581421</v>
      </c>
      <c r="AO96" s="1">
        <v>111115</v>
      </c>
      <c r="AP96">
        <f t="shared" si="120"/>
        <v>3.3353114827473949</v>
      </c>
      <c r="AQ96">
        <f t="shared" si="121"/>
        <v>3.1893197496552589E-2</v>
      </c>
      <c r="AR96">
        <f t="shared" si="122"/>
        <v>305.46155014038084</v>
      </c>
      <c r="AS96">
        <f t="shared" si="123"/>
        <v>308.39463653564451</v>
      </c>
      <c r="AT96">
        <f t="shared" si="124"/>
        <v>296.20194818745222</v>
      </c>
      <c r="AU96">
        <f t="shared" si="125"/>
        <v>-7.8919486512392156</v>
      </c>
      <c r="AV96">
        <f t="shared" si="126"/>
        <v>4.8599357444634679</v>
      </c>
      <c r="AW96">
        <f t="shared" si="127"/>
        <v>50.035118593031143</v>
      </c>
      <c r="AX96">
        <f t="shared" si="128"/>
        <v>24.53819514637587</v>
      </c>
      <c r="AY96">
        <f t="shared" si="129"/>
        <v>33.778093338012695</v>
      </c>
      <c r="AZ96">
        <f t="shared" si="130"/>
        <v>5.2772291718334241</v>
      </c>
      <c r="BA96">
        <f t="shared" si="131"/>
        <v>1.2506510012836169</v>
      </c>
      <c r="BB96">
        <f t="shared" si="132"/>
        <v>2.476528748539975</v>
      </c>
      <c r="BC96">
        <f t="shared" si="133"/>
        <v>2.8007004232934491</v>
      </c>
      <c r="BD96">
        <f t="shared" si="134"/>
        <v>0.81196702236280915</v>
      </c>
      <c r="BE96">
        <f t="shared" si="135"/>
        <v>32.071734912536904</v>
      </c>
      <c r="BF96">
        <f t="shared" si="136"/>
        <v>0.85671026996718025</v>
      </c>
      <c r="BG96">
        <f t="shared" si="137"/>
        <v>62.268391301452382</v>
      </c>
      <c r="BH96">
        <f t="shared" si="138"/>
        <v>376.0478490578314</v>
      </c>
      <c r="BI96">
        <f t="shared" si="139"/>
        <v>5.535647646474523E-2</v>
      </c>
    </row>
    <row r="97" spans="1:61">
      <c r="A97" s="1">
        <v>12</v>
      </c>
      <c r="B97" s="1" t="s">
        <v>173</v>
      </c>
      <c r="C97" s="1" t="s">
        <v>164</v>
      </c>
      <c r="D97" s="1">
        <v>14</v>
      </c>
      <c r="E97" s="1" t="s">
        <v>80</v>
      </c>
      <c r="F97" s="1" t="s">
        <v>82</v>
      </c>
      <c r="G97" s="1">
        <v>0</v>
      </c>
      <c r="H97" s="1">
        <v>1984.5</v>
      </c>
      <c r="I97" s="1">
        <v>0</v>
      </c>
      <c r="J97">
        <f t="shared" si="112"/>
        <v>0.76267894847894435</v>
      </c>
      <c r="K97">
        <f t="shared" si="113"/>
        <v>0.21244893478956081</v>
      </c>
      <c r="L97">
        <f t="shared" si="114"/>
        <v>370.59017077227458</v>
      </c>
      <c r="M97" s="3">
        <f t="shared" si="115"/>
        <v>6.8031986341043948</v>
      </c>
      <c r="N97">
        <f t="shared" si="116"/>
        <v>3.1501963612661665</v>
      </c>
      <c r="O97">
        <f t="shared" si="117"/>
        <v>33.219974517822266</v>
      </c>
      <c r="P97" s="1">
        <v>3</v>
      </c>
      <c r="Q97">
        <f t="shared" si="118"/>
        <v>2.0786957442760468</v>
      </c>
      <c r="R97" s="1">
        <v>1</v>
      </c>
      <c r="S97">
        <f t="shared" si="119"/>
        <v>4.1573914885520935</v>
      </c>
      <c r="T97" s="1">
        <v>35.192459106445312</v>
      </c>
      <c r="U97" s="1">
        <v>33.219974517822266</v>
      </c>
      <c r="V97" s="1">
        <v>35.253231048583984</v>
      </c>
      <c r="W97" s="1">
        <v>399.19064331054688</v>
      </c>
      <c r="X97" s="1">
        <v>397.11312866210938</v>
      </c>
      <c r="Y97" s="1">
        <v>16.22998046875</v>
      </c>
      <c r="Z97" s="1">
        <v>20.227262496948242</v>
      </c>
      <c r="AA97" s="1">
        <v>27.613822937011719</v>
      </c>
      <c r="AB97" s="1">
        <v>34.414833068847656</v>
      </c>
      <c r="AC97" s="1">
        <v>500.25906372070312</v>
      </c>
      <c r="AD97" s="1">
        <v>73.391151428222656</v>
      </c>
      <c r="AE97" s="1">
        <v>85.09674072265625</v>
      </c>
      <c r="AF97" s="1">
        <v>97.130851745605469</v>
      </c>
      <c r="AG97" s="1">
        <v>4.5660805702209473</v>
      </c>
      <c r="AH97" s="1">
        <v>-0.2723851203918457</v>
      </c>
      <c r="AI97" s="1">
        <v>0.3333333432674408</v>
      </c>
      <c r="AJ97" s="1">
        <v>-0.21956524252891541</v>
      </c>
      <c r="AK97" s="1">
        <v>2.737391471862793</v>
      </c>
      <c r="AL97" s="1">
        <v>1</v>
      </c>
      <c r="AM97" s="1">
        <v>0</v>
      </c>
      <c r="AN97" s="1">
        <v>0.18999999761581421</v>
      </c>
      <c r="AO97" s="1">
        <v>111115</v>
      </c>
      <c r="AP97">
        <f t="shared" si="120"/>
        <v>1.6675302124023434</v>
      </c>
      <c r="AQ97">
        <f t="shared" si="121"/>
        <v>6.8031986341043947E-3</v>
      </c>
      <c r="AR97">
        <f t="shared" si="122"/>
        <v>306.36997451782224</v>
      </c>
      <c r="AS97">
        <f t="shared" si="123"/>
        <v>308.34245910644529</v>
      </c>
      <c r="AT97">
        <f t="shared" si="124"/>
        <v>13.944318596384164</v>
      </c>
      <c r="AU97">
        <f t="shared" si="125"/>
        <v>-2.1922512428787417</v>
      </c>
      <c r="AV97">
        <f t="shared" si="126"/>
        <v>5.1148875960766915</v>
      </c>
      <c r="AW97">
        <f t="shared" si="127"/>
        <v>52.659762620769015</v>
      </c>
      <c r="AX97">
        <f t="shared" si="128"/>
        <v>32.432500123820773</v>
      </c>
      <c r="AY97">
        <f t="shared" si="129"/>
        <v>34.206216812133789</v>
      </c>
      <c r="AZ97">
        <f t="shared" si="130"/>
        <v>5.4047779615408578</v>
      </c>
      <c r="BA97">
        <f t="shared" si="131"/>
        <v>0.20212028533771098</v>
      </c>
      <c r="BB97">
        <f t="shared" si="132"/>
        <v>1.9646912348105252</v>
      </c>
      <c r="BC97">
        <f t="shared" si="133"/>
        <v>3.4400867267303328</v>
      </c>
      <c r="BD97">
        <f t="shared" si="134"/>
        <v>0.12721424139601037</v>
      </c>
      <c r="BE97">
        <f t="shared" si="135"/>
        <v>35.99573893566042</v>
      </c>
      <c r="BF97">
        <f t="shared" si="136"/>
        <v>0.93321057407698471</v>
      </c>
      <c r="BG97">
        <f t="shared" si="137"/>
        <v>39.189342890229959</v>
      </c>
      <c r="BH97">
        <f t="shared" si="138"/>
        <v>396.86546938265934</v>
      </c>
      <c r="BI97">
        <f t="shared" si="139"/>
        <v>7.5312389544988077E-4</v>
      </c>
    </row>
    <row r="98" spans="1:61">
      <c r="A98" s="1">
        <v>13</v>
      </c>
      <c r="B98" s="1" t="s">
        <v>174</v>
      </c>
      <c r="C98" s="1" t="s">
        <v>164</v>
      </c>
      <c r="D98" s="1">
        <v>2</v>
      </c>
      <c r="E98" s="1" t="s">
        <v>80</v>
      </c>
      <c r="F98" s="1" t="s">
        <v>82</v>
      </c>
      <c r="G98" s="1">
        <v>0</v>
      </c>
      <c r="H98" s="1">
        <v>2188.5</v>
      </c>
      <c r="I98" s="1">
        <v>0</v>
      </c>
      <c r="J98">
        <f t="shared" si="112"/>
        <v>4.7013459641028463</v>
      </c>
      <c r="K98">
        <f t="shared" si="113"/>
        <v>0.67246759543283219</v>
      </c>
      <c r="L98">
        <f t="shared" si="114"/>
        <v>361.33900181187971</v>
      </c>
      <c r="M98" s="3">
        <f t="shared" si="115"/>
        <v>20.591749708729367</v>
      </c>
      <c r="N98">
        <f t="shared" si="116"/>
        <v>3.2682086663181811</v>
      </c>
      <c r="O98">
        <f t="shared" si="117"/>
        <v>35.027275085449219</v>
      </c>
      <c r="P98" s="1">
        <v>2</v>
      </c>
      <c r="Q98">
        <f t="shared" si="118"/>
        <v>2.2982609868049622</v>
      </c>
      <c r="R98" s="1">
        <v>1</v>
      </c>
      <c r="S98">
        <f t="shared" si="119"/>
        <v>4.5965219736099243</v>
      </c>
      <c r="T98" s="1">
        <v>35.3671875</v>
      </c>
      <c r="U98" s="1">
        <v>35.027275085449219</v>
      </c>
      <c r="V98" s="1">
        <v>35.380298614501953</v>
      </c>
      <c r="W98" s="1">
        <v>399.897705078125</v>
      </c>
      <c r="X98" s="1">
        <v>394.76873779296875</v>
      </c>
      <c r="Y98" s="1">
        <v>16.563261032104492</v>
      </c>
      <c r="Z98" s="1">
        <v>24.592449188232422</v>
      </c>
      <c r="AA98" s="1">
        <v>27.910224914550781</v>
      </c>
      <c r="AB98" s="1">
        <v>41.439952850341797</v>
      </c>
      <c r="AC98" s="1">
        <v>500.30831909179688</v>
      </c>
      <c r="AD98" s="1">
        <v>999.25274658203125</v>
      </c>
      <c r="AE98" s="1">
        <v>926.53515625</v>
      </c>
      <c r="AF98" s="1">
        <v>97.131423950195312</v>
      </c>
      <c r="AG98" s="1">
        <v>4.5660805702209473</v>
      </c>
      <c r="AH98" s="1">
        <v>-0.2723851203918457</v>
      </c>
      <c r="AI98" s="1">
        <v>0.66666668653488159</v>
      </c>
      <c r="AJ98" s="1">
        <v>-0.21956524252891541</v>
      </c>
      <c r="AK98" s="1">
        <v>2.737391471862793</v>
      </c>
      <c r="AL98" s="1">
        <v>1</v>
      </c>
      <c r="AM98" s="1">
        <v>0</v>
      </c>
      <c r="AN98" s="1">
        <v>0.18999999761581421</v>
      </c>
      <c r="AO98" s="1">
        <v>111115</v>
      </c>
      <c r="AP98">
        <f t="shared" si="120"/>
        <v>2.5015415954589839</v>
      </c>
      <c r="AQ98">
        <f t="shared" si="121"/>
        <v>2.0591749708729366E-2</v>
      </c>
      <c r="AR98">
        <f t="shared" si="122"/>
        <v>308.1772750854492</v>
      </c>
      <c r="AS98">
        <f t="shared" si="123"/>
        <v>308.51718749999998</v>
      </c>
      <c r="AT98">
        <f t="shared" si="124"/>
        <v>189.85801946818174</v>
      </c>
      <c r="AU98">
        <f t="shared" si="125"/>
        <v>-5.4606650214412493</v>
      </c>
      <c r="AV98">
        <f t="shared" si="126"/>
        <v>5.6569082743940209</v>
      </c>
      <c r="AW98">
        <f t="shared" si="127"/>
        <v>58.239733799173301</v>
      </c>
      <c r="AX98">
        <f t="shared" si="128"/>
        <v>33.647284610940879</v>
      </c>
      <c r="AY98">
        <f t="shared" si="129"/>
        <v>35.197231292724609</v>
      </c>
      <c r="AZ98">
        <f t="shared" si="130"/>
        <v>5.7103565291383722</v>
      </c>
      <c r="BA98">
        <f t="shared" si="131"/>
        <v>0.58664228471972502</v>
      </c>
      <c r="BB98">
        <f t="shared" si="132"/>
        <v>2.3886996080758398</v>
      </c>
      <c r="BC98">
        <f t="shared" si="133"/>
        <v>3.3216569210625324</v>
      </c>
      <c r="BD98">
        <f t="shared" si="134"/>
        <v>0.3735038958894033</v>
      </c>
      <c r="BE98">
        <f t="shared" si="135"/>
        <v>35.097371774730085</v>
      </c>
      <c r="BF98">
        <f t="shared" si="136"/>
        <v>0.91531817800977744</v>
      </c>
      <c r="BG98">
        <f t="shared" si="137"/>
        <v>47.422188152177078</v>
      </c>
      <c r="BH98">
        <f t="shared" si="138"/>
        <v>393.3879509528366</v>
      </c>
      <c r="BI98">
        <f t="shared" si="139"/>
        <v>5.6673853974976689E-3</v>
      </c>
    </row>
    <row r="99" spans="1:61">
      <c r="A99" s="1">
        <v>14</v>
      </c>
      <c r="B99" s="1" t="s">
        <v>175</v>
      </c>
      <c r="C99" s="1" t="s">
        <v>164</v>
      </c>
      <c r="D99" s="1">
        <v>2</v>
      </c>
      <c r="E99" s="1" t="s">
        <v>75</v>
      </c>
      <c r="F99" s="1" t="s">
        <v>82</v>
      </c>
      <c r="G99" s="1">
        <v>0</v>
      </c>
      <c r="H99" s="1">
        <v>2251.5</v>
      </c>
      <c r="I99" s="1">
        <v>0</v>
      </c>
      <c r="J99">
        <f t="shared" si="112"/>
        <v>5.3382459430740523</v>
      </c>
      <c r="K99">
        <f t="shared" si="113"/>
        <v>0.99060966608023249</v>
      </c>
      <c r="L99">
        <f t="shared" si="114"/>
        <v>363.944739984656</v>
      </c>
      <c r="M99" s="3">
        <f t="shared" si="115"/>
        <v>30.992325633539497</v>
      </c>
      <c r="N99">
        <f t="shared" si="116"/>
        <v>3.4888298028971376</v>
      </c>
      <c r="O99">
        <f t="shared" si="117"/>
        <v>35.145191192626953</v>
      </c>
      <c r="P99" s="1">
        <v>1</v>
      </c>
      <c r="Q99">
        <f t="shared" si="118"/>
        <v>2.5178262293338776</v>
      </c>
      <c r="R99" s="1">
        <v>1</v>
      </c>
      <c r="S99">
        <f t="shared" si="119"/>
        <v>5.0356524586677551</v>
      </c>
      <c r="T99" s="1">
        <v>35.552200317382812</v>
      </c>
      <c r="U99" s="1">
        <v>35.145191192626953</v>
      </c>
      <c r="V99" s="1">
        <v>35.552940368652344</v>
      </c>
      <c r="W99" s="1">
        <v>399.77291870117188</v>
      </c>
      <c r="X99" s="1">
        <v>396.2509765625</v>
      </c>
      <c r="Y99" s="1">
        <v>16.647603988647461</v>
      </c>
      <c r="Z99" s="1">
        <v>22.70216178894043</v>
      </c>
      <c r="AA99" s="1">
        <v>27.767620086669922</v>
      </c>
      <c r="AB99" s="1">
        <v>37.866413116455078</v>
      </c>
      <c r="AC99" s="1">
        <v>500.26333618164062</v>
      </c>
      <c r="AD99" s="1">
        <v>127.32315063476562</v>
      </c>
      <c r="AE99" s="1">
        <v>148.18574523925781</v>
      </c>
      <c r="AF99" s="1">
        <v>97.132362365722656</v>
      </c>
      <c r="AG99" s="1">
        <v>4.5660805702209473</v>
      </c>
      <c r="AH99" s="1">
        <v>-0.2723851203918457</v>
      </c>
      <c r="AI99" s="1">
        <v>0.66666668653488159</v>
      </c>
      <c r="AJ99" s="1">
        <v>-0.21956524252891541</v>
      </c>
      <c r="AK99" s="1">
        <v>2.737391471862793</v>
      </c>
      <c r="AL99" s="1">
        <v>1</v>
      </c>
      <c r="AM99" s="1">
        <v>0</v>
      </c>
      <c r="AN99" s="1">
        <v>0.18999999761581421</v>
      </c>
      <c r="AO99" s="1">
        <v>111115</v>
      </c>
      <c r="AP99">
        <f t="shared" si="120"/>
        <v>5.0026333618164056</v>
      </c>
      <c r="AQ99">
        <f t="shared" si="121"/>
        <v>3.0992325633539496E-2</v>
      </c>
      <c r="AR99">
        <f t="shared" si="122"/>
        <v>308.29519119262693</v>
      </c>
      <c r="AS99">
        <f t="shared" si="123"/>
        <v>308.70220031738279</v>
      </c>
      <c r="AT99">
        <f t="shared" si="124"/>
        <v>24.191398317043422</v>
      </c>
      <c r="AU99">
        <f t="shared" si="125"/>
        <v>-9.41559304263793</v>
      </c>
      <c r="AV99">
        <f t="shared" si="126"/>
        <v>5.6939444082657618</v>
      </c>
      <c r="AW99">
        <f t="shared" si="127"/>
        <v>58.620466645575128</v>
      </c>
      <c r="AX99">
        <f t="shared" si="128"/>
        <v>35.918304856634698</v>
      </c>
      <c r="AY99">
        <f t="shared" si="129"/>
        <v>35.348695755004883</v>
      </c>
      <c r="AZ99">
        <f t="shared" si="130"/>
        <v>5.7583587385510953</v>
      </c>
      <c r="BA99">
        <f t="shared" si="131"/>
        <v>0.8277711618436403</v>
      </c>
      <c r="BB99">
        <f t="shared" si="132"/>
        <v>2.2051146053686241</v>
      </c>
      <c r="BC99">
        <f t="shared" si="133"/>
        <v>3.5532441331824711</v>
      </c>
      <c r="BD99">
        <f t="shared" si="134"/>
        <v>0.52987795399974669</v>
      </c>
      <c r="BE99">
        <f t="shared" si="135"/>
        <v>35.350812365288313</v>
      </c>
      <c r="BF99">
        <f t="shared" si="136"/>
        <v>0.91847026634961892</v>
      </c>
      <c r="BG99">
        <f t="shared" si="137"/>
        <v>46.629369452477718</v>
      </c>
      <c r="BH99">
        <f t="shared" si="138"/>
        <v>394.81985476005207</v>
      </c>
      <c r="BI99">
        <f t="shared" si="139"/>
        <v>6.3046232175701612E-3</v>
      </c>
    </row>
    <row r="100" spans="1:61">
      <c r="A100" s="1">
        <v>16</v>
      </c>
      <c r="B100" s="1" t="s">
        <v>176</v>
      </c>
      <c r="C100" s="1" t="s">
        <v>164</v>
      </c>
      <c r="D100" s="1">
        <v>2</v>
      </c>
      <c r="E100" s="1" t="s">
        <v>75</v>
      </c>
      <c r="F100" s="1" t="s">
        <v>76</v>
      </c>
      <c r="G100" s="1">
        <v>0</v>
      </c>
      <c r="H100" s="1">
        <v>2424</v>
      </c>
      <c r="I100" s="1">
        <v>0</v>
      </c>
      <c r="J100">
        <f>(W100-X100*(1000-Y100)/(1000-Z100))*AP100</f>
        <v>16.122077791204688</v>
      </c>
      <c r="K100">
        <f>IF(BA100&lt;&gt;0,1/(1/BA100-1/S100),0)</f>
        <v>0.48467875957617018</v>
      </c>
      <c r="L100">
        <f>((BD100-AQ100/2)*X100-J100)/(BD100+AQ100/2)</f>
        <v>305.33535168557148</v>
      </c>
      <c r="M100" s="3">
        <f>AQ100*1000</f>
        <v>14.261091055660961</v>
      </c>
      <c r="N100">
        <f>(AV100-BB100)</f>
        <v>3.0889389881155109</v>
      </c>
      <c r="O100">
        <f>(U100+AU100*I100)</f>
        <v>35.491039276123047</v>
      </c>
      <c r="P100" s="1">
        <v>4</v>
      </c>
      <c r="Q100">
        <f>(P100*AJ100+AK100)</f>
        <v>1.8591305017471313</v>
      </c>
      <c r="R100" s="1">
        <v>1</v>
      </c>
      <c r="S100">
        <f>Q100*(R100+1)*(R100+1)/(R100*R100+1)</f>
        <v>3.7182610034942627</v>
      </c>
      <c r="T100" s="1">
        <v>35.931018829345703</v>
      </c>
      <c r="U100" s="1">
        <v>35.491039276123047</v>
      </c>
      <c r="V100" s="1">
        <v>35.884498596191406</v>
      </c>
      <c r="W100" s="1">
        <v>399.74758911132812</v>
      </c>
      <c r="X100" s="1">
        <v>382.49502563476562</v>
      </c>
      <c r="Y100" s="1">
        <v>16.865283966064453</v>
      </c>
      <c r="Z100" s="1">
        <v>27.949542999267578</v>
      </c>
      <c r="AA100" s="1">
        <v>27.550285339355469</v>
      </c>
      <c r="AB100" s="1">
        <v>45.656974792480469</v>
      </c>
      <c r="AC100" s="1">
        <v>500.25897216796875</v>
      </c>
      <c r="AD100" s="1">
        <v>127.63503265380859</v>
      </c>
      <c r="AE100" s="1">
        <v>150.49169921875</v>
      </c>
      <c r="AF100" s="1">
        <v>97.133987426757812</v>
      </c>
      <c r="AG100" s="1">
        <v>4.5660805702209473</v>
      </c>
      <c r="AH100" s="1">
        <v>-0.2723851203918457</v>
      </c>
      <c r="AI100" s="1">
        <v>0.66666668653488159</v>
      </c>
      <c r="AJ100" s="1">
        <v>-0.21956524252891541</v>
      </c>
      <c r="AK100" s="1">
        <v>2.737391471862793</v>
      </c>
      <c r="AL100" s="1">
        <v>1</v>
      </c>
      <c r="AM100" s="1">
        <v>0</v>
      </c>
      <c r="AN100" s="1">
        <v>0.18999999761581421</v>
      </c>
      <c r="AO100" s="1">
        <v>111115</v>
      </c>
      <c r="AP100">
        <f>AC100*0.000001/(P100*0.0001)</f>
        <v>1.2506474304199218</v>
      </c>
      <c r="AQ100">
        <f>(Z100-Y100)/(1000-Z100)*AP100</f>
        <v>1.426109105566096E-2</v>
      </c>
      <c r="AR100">
        <f>(U100+273.15)</f>
        <v>308.64103927612302</v>
      </c>
      <c r="AS100">
        <f>(T100+273.15)</f>
        <v>309.08101882934568</v>
      </c>
      <c r="AT100">
        <f>(AD100*AL100+AE100*AM100)*AN100</f>
        <v>24.250655899918002</v>
      </c>
      <c r="AU100">
        <f>((AT100+0.00000010773*(AS100^4-AR100^4))-AQ100*44100)/(Q100*51.4+0.00000043092*AR100^3)</f>
        <v>-5.5352870919037498</v>
      </c>
      <c r="AV100">
        <f>0.61365*EXP(17.502*O100/(240.97+O100))</f>
        <v>5.8037895463899947</v>
      </c>
      <c r="AW100">
        <f>AV100*1000/AF100</f>
        <v>59.750347948664633</v>
      </c>
      <c r="AX100">
        <f>(AW100-Z100)</f>
        <v>31.800804949397055</v>
      </c>
      <c r="AY100">
        <f>IF(I100,U100,(T100+U100)/2)</f>
        <v>35.711029052734375</v>
      </c>
      <c r="AZ100">
        <f>0.61365*EXP(17.502*AY100/(240.97+AY100))</f>
        <v>5.8746147814219434</v>
      </c>
      <c r="BA100">
        <f>IF(AX100&lt;&gt;0,(1000-(AW100+Z100)/2)/AX100*AQ100,0)</f>
        <v>0.42878609557741704</v>
      </c>
      <c r="BB100">
        <f>Z100*AF100/1000</f>
        <v>2.7148505582744837</v>
      </c>
      <c r="BC100">
        <f>(AZ100-BB100)</f>
        <v>3.1597642231474596</v>
      </c>
      <c r="BD100">
        <f>1/(1.6/K100+1.37/S100)</f>
        <v>0.27250871518660419</v>
      </c>
      <c r="BE100">
        <f>L100*AF100*0.001</f>
        <v>29.658440211570976</v>
      </c>
      <c r="BF100">
        <f>L100/X100</f>
        <v>0.7982727387862244</v>
      </c>
      <c r="BG100">
        <f>(1-AQ100*AF100/AV100/K100)*100</f>
        <v>50.755432628957372</v>
      </c>
      <c r="BH100">
        <f>(X100-J100/(S100/1.35))</f>
        <v>376.64153525373194</v>
      </c>
      <c r="BI100">
        <f>J100*BG100/100/BH100</f>
        <v>2.1725777870437127E-2</v>
      </c>
    </row>
    <row r="101" spans="1:61">
      <c r="A101" s="1">
        <v>17</v>
      </c>
      <c r="B101" s="1" t="s">
        <v>177</v>
      </c>
      <c r="C101" s="1" t="s">
        <v>164</v>
      </c>
      <c r="D101" s="1">
        <v>2</v>
      </c>
      <c r="E101" s="1" t="s">
        <v>80</v>
      </c>
      <c r="F101" s="1" t="s">
        <v>76</v>
      </c>
      <c r="G101" s="1">
        <v>0</v>
      </c>
      <c r="H101" s="1">
        <v>2491</v>
      </c>
      <c r="I101" s="1">
        <v>0</v>
      </c>
      <c r="J101">
        <f>(W101-X101*(1000-Y101)/(1000-Z101))*AP101</f>
        <v>1.9719400958845246</v>
      </c>
      <c r="K101">
        <f>IF(BA101&lt;&gt;0,1/(1/BA101-1/S101),0)</f>
        <v>9.5757071335035734E-2</v>
      </c>
      <c r="L101">
        <f>((BD101-AQ101/2)*X101-J101)/(BD101+AQ101/2)</f>
        <v>339.07814705709012</v>
      </c>
      <c r="M101" s="3">
        <f>AQ101*1000</f>
        <v>3.9973318044233923</v>
      </c>
      <c r="N101">
        <f>(AV101-BB101)</f>
        <v>3.9831324625928635</v>
      </c>
      <c r="O101">
        <f>(U101+AU101*I101)</f>
        <v>35.659816741943359</v>
      </c>
      <c r="P101" s="1">
        <v>3</v>
      </c>
      <c r="Q101">
        <f>(P101*AJ101+AK101)</f>
        <v>2.0786957442760468</v>
      </c>
      <c r="R101" s="1">
        <v>1</v>
      </c>
      <c r="S101">
        <f>Q101*(R101+1)*(R101+1)/(R101*R101+1)</f>
        <v>4.1573914885520935</v>
      </c>
      <c r="T101" s="1">
        <v>36.029529571533203</v>
      </c>
      <c r="U101" s="1">
        <v>35.659816741943359</v>
      </c>
      <c r="V101" s="1">
        <v>36.007816314697266</v>
      </c>
      <c r="W101" s="1">
        <v>399.90567016601562</v>
      </c>
      <c r="X101" s="1">
        <v>397.76980590820312</v>
      </c>
      <c r="Y101" s="1">
        <v>16.951595306396484</v>
      </c>
      <c r="Z101" s="1">
        <v>19.302257537841797</v>
      </c>
      <c r="AA101" s="1">
        <v>27.542024612426758</v>
      </c>
      <c r="AB101" s="1">
        <v>31.36125373840332</v>
      </c>
      <c r="AC101" s="1">
        <v>500.30679321289062</v>
      </c>
      <c r="AD101" s="1">
        <v>275.77639770507812</v>
      </c>
      <c r="AE101" s="1">
        <v>91.39617919921875</v>
      </c>
      <c r="AF101" s="1">
        <v>97.135162353515625</v>
      </c>
      <c r="AG101" s="1">
        <v>4.5660805702209473</v>
      </c>
      <c r="AH101" s="1">
        <v>-0.2723851203918457</v>
      </c>
      <c r="AI101" s="1">
        <v>0.3333333432674408</v>
      </c>
      <c r="AJ101" s="1">
        <v>-0.21956524252891541</v>
      </c>
      <c r="AK101" s="1">
        <v>2.737391471862793</v>
      </c>
      <c r="AL101" s="1">
        <v>1</v>
      </c>
      <c r="AM101" s="1">
        <v>0</v>
      </c>
      <c r="AN101" s="1">
        <v>0.18999999761581421</v>
      </c>
      <c r="AO101" s="1">
        <v>111115</v>
      </c>
      <c r="AP101">
        <f>AC101*0.000001/(P101*0.0001)</f>
        <v>1.6676893107096351</v>
      </c>
      <c r="AQ101">
        <f>(Z101-Y101)/(1000-Z101)*AP101</f>
        <v>3.9973318044233923E-3</v>
      </c>
      <c r="AR101">
        <f>(U101+273.15)</f>
        <v>308.80981674194334</v>
      </c>
      <c r="AS101">
        <f>(T101+273.15)</f>
        <v>309.17952957153318</v>
      </c>
      <c r="AT101">
        <f>(AD101*AL101+AE101*AM101)*AN101</f>
        <v>52.397514906462675</v>
      </c>
      <c r="AU101">
        <f>((AT101+0.00000010773*(AS101^4-AR101^4))-AQ101*44100)/(Q101*51.4+0.00000043092*AR101^3)</f>
        <v>-0.99706726763680531</v>
      </c>
      <c r="AV101">
        <f>0.61365*EXP(17.502*O101/(240.97+O101))</f>
        <v>5.8580603823204971</v>
      </c>
      <c r="AW101">
        <f>AV101*1000/AF101</f>
        <v>60.308339847114858</v>
      </c>
      <c r="AX101">
        <f>(AW101-Z101)</f>
        <v>41.006082309273062</v>
      </c>
      <c r="AY101">
        <f>IF(I101,U101,(T101+U101)/2)</f>
        <v>35.844673156738281</v>
      </c>
      <c r="AZ101">
        <f>0.61365*EXP(17.502*AY101/(240.97+AY101))</f>
        <v>5.9180068525950089</v>
      </c>
      <c r="BA101">
        <f>IF(AX101&lt;&gt;0,(1000-(AW101+Z101)/2)/AX101*AQ101,0)</f>
        <v>9.3601158701947157E-2</v>
      </c>
      <c r="BB101">
        <f>Z101*AF101/1000</f>
        <v>1.8749279197276336</v>
      </c>
      <c r="BC101">
        <f>(AZ101-BB101)</f>
        <v>4.0430789328673757</v>
      </c>
      <c r="BD101">
        <f>1/(1.6/K101+1.37/S101)</f>
        <v>5.8690673291907171E-2</v>
      </c>
      <c r="BE101">
        <f>L101*AF101*0.001</f>
        <v>32.936410864919694</v>
      </c>
      <c r="BF101">
        <f>L101/X101</f>
        <v>0.8524481798785456</v>
      </c>
      <c r="BG101">
        <f>(1-AQ101*AF101/AV101/K101)*100</f>
        <v>30.781533972700871</v>
      </c>
      <c r="BH101">
        <f>(X101-J101/(S101/1.35))</f>
        <v>397.12947190627557</v>
      </c>
      <c r="BI101">
        <f>J101*BG101/100/BH101</f>
        <v>1.5284521887090224E-3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tabSelected="1" showRuler="0" workbookViewId="0">
      <selection activeCell="M1" sqref="M1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2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 t="s">
        <v>71</v>
      </c>
      <c r="B2" s="1" t="s">
        <v>71</v>
      </c>
      <c r="C2" s="1" t="s">
        <v>71</v>
      </c>
      <c r="D2" s="1" t="s">
        <v>71</v>
      </c>
      <c r="E2" s="1" t="s">
        <v>71</v>
      </c>
      <c r="F2" s="1" t="s">
        <v>71</v>
      </c>
      <c r="G2" s="1" t="s">
        <v>71</v>
      </c>
      <c r="H2" s="1" t="s">
        <v>71</v>
      </c>
      <c r="I2" s="1" t="s">
        <v>71</v>
      </c>
      <c r="J2" s="1" t="s">
        <v>72</v>
      </c>
      <c r="K2" s="1" t="s">
        <v>72</v>
      </c>
      <c r="L2" s="1" t="s">
        <v>72</v>
      </c>
      <c r="M2" s="2" t="s">
        <v>72</v>
      </c>
      <c r="N2" s="1" t="s">
        <v>72</v>
      </c>
      <c r="O2" s="1" t="s">
        <v>72</v>
      </c>
      <c r="P2" s="1" t="s">
        <v>71</v>
      </c>
      <c r="Q2" s="1" t="s">
        <v>72</v>
      </c>
      <c r="R2" s="1" t="s">
        <v>71</v>
      </c>
      <c r="S2" s="1" t="s">
        <v>72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71</v>
      </c>
      <c r="Y2" s="1" t="s">
        <v>71</v>
      </c>
      <c r="Z2" s="1" t="s">
        <v>71</v>
      </c>
      <c r="AA2" s="1" t="s">
        <v>71</v>
      </c>
      <c r="AB2" s="1" t="s">
        <v>71</v>
      </c>
      <c r="AC2" s="1" t="s">
        <v>71</v>
      </c>
      <c r="AD2" s="1" t="s">
        <v>71</v>
      </c>
      <c r="AE2" s="1" t="s">
        <v>71</v>
      </c>
      <c r="AF2" s="1" t="s">
        <v>71</v>
      </c>
      <c r="AG2" s="1" t="s">
        <v>71</v>
      </c>
      <c r="AH2" s="1" t="s">
        <v>71</v>
      </c>
      <c r="AI2" s="1" t="s">
        <v>71</v>
      </c>
      <c r="AJ2" s="1" t="s">
        <v>71</v>
      </c>
      <c r="AK2" s="1" t="s">
        <v>71</v>
      </c>
      <c r="AL2" s="1" t="s">
        <v>71</v>
      </c>
      <c r="AM2" s="1" t="s">
        <v>71</v>
      </c>
      <c r="AN2" s="1" t="s">
        <v>71</v>
      </c>
      <c r="AO2" s="1" t="s">
        <v>71</v>
      </c>
      <c r="AP2" s="1" t="s">
        <v>72</v>
      </c>
      <c r="AQ2" s="1" t="s">
        <v>72</v>
      </c>
      <c r="AR2" s="1" t="s">
        <v>72</v>
      </c>
      <c r="AS2" s="1" t="s">
        <v>72</v>
      </c>
      <c r="AT2" s="1" t="s">
        <v>72</v>
      </c>
      <c r="AU2" s="1" t="s">
        <v>72</v>
      </c>
      <c r="AV2" s="1" t="s">
        <v>72</v>
      </c>
      <c r="AW2" s="1" t="s">
        <v>72</v>
      </c>
      <c r="AX2" s="1" t="s">
        <v>72</v>
      </c>
      <c r="AY2" s="1" t="s">
        <v>72</v>
      </c>
      <c r="AZ2" s="1" t="s">
        <v>72</v>
      </c>
      <c r="BA2" s="1" t="s">
        <v>72</v>
      </c>
      <c r="BB2" s="1" t="s">
        <v>72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</row>
    <row r="3" spans="1:61">
      <c r="A3" s="1">
        <v>1</v>
      </c>
      <c r="B3" s="1" t="s">
        <v>73</v>
      </c>
      <c r="C3" s="1" t="s">
        <v>74</v>
      </c>
      <c r="D3" s="1">
        <v>43</v>
      </c>
      <c r="E3" s="1" t="s">
        <v>75</v>
      </c>
      <c r="F3" s="1" t="s">
        <v>76</v>
      </c>
      <c r="G3" s="1">
        <v>0</v>
      </c>
      <c r="H3" s="1">
        <v>170</v>
      </c>
      <c r="I3" s="1">
        <v>0</v>
      </c>
      <c r="J3">
        <v>6.4815223746075299</v>
      </c>
      <c r="K3">
        <v>0.68587947966336382</v>
      </c>
      <c r="L3">
        <v>357.42591627853602</v>
      </c>
      <c r="M3" s="3">
        <v>12.666218948665424</v>
      </c>
      <c r="N3">
        <v>2.0857354912920751</v>
      </c>
      <c r="O3">
        <v>32.006900787353516</v>
      </c>
      <c r="P3" s="1">
        <v>5</v>
      </c>
      <c r="Q3">
        <v>1.6395652592182159</v>
      </c>
      <c r="R3" s="1">
        <v>1</v>
      </c>
      <c r="S3">
        <v>3.2791305184364319</v>
      </c>
      <c r="T3" s="1">
        <v>33.827995300292969</v>
      </c>
      <c r="U3" s="1">
        <v>32.006900787353516</v>
      </c>
      <c r="V3" s="1">
        <v>33.889572143554688</v>
      </c>
      <c r="W3" s="1">
        <v>399.63619995117188</v>
      </c>
      <c r="X3" s="1">
        <v>388.2430419921875</v>
      </c>
      <c r="Y3" s="1">
        <v>15.395580291748047</v>
      </c>
      <c r="Z3" s="1">
        <v>27.704475402832031</v>
      </c>
      <c r="AA3" s="1">
        <v>28.260358810424805</v>
      </c>
      <c r="AB3" s="1">
        <v>50.854747772216797</v>
      </c>
      <c r="AC3" s="1">
        <v>500.260498046875</v>
      </c>
      <c r="AD3" s="1">
        <v>1499.361083984375</v>
      </c>
      <c r="AE3" s="1">
        <v>1624.52294921875</v>
      </c>
      <c r="AF3" s="1">
        <v>97.1400146484375</v>
      </c>
      <c r="AG3" s="1">
        <v>3.5347995758056641</v>
      </c>
      <c r="AH3" s="1">
        <v>-0.22689232230186462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1.00052099609375</v>
      </c>
      <c r="AQ3">
        <v>1.2666218948665424E-2</v>
      </c>
      <c r="AR3">
        <v>305.15690078735349</v>
      </c>
      <c r="AS3">
        <v>306.97799530029295</v>
      </c>
      <c r="AT3">
        <v>284.87860238227586</v>
      </c>
      <c r="AU3">
        <v>-2.6026161526627303</v>
      </c>
      <c r="AV3">
        <v>4.7769486377504551</v>
      </c>
      <c r="AW3">
        <v>49.175910205890553</v>
      </c>
      <c r="AX3">
        <v>21.471434803058521</v>
      </c>
      <c r="AY3">
        <v>32.917448043823242</v>
      </c>
      <c r="AZ3">
        <v>5.0287203220597716</v>
      </c>
      <c r="BA3">
        <v>0.56723396279235028</v>
      </c>
      <c r="BB3">
        <v>2.6912131464583799</v>
      </c>
      <c r="BC3">
        <v>2.3375071756013917</v>
      </c>
      <c r="BD3">
        <v>0.36356166448010041</v>
      </c>
      <c r="BE3">
        <v>34.720358743028186</v>
      </c>
      <c r="BF3">
        <v>0.92062413905598961</v>
      </c>
      <c r="BG3">
        <v>62.446815221759302</v>
      </c>
      <c r="BH3">
        <v>385.57463487739767</v>
      </c>
      <c r="BI3">
        <v>1.0497330308346521E-2</v>
      </c>
    </row>
    <row r="4" spans="1:61">
      <c r="A4" s="1">
        <v>3</v>
      </c>
      <c r="B4" s="1" t="s">
        <v>77</v>
      </c>
      <c r="C4" s="1" t="s">
        <v>74</v>
      </c>
      <c r="D4" s="1">
        <v>43</v>
      </c>
      <c r="E4" s="1" t="s">
        <v>78</v>
      </c>
      <c r="F4" s="1" t="s">
        <v>76</v>
      </c>
      <c r="G4" s="1">
        <v>0</v>
      </c>
      <c r="H4" s="1">
        <v>454.5</v>
      </c>
      <c r="I4" s="1">
        <v>0</v>
      </c>
      <c r="J4">
        <v>4.7739087011487022</v>
      </c>
      <c r="K4">
        <v>0.65664972418505796</v>
      </c>
      <c r="L4">
        <v>363.575852989228</v>
      </c>
      <c r="M4" s="3">
        <v>10.615221076852769</v>
      </c>
      <c r="N4">
        <v>1.8613566744510108</v>
      </c>
      <c r="O4">
        <v>31.174118041992188</v>
      </c>
      <c r="P4" s="1">
        <v>6</v>
      </c>
      <c r="Q4">
        <v>1.4200000166893005</v>
      </c>
      <c r="R4" s="1">
        <v>1</v>
      </c>
      <c r="S4">
        <v>2.8400000333786011</v>
      </c>
      <c r="T4" s="1">
        <v>33.713836669921875</v>
      </c>
      <c r="U4" s="1">
        <v>31.174118041992188</v>
      </c>
      <c r="V4" s="1">
        <v>33.819835662841797</v>
      </c>
      <c r="W4" s="1">
        <v>399.85345458984375</v>
      </c>
      <c r="X4" s="1">
        <v>389.1732177734375</v>
      </c>
      <c r="Y4" s="1">
        <v>15.364018440246582</v>
      </c>
      <c r="Z4" s="1">
        <v>27.742122650146484</v>
      </c>
      <c r="AA4" s="1">
        <v>28.38429069519043</v>
      </c>
      <c r="AB4" s="1">
        <v>51.252246856689453</v>
      </c>
      <c r="AC4" s="1">
        <v>500.27365112304688</v>
      </c>
      <c r="AD4" s="1">
        <v>831.03997802734375</v>
      </c>
      <c r="AE4" s="1">
        <v>712.37896728515625</v>
      </c>
      <c r="AF4" s="1">
        <v>97.144828796386719</v>
      </c>
      <c r="AG4" s="1">
        <v>3.5347995758056641</v>
      </c>
      <c r="AH4" s="1">
        <v>-0.22689232230186462</v>
      </c>
      <c r="AI4" s="1">
        <v>0.3333333432674408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0.83378941853841126</v>
      </c>
      <c r="AQ4">
        <v>1.061522107685277E-2</v>
      </c>
      <c r="AR4">
        <v>304.32411804199216</v>
      </c>
      <c r="AS4">
        <v>306.86383666992185</v>
      </c>
      <c r="AT4">
        <v>157.89759384384161</v>
      </c>
      <c r="AU4">
        <v>-3.2772150292340716</v>
      </c>
      <c r="AV4">
        <v>4.556360429747853</v>
      </c>
      <c r="AW4">
        <v>46.902758347517164</v>
      </c>
      <c r="AX4">
        <v>19.16063569737068</v>
      </c>
      <c r="AY4">
        <v>32.443977355957031</v>
      </c>
      <c r="AZ4">
        <v>4.8963986724851534</v>
      </c>
      <c r="BA4">
        <v>0.5333348684893735</v>
      </c>
      <c r="BB4">
        <v>2.6950037552968422</v>
      </c>
      <c r="BC4">
        <v>2.2013949171883112</v>
      </c>
      <c r="BD4">
        <v>0.34258243674086414</v>
      </c>
      <c r="BE4">
        <v>35.31951399313882</v>
      </c>
      <c r="BF4">
        <v>0.93422629406345392</v>
      </c>
      <c r="BG4">
        <v>65.533523098111573</v>
      </c>
      <c r="BH4">
        <v>386.90393021329487</v>
      </c>
      <c r="BI4">
        <v>8.086013909513242E-3</v>
      </c>
    </row>
    <row r="5" spans="1:61">
      <c r="A5" s="1">
        <v>4</v>
      </c>
      <c r="B5" s="1" t="s">
        <v>79</v>
      </c>
      <c r="C5" s="1" t="s">
        <v>74</v>
      </c>
      <c r="D5" s="1">
        <v>43</v>
      </c>
      <c r="E5" s="1" t="s">
        <v>80</v>
      </c>
      <c r="F5" s="1" t="s">
        <v>76</v>
      </c>
      <c r="G5" s="1">
        <v>0</v>
      </c>
      <c r="H5" s="1">
        <v>538.5</v>
      </c>
      <c r="I5" s="1">
        <v>0</v>
      </c>
      <c r="J5">
        <v>-3.6286603419867105</v>
      </c>
      <c r="K5">
        <v>3.9797291553997319E-2</v>
      </c>
      <c r="L5">
        <v>529.03406611433581</v>
      </c>
      <c r="M5" s="3">
        <v>1.1824428133918865</v>
      </c>
      <c r="N5">
        <v>2.835159289056052</v>
      </c>
      <c r="O5">
        <v>30.797103881835938</v>
      </c>
      <c r="P5" s="1">
        <v>6</v>
      </c>
      <c r="Q5">
        <v>1.4200000166893005</v>
      </c>
      <c r="R5" s="1">
        <v>1</v>
      </c>
      <c r="S5">
        <v>2.8400000333786011</v>
      </c>
      <c r="T5" s="1">
        <v>33.483840942382812</v>
      </c>
      <c r="U5" s="1">
        <v>30.797103881835938</v>
      </c>
      <c r="V5" s="1">
        <v>33.634506225585938</v>
      </c>
      <c r="W5" s="1">
        <v>400.05831909179688</v>
      </c>
      <c r="X5" s="1">
        <v>403.83767700195312</v>
      </c>
      <c r="Y5" s="1">
        <v>15.325689315795898</v>
      </c>
      <c r="Z5" s="1">
        <v>16.720151901245117</v>
      </c>
      <c r="AA5" s="1">
        <v>28.680391311645508</v>
      </c>
      <c r="AB5" s="1">
        <v>31.28997802734375</v>
      </c>
      <c r="AC5" s="1">
        <v>500.26678466796875</v>
      </c>
      <c r="AD5" s="1">
        <v>27.488918304443359</v>
      </c>
      <c r="AE5" s="1">
        <v>60.062076568603516</v>
      </c>
      <c r="AF5" s="1">
        <v>97.14569091796875</v>
      </c>
      <c r="AG5" s="1">
        <v>3.5347995758056641</v>
      </c>
      <c r="AH5" s="1">
        <v>-0.22689232230186462</v>
      </c>
      <c r="AI5" s="1">
        <v>0.3333333432674408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0.83377797444661439</v>
      </c>
      <c r="AQ5">
        <v>1.1824428133918865E-3</v>
      </c>
      <c r="AR5">
        <v>303.94710388183591</v>
      </c>
      <c r="AS5">
        <v>306.63384094238279</v>
      </c>
      <c r="AT5">
        <v>5.2228944123055498</v>
      </c>
      <c r="AU5">
        <v>-0.16429215545258349</v>
      </c>
      <c r="AV5">
        <v>4.4594499977558977</v>
      </c>
      <c r="AW5">
        <v>45.904763820368764</v>
      </c>
      <c r="AX5">
        <v>29.184611919123647</v>
      </c>
      <c r="AY5">
        <v>32.140472412109375</v>
      </c>
      <c r="AZ5">
        <v>4.8131806968336699</v>
      </c>
      <c r="BA5">
        <v>3.9247313817258177E-2</v>
      </c>
      <c r="BB5">
        <v>1.6242907086998457</v>
      </c>
      <c r="BC5">
        <v>3.1888899881338242</v>
      </c>
      <c r="BD5">
        <v>2.4578397344929937E-2</v>
      </c>
      <c r="BE5">
        <v>51.393379871819512</v>
      </c>
      <c r="BF5">
        <v>1.3100166137093177</v>
      </c>
      <c r="BG5">
        <v>35.275474976562016</v>
      </c>
      <c r="BH5">
        <v>405.56256834142761</v>
      </c>
      <c r="BI5">
        <v>-3.1561768043749682E-3</v>
      </c>
    </row>
    <row r="6" spans="1:61">
      <c r="A6" s="1">
        <v>8</v>
      </c>
      <c r="B6" s="1" t="s">
        <v>84</v>
      </c>
      <c r="C6" s="1" t="s">
        <v>74</v>
      </c>
      <c r="D6" s="1">
        <v>41</v>
      </c>
      <c r="E6" s="1" t="s">
        <v>75</v>
      </c>
      <c r="F6" s="1" t="s">
        <v>76</v>
      </c>
      <c r="G6" s="1">
        <v>0</v>
      </c>
      <c r="H6" s="1">
        <v>1047.5</v>
      </c>
      <c r="I6" s="1">
        <v>0</v>
      </c>
      <c r="J6">
        <v>20.315900031548193</v>
      </c>
      <c r="K6">
        <v>0.83004236581985169</v>
      </c>
      <c r="L6">
        <v>326.09055869571472</v>
      </c>
      <c r="M6" s="3">
        <v>15.219870086395321</v>
      </c>
      <c r="N6">
        <v>2.0630524652925355</v>
      </c>
      <c r="O6">
        <v>30.508199691772461</v>
      </c>
      <c r="P6" s="1">
        <v>3</v>
      </c>
      <c r="Q6">
        <v>2.0786957442760468</v>
      </c>
      <c r="R6" s="1">
        <v>1</v>
      </c>
      <c r="S6">
        <v>4.1573914885520935</v>
      </c>
      <c r="T6" s="1">
        <v>32.772129058837891</v>
      </c>
      <c r="U6" s="1">
        <v>30.508199691772461</v>
      </c>
      <c r="V6" s="1">
        <v>32.934513092041016</v>
      </c>
      <c r="W6" s="1">
        <v>399.8359375</v>
      </c>
      <c r="X6" s="1">
        <v>384.14605712890625</v>
      </c>
      <c r="Y6" s="1">
        <v>15.007928848266602</v>
      </c>
      <c r="Z6" s="1">
        <v>23.917097091674805</v>
      </c>
      <c r="AA6" s="1">
        <v>29.229448318481445</v>
      </c>
      <c r="AB6" s="1">
        <v>46.580947875976562</v>
      </c>
      <c r="AC6" s="1">
        <v>500.24383544921875</v>
      </c>
      <c r="AD6" s="1">
        <v>453.79995727539062</v>
      </c>
      <c r="AE6" s="1">
        <v>489.97921752929688</v>
      </c>
      <c r="AF6" s="1">
        <v>97.142036437988281</v>
      </c>
      <c r="AG6" s="1">
        <v>3.5347995758056641</v>
      </c>
      <c r="AH6" s="1">
        <v>-0.22689232230186462</v>
      </c>
      <c r="AI6" s="1">
        <v>0.66666668653488159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1.6674794514973956</v>
      </c>
      <c r="AQ6">
        <v>1.5219870086395321E-2</v>
      </c>
      <c r="AR6">
        <v>303.65819969177244</v>
      </c>
      <c r="AS6">
        <v>305.92212905883787</v>
      </c>
      <c r="AT6">
        <v>86.221990800380809</v>
      </c>
      <c r="AU6">
        <v>-4.6871452956948696</v>
      </c>
      <c r="AV6">
        <v>4.386407982462913</v>
      </c>
      <c r="AW6">
        <v>45.154581304902194</v>
      </c>
      <c r="AX6">
        <v>21.23748421322739</v>
      </c>
      <c r="AY6">
        <v>31.640164375305176</v>
      </c>
      <c r="AZ6">
        <v>4.6786874822279687</v>
      </c>
      <c r="BA6">
        <v>0.69190111940474974</v>
      </c>
      <c r="BB6">
        <v>2.3233555171703775</v>
      </c>
      <c r="BC6">
        <v>2.3553319650575912</v>
      </c>
      <c r="BD6">
        <v>0.44303735627854002</v>
      </c>
      <c r="BE6">
        <v>31.677100934903077</v>
      </c>
      <c r="BF6">
        <v>0.84887128904277653</v>
      </c>
      <c r="BG6">
        <v>59.392255658556991</v>
      </c>
      <c r="BH6">
        <v>377.54902023254652</v>
      </c>
      <c r="BI6">
        <v>3.1958952717297533E-2</v>
      </c>
    </row>
    <row r="7" spans="1:61">
      <c r="A7" s="1">
        <v>9</v>
      </c>
      <c r="B7" s="1" t="s">
        <v>85</v>
      </c>
      <c r="C7" s="1" t="s">
        <v>74</v>
      </c>
      <c r="D7" s="1">
        <v>41</v>
      </c>
      <c r="E7" s="1" t="s">
        <v>80</v>
      </c>
      <c r="F7" s="1" t="s">
        <v>76</v>
      </c>
      <c r="G7" s="1">
        <v>0</v>
      </c>
      <c r="H7" s="1">
        <v>1198.5</v>
      </c>
      <c r="I7" s="1">
        <v>0</v>
      </c>
      <c r="J7">
        <v>-2.8490950900647563</v>
      </c>
      <c r="K7">
        <v>0.74273691648880835</v>
      </c>
      <c r="L7">
        <v>393.40986029899517</v>
      </c>
      <c r="M7" s="3">
        <v>12.736107562803221</v>
      </c>
      <c r="N7">
        <v>1.9002091276867703</v>
      </c>
      <c r="O7">
        <v>29.217018127441406</v>
      </c>
      <c r="P7" s="1">
        <v>3</v>
      </c>
      <c r="Q7">
        <v>2.0786957442760468</v>
      </c>
      <c r="R7" s="1">
        <v>1</v>
      </c>
      <c r="S7">
        <v>4.1573914885520935</v>
      </c>
      <c r="T7" s="1">
        <v>32.565879821777344</v>
      </c>
      <c r="U7" s="1">
        <v>29.217018127441406</v>
      </c>
      <c r="V7" s="1">
        <v>32.732124328613281</v>
      </c>
      <c r="W7" s="1">
        <v>400.20223999023438</v>
      </c>
      <c r="X7" s="1">
        <v>398.864501953125</v>
      </c>
      <c r="Y7" s="1">
        <v>14.896485328674316</v>
      </c>
      <c r="Z7" s="1">
        <v>22.362831115722656</v>
      </c>
      <c r="AA7" s="1">
        <v>29.351058959960938</v>
      </c>
      <c r="AB7" s="1">
        <v>44.062255859375</v>
      </c>
      <c r="AC7" s="1">
        <v>500.296630859375</v>
      </c>
      <c r="AD7" s="1">
        <v>46.884101867675781</v>
      </c>
      <c r="AE7" s="1">
        <v>45.524917602539062</v>
      </c>
      <c r="AF7" s="1">
        <v>97.140914916992188</v>
      </c>
      <c r="AG7" s="1">
        <v>3.5347995758056641</v>
      </c>
      <c r="AH7" s="1">
        <v>-0.22689232230186462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1.6676554361979163</v>
      </c>
      <c r="AQ7">
        <v>1.2736107562803221E-2</v>
      </c>
      <c r="AR7">
        <v>302.36701812744138</v>
      </c>
      <c r="AS7">
        <v>305.71587982177732</v>
      </c>
      <c r="AT7">
        <v>8.9079792430779889</v>
      </c>
      <c r="AU7">
        <v>-4.3129418356114355</v>
      </c>
      <c r="AV7">
        <v>4.0725550024022503</v>
      </c>
      <c r="AW7">
        <v>41.924198530375037</v>
      </c>
      <c r="AX7">
        <v>19.561367414652381</v>
      </c>
      <c r="AY7">
        <v>30.891448974609375</v>
      </c>
      <c r="AZ7">
        <v>4.4835311203100847</v>
      </c>
      <c r="BA7">
        <v>0.63015657542105252</v>
      </c>
      <c r="BB7">
        <v>2.17234587471548</v>
      </c>
      <c r="BC7">
        <v>2.3111852455946047</v>
      </c>
      <c r="BD7">
        <v>0.40262051985021452</v>
      </c>
      <c r="BE7">
        <v>38.216193766810477</v>
      </c>
      <c r="BF7">
        <v>0.98632457481821512</v>
      </c>
      <c r="BG7">
        <v>59.098716269866024</v>
      </c>
      <c r="BH7">
        <v>399.78966822196895</v>
      </c>
      <c r="BI7">
        <v>-4.2116611742982714E-3</v>
      </c>
    </row>
    <row r="8" spans="1:61">
      <c r="A8" s="1">
        <v>14</v>
      </c>
      <c r="B8" s="1" t="s">
        <v>91</v>
      </c>
      <c r="C8" s="1" t="s">
        <v>74</v>
      </c>
      <c r="D8" s="1">
        <v>11</v>
      </c>
      <c r="E8" s="1" t="s">
        <v>75</v>
      </c>
      <c r="F8" s="1" t="s">
        <v>76</v>
      </c>
      <c r="G8" s="1">
        <v>0</v>
      </c>
      <c r="H8" s="1">
        <v>2036</v>
      </c>
      <c r="I8" s="1">
        <v>0</v>
      </c>
      <c r="J8">
        <v>2.9646224560066345</v>
      </c>
      <c r="K8">
        <v>0.52679651592753596</v>
      </c>
      <c r="L8">
        <v>369.02786958910559</v>
      </c>
      <c r="M8" s="3">
        <v>9.6085590098974283</v>
      </c>
      <c r="N8">
        <v>2.0238657600057728</v>
      </c>
      <c r="O8">
        <v>31.151132583618164</v>
      </c>
      <c r="P8" s="1">
        <v>6</v>
      </c>
      <c r="Q8">
        <v>1.4200000166893005</v>
      </c>
      <c r="R8" s="1">
        <v>1</v>
      </c>
      <c r="S8">
        <v>2.8400000333786011</v>
      </c>
      <c r="T8" s="1">
        <v>32.772151947021484</v>
      </c>
      <c r="U8" s="1">
        <v>31.151132583618164</v>
      </c>
      <c r="V8" s="1">
        <v>32.824283599853516</v>
      </c>
      <c r="W8" s="1">
        <v>400.41268920898438</v>
      </c>
      <c r="X8" s="1">
        <v>392.3363037109375</v>
      </c>
      <c r="Y8" s="1">
        <v>14.786529541015625</v>
      </c>
      <c r="Z8" s="1">
        <v>26.010080337524414</v>
      </c>
      <c r="AA8" s="1">
        <v>28.796640396118164</v>
      </c>
      <c r="AB8" s="1">
        <v>50.654411315917969</v>
      </c>
      <c r="AC8" s="1">
        <v>500.30368041992188</v>
      </c>
      <c r="AD8" s="1">
        <v>1303.38623046875</v>
      </c>
      <c r="AE8" s="1">
        <v>1301.6854248046875</v>
      </c>
      <c r="AF8" s="1">
        <v>97.136734008789062</v>
      </c>
      <c r="AG8" s="1">
        <v>3.5347995758056641</v>
      </c>
      <c r="AH8" s="1">
        <v>-0.22689232230186462</v>
      </c>
      <c r="AI8" s="1">
        <v>0.66666668653488159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0.83383946736653625</v>
      </c>
      <c r="AQ8">
        <v>9.6085590098974275E-3</v>
      </c>
      <c r="AR8">
        <v>304.30113258361814</v>
      </c>
      <c r="AS8">
        <v>305.92215194702146</v>
      </c>
      <c r="AT8">
        <v>247.64338068154757</v>
      </c>
      <c r="AU8">
        <v>-1.8354535311668696</v>
      </c>
      <c r="AV8">
        <v>4.5504000152991164</v>
      </c>
      <c r="AW8">
        <v>46.84530586428189</v>
      </c>
      <c r="AX8">
        <v>20.835225526757476</v>
      </c>
      <c r="AY8">
        <v>31.961642265319824</v>
      </c>
      <c r="AZ8">
        <v>4.7647259812462641</v>
      </c>
      <c r="BA8">
        <v>0.44436962581723705</v>
      </c>
      <c r="BB8">
        <v>2.5265342552933436</v>
      </c>
      <c r="BC8">
        <v>2.2381917259529205</v>
      </c>
      <c r="BD8">
        <v>0.28412156367858882</v>
      </c>
      <c r="BE8">
        <v>35.846162010107051</v>
      </c>
      <c r="BF8">
        <v>0.94059067717830946</v>
      </c>
      <c r="BG8">
        <v>61.06418329554797</v>
      </c>
      <c r="BH8">
        <v>390.92706417975069</v>
      </c>
      <c r="BI8">
        <v>4.6308446163872393E-3</v>
      </c>
    </row>
    <row r="9" spans="1:61">
      <c r="A9" s="1">
        <v>15</v>
      </c>
      <c r="B9" s="1" t="s">
        <v>92</v>
      </c>
      <c r="C9" s="1" t="s">
        <v>74</v>
      </c>
      <c r="D9" s="1">
        <v>11</v>
      </c>
      <c r="E9" s="1" t="s">
        <v>80</v>
      </c>
      <c r="F9" s="1" t="s">
        <v>76</v>
      </c>
      <c r="G9" s="1">
        <v>0</v>
      </c>
      <c r="H9" s="1">
        <v>2113.5</v>
      </c>
      <c r="I9" s="1">
        <v>0</v>
      </c>
      <c r="J9">
        <v>-8.072064849821288E-2</v>
      </c>
      <c r="K9">
        <v>0.34114240506988625</v>
      </c>
      <c r="L9">
        <v>383.97110971846945</v>
      </c>
      <c r="M9" s="3">
        <v>6.9289402617364209</v>
      </c>
      <c r="N9">
        <v>2.1202911508835647</v>
      </c>
      <c r="O9">
        <v>30.062698364257812</v>
      </c>
      <c r="P9" s="1">
        <v>5.5</v>
      </c>
      <c r="Q9">
        <v>1.5297826379537582</v>
      </c>
      <c r="R9" s="1">
        <v>1</v>
      </c>
      <c r="S9">
        <v>3.0595652759075165</v>
      </c>
      <c r="T9" s="1">
        <v>32.604190826416016</v>
      </c>
      <c r="U9" s="1">
        <v>30.062698364257812</v>
      </c>
      <c r="V9" s="1">
        <v>32.739120483398438</v>
      </c>
      <c r="W9" s="1">
        <v>400.4051513671875</v>
      </c>
      <c r="X9" s="1">
        <v>397.46603393554688</v>
      </c>
      <c r="Y9" s="1">
        <v>14.742171287536621</v>
      </c>
      <c r="Z9" s="1">
        <v>22.191041946411133</v>
      </c>
      <c r="AA9" s="1">
        <v>28.982583999633789</v>
      </c>
      <c r="AB9" s="1">
        <v>43.626796722412109</v>
      </c>
      <c r="AC9" s="1">
        <v>500.25689697265625</v>
      </c>
      <c r="AD9" s="1">
        <v>10.213994979858398</v>
      </c>
      <c r="AE9" s="1">
        <v>23.485555648803711</v>
      </c>
      <c r="AF9" s="1">
        <v>97.134963989257812</v>
      </c>
      <c r="AG9" s="1">
        <v>3.5347995758056641</v>
      </c>
      <c r="AH9" s="1">
        <v>-0.22689232230186462</v>
      </c>
      <c r="AI9" s="1">
        <v>0.66666668653488159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0.90955799449573849</v>
      </c>
      <c r="AQ9">
        <v>6.9289402617364205E-3</v>
      </c>
      <c r="AR9">
        <v>303.21269836425779</v>
      </c>
      <c r="AS9">
        <v>305.75419082641599</v>
      </c>
      <c r="AT9">
        <v>1.940659021821034</v>
      </c>
      <c r="AU9">
        <v>-3.0085954173137863</v>
      </c>
      <c r="AV9">
        <v>4.2758172112323196</v>
      </c>
      <c r="AW9">
        <v>44.019342115627737</v>
      </c>
      <c r="AX9">
        <v>21.828300169216604</v>
      </c>
      <c r="AY9">
        <v>31.333444595336914</v>
      </c>
      <c r="AZ9">
        <v>4.5978630263688753</v>
      </c>
      <c r="BA9">
        <v>0.30692066316955979</v>
      </c>
      <c r="BB9">
        <v>2.1555260603487549</v>
      </c>
      <c r="BC9">
        <v>2.4423369660201204</v>
      </c>
      <c r="BD9">
        <v>0.19463206703438032</v>
      </c>
      <c r="BE9">
        <v>37.297019915418886</v>
      </c>
      <c r="BF9">
        <v>0.96604760390854993</v>
      </c>
      <c r="BG9">
        <v>53.858940511837304</v>
      </c>
      <c r="BH9">
        <v>397.50165104636022</v>
      </c>
      <c r="BI9">
        <v>-1.0937133453654835E-4</v>
      </c>
    </row>
    <row r="10" spans="1:61">
      <c r="A10" s="1">
        <v>18</v>
      </c>
      <c r="B10" s="1" t="s">
        <v>95</v>
      </c>
      <c r="C10" s="1" t="s">
        <v>74</v>
      </c>
      <c r="D10" s="1">
        <v>7</v>
      </c>
      <c r="E10" s="1" t="s">
        <v>75</v>
      </c>
      <c r="F10" s="1" t="s">
        <v>76</v>
      </c>
      <c r="G10" s="1">
        <v>0</v>
      </c>
      <c r="H10" s="1">
        <v>2584.5</v>
      </c>
      <c r="I10" s="1">
        <v>0</v>
      </c>
      <c r="J10">
        <v>6.3854874919138132</v>
      </c>
      <c r="K10">
        <v>0.31482222464827558</v>
      </c>
      <c r="L10">
        <v>340.70863461949216</v>
      </c>
      <c r="M10" s="3">
        <v>6.5746667301823427</v>
      </c>
      <c r="N10">
        <v>2.1784069215511388</v>
      </c>
      <c r="O10">
        <v>30.237167358398438</v>
      </c>
      <c r="P10" s="1">
        <v>6</v>
      </c>
      <c r="Q10">
        <v>1.4200000166893005</v>
      </c>
      <c r="R10" s="1">
        <v>1</v>
      </c>
      <c r="S10">
        <v>2.8400000333786011</v>
      </c>
      <c r="T10" s="1">
        <v>31.813814163208008</v>
      </c>
      <c r="U10" s="1">
        <v>30.237167358398438</v>
      </c>
      <c r="V10" s="1">
        <v>31.948833465576172</v>
      </c>
      <c r="W10" s="1">
        <v>400.33087158203125</v>
      </c>
      <c r="X10" s="1">
        <v>389.60089111328125</v>
      </c>
      <c r="Y10" s="1">
        <v>14.325251579284668</v>
      </c>
      <c r="Z10" s="1">
        <v>22.036394119262695</v>
      </c>
      <c r="AA10" s="1">
        <v>29.448358535766602</v>
      </c>
      <c r="AB10" s="1">
        <v>45.300117492675781</v>
      </c>
      <c r="AC10" s="1">
        <v>500.2982177734375</v>
      </c>
      <c r="AD10" s="1">
        <v>618.4356689453125</v>
      </c>
      <c r="AE10" s="1">
        <v>928.7750244140625</v>
      </c>
      <c r="AF10" s="1">
        <v>97.1314697265625</v>
      </c>
      <c r="AG10" s="1">
        <v>3.5347995758056641</v>
      </c>
      <c r="AH10" s="1">
        <v>-0.22689232230186462</v>
      </c>
      <c r="AI10" s="1">
        <v>0.3333333432674408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0.83383036295572899</v>
      </c>
      <c r="AQ10">
        <v>6.5746667301823424E-3</v>
      </c>
      <c r="AR10">
        <v>303.38716735839841</v>
      </c>
      <c r="AS10">
        <v>304.96381416320799</v>
      </c>
      <c r="AT10">
        <v>117.50277562514384</v>
      </c>
      <c r="AU10">
        <v>-1.803301336824255</v>
      </c>
      <c r="AV10">
        <v>4.3188342698289031</v>
      </c>
      <c r="AW10">
        <v>44.46380026974753</v>
      </c>
      <c r="AX10">
        <v>22.427406150484835</v>
      </c>
      <c r="AY10">
        <v>31.025490760803223</v>
      </c>
      <c r="AZ10">
        <v>4.5179393940325836</v>
      </c>
      <c r="BA10">
        <v>0.28340586422406655</v>
      </c>
      <c r="BB10">
        <v>2.1404273482777643</v>
      </c>
      <c r="BC10">
        <v>2.3775120457548193</v>
      </c>
      <c r="BD10">
        <v>0.17970654236044969</v>
      </c>
      <c r="BE10">
        <v>33.093530429121643</v>
      </c>
      <c r="BF10">
        <v>0.87450681554120713</v>
      </c>
      <c r="BG10">
        <v>53.032030941953657</v>
      </c>
      <c r="BH10">
        <v>386.5655361792081</v>
      </c>
      <c r="BI10">
        <v>8.7601024550114908E-3</v>
      </c>
    </row>
    <row r="11" spans="1:61">
      <c r="A11" s="1">
        <v>19</v>
      </c>
      <c r="B11" s="1" t="s">
        <v>96</v>
      </c>
      <c r="C11" s="1" t="s">
        <v>74</v>
      </c>
      <c r="D11" s="1">
        <v>7</v>
      </c>
      <c r="E11" s="1" t="s">
        <v>80</v>
      </c>
      <c r="F11" s="1" t="s">
        <v>76</v>
      </c>
      <c r="G11" s="1">
        <v>0</v>
      </c>
      <c r="H11" s="1">
        <v>2642.5</v>
      </c>
      <c r="I11" s="1">
        <v>0</v>
      </c>
      <c r="J11">
        <v>-1.3492617707561705</v>
      </c>
      <c r="K11">
        <v>0.42569433255261524</v>
      </c>
      <c r="L11">
        <v>395.27398024734418</v>
      </c>
      <c r="M11" s="3">
        <v>5.8819146050462647</v>
      </c>
      <c r="N11">
        <v>1.4986903595594496</v>
      </c>
      <c r="O11">
        <v>26.879756927490234</v>
      </c>
      <c r="P11" s="1">
        <v>6</v>
      </c>
      <c r="Q11">
        <v>1.4200000166893005</v>
      </c>
      <c r="R11" s="1">
        <v>1</v>
      </c>
      <c r="S11">
        <v>2.8400000333786011</v>
      </c>
      <c r="T11" s="1">
        <v>31.813644409179688</v>
      </c>
      <c r="U11" s="1">
        <v>26.879756927490234</v>
      </c>
      <c r="V11" s="1">
        <v>31.968687057495117</v>
      </c>
      <c r="W11" s="1">
        <v>400.66375732421875</v>
      </c>
      <c r="X11" s="1">
        <v>399.46417236328125</v>
      </c>
      <c r="Y11" s="1">
        <v>14.255622863769531</v>
      </c>
      <c r="Z11" s="1">
        <v>21.159746170043945</v>
      </c>
      <c r="AA11" s="1">
        <v>29.305408477783203</v>
      </c>
      <c r="AB11" s="1">
        <v>43.498275756835938</v>
      </c>
      <c r="AC11" s="1">
        <v>500.3492431640625</v>
      </c>
      <c r="AD11" s="1">
        <v>21.553173065185547</v>
      </c>
      <c r="AE11" s="1">
        <v>33.421546936035156</v>
      </c>
      <c r="AF11" s="1">
        <v>97.131149291992188</v>
      </c>
      <c r="AG11" s="1">
        <v>3.5347995758056641</v>
      </c>
      <c r="AH11" s="1">
        <v>-0.22689232230186462</v>
      </c>
      <c r="AI11" s="1">
        <v>0.66666668653488159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v>0.83391540527343733</v>
      </c>
      <c r="AQ11">
        <v>5.8819146050462651E-3</v>
      </c>
      <c r="AR11">
        <v>300.02975692749021</v>
      </c>
      <c r="AS11">
        <v>304.96364440917966</v>
      </c>
      <c r="AT11">
        <v>4.0951028309984849</v>
      </c>
      <c r="AU11">
        <v>-2.3213023166196991</v>
      </c>
      <c r="AV11">
        <v>3.5539608237826479</v>
      </c>
      <c r="AW11">
        <v>36.58930064853714</v>
      </c>
      <c r="AX11">
        <v>15.429554478493195</v>
      </c>
      <c r="AY11">
        <v>29.346700668334961</v>
      </c>
      <c r="AZ11">
        <v>4.1031668041585201</v>
      </c>
      <c r="BA11">
        <v>0.37020363303770737</v>
      </c>
      <c r="BB11">
        <v>2.0552704642231983</v>
      </c>
      <c r="BC11">
        <v>2.0478963399353218</v>
      </c>
      <c r="BD11">
        <v>0.23579568082329636</v>
      </c>
      <c r="BE11">
        <v>38.393415986644762</v>
      </c>
      <c r="BF11">
        <v>0.98951046825764788</v>
      </c>
      <c r="BG11">
        <v>62.236978303494986</v>
      </c>
      <c r="BH11">
        <v>400.10554678902514</v>
      </c>
      <c r="BI11">
        <v>-2.0987955859698769E-3</v>
      </c>
    </row>
    <row r="12" spans="1:61">
      <c r="A12" s="1">
        <v>1</v>
      </c>
      <c r="B12" s="1" t="s">
        <v>102</v>
      </c>
      <c r="C12" s="1" t="s">
        <v>103</v>
      </c>
      <c r="D12" s="1">
        <v>43</v>
      </c>
      <c r="E12" s="1" t="s">
        <v>75</v>
      </c>
      <c r="F12" s="1" t="s">
        <v>76</v>
      </c>
      <c r="G12" s="1">
        <v>0</v>
      </c>
      <c r="H12" s="1">
        <v>119.5</v>
      </c>
      <c r="I12" s="1">
        <v>0</v>
      </c>
      <c r="J12">
        <v>2.4699268118641222</v>
      </c>
      <c r="K12">
        <v>0.47635396114963663</v>
      </c>
      <c r="L12">
        <v>360.8993919630737</v>
      </c>
      <c r="M12" s="3">
        <v>15.638677585664482</v>
      </c>
      <c r="N12">
        <v>3.4339047895375434</v>
      </c>
      <c r="O12">
        <v>38.152988433837891</v>
      </c>
      <c r="P12" s="1">
        <v>4.5</v>
      </c>
      <c r="Q12">
        <v>1.7493478804826736</v>
      </c>
      <c r="R12" s="1">
        <v>1</v>
      </c>
      <c r="S12">
        <v>3.4986957609653473</v>
      </c>
      <c r="T12" s="1">
        <v>38.185962677001953</v>
      </c>
      <c r="U12" s="1">
        <v>38.152988433837891</v>
      </c>
      <c r="V12" s="1">
        <v>38.111118316650391</v>
      </c>
      <c r="W12" s="1">
        <v>399.9906005859375</v>
      </c>
      <c r="X12" s="1">
        <v>392.24935913085938</v>
      </c>
      <c r="Y12" s="1">
        <v>20.186622619628906</v>
      </c>
      <c r="Z12" s="1">
        <v>33.781524658203125</v>
      </c>
      <c r="AA12" s="1">
        <v>29.135629653930664</v>
      </c>
      <c r="AB12" s="1">
        <v>48.757339477539062</v>
      </c>
      <c r="AC12" s="1">
        <v>500.16326904296875</v>
      </c>
      <c r="AD12" s="1">
        <v>1902.518310546875</v>
      </c>
      <c r="AE12" s="1">
        <v>1904.103515625</v>
      </c>
      <c r="AF12" s="1">
        <v>97.057975769042969</v>
      </c>
      <c r="AG12" s="1">
        <v>8.1465826034545898</v>
      </c>
      <c r="AH12" s="1">
        <v>-0.41674995422363281</v>
      </c>
      <c r="AI12" s="1">
        <v>0.66666668653488159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v>1.1114739312065971</v>
      </c>
      <c r="AQ12">
        <v>1.5638677585664482E-2</v>
      </c>
      <c r="AR12">
        <v>311.30298843383787</v>
      </c>
      <c r="AS12">
        <v>311.33596267700193</v>
      </c>
      <c r="AT12">
        <v>361.47847446794913</v>
      </c>
      <c r="AU12">
        <v>-3.1847004994171062</v>
      </c>
      <c r="AV12">
        <v>6.7126711912547501</v>
      </c>
      <c r="AW12">
        <v>69.161458788591219</v>
      </c>
      <c r="AX12">
        <v>35.379934130388094</v>
      </c>
      <c r="AY12">
        <v>38.169475555419922</v>
      </c>
      <c r="AZ12">
        <v>6.7186645160357479</v>
      </c>
      <c r="BA12">
        <v>0.41926961952730918</v>
      </c>
      <c r="BB12">
        <v>3.2787664017172067</v>
      </c>
      <c r="BC12">
        <v>3.4398981143185412</v>
      </c>
      <c r="BD12">
        <v>0.26663670852758015</v>
      </c>
      <c r="BE12">
        <v>35.028164440214354</v>
      </c>
      <c r="BF12">
        <v>0.92007643495645097</v>
      </c>
      <c r="BG12">
        <v>52.531435313914244</v>
      </c>
      <c r="BH12">
        <v>391.29631793384584</v>
      </c>
      <c r="BI12">
        <v>3.315870725097864E-3</v>
      </c>
    </row>
    <row r="13" spans="1:61">
      <c r="A13" s="1">
        <v>2</v>
      </c>
      <c r="B13" s="1" t="s">
        <v>104</v>
      </c>
      <c r="C13" s="1" t="s">
        <v>103</v>
      </c>
      <c r="D13" s="1">
        <v>43</v>
      </c>
      <c r="E13" s="1" t="s">
        <v>80</v>
      </c>
      <c r="F13" s="1" t="s">
        <v>76</v>
      </c>
      <c r="G13" s="1">
        <v>0</v>
      </c>
      <c r="H13" s="1">
        <v>218.5</v>
      </c>
      <c r="I13" s="1">
        <v>0</v>
      </c>
      <c r="J13">
        <v>0.20746290612805587</v>
      </c>
      <c r="K13">
        <v>4.0091749257551712E-2</v>
      </c>
      <c r="L13">
        <v>359.86217842070477</v>
      </c>
      <c r="M13" s="3">
        <v>2.0377527322574345</v>
      </c>
      <c r="N13">
        <v>4.754159049212701</v>
      </c>
      <c r="O13">
        <v>38.496353149414062</v>
      </c>
      <c r="P13" s="1">
        <v>3.5</v>
      </c>
      <c r="Q13">
        <v>1.9689131230115891</v>
      </c>
      <c r="R13" s="1">
        <v>1</v>
      </c>
      <c r="S13">
        <v>3.9378262460231781</v>
      </c>
      <c r="T13" s="1">
        <v>38.131446838378906</v>
      </c>
      <c r="U13" s="1">
        <v>38.496353149414062</v>
      </c>
      <c r="V13" s="1">
        <v>38.088069915771484</v>
      </c>
      <c r="W13" s="1">
        <v>400.06875610351562</v>
      </c>
      <c r="X13" s="1">
        <v>399.35409545898438</v>
      </c>
      <c r="Y13" s="1">
        <v>20.080148696899414</v>
      </c>
      <c r="Z13" s="1">
        <v>21.475526809692383</v>
      </c>
      <c r="AA13" s="1">
        <v>29.06651496887207</v>
      </c>
      <c r="AB13" s="1">
        <v>31.086359024047852</v>
      </c>
      <c r="AC13" s="1">
        <v>500.14889526367188</v>
      </c>
      <c r="AD13" s="1">
        <v>1855.4046630859375</v>
      </c>
      <c r="AE13" s="1">
        <v>2030.9400634765625</v>
      </c>
      <c r="AF13" s="1">
        <v>97.054328918457031</v>
      </c>
      <c r="AG13" s="1">
        <v>8.1465826034545898</v>
      </c>
      <c r="AH13" s="1">
        <v>-0.41674995422363281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v>1.428996843610491</v>
      </c>
      <c r="AQ13">
        <v>2.0377527322574347E-3</v>
      </c>
      <c r="AR13">
        <v>311.64635314941404</v>
      </c>
      <c r="AS13">
        <v>311.28144683837888</v>
      </c>
      <c r="AT13">
        <v>352.52688156269869</v>
      </c>
      <c r="AU13">
        <v>2.2575180048487664</v>
      </c>
      <c r="AV13">
        <v>6.8384518918977273</v>
      </c>
      <c r="AW13">
        <v>70.460039939519319</v>
      </c>
      <c r="AX13">
        <v>48.984513129826937</v>
      </c>
      <c r="AY13">
        <v>38.313899993896484</v>
      </c>
      <c r="AZ13">
        <v>6.7713638156050262</v>
      </c>
      <c r="BA13">
        <v>3.9687681511450031E-2</v>
      </c>
      <c r="BB13">
        <v>2.0842928426850267</v>
      </c>
      <c r="BC13">
        <v>4.6870709729199991</v>
      </c>
      <c r="BD13">
        <v>2.4840790165073047E-2</v>
      </c>
      <c r="BE13">
        <v>34.926182229755547</v>
      </c>
      <c r="BF13">
        <v>0.90111052450109252</v>
      </c>
      <c r="BG13">
        <v>27.863744719919769</v>
      </c>
      <c r="BH13">
        <v>399.28297121282048</v>
      </c>
      <c r="BI13">
        <v>1.4477685931974494E-4</v>
      </c>
    </row>
    <row r="14" spans="1:61">
      <c r="A14" s="1">
        <v>5</v>
      </c>
      <c r="B14" s="1" t="s">
        <v>107</v>
      </c>
      <c r="C14" s="1" t="s">
        <v>103</v>
      </c>
      <c r="D14" s="1">
        <v>33</v>
      </c>
      <c r="E14" s="1" t="s">
        <v>75</v>
      </c>
      <c r="F14" s="1" t="s">
        <v>76</v>
      </c>
      <c r="G14" s="1">
        <v>0</v>
      </c>
      <c r="H14" s="1">
        <v>398.5</v>
      </c>
      <c r="I14" s="1">
        <v>0</v>
      </c>
      <c r="J14">
        <v>12.061714356844142</v>
      </c>
      <c r="K14">
        <v>0.55253569683556447</v>
      </c>
      <c r="L14">
        <v>319.87635072177142</v>
      </c>
      <c r="M14" s="3">
        <v>17.516735834116087</v>
      </c>
      <c r="N14">
        <v>3.3994122087845415</v>
      </c>
      <c r="O14">
        <v>38.855354309082031</v>
      </c>
      <c r="P14" s="1">
        <v>5</v>
      </c>
      <c r="Q14">
        <v>1.6395652592182159</v>
      </c>
      <c r="R14" s="1">
        <v>1</v>
      </c>
      <c r="S14">
        <v>3.2791305184364319</v>
      </c>
      <c r="T14" s="1">
        <v>39.768783569335938</v>
      </c>
      <c r="U14" s="1">
        <v>38.855354309082031</v>
      </c>
      <c r="V14" s="1">
        <v>39.744659423828125</v>
      </c>
      <c r="W14" s="1">
        <v>398.87387084960938</v>
      </c>
      <c r="X14" s="1">
        <v>380.15908813476562</v>
      </c>
      <c r="Y14" s="1">
        <v>19.951324462890625</v>
      </c>
      <c r="Z14" s="1">
        <v>36.817657470703125</v>
      </c>
      <c r="AA14" s="1">
        <v>26.439451217651367</v>
      </c>
      <c r="AB14" s="1">
        <v>48.790676116943359</v>
      </c>
      <c r="AC14" s="1">
        <v>500.16238403320312</v>
      </c>
      <c r="AD14" s="1">
        <v>1842.5299072265625</v>
      </c>
      <c r="AE14" s="1">
        <v>1980.431396484375</v>
      </c>
      <c r="AF14" s="1">
        <v>97.038482666015625</v>
      </c>
      <c r="AG14" s="1">
        <v>7.7287330627441406</v>
      </c>
      <c r="AH14" s="1">
        <v>-0.45777899026870728</v>
      </c>
      <c r="AI14" s="1">
        <v>0.66666668653488159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v>1.0003247680664062</v>
      </c>
      <c r="AQ14">
        <v>1.7516735834116087E-2</v>
      </c>
      <c r="AR14">
        <v>312.00535430908201</v>
      </c>
      <c r="AS14">
        <v>312.91878356933591</v>
      </c>
      <c r="AT14">
        <v>350.08067798011325</v>
      </c>
      <c r="AU14">
        <v>-4.2151947903656986</v>
      </c>
      <c r="AV14">
        <v>6.9721418250586673</v>
      </c>
      <c r="AW14">
        <v>71.849246129035151</v>
      </c>
      <c r="AX14">
        <v>35.031588658332026</v>
      </c>
      <c r="AY14">
        <v>39.312068939208984</v>
      </c>
      <c r="AZ14">
        <v>7.1454915996189898</v>
      </c>
      <c r="BA14">
        <v>0.47285868972551515</v>
      </c>
      <c r="BB14">
        <v>3.5727296162741258</v>
      </c>
      <c r="BC14">
        <v>3.5727619833448641</v>
      </c>
      <c r="BD14">
        <v>0.30179257057771447</v>
      </c>
      <c r="BE14">
        <v>31.040315714782952</v>
      </c>
      <c r="BF14">
        <v>0.84142760414128492</v>
      </c>
      <c r="BG14">
        <v>55.876432014544555</v>
      </c>
      <c r="BH14">
        <v>375.19334667062168</v>
      </c>
      <c r="BI14">
        <v>1.7963153350656964E-2</v>
      </c>
    </row>
    <row r="15" spans="1:61">
      <c r="A15" s="1">
        <v>6</v>
      </c>
      <c r="B15" s="1" t="s">
        <v>108</v>
      </c>
      <c r="C15" s="1" t="s">
        <v>103</v>
      </c>
      <c r="D15" s="1">
        <v>33</v>
      </c>
      <c r="E15" s="1" t="s">
        <v>80</v>
      </c>
      <c r="F15" s="1" t="s">
        <v>76</v>
      </c>
      <c r="G15" s="1">
        <v>0</v>
      </c>
      <c r="H15" s="1">
        <v>496.5</v>
      </c>
      <c r="I15" s="1">
        <v>0</v>
      </c>
      <c r="J15">
        <v>-1.0040080929878943</v>
      </c>
      <c r="K15">
        <v>2.3727998820891227E-2</v>
      </c>
      <c r="L15">
        <v>433.13785238281679</v>
      </c>
      <c r="M15" s="3">
        <v>1.2583030395426276</v>
      </c>
      <c r="N15">
        <v>4.937687917547577</v>
      </c>
      <c r="O15">
        <v>38.799766540527344</v>
      </c>
      <c r="P15" s="1">
        <v>3.5</v>
      </c>
      <c r="Q15">
        <v>1.9689131230115891</v>
      </c>
      <c r="R15" s="1">
        <v>1</v>
      </c>
      <c r="S15">
        <v>3.9378262460231781</v>
      </c>
      <c r="T15" s="1">
        <v>39.628658294677734</v>
      </c>
      <c r="U15" s="1">
        <v>38.799766540527344</v>
      </c>
      <c r="V15" s="1">
        <v>39.572452545166016</v>
      </c>
      <c r="W15" s="1">
        <v>400.2926025390625</v>
      </c>
      <c r="X15" s="1">
        <v>400.64239501953125</v>
      </c>
      <c r="Y15" s="1">
        <v>19.889013290405273</v>
      </c>
      <c r="Z15" s="1">
        <v>20.751245498657227</v>
      </c>
      <c r="AA15" s="1">
        <v>26.55451774597168</v>
      </c>
      <c r="AB15" s="1">
        <v>27.705715179443359</v>
      </c>
      <c r="AC15" s="1">
        <v>500.17510986328125</v>
      </c>
      <c r="AD15" s="1">
        <v>1798.9810791015625</v>
      </c>
      <c r="AE15" s="1">
        <v>1867.1351318359375</v>
      </c>
      <c r="AF15" s="1">
        <v>97.035438537597656</v>
      </c>
      <c r="AG15" s="1">
        <v>7.7287330627441406</v>
      </c>
      <c r="AH15" s="1">
        <v>-0.45777899026870728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v>1.4290717424665176</v>
      </c>
      <c r="AQ15">
        <v>1.2583030395426275E-3</v>
      </c>
      <c r="AR15">
        <v>311.94976654052732</v>
      </c>
      <c r="AS15">
        <v>312.77865829467771</v>
      </c>
      <c r="AT15">
        <v>341.80640074019175</v>
      </c>
      <c r="AU15">
        <v>2.6005652256646781</v>
      </c>
      <c r="AV15">
        <v>6.9512941247111302</v>
      </c>
      <c r="AW15">
        <v>71.636653881022653</v>
      </c>
      <c r="AX15">
        <v>50.885408382365426</v>
      </c>
      <c r="AY15">
        <v>39.214212417602539</v>
      </c>
      <c r="AZ15">
        <v>7.1080380585187992</v>
      </c>
      <c r="BA15">
        <v>2.3585878356738307E-2</v>
      </c>
      <c r="BB15">
        <v>2.0136062071635532</v>
      </c>
      <c r="BC15">
        <v>5.094431851355246</v>
      </c>
      <c r="BD15">
        <v>1.4753877067170783E-2</v>
      </c>
      <c r="BE15">
        <v>42.029721453199862</v>
      </c>
      <c r="BF15">
        <v>1.0811083843528375</v>
      </c>
      <c r="BG15">
        <v>25.973222949532992</v>
      </c>
      <c r="BH15">
        <v>400.98659784638335</v>
      </c>
      <c r="BI15">
        <v>-6.5032911779012038E-4</v>
      </c>
    </row>
    <row r="16" spans="1:61">
      <c r="A16" s="1">
        <v>9</v>
      </c>
      <c r="B16" s="1" t="s">
        <v>111</v>
      </c>
      <c r="C16" s="1" t="s">
        <v>103</v>
      </c>
      <c r="D16" s="1">
        <v>27</v>
      </c>
      <c r="E16" s="1" t="s">
        <v>75</v>
      </c>
      <c r="F16" s="1" t="s">
        <v>76</v>
      </c>
      <c r="G16" s="1">
        <v>0</v>
      </c>
      <c r="H16" s="1">
        <v>792.5</v>
      </c>
      <c r="I16" s="1">
        <v>0</v>
      </c>
      <c r="J16">
        <v>15.292701097159531</v>
      </c>
      <c r="K16">
        <v>0.5004877253416754</v>
      </c>
      <c r="L16">
        <v>306.65105461604065</v>
      </c>
      <c r="M16" s="3">
        <v>20.666915388448562</v>
      </c>
      <c r="N16">
        <v>4.2489417409152637</v>
      </c>
      <c r="O16">
        <v>39.777275085449219</v>
      </c>
      <c r="P16" s="1">
        <v>3</v>
      </c>
      <c r="Q16">
        <v>2.0786957442760468</v>
      </c>
      <c r="R16" s="1">
        <v>1</v>
      </c>
      <c r="S16">
        <v>4.1573914885520935</v>
      </c>
      <c r="T16" s="1">
        <v>39.816074371337891</v>
      </c>
      <c r="U16" s="1">
        <v>39.777275085449219</v>
      </c>
      <c r="V16" s="1">
        <v>39.727783203125</v>
      </c>
      <c r="W16" s="1">
        <v>399.7684326171875</v>
      </c>
      <c r="X16" s="1">
        <v>385.81289672851562</v>
      </c>
      <c r="Y16" s="1">
        <v>19.704324722290039</v>
      </c>
      <c r="Z16" s="1">
        <v>31.707662582397461</v>
      </c>
      <c r="AA16" s="1">
        <v>26.046897888183594</v>
      </c>
      <c r="AB16" s="1">
        <v>41.913959503173828</v>
      </c>
      <c r="AC16" s="1">
        <v>500.15127563476562</v>
      </c>
      <c r="AD16" s="1">
        <v>1864.1190185546875</v>
      </c>
      <c r="AE16" s="1">
        <v>1972.048095703125</v>
      </c>
      <c r="AF16" s="1">
        <v>97.041290283203125</v>
      </c>
      <c r="AG16" s="1">
        <v>7.7287330627441406</v>
      </c>
      <c r="AH16" s="1">
        <v>-0.45777899026870728</v>
      </c>
      <c r="AI16" s="1">
        <v>0.66666668653488159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v>1.6671709187825516</v>
      </c>
      <c r="AQ16">
        <v>2.0666915388448562E-2</v>
      </c>
      <c r="AR16">
        <v>312.9272750854492</v>
      </c>
      <c r="AS16">
        <v>312.96607437133787</v>
      </c>
      <c r="AT16">
        <v>354.18260908098455</v>
      </c>
      <c r="AU16">
        <v>-4.6373822101076323</v>
      </c>
      <c r="AV16">
        <v>7.325894229775554</v>
      </c>
      <c r="AW16">
        <v>75.492547640244979</v>
      </c>
      <c r="AX16">
        <v>43.784885057847518</v>
      </c>
      <c r="AY16">
        <v>39.796674728393555</v>
      </c>
      <c r="AZ16">
        <v>7.3335022094001179</v>
      </c>
      <c r="BA16">
        <v>0.44671046927403935</v>
      </c>
      <c r="BB16">
        <v>3.0769524888602899</v>
      </c>
      <c r="BC16">
        <v>4.2565497205398284</v>
      </c>
      <c r="BD16">
        <v>0.28357409888540608</v>
      </c>
      <c r="BE16">
        <v>29.757814006645578</v>
      </c>
      <c r="BF16">
        <v>0.7948180509679057</v>
      </c>
      <c r="BG16">
        <v>45.301155882058033</v>
      </c>
      <c r="BH16">
        <v>380.84700729086836</v>
      </c>
      <c r="BI16">
        <v>1.8190428781052276E-2</v>
      </c>
    </row>
    <row r="17" spans="1:61">
      <c r="A17" s="1">
        <v>10</v>
      </c>
      <c r="B17" s="1" t="s">
        <v>112</v>
      </c>
      <c r="C17" s="1" t="s">
        <v>103</v>
      </c>
      <c r="D17" s="1">
        <v>27</v>
      </c>
      <c r="E17" s="1" t="s">
        <v>80</v>
      </c>
      <c r="F17" s="1" t="s">
        <v>76</v>
      </c>
      <c r="G17" s="1">
        <v>0</v>
      </c>
      <c r="H17" s="1">
        <v>860.5</v>
      </c>
      <c r="I17" s="1">
        <v>0</v>
      </c>
      <c r="J17">
        <v>1.0301153441915423</v>
      </c>
      <c r="K17">
        <v>6.6356788606912076E-2</v>
      </c>
      <c r="L17">
        <v>340.168886665267</v>
      </c>
      <c r="M17" s="3">
        <v>3.6222636005618143</v>
      </c>
      <c r="N17">
        <v>5.1224006695559963</v>
      </c>
      <c r="O17">
        <v>39.539989471435547</v>
      </c>
      <c r="P17" s="1">
        <v>3</v>
      </c>
      <c r="Q17">
        <v>2.0786957442760468</v>
      </c>
      <c r="R17" s="1">
        <v>1</v>
      </c>
      <c r="S17">
        <v>4.1573914885520935</v>
      </c>
      <c r="T17" s="1">
        <v>39.765155792236328</v>
      </c>
      <c r="U17" s="1">
        <v>39.539989471435547</v>
      </c>
      <c r="V17" s="1">
        <v>39.687259674072266</v>
      </c>
      <c r="W17" s="1">
        <v>399.50680541992188</v>
      </c>
      <c r="X17" s="1">
        <v>398.02413940429688</v>
      </c>
      <c r="Y17" s="1">
        <v>19.629276275634766</v>
      </c>
      <c r="Z17" s="1">
        <v>21.754705429077148</v>
      </c>
      <c r="AA17" s="1">
        <v>26.017051696777344</v>
      </c>
      <c r="AB17" s="1">
        <v>28.834138870239258</v>
      </c>
      <c r="AC17" s="1">
        <v>500.15249633789062</v>
      </c>
      <c r="AD17" s="1">
        <v>150.87962341308594</v>
      </c>
      <c r="AE17" s="1">
        <v>483.86199951171875</v>
      </c>
      <c r="AF17" s="1">
        <v>97.035980224609375</v>
      </c>
      <c r="AG17" s="1">
        <v>7.7287330627441406</v>
      </c>
      <c r="AH17" s="1">
        <v>-0.45777899026870728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v>1.6671749877929685</v>
      </c>
      <c r="AQ17">
        <v>3.6222636005618144E-3</v>
      </c>
      <c r="AR17">
        <v>312.68998947143552</v>
      </c>
      <c r="AS17">
        <v>312.91515579223631</v>
      </c>
      <c r="AT17">
        <v>28.667128088761274</v>
      </c>
      <c r="AU17">
        <v>-1.0673674226968439</v>
      </c>
      <c r="AV17">
        <v>7.2333898353641288</v>
      </c>
      <c r="AW17">
        <v>74.543378843816356</v>
      </c>
      <c r="AX17">
        <v>52.788673414739208</v>
      </c>
      <c r="AY17">
        <v>39.652572631835938</v>
      </c>
      <c r="AZ17">
        <v>7.2771526752589386</v>
      </c>
      <c r="BA17">
        <v>6.5314296700366883E-2</v>
      </c>
      <c r="BB17">
        <v>2.1109891658081326</v>
      </c>
      <c r="BC17">
        <v>5.166163509450806</v>
      </c>
      <c r="BD17">
        <v>4.0913834032132043E-2</v>
      </c>
      <c r="BE17">
        <v>33.008621359478241</v>
      </c>
      <c r="BF17">
        <v>0.85464385947641519</v>
      </c>
      <c r="BG17">
        <v>26.770576069038366</v>
      </c>
      <c r="BH17">
        <v>397.68963741705608</v>
      </c>
      <c r="BI17">
        <v>6.9342468565867176E-4</v>
      </c>
    </row>
    <row r="18" spans="1:61">
      <c r="A18" s="1">
        <v>13</v>
      </c>
      <c r="B18" s="1" t="s">
        <v>115</v>
      </c>
      <c r="C18" s="1" t="s">
        <v>103</v>
      </c>
      <c r="D18" s="1">
        <v>17</v>
      </c>
      <c r="E18" s="1" t="s">
        <v>75</v>
      </c>
      <c r="F18" s="1" t="s">
        <v>76</v>
      </c>
      <c r="G18" s="1">
        <v>0</v>
      </c>
      <c r="H18" s="1">
        <v>1218.5</v>
      </c>
      <c r="I18" s="1">
        <v>0</v>
      </c>
      <c r="J18">
        <v>8.9978714583465518</v>
      </c>
      <c r="K18">
        <v>0.38301363412545303</v>
      </c>
      <c r="L18">
        <v>321.7483834016204</v>
      </c>
      <c r="M18" s="3">
        <v>15.653462557064746</v>
      </c>
      <c r="N18">
        <v>4.1430381998365124</v>
      </c>
      <c r="O18">
        <v>39.445415496826172</v>
      </c>
      <c r="P18" s="1">
        <v>4</v>
      </c>
      <c r="Q18">
        <v>1.8591305017471313</v>
      </c>
      <c r="R18" s="1">
        <v>1</v>
      </c>
      <c r="S18">
        <v>3.7182610034942627</v>
      </c>
      <c r="T18" s="1">
        <v>39.616641998291016</v>
      </c>
      <c r="U18" s="1">
        <v>39.445415496826172</v>
      </c>
      <c r="V18" s="1">
        <v>39.564292907714844</v>
      </c>
      <c r="W18" s="1">
        <v>399.95135498046875</v>
      </c>
      <c r="X18" s="1">
        <v>387.9000244140625</v>
      </c>
      <c r="Y18" s="1">
        <v>19.347900390625</v>
      </c>
      <c r="Z18" s="1">
        <v>31.471977233886719</v>
      </c>
      <c r="AA18" s="1">
        <v>25.847578048706055</v>
      </c>
      <c r="AB18" s="1">
        <v>42.044582366943359</v>
      </c>
      <c r="AC18" s="1">
        <v>500.18875122070312</v>
      </c>
      <c r="AD18" s="1">
        <v>1642.816162109375</v>
      </c>
      <c r="AE18" s="1">
        <v>1734.3238525390625</v>
      </c>
      <c r="AF18" s="1">
        <v>97.031265258789062</v>
      </c>
      <c r="AG18" s="1">
        <v>7.7287330627441406</v>
      </c>
      <c r="AH18" s="1">
        <v>-0.45777899026870728</v>
      </c>
      <c r="AI18" s="1">
        <v>0.66666668653488159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v>1.2504718780517576</v>
      </c>
      <c r="AQ18">
        <v>1.5653462557064745E-2</v>
      </c>
      <c r="AR18">
        <v>312.59541549682615</v>
      </c>
      <c r="AS18">
        <v>312.76664199829099</v>
      </c>
      <c r="AT18">
        <v>312.1350668840023</v>
      </c>
      <c r="AU18">
        <v>-3.4576903152194203</v>
      </c>
      <c r="AV18">
        <v>7.1968039710363447</v>
      </c>
      <c r="AW18">
        <v>74.169948746334214</v>
      </c>
      <c r="AX18">
        <v>42.697971512447495</v>
      </c>
      <c r="AY18">
        <v>39.531028747558594</v>
      </c>
      <c r="AZ18">
        <v>7.2299164854136055</v>
      </c>
      <c r="BA18">
        <v>0.34724440214562946</v>
      </c>
      <c r="BB18">
        <v>3.0537657711998327</v>
      </c>
      <c r="BC18">
        <v>4.1761507142137724</v>
      </c>
      <c r="BD18">
        <v>0.21998091998687117</v>
      </c>
      <c r="BE18">
        <v>31.219652736429193</v>
      </c>
      <c r="BF18">
        <v>0.82946213753823128</v>
      </c>
      <c r="BG18">
        <v>44.8978929647146</v>
      </c>
      <c r="BH18">
        <v>384.63314065916944</v>
      </c>
      <c r="BI18">
        <v>1.0503137325992484E-2</v>
      </c>
    </row>
    <row r="19" spans="1:61">
      <c r="A19" s="1">
        <v>14</v>
      </c>
      <c r="B19" s="1" t="s">
        <v>116</v>
      </c>
      <c r="C19" s="1" t="s">
        <v>103</v>
      </c>
      <c r="D19" s="1">
        <v>14</v>
      </c>
      <c r="E19" s="1" t="s">
        <v>80</v>
      </c>
      <c r="F19" s="1" t="s">
        <v>76</v>
      </c>
      <c r="G19" s="1">
        <v>0</v>
      </c>
      <c r="H19" s="1">
        <v>1306</v>
      </c>
      <c r="I19" s="1">
        <v>0</v>
      </c>
      <c r="J19">
        <v>-9.7879880517447901</v>
      </c>
      <c r="K19">
        <v>5.1363512735222369E-2</v>
      </c>
      <c r="L19">
        <v>670.5659238152839</v>
      </c>
      <c r="M19" s="3">
        <v>2.744686691870672</v>
      </c>
      <c r="N19">
        <v>5.0139779009312466</v>
      </c>
      <c r="O19">
        <v>39.310207366943359</v>
      </c>
      <c r="P19" s="1">
        <v>5</v>
      </c>
      <c r="Q19">
        <v>1.6395652592182159</v>
      </c>
      <c r="R19" s="1">
        <v>1</v>
      </c>
      <c r="S19">
        <v>3.2791305184364319</v>
      </c>
      <c r="T19" s="1">
        <v>39.572635650634766</v>
      </c>
      <c r="U19" s="1">
        <v>39.310207366943359</v>
      </c>
      <c r="V19" s="1">
        <v>39.542125701904297</v>
      </c>
      <c r="W19" s="1">
        <v>399.65115356445312</v>
      </c>
      <c r="X19" s="1">
        <v>408.31558227539062</v>
      </c>
      <c r="Y19" s="1">
        <v>19.278665542602539</v>
      </c>
      <c r="Z19" s="1">
        <v>21.962186813354492</v>
      </c>
      <c r="AA19" s="1">
        <v>25.813226699829102</v>
      </c>
      <c r="AB19" s="1">
        <v>29.406335830688477</v>
      </c>
      <c r="AC19" s="1">
        <v>500.16510009765625</v>
      </c>
      <c r="AD19" s="1">
        <v>1466.152587890625</v>
      </c>
      <c r="AE19" s="1">
        <v>270.29248046875</v>
      </c>
      <c r="AF19" s="1">
        <v>97.021286010742188</v>
      </c>
      <c r="AG19" s="1">
        <v>7.7287330627441406</v>
      </c>
      <c r="AH19" s="1">
        <v>-0.45777899026870728</v>
      </c>
      <c r="AI19" s="1">
        <v>0.66666668653488159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v>1.0003302001953123</v>
      </c>
      <c r="AQ19">
        <v>2.744686691870672E-3</v>
      </c>
      <c r="AR19">
        <v>312.46020736694334</v>
      </c>
      <c r="AS19">
        <v>312.72263565063474</v>
      </c>
      <c r="AT19">
        <v>278.56898820363858</v>
      </c>
      <c r="AU19">
        <v>1.6524701986115402</v>
      </c>
      <c r="AV19">
        <v>7.1447775091710639</v>
      </c>
      <c r="AW19">
        <v>73.641339987804272</v>
      </c>
      <c r="AX19">
        <v>51.67915317444978</v>
      </c>
      <c r="AY19">
        <v>39.441421508789062</v>
      </c>
      <c r="AZ19">
        <v>7.1952624374547485</v>
      </c>
      <c r="BA19">
        <v>5.0571374867443862E-2</v>
      </c>
      <c r="BB19">
        <v>2.1307996082398168</v>
      </c>
      <c r="BC19">
        <v>5.0644628292149321</v>
      </c>
      <c r="BD19">
        <v>3.1677336040932667E-2</v>
      </c>
      <c r="BE19">
        <v>65.059168283540217</v>
      </c>
      <c r="BF19">
        <v>1.6422736552900328</v>
      </c>
      <c r="BG19">
        <v>27.436808322166407</v>
      </c>
      <c r="BH19">
        <v>412.34524312468068</v>
      </c>
      <c r="BI19">
        <v>-6.5127743441477049E-3</v>
      </c>
    </row>
    <row r="20" spans="1:61">
      <c r="A20" s="1">
        <v>19</v>
      </c>
      <c r="B20" s="1" t="s">
        <v>122</v>
      </c>
      <c r="C20" s="1" t="s">
        <v>103</v>
      </c>
      <c r="D20" s="1">
        <v>11</v>
      </c>
      <c r="E20" s="1" t="s">
        <v>75</v>
      </c>
      <c r="F20" s="1" t="s">
        <v>76</v>
      </c>
      <c r="G20" s="1">
        <v>0</v>
      </c>
      <c r="H20" s="1">
        <v>1829</v>
      </c>
      <c r="I20" s="1">
        <v>0</v>
      </c>
      <c r="J20">
        <v>15.244833746173153</v>
      </c>
      <c r="K20">
        <v>0.3858867326725855</v>
      </c>
      <c r="L20">
        <v>292.32027332041378</v>
      </c>
      <c r="M20" s="3">
        <v>17.291271473552236</v>
      </c>
      <c r="N20">
        <v>4.5019422774033746</v>
      </c>
      <c r="O20">
        <v>39.823253631591797</v>
      </c>
      <c r="P20" s="1">
        <v>3</v>
      </c>
      <c r="Q20">
        <v>2.0786957442760468</v>
      </c>
      <c r="R20" s="1">
        <v>1</v>
      </c>
      <c r="S20">
        <v>4.1573914885520935</v>
      </c>
      <c r="T20" s="1">
        <v>39.783306121826172</v>
      </c>
      <c r="U20" s="1">
        <v>39.823253631591797</v>
      </c>
      <c r="V20" s="1">
        <v>39.720218658447266</v>
      </c>
      <c r="W20" s="1">
        <v>399.99002075195312</v>
      </c>
      <c r="X20" s="1">
        <v>386.8343505859375</v>
      </c>
      <c r="Y20" s="1">
        <v>19.222835540771484</v>
      </c>
      <c r="Z20" s="1">
        <v>29.290241241455078</v>
      </c>
      <c r="AA20" s="1">
        <v>25.451709747314453</v>
      </c>
      <c r="AB20" s="1">
        <v>38.781307220458984</v>
      </c>
      <c r="AC20" s="1">
        <v>500.1727294921875</v>
      </c>
      <c r="AD20" s="1">
        <v>1205.19921875</v>
      </c>
      <c r="AE20" s="1">
        <v>1605.332763671875</v>
      </c>
      <c r="AF20" s="1">
        <v>97.028717041015625</v>
      </c>
      <c r="AG20" s="1">
        <v>7.7287330627441406</v>
      </c>
      <c r="AH20" s="1">
        <v>-0.45777899026870728</v>
      </c>
      <c r="AI20" s="1">
        <v>0.66666668653488159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v>1.6672424316406247</v>
      </c>
      <c r="AQ20">
        <v>1.7291271473552236E-2</v>
      </c>
      <c r="AR20">
        <v>312.97325363159177</v>
      </c>
      <c r="AS20">
        <v>312.93330612182615</v>
      </c>
      <c r="AT20">
        <v>228.98784868908115</v>
      </c>
      <c r="AU20">
        <v>-4.4486520476475189</v>
      </c>
      <c r="AV20">
        <v>7.3439368068836055</v>
      </c>
      <c r="AW20">
        <v>75.688281066101325</v>
      </c>
      <c r="AX20">
        <v>46.398039824646247</v>
      </c>
      <c r="AY20">
        <v>39.803279876708984</v>
      </c>
      <c r="AZ20">
        <v>7.3360941202550327</v>
      </c>
      <c r="BA20">
        <v>0.35311115451030783</v>
      </c>
      <c r="BB20">
        <v>2.8419945294802309</v>
      </c>
      <c r="BC20">
        <v>4.4940995907748018</v>
      </c>
      <c r="BD20">
        <v>0.22342234981663867</v>
      </c>
      <c r="BE20">
        <v>28.363461085358779</v>
      </c>
      <c r="BF20">
        <v>0.75567299769949758</v>
      </c>
      <c r="BG20">
        <v>40.797719006648613</v>
      </c>
      <c r="BH20">
        <v>381.88400477077795</v>
      </c>
      <c r="BI20">
        <v>1.6286475361877713E-2</v>
      </c>
    </row>
    <row r="21" spans="1:61">
      <c r="A21" s="1">
        <v>20</v>
      </c>
      <c r="B21" s="1" t="s">
        <v>123</v>
      </c>
      <c r="C21" s="1" t="s">
        <v>103</v>
      </c>
      <c r="D21" s="1">
        <v>11</v>
      </c>
      <c r="E21" s="1" t="s">
        <v>80</v>
      </c>
      <c r="F21" s="1" t="s">
        <v>76</v>
      </c>
      <c r="G21" s="1">
        <v>0</v>
      </c>
      <c r="H21" s="1">
        <v>1888.5</v>
      </c>
      <c r="I21" s="1">
        <v>0</v>
      </c>
      <c r="J21">
        <v>-16.218001031147423</v>
      </c>
      <c r="K21">
        <v>4.105352511763307E-2</v>
      </c>
      <c r="L21">
        <v>975.52398046957626</v>
      </c>
      <c r="M21" s="3">
        <v>2.4857231536725517</v>
      </c>
      <c r="N21">
        <v>5.6354763391610501</v>
      </c>
      <c r="O21">
        <v>40.450874328613281</v>
      </c>
      <c r="P21" s="1">
        <v>2</v>
      </c>
      <c r="Q21">
        <v>2.2982609868049622</v>
      </c>
      <c r="R21" s="1">
        <v>1</v>
      </c>
      <c r="S21">
        <v>4.5965219736099243</v>
      </c>
      <c r="T21" s="1">
        <v>39.762527465820312</v>
      </c>
      <c r="U21" s="1">
        <v>40.450874328613281</v>
      </c>
      <c r="V21" s="1">
        <v>39.696849822998047</v>
      </c>
      <c r="W21" s="1">
        <v>399.97000122070312</v>
      </c>
      <c r="X21" s="1">
        <v>406.05120849609375</v>
      </c>
      <c r="Y21" s="1">
        <v>19.212667465209961</v>
      </c>
      <c r="Z21" s="1">
        <v>20.1865234375</v>
      </c>
      <c r="AA21" s="1">
        <v>25.465946197509766</v>
      </c>
      <c r="AB21" s="1">
        <v>26.756769180297852</v>
      </c>
      <c r="AC21" s="1">
        <v>500.18588256835938</v>
      </c>
      <c r="AD21" s="1">
        <v>679.5968017578125</v>
      </c>
      <c r="AE21" s="1">
        <v>1673.6552734375</v>
      </c>
      <c r="AF21" s="1">
        <v>97.02642822265625</v>
      </c>
      <c r="AG21" s="1">
        <v>7.7287330627441406</v>
      </c>
      <c r="AH21" s="1">
        <v>-0.45777899026870728</v>
      </c>
      <c r="AI21" s="1">
        <v>0.66666668653488159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v>2.5009294128417965</v>
      </c>
      <c r="AQ21">
        <v>2.4857231536725517E-3</v>
      </c>
      <c r="AR21">
        <v>313.60087432861326</v>
      </c>
      <c r="AS21">
        <v>312.91252746582029</v>
      </c>
      <c r="AT21">
        <v>129.12339071369934</v>
      </c>
      <c r="AU21">
        <v>7.9020057764219817E-2</v>
      </c>
      <c r="AV21">
        <v>7.5941026065346122</v>
      </c>
      <c r="AW21">
        <v>78.268392907421728</v>
      </c>
      <c r="AX21">
        <v>58.081869469921728</v>
      </c>
      <c r="AY21">
        <v>40.106700897216797</v>
      </c>
      <c r="AZ21">
        <v>7.4560181970578849</v>
      </c>
      <c r="BA21">
        <v>4.0690104204044369E-2</v>
      </c>
      <c r="BB21">
        <v>1.9586262673735619</v>
      </c>
      <c r="BC21">
        <v>5.4973919296843228</v>
      </c>
      <c r="BD21">
        <v>2.5463718419792881E-2</v>
      </c>
      <c r="BE21">
        <v>94.651607470511252</v>
      </c>
      <c r="BF21">
        <v>2.4024654035205533</v>
      </c>
      <c r="BG21">
        <v>22.640102296343713</v>
      </c>
      <c r="BH21">
        <v>410.8144406785463</v>
      </c>
      <c r="BI21">
        <v>-8.9377871376895915E-3</v>
      </c>
    </row>
    <row r="22" spans="1:61">
      <c r="A22" s="1">
        <v>1</v>
      </c>
      <c r="B22" s="1" t="s">
        <v>124</v>
      </c>
      <c r="C22" s="1" t="s">
        <v>125</v>
      </c>
      <c r="D22" s="1">
        <v>45</v>
      </c>
      <c r="E22" s="1" t="s">
        <v>75</v>
      </c>
      <c r="F22" s="1" t="s">
        <v>76</v>
      </c>
      <c r="G22" s="1">
        <v>0</v>
      </c>
      <c r="H22" s="1">
        <v>15</v>
      </c>
      <c r="I22" s="1">
        <v>0</v>
      </c>
      <c r="J22">
        <v>5.5195824786517429</v>
      </c>
      <c r="K22">
        <v>0.49765244245023693</v>
      </c>
      <c r="L22">
        <v>350.15965334309124</v>
      </c>
      <c r="M22" s="3">
        <v>14.008466649002642</v>
      </c>
      <c r="N22">
        <v>3.0000236022699083</v>
      </c>
      <c r="O22">
        <v>36.354846954345703</v>
      </c>
      <c r="P22" s="1">
        <v>5</v>
      </c>
      <c r="Q22">
        <v>1.6395652592182159</v>
      </c>
      <c r="R22" s="1">
        <v>1</v>
      </c>
      <c r="S22">
        <v>3.2791305184364319</v>
      </c>
      <c r="T22" s="1">
        <v>36.939960479736328</v>
      </c>
      <c r="U22" s="1">
        <v>36.354846954345703</v>
      </c>
      <c r="V22" s="1">
        <v>36.863761901855469</v>
      </c>
      <c r="W22" s="1">
        <v>399.98397827148438</v>
      </c>
      <c r="X22" s="1">
        <v>389.02056884765625</v>
      </c>
      <c r="Y22" s="1">
        <v>18.221216201782227</v>
      </c>
      <c r="Z22" s="1">
        <v>31.777414321899414</v>
      </c>
      <c r="AA22" s="1">
        <v>28.159799575805664</v>
      </c>
      <c r="AB22" s="1">
        <v>49.110088348388672</v>
      </c>
      <c r="AC22" s="1">
        <v>500.262451171875</v>
      </c>
      <c r="AD22" s="1">
        <v>1952.178466796875</v>
      </c>
      <c r="AE22" s="1">
        <v>1996.50634765625</v>
      </c>
      <c r="AF22" s="1">
        <v>97.1192626953125</v>
      </c>
      <c r="AG22" s="1">
        <v>6.3970098495483398</v>
      </c>
      <c r="AH22" s="1">
        <v>-0.35389938950538635</v>
      </c>
      <c r="AI22" s="1">
        <v>0.3333333432674408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v>1.0005249023437499</v>
      </c>
      <c r="AQ22">
        <v>1.4008466649002642E-2</v>
      </c>
      <c r="AR22">
        <v>309.50484695434568</v>
      </c>
      <c r="AS22">
        <v>310.08996047973631</v>
      </c>
      <c r="AT22">
        <v>370.91390403705009</v>
      </c>
      <c r="AU22">
        <v>-2.4663917888362858</v>
      </c>
      <c r="AV22">
        <v>6.086222651576243</v>
      </c>
      <c r="AW22">
        <v>62.667512938913582</v>
      </c>
      <c r="AX22">
        <v>30.890098617014168</v>
      </c>
      <c r="AY22">
        <v>36.647403717041016</v>
      </c>
      <c r="AZ22">
        <v>6.1845462615164104</v>
      </c>
      <c r="BA22">
        <v>0.43207865755407121</v>
      </c>
      <c r="BB22">
        <v>3.0861990493063347</v>
      </c>
      <c r="BC22">
        <v>3.0983472122100757</v>
      </c>
      <c r="BD22">
        <v>0.27526302674150593</v>
      </c>
      <c r="BE22">
        <v>34.007247358327234</v>
      </c>
      <c r="BF22">
        <v>0.90010575631083589</v>
      </c>
      <c r="BG22">
        <v>55.081835505939992</v>
      </c>
      <c r="BH22">
        <v>386.74818709759012</v>
      </c>
      <c r="BI22">
        <v>7.8611547330626978E-3</v>
      </c>
    </row>
    <row r="23" spans="1:61">
      <c r="A23" s="1">
        <v>2</v>
      </c>
      <c r="B23" s="1" t="s">
        <v>126</v>
      </c>
      <c r="C23" s="1" t="s">
        <v>125</v>
      </c>
      <c r="D23" s="1">
        <v>45</v>
      </c>
      <c r="E23" s="1" t="s">
        <v>80</v>
      </c>
      <c r="F23" s="1" t="s">
        <v>76</v>
      </c>
      <c r="G23" s="1">
        <v>0</v>
      </c>
      <c r="H23" s="1">
        <v>112.5</v>
      </c>
      <c r="I23" s="1">
        <v>0</v>
      </c>
      <c r="J23">
        <v>16.999987138669496</v>
      </c>
      <c r="K23">
        <v>0.55201912825070909</v>
      </c>
      <c r="L23">
        <v>303.46103586549674</v>
      </c>
      <c r="M23" s="3">
        <v>15.560165468589812</v>
      </c>
      <c r="N23">
        <v>3.0407206735133587</v>
      </c>
      <c r="O23">
        <v>37.019031524658203</v>
      </c>
      <c r="P23" s="1">
        <v>5</v>
      </c>
      <c r="Q23">
        <v>1.6395652592182159</v>
      </c>
      <c r="R23" s="1">
        <v>1</v>
      </c>
      <c r="S23">
        <v>3.2791305184364319</v>
      </c>
      <c r="T23" s="1">
        <v>37.222518920898438</v>
      </c>
      <c r="U23" s="1">
        <v>37.019031524658203</v>
      </c>
      <c r="V23" s="1">
        <v>37.131324768066406</v>
      </c>
      <c r="W23" s="1">
        <v>400.26528930664062</v>
      </c>
      <c r="X23" s="1">
        <v>377.40390014648438</v>
      </c>
      <c r="Y23" s="1">
        <v>18.647514343261719</v>
      </c>
      <c r="Z23" s="1">
        <v>33.676395416259766</v>
      </c>
      <c r="AA23" s="1">
        <v>28.378545761108398</v>
      </c>
      <c r="AB23" s="1">
        <v>51.250106811523438</v>
      </c>
      <c r="AC23" s="1">
        <v>500.24200439453125</v>
      </c>
      <c r="AD23" s="1">
        <v>1823.611572265625</v>
      </c>
      <c r="AE23" s="1">
        <v>2017.8720703125</v>
      </c>
      <c r="AF23" s="1">
        <v>97.121749877929688</v>
      </c>
      <c r="AG23" s="1">
        <v>6.3970098495483398</v>
      </c>
      <c r="AH23" s="1">
        <v>-0.35389938950538635</v>
      </c>
      <c r="AI23" s="1">
        <v>0.66666668653488159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v>1.0004840087890623</v>
      </c>
      <c r="AQ23">
        <v>1.5560165468589812E-2</v>
      </c>
      <c r="AR23">
        <v>310.16903152465818</v>
      </c>
      <c r="AS23">
        <v>310.37251892089841</v>
      </c>
      <c r="AT23">
        <v>346.48619438263995</v>
      </c>
      <c r="AU23">
        <v>-3.4705068325814006</v>
      </c>
      <c r="AV23">
        <v>6.3114311259215974</v>
      </c>
      <c r="AW23">
        <v>64.984734458082812</v>
      </c>
      <c r="AX23">
        <v>31.308339041823047</v>
      </c>
      <c r="AY23">
        <v>37.12077522277832</v>
      </c>
      <c r="AZ23">
        <v>6.3465610851978855</v>
      </c>
      <c r="BA23">
        <v>0.47248030934339397</v>
      </c>
      <c r="BB23">
        <v>3.2707104524082387</v>
      </c>
      <c r="BC23">
        <v>3.0758506327896469</v>
      </c>
      <c r="BD23">
        <v>0.30154596915521731</v>
      </c>
      <c r="BE23">
        <v>29.472666823026227</v>
      </c>
      <c r="BF23">
        <v>0.80407498636795305</v>
      </c>
      <c r="BG23">
        <v>56.624076384678943</v>
      </c>
      <c r="BH23">
        <v>370.40509893739227</v>
      </c>
      <c r="BI23">
        <v>2.5987994577830745E-2</v>
      </c>
    </row>
    <row r="24" spans="1:61">
      <c r="A24" s="1">
        <v>7</v>
      </c>
      <c r="B24" s="1" t="s">
        <v>131</v>
      </c>
      <c r="C24" s="1" t="s">
        <v>125</v>
      </c>
      <c r="D24" s="1">
        <v>40</v>
      </c>
      <c r="E24" s="1" t="s">
        <v>80</v>
      </c>
      <c r="F24" s="1" t="s">
        <v>76</v>
      </c>
      <c r="G24" s="1">
        <v>0</v>
      </c>
      <c r="H24" s="1">
        <v>716</v>
      </c>
      <c r="I24" s="1">
        <v>0</v>
      </c>
      <c r="J24">
        <v>2.185101027150286</v>
      </c>
      <c r="K24">
        <v>0.44934989360134775</v>
      </c>
      <c r="L24">
        <v>364.5595836816737</v>
      </c>
      <c r="M24" s="3">
        <v>14.302612548593537</v>
      </c>
      <c r="N24">
        <v>3.2920058830059076</v>
      </c>
      <c r="O24">
        <v>37.512203216552734</v>
      </c>
      <c r="P24" s="1">
        <v>4</v>
      </c>
      <c r="Q24">
        <v>1.8591305017471313</v>
      </c>
      <c r="R24" s="1">
        <v>1</v>
      </c>
      <c r="S24">
        <v>3.7182610034942627</v>
      </c>
      <c r="T24" s="1">
        <v>38.69427490234375</v>
      </c>
      <c r="U24" s="1">
        <v>37.512203216552734</v>
      </c>
      <c r="V24" s="1">
        <v>38.602184295654297</v>
      </c>
      <c r="W24" s="1">
        <v>400.73260498046875</v>
      </c>
      <c r="X24" s="1">
        <v>394.472900390625</v>
      </c>
      <c r="Y24" s="1">
        <v>21.799409866333008</v>
      </c>
      <c r="Z24" s="1">
        <v>32.862007141113281</v>
      </c>
      <c r="AA24" s="1">
        <v>30.628196716308594</v>
      </c>
      <c r="AB24" s="1">
        <v>46.171157836914062</v>
      </c>
      <c r="AC24" s="1">
        <v>500.15740966796875</v>
      </c>
      <c r="AD24" s="1">
        <v>1740.711181640625</v>
      </c>
      <c r="AE24" s="1">
        <v>1726.6595458984375</v>
      </c>
      <c r="AF24" s="1">
        <v>97.111984252929688</v>
      </c>
      <c r="AG24" s="1">
        <v>6.3970098495483398</v>
      </c>
      <c r="AH24" s="1">
        <v>-0.35389938950538635</v>
      </c>
      <c r="AI24" s="1">
        <v>0.66666668653488159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v>1.2503935241699218</v>
      </c>
      <c r="AQ24">
        <v>1.4302612548593536E-2</v>
      </c>
      <c r="AR24">
        <v>310.66220321655271</v>
      </c>
      <c r="AS24">
        <v>311.84427490234373</v>
      </c>
      <c r="AT24">
        <v>330.73512036153988</v>
      </c>
      <c r="AU24">
        <v>-2.6240064874083644</v>
      </c>
      <c r="AV24">
        <v>6.4833006030133635</v>
      </c>
      <c r="AW24">
        <v>66.761076430355971</v>
      </c>
      <c r="AX24">
        <v>33.899069289242689</v>
      </c>
      <c r="AY24">
        <v>38.103239059448242</v>
      </c>
      <c r="AZ24">
        <v>6.6946146280983916</v>
      </c>
      <c r="BA24">
        <v>0.40090119436691185</v>
      </c>
      <c r="BB24">
        <v>3.191294720007456</v>
      </c>
      <c r="BC24">
        <v>3.5033199080909356</v>
      </c>
      <c r="BD24">
        <v>0.25450787911503625</v>
      </c>
      <c r="BE24">
        <v>35.403104549749294</v>
      </c>
      <c r="BF24">
        <v>0.92416889302324756</v>
      </c>
      <c r="BG24">
        <v>52.323166865671602</v>
      </c>
      <c r="BH24">
        <v>393.67954930960065</v>
      </c>
      <c r="BI24">
        <v>2.9041743687839216E-3</v>
      </c>
    </row>
    <row r="25" spans="1:61">
      <c r="A25" s="1">
        <v>8</v>
      </c>
      <c r="B25" s="1" t="s">
        <v>132</v>
      </c>
      <c r="C25" s="1" t="s">
        <v>125</v>
      </c>
      <c r="D25" s="1">
        <v>40</v>
      </c>
      <c r="E25" s="1" t="s">
        <v>75</v>
      </c>
      <c r="F25" s="1" t="s">
        <v>76</v>
      </c>
      <c r="G25" s="1">
        <v>0</v>
      </c>
      <c r="H25" s="1">
        <v>822</v>
      </c>
      <c r="I25" s="1">
        <v>0</v>
      </c>
      <c r="J25">
        <v>11.417524005147744</v>
      </c>
      <c r="K25">
        <v>0.37064642647679935</v>
      </c>
      <c r="L25">
        <v>309.40307555014351</v>
      </c>
      <c r="M25" s="3">
        <v>12.616621591937657</v>
      </c>
      <c r="N25">
        <v>3.4866905304727358</v>
      </c>
      <c r="O25">
        <v>38.467319488525391</v>
      </c>
      <c r="P25" s="1">
        <v>5</v>
      </c>
      <c r="Q25">
        <v>1.6395652592182159</v>
      </c>
      <c r="R25" s="1">
        <v>1</v>
      </c>
      <c r="S25">
        <v>3.2791305184364319</v>
      </c>
      <c r="T25" s="1">
        <v>38.948097229003906</v>
      </c>
      <c r="U25" s="1">
        <v>38.467319488525391</v>
      </c>
      <c r="V25" s="1">
        <v>38.887382507324219</v>
      </c>
      <c r="W25" s="1">
        <v>400.43380737304688</v>
      </c>
      <c r="X25" s="1">
        <v>384.17544555664062</v>
      </c>
      <c r="Y25" s="1">
        <v>22.22578239440918</v>
      </c>
      <c r="Z25" s="1">
        <v>34.403732299804688</v>
      </c>
      <c r="AA25" s="1">
        <v>30.803440093994141</v>
      </c>
      <c r="AB25" s="1">
        <v>47.681259155273438</v>
      </c>
      <c r="AC25" s="1">
        <v>500.18939208984375</v>
      </c>
      <c r="AD25" s="1">
        <v>412.60940551757812</v>
      </c>
      <c r="AE25" s="1">
        <v>1519.9947509765625</v>
      </c>
      <c r="AF25" s="1">
        <v>97.112930297851562</v>
      </c>
      <c r="AG25" s="1">
        <v>6.3970098495483398</v>
      </c>
      <c r="AH25" s="1">
        <v>-0.35389938950538635</v>
      </c>
      <c r="AI25" s="1">
        <v>0.3333333432674408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v>1.0003787841796874</v>
      </c>
      <c r="AQ25">
        <v>1.2616621591937657E-2</v>
      </c>
      <c r="AR25">
        <v>311.61731948852537</v>
      </c>
      <c r="AS25">
        <v>312.09809722900388</v>
      </c>
      <c r="AT25">
        <v>78.395786064602362</v>
      </c>
      <c r="AU25">
        <v>-4.8473767884395951</v>
      </c>
      <c r="AV25">
        <v>6.827737787289613</v>
      </c>
      <c r="AW25">
        <v>70.307195615954598</v>
      </c>
      <c r="AX25">
        <v>35.90346331614991</v>
      </c>
      <c r="AY25">
        <v>38.707708358764648</v>
      </c>
      <c r="AZ25">
        <v>6.9168874224887027</v>
      </c>
      <c r="BA25">
        <v>0.33300610611380044</v>
      </c>
      <c r="BB25">
        <v>3.3410472568168772</v>
      </c>
      <c r="BC25">
        <v>3.5758401656718255</v>
      </c>
      <c r="BD25">
        <v>0.21121214796756466</v>
      </c>
      <c r="BE25">
        <v>30.047039309841988</v>
      </c>
      <c r="BF25">
        <v>0.80536921119943594</v>
      </c>
      <c r="BG25">
        <v>51.584604388047175</v>
      </c>
      <c r="BH25">
        <v>379.47491371739591</v>
      </c>
      <c r="BI25">
        <v>1.5520616452006026E-2</v>
      </c>
    </row>
    <row r="26" spans="1:61">
      <c r="A26" s="1">
        <v>12</v>
      </c>
      <c r="B26" s="1" t="s">
        <v>136</v>
      </c>
      <c r="C26" s="1" t="s">
        <v>125</v>
      </c>
      <c r="D26" s="1">
        <v>21</v>
      </c>
      <c r="E26" s="1" t="s">
        <v>75</v>
      </c>
      <c r="F26" s="1" t="s">
        <v>76</v>
      </c>
      <c r="G26" s="1">
        <v>0</v>
      </c>
      <c r="H26" s="1">
        <v>1301</v>
      </c>
      <c r="I26" s="1">
        <v>0</v>
      </c>
      <c r="J26">
        <v>22.394528624215688</v>
      </c>
      <c r="K26">
        <v>0.46298736540422947</v>
      </c>
      <c r="L26">
        <v>279.02433578033344</v>
      </c>
      <c r="M26" s="3">
        <v>22.522773081784273</v>
      </c>
      <c r="N26">
        <v>4.8945990561428054</v>
      </c>
      <c r="O26">
        <v>40.844017028808594</v>
      </c>
      <c r="P26" s="1">
        <v>1.5</v>
      </c>
      <c r="Q26">
        <v>2.4080436080694199</v>
      </c>
      <c r="R26" s="1">
        <v>1</v>
      </c>
      <c r="S26">
        <v>4.8160872161388397</v>
      </c>
      <c r="T26" s="1">
        <v>39.935787200927734</v>
      </c>
      <c r="U26" s="1">
        <v>40.844017028808594</v>
      </c>
      <c r="V26" s="1">
        <v>39.849529266357422</v>
      </c>
      <c r="W26" s="1">
        <v>400.36581420898438</v>
      </c>
      <c r="X26" s="1">
        <v>391.00845336914062</v>
      </c>
      <c r="Y26" s="1">
        <v>22.898313522338867</v>
      </c>
      <c r="Z26" s="1">
        <v>29.454044342041016</v>
      </c>
      <c r="AA26" s="1">
        <v>30.093559265136719</v>
      </c>
      <c r="AB26" s="1">
        <v>38.709270477294922</v>
      </c>
      <c r="AC26" s="1">
        <v>500.15902709960938</v>
      </c>
      <c r="AD26" s="1">
        <v>1773.8909912109375</v>
      </c>
      <c r="AE26" s="1">
        <v>1915.047119140625</v>
      </c>
      <c r="AF26" s="1">
        <v>97.098419189453125</v>
      </c>
      <c r="AG26" s="1">
        <v>6.3970098495483398</v>
      </c>
      <c r="AH26" s="1">
        <v>-0.35389938950538635</v>
      </c>
      <c r="AI26" s="1">
        <v>0.66666668653488159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v>3.3343935139973953</v>
      </c>
      <c r="AQ26">
        <v>2.2522773081784273E-2</v>
      </c>
      <c r="AR26">
        <v>313.99401702880857</v>
      </c>
      <c r="AS26">
        <v>313.08578720092771</v>
      </c>
      <c r="AT26">
        <v>337.03928410079243</v>
      </c>
      <c r="AU26">
        <v>-4.8739038202943208</v>
      </c>
      <c r="AV26">
        <v>7.7545402004910446</v>
      </c>
      <c r="AW26">
        <v>79.862682268398316</v>
      </c>
      <c r="AX26">
        <v>50.408637926357301</v>
      </c>
      <c r="AY26">
        <v>40.389902114868164</v>
      </c>
      <c r="AZ26">
        <v>7.5694799135468473</v>
      </c>
      <c r="BA26">
        <v>0.42238227502088943</v>
      </c>
      <c r="BB26">
        <v>2.8599411443482388</v>
      </c>
      <c r="BC26">
        <v>4.709538769198609</v>
      </c>
      <c r="BD26">
        <v>0.26735958189925063</v>
      </c>
      <c r="BE26">
        <v>27.092821919657542</v>
      </c>
      <c r="BF26">
        <v>0.71360179908160204</v>
      </c>
      <c r="BG26">
        <v>39.087162681460711</v>
      </c>
      <c r="BH26">
        <v>384.73103099577065</v>
      </c>
      <c r="BI26">
        <v>2.2751962097878446E-2</v>
      </c>
    </row>
    <row r="27" spans="1:61">
      <c r="A27" s="1">
        <v>13</v>
      </c>
      <c r="B27" s="1" t="s">
        <v>137</v>
      </c>
      <c r="C27" s="1" t="s">
        <v>125</v>
      </c>
      <c r="D27" s="1">
        <v>21</v>
      </c>
      <c r="E27" s="1" t="s">
        <v>80</v>
      </c>
      <c r="F27" s="1" t="s">
        <v>76</v>
      </c>
      <c r="G27" s="1">
        <v>0</v>
      </c>
      <c r="H27" s="1">
        <v>1370.5</v>
      </c>
      <c r="I27" s="1">
        <v>0</v>
      </c>
      <c r="J27">
        <v>13.915153955563166</v>
      </c>
      <c r="K27">
        <v>0.4007123391321738</v>
      </c>
      <c r="L27">
        <v>299.02307878489125</v>
      </c>
      <c r="M27" s="3">
        <v>14.925078466593883</v>
      </c>
      <c r="N27">
        <v>3.8075846377094047</v>
      </c>
      <c r="O27">
        <v>39.659366607666016</v>
      </c>
      <c r="P27" s="1">
        <v>4.5</v>
      </c>
      <c r="Q27">
        <v>1.7493478804826736</v>
      </c>
      <c r="R27" s="1">
        <v>1</v>
      </c>
      <c r="S27">
        <v>3.4986957609653473</v>
      </c>
      <c r="T27" s="1">
        <v>39.901580810546875</v>
      </c>
      <c r="U27" s="1">
        <v>39.659366607666016</v>
      </c>
      <c r="V27" s="1">
        <v>39.827171325683594</v>
      </c>
      <c r="W27" s="1">
        <v>399.9803466796875</v>
      </c>
      <c r="X27" s="1">
        <v>382.32681274414062</v>
      </c>
      <c r="Y27" s="1">
        <v>22.811925888061523</v>
      </c>
      <c r="Z27" s="1">
        <v>35.759941101074219</v>
      </c>
      <c r="AA27" s="1">
        <v>30.034744262695312</v>
      </c>
      <c r="AB27" s="1">
        <v>47.082420349121094</v>
      </c>
      <c r="AC27" s="1">
        <v>500.1624755859375</v>
      </c>
      <c r="AD27" s="1">
        <v>904.83251953125</v>
      </c>
      <c r="AE27" s="1">
        <v>1002.5715942382812</v>
      </c>
      <c r="AF27" s="1">
        <v>97.097930908203125</v>
      </c>
      <c r="AG27" s="1">
        <v>6.3970098495483398</v>
      </c>
      <c r="AH27" s="1">
        <v>-0.35389938950538635</v>
      </c>
      <c r="AI27" s="1">
        <v>0.3333333432674408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v>1.1114721679687498</v>
      </c>
      <c r="AQ27">
        <v>1.4925078466593883E-2</v>
      </c>
      <c r="AR27">
        <v>312.80936660766599</v>
      </c>
      <c r="AS27">
        <v>313.05158081054685</v>
      </c>
      <c r="AT27">
        <v>171.91817655364866</v>
      </c>
      <c r="AU27">
        <v>-4.6852592829811783</v>
      </c>
      <c r="AV27">
        <v>7.2798009280229223</v>
      </c>
      <c r="AW27">
        <v>74.973800779599344</v>
      </c>
      <c r="AX27">
        <v>39.213859678525125</v>
      </c>
      <c r="AY27">
        <v>39.780473709106445</v>
      </c>
      <c r="AZ27">
        <v>7.3271481663333171</v>
      </c>
      <c r="BA27">
        <v>0.35953419757557126</v>
      </c>
      <c r="BB27">
        <v>3.4722162903135176</v>
      </c>
      <c r="BC27">
        <v>3.8549318760197995</v>
      </c>
      <c r="BD27">
        <v>0.22807806264717398</v>
      </c>
      <c r="BE27">
        <v>29.034522243813552</v>
      </c>
      <c r="BF27">
        <v>0.78211380634975869</v>
      </c>
      <c r="BG27">
        <v>50.320824516026597</v>
      </c>
      <c r="BH27">
        <v>376.95753827060736</v>
      </c>
      <c r="BI27">
        <v>1.8575620573177597E-2</v>
      </c>
    </row>
    <row r="28" spans="1:61">
      <c r="A28" s="1">
        <v>14</v>
      </c>
      <c r="B28" s="1" t="s">
        <v>138</v>
      </c>
      <c r="C28" s="1" t="s">
        <v>125</v>
      </c>
      <c r="D28" s="1">
        <v>21</v>
      </c>
      <c r="E28" s="1" t="s">
        <v>80</v>
      </c>
      <c r="F28" s="1" t="s">
        <v>76</v>
      </c>
      <c r="G28" s="1">
        <v>0</v>
      </c>
      <c r="H28" s="1">
        <v>1514</v>
      </c>
      <c r="I28" s="1">
        <v>0</v>
      </c>
      <c r="J28">
        <v>4.0292469370353619</v>
      </c>
      <c r="K28">
        <v>0.22143906489329857</v>
      </c>
      <c r="L28">
        <v>336.13853961414446</v>
      </c>
      <c r="M28" s="3">
        <v>9.8645883188642802</v>
      </c>
      <c r="N28">
        <v>4.3423044951204179</v>
      </c>
      <c r="O28">
        <v>39.641559600830078</v>
      </c>
      <c r="P28" s="1">
        <v>4</v>
      </c>
      <c r="Q28">
        <v>1.8591305017471313</v>
      </c>
      <c r="R28" s="1">
        <v>1</v>
      </c>
      <c r="S28">
        <v>3.7182610034942627</v>
      </c>
      <c r="T28" s="1">
        <v>40.093795776367188</v>
      </c>
      <c r="U28" s="1">
        <v>39.641559600830078</v>
      </c>
      <c r="V28" s="1">
        <v>39.974246978759766</v>
      </c>
      <c r="W28" s="1">
        <v>400.41879272460938</v>
      </c>
      <c r="X28" s="1">
        <v>394.08721923828125</v>
      </c>
      <c r="Y28" s="1">
        <v>22.530031204223633</v>
      </c>
      <c r="Z28" s="1">
        <v>30.181308746337891</v>
      </c>
      <c r="AA28" s="1">
        <v>29.360681533813477</v>
      </c>
      <c r="AB28" s="1">
        <v>39.331672668457031</v>
      </c>
      <c r="AC28" s="1">
        <v>500.14456176757812</v>
      </c>
      <c r="AD28" s="1">
        <v>1982.812255859375</v>
      </c>
      <c r="AE28" s="1">
        <v>1389.7625732421875</v>
      </c>
      <c r="AF28" s="1">
        <v>97.098411560058594</v>
      </c>
      <c r="AG28" s="1">
        <v>6.3970098495483398</v>
      </c>
      <c r="AH28" s="1">
        <v>-0.35389938950538635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v>1.2503614044189453</v>
      </c>
      <c r="AQ28">
        <v>9.864588318864281E-3</v>
      </c>
      <c r="AR28">
        <v>312.79155960083006</v>
      </c>
      <c r="AS28">
        <v>313.24379577636716</v>
      </c>
      <c r="AT28">
        <v>376.73432388588844</v>
      </c>
      <c r="AU28">
        <v>-0.48109210968411409</v>
      </c>
      <c r="AV28">
        <v>7.2728616331935312</v>
      </c>
      <c r="AW28">
        <v>74.901963032577768</v>
      </c>
      <c r="AX28">
        <v>44.720654286239878</v>
      </c>
      <c r="AY28">
        <v>39.867677688598633</v>
      </c>
      <c r="AZ28">
        <v>7.3614059573103807</v>
      </c>
      <c r="BA28">
        <v>0.20899262008541053</v>
      </c>
      <c r="BB28">
        <v>2.9305571380731128</v>
      </c>
      <c r="BC28">
        <v>4.4308488192372675</v>
      </c>
      <c r="BD28">
        <v>0.1316843667877402</v>
      </c>
      <c r="BE28">
        <v>32.63851826065126</v>
      </c>
      <c r="BF28">
        <v>0.85295468415305642</v>
      </c>
      <c r="BG28">
        <v>40.525400418364079</v>
      </c>
      <c r="BH28">
        <v>392.62430865726344</v>
      </c>
      <c r="BI28">
        <v>4.1588572563489509E-3</v>
      </c>
    </row>
    <row r="29" spans="1:61">
      <c r="A29" s="1">
        <v>15</v>
      </c>
      <c r="B29" s="1" t="s">
        <v>139</v>
      </c>
      <c r="C29" s="1" t="s">
        <v>125</v>
      </c>
      <c r="D29" s="1">
        <v>6</v>
      </c>
      <c r="E29" s="1" t="s">
        <v>75</v>
      </c>
      <c r="F29" s="1" t="s">
        <v>76</v>
      </c>
      <c r="G29" s="1">
        <v>0</v>
      </c>
      <c r="H29" s="1">
        <v>1751</v>
      </c>
      <c r="I29" s="1">
        <v>0</v>
      </c>
      <c r="J29">
        <v>10.993026528250374</v>
      </c>
      <c r="K29">
        <v>0.39151558066808179</v>
      </c>
      <c r="L29">
        <v>313.53161916468036</v>
      </c>
      <c r="M29" s="3">
        <v>13.421721033010554</v>
      </c>
      <c r="N29">
        <v>3.5293034192055033</v>
      </c>
      <c r="O29">
        <v>38.656703948974609</v>
      </c>
      <c r="P29" s="1">
        <v>5</v>
      </c>
      <c r="Q29">
        <v>1.6395652592182159</v>
      </c>
      <c r="R29" s="1">
        <v>1</v>
      </c>
      <c r="S29">
        <v>3.2791305184364319</v>
      </c>
      <c r="T29" s="1">
        <v>39.724071502685547</v>
      </c>
      <c r="U29" s="1">
        <v>38.656703948974609</v>
      </c>
      <c r="V29" s="1">
        <v>39.623565673828125</v>
      </c>
      <c r="W29" s="1">
        <v>400.28317260742188</v>
      </c>
      <c r="X29" s="1">
        <v>384.1392822265625</v>
      </c>
      <c r="Y29" s="1">
        <v>21.738626480102539</v>
      </c>
      <c r="Z29" s="1">
        <v>34.690769195556641</v>
      </c>
      <c r="AA29" s="1">
        <v>28.896257400512695</v>
      </c>
      <c r="AB29" s="1">
        <v>46.113006591796875</v>
      </c>
      <c r="AC29" s="1">
        <v>500.1531982421875</v>
      </c>
      <c r="AD29" s="1">
        <v>1905.1630859375</v>
      </c>
      <c r="AE29" s="1">
        <v>2025.1036376953125</v>
      </c>
      <c r="AF29" s="1">
        <v>97.103202819824219</v>
      </c>
      <c r="AG29" s="1">
        <v>6.3970098495483398</v>
      </c>
      <c r="AH29" s="1">
        <v>-0.35389938950538635</v>
      </c>
      <c r="AI29" s="1">
        <v>0.66666668653488159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v>1.0003063964843748</v>
      </c>
      <c r="AQ29">
        <v>1.3421721033010554E-2</v>
      </c>
      <c r="AR29">
        <v>311.80670394897459</v>
      </c>
      <c r="AS29">
        <v>312.87407150268552</v>
      </c>
      <c r="AT29">
        <v>361.98098178586224</v>
      </c>
      <c r="AU29">
        <v>-2.2180867073881605</v>
      </c>
      <c r="AV29">
        <v>6.8978882163773498</v>
      </c>
      <c r="AW29">
        <v>71.036670429670963</v>
      </c>
      <c r="AX29">
        <v>36.345901234114322</v>
      </c>
      <c r="AY29">
        <v>39.190387725830078</v>
      </c>
      <c r="AZ29">
        <v>7.0989452222256366</v>
      </c>
      <c r="BA29">
        <v>0.34975605229969448</v>
      </c>
      <c r="BB29">
        <v>3.3685847971718466</v>
      </c>
      <c r="BC29">
        <v>3.7303604250537901</v>
      </c>
      <c r="BD29">
        <v>0.22200137993766456</v>
      </c>
      <c r="BE29">
        <v>30.444924406175844</v>
      </c>
      <c r="BF29">
        <v>0.8161925470037239</v>
      </c>
      <c r="BG29">
        <v>51.741195320349334</v>
      </c>
      <c r="BH29">
        <v>379.61351366392097</v>
      </c>
      <c r="BI29">
        <v>1.4983458498886501E-2</v>
      </c>
    </row>
    <row r="30" spans="1:61">
      <c r="A30" s="1">
        <v>16</v>
      </c>
      <c r="B30" s="1" t="s">
        <v>140</v>
      </c>
      <c r="C30" s="1" t="s">
        <v>125</v>
      </c>
      <c r="D30" s="1">
        <v>6</v>
      </c>
      <c r="E30" s="1" t="s">
        <v>80</v>
      </c>
      <c r="F30" s="1" t="s">
        <v>76</v>
      </c>
      <c r="G30" s="1">
        <v>0</v>
      </c>
      <c r="H30" s="1">
        <v>1829.5</v>
      </c>
      <c r="I30" s="1">
        <v>0</v>
      </c>
      <c r="J30">
        <v>1.8148779244032074</v>
      </c>
      <c r="K30">
        <v>1.6935894371746675E-2</v>
      </c>
      <c r="L30">
        <v>199.91112257886152</v>
      </c>
      <c r="M30" s="3">
        <v>0.93093956737933725</v>
      </c>
      <c r="N30">
        <v>5.1002977500903501</v>
      </c>
      <c r="O30">
        <v>39.607723236083984</v>
      </c>
      <c r="P30" s="1">
        <v>3.5</v>
      </c>
      <c r="Q30">
        <v>1.9689131230115891</v>
      </c>
      <c r="R30" s="1">
        <v>1</v>
      </c>
      <c r="S30">
        <v>3.9378262460231781</v>
      </c>
      <c r="T30" s="1">
        <v>39.667346954345703</v>
      </c>
      <c r="U30" s="1">
        <v>39.607723236083984</v>
      </c>
      <c r="V30" s="1">
        <v>39.575077056884766</v>
      </c>
      <c r="W30" s="1">
        <v>399.93844604492188</v>
      </c>
      <c r="X30" s="1">
        <v>398.40899658203125</v>
      </c>
      <c r="Y30" s="1">
        <v>21.602373123168945</v>
      </c>
      <c r="Z30" s="1">
        <v>22.239292144775391</v>
      </c>
      <c r="AA30" s="1">
        <v>28.800979614257812</v>
      </c>
      <c r="AB30" s="1">
        <v>29.650138854980469</v>
      </c>
      <c r="AC30" s="1">
        <v>500.19332885742188</v>
      </c>
      <c r="AD30" s="1">
        <v>225.37229919433594</v>
      </c>
      <c r="AE30" s="1">
        <v>144.65353393554688</v>
      </c>
      <c r="AF30" s="1">
        <v>97.098136901855469</v>
      </c>
      <c r="AG30" s="1">
        <v>6.3970098495483398</v>
      </c>
      <c r="AH30" s="1">
        <v>-0.35389938950538635</v>
      </c>
      <c r="AI30" s="1">
        <v>0.66666668653488159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v>1.4291237967354911</v>
      </c>
      <c r="AQ30">
        <v>9.3093956737933729E-4</v>
      </c>
      <c r="AR30">
        <v>312.75772323608396</v>
      </c>
      <c r="AS30">
        <v>312.81734695434568</v>
      </c>
      <c r="AT30">
        <v>42.820736309594395</v>
      </c>
      <c r="AU30">
        <v>2.2315426476682689E-2</v>
      </c>
      <c r="AV30">
        <v>7.25969158336411</v>
      </c>
      <c r="AW30">
        <v>74.766538421865263</v>
      </c>
      <c r="AX30">
        <v>52.527246277089873</v>
      </c>
      <c r="AY30">
        <v>39.637535095214844</v>
      </c>
      <c r="AZ30">
        <v>7.271294099706954</v>
      </c>
      <c r="BA30">
        <v>1.6863368007836881E-2</v>
      </c>
      <c r="BB30">
        <v>2.1593938332737599</v>
      </c>
      <c r="BC30">
        <v>5.1119002664331941</v>
      </c>
      <c r="BD30">
        <v>1.0546097137608517E-2</v>
      </c>
      <c r="BE30">
        <v>19.410997548365909</v>
      </c>
      <c r="BF30">
        <v>0.50177361528958442</v>
      </c>
      <c r="BG30">
        <v>26.479901696354613</v>
      </c>
      <c r="BH30">
        <v>397.78680427468436</v>
      </c>
      <c r="BI30">
        <v>1.2081292921897833E-3</v>
      </c>
    </row>
    <row r="31" spans="1:61">
      <c r="A31" s="1">
        <v>3</v>
      </c>
      <c r="B31" s="1" t="s">
        <v>146</v>
      </c>
      <c r="C31" s="1" t="s">
        <v>144</v>
      </c>
      <c r="D31" s="1">
        <v>36</v>
      </c>
      <c r="E31" s="1" t="s">
        <v>75</v>
      </c>
      <c r="F31" s="1" t="s">
        <v>76</v>
      </c>
      <c r="G31" s="1">
        <v>0</v>
      </c>
      <c r="H31" s="1">
        <v>305</v>
      </c>
      <c r="I31" s="1">
        <v>0</v>
      </c>
      <c r="J31">
        <v>-0.49420605813999563</v>
      </c>
      <c r="K31">
        <v>0.40770803398244176</v>
      </c>
      <c r="L31">
        <v>375.72112874507735</v>
      </c>
      <c r="M31" s="3">
        <v>13.615223919863356</v>
      </c>
      <c r="N31">
        <v>3.4714228716139517</v>
      </c>
      <c r="O31">
        <v>37.338657379150391</v>
      </c>
      <c r="P31" s="1">
        <v>5</v>
      </c>
      <c r="Q31">
        <v>1.6395652592182159</v>
      </c>
      <c r="R31" s="1">
        <v>1</v>
      </c>
      <c r="S31">
        <v>3.2791305184364319</v>
      </c>
      <c r="T31" s="1">
        <v>38.029617309570312</v>
      </c>
      <c r="U31" s="1">
        <v>37.338657379150391</v>
      </c>
      <c r="V31" s="1">
        <v>38.035785675048828</v>
      </c>
      <c r="W31" s="1">
        <v>401.2994384765625</v>
      </c>
      <c r="X31" s="1">
        <v>396.39892578125</v>
      </c>
      <c r="Y31" s="1">
        <v>17.181961059570312</v>
      </c>
      <c r="Z31" s="1">
        <v>30.377286911010742</v>
      </c>
      <c r="AA31" s="1">
        <v>25.031700134277344</v>
      </c>
      <c r="AB31" s="1">
        <v>44.255435943603516</v>
      </c>
      <c r="AC31" s="1">
        <v>500.2388916015625</v>
      </c>
      <c r="AD31" s="1">
        <v>1641.034423828125</v>
      </c>
      <c r="AE31" s="1">
        <v>1515.0736083984375</v>
      </c>
      <c r="AF31" s="1">
        <v>97.142967224121094</v>
      </c>
      <c r="AG31" s="1">
        <v>5.5615329742431641</v>
      </c>
      <c r="AH31" s="1">
        <v>-0.33152997493743896</v>
      </c>
      <c r="AI31" s="1">
        <v>0.3333333432674408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v>1.0004777832031251</v>
      </c>
      <c r="AQ31">
        <v>1.3615223919863355E-2</v>
      </c>
      <c r="AR31">
        <v>310.48865737915037</v>
      </c>
      <c r="AS31">
        <v>311.17961730957029</v>
      </c>
      <c r="AT31">
        <v>311.79653661481279</v>
      </c>
      <c r="AU31">
        <v>-2.8783272887406364</v>
      </c>
      <c r="AV31">
        <v>6.4223626583679909</v>
      </c>
      <c r="AW31">
        <v>66.112481859348492</v>
      </c>
      <c r="AX31">
        <v>35.73519494833775</v>
      </c>
      <c r="AY31">
        <v>37.684137344360352</v>
      </c>
      <c r="AZ31">
        <v>6.5441668672123567</v>
      </c>
      <c r="BA31">
        <v>0.36262175244055816</v>
      </c>
      <c r="BB31">
        <v>2.9509397867540392</v>
      </c>
      <c r="BC31">
        <v>3.5932270804583175</v>
      </c>
      <c r="BD31">
        <v>0.23029956485335407</v>
      </c>
      <c r="BE31">
        <v>36.498665295092835</v>
      </c>
      <c r="BF31">
        <v>0.94783589033340732</v>
      </c>
      <c r="BG31">
        <v>49.488291531894923</v>
      </c>
      <c r="BH31">
        <v>396.60238769737009</v>
      </c>
      <c r="BI31">
        <v>-6.1667337970549728E-4</v>
      </c>
    </row>
    <row r="32" spans="1:61">
      <c r="A32" s="1">
        <v>4</v>
      </c>
      <c r="B32" s="1" t="s">
        <v>147</v>
      </c>
      <c r="C32" s="1" t="s">
        <v>144</v>
      </c>
      <c r="D32" s="1">
        <v>36</v>
      </c>
      <c r="E32" s="1" t="s">
        <v>80</v>
      </c>
      <c r="F32" s="1" t="s">
        <v>76</v>
      </c>
      <c r="G32" s="1">
        <v>0</v>
      </c>
      <c r="H32" s="1">
        <v>390</v>
      </c>
      <c r="I32" s="1">
        <v>0</v>
      </c>
      <c r="J32">
        <v>0.16167982919245721</v>
      </c>
      <c r="K32">
        <v>6.1578409097570883E-2</v>
      </c>
      <c r="L32">
        <v>362.87683307627378</v>
      </c>
      <c r="M32" s="3">
        <v>3.1860509107156796</v>
      </c>
      <c r="N32">
        <v>4.8801570737496931</v>
      </c>
      <c r="O32">
        <v>38.380825042724609</v>
      </c>
      <c r="P32" s="1">
        <v>4</v>
      </c>
      <c r="Q32">
        <v>1.8591305017471313</v>
      </c>
      <c r="R32" s="1">
        <v>1</v>
      </c>
      <c r="S32">
        <v>3.7182610034942627</v>
      </c>
      <c r="T32" s="1">
        <v>38.242702484130859</v>
      </c>
      <c r="U32" s="1">
        <v>38.380825042724609</v>
      </c>
      <c r="V32" s="1">
        <v>38.217315673828125</v>
      </c>
      <c r="W32" s="1">
        <v>400.27139282226562</v>
      </c>
      <c r="X32" s="1">
        <v>399.125244140625</v>
      </c>
      <c r="Y32" s="1">
        <v>17.223945617675781</v>
      </c>
      <c r="Z32" s="1">
        <v>19.721426010131836</v>
      </c>
      <c r="AA32" s="1">
        <v>24.804414749145508</v>
      </c>
      <c r="AB32" s="1">
        <v>28.401065826416016</v>
      </c>
      <c r="AC32" s="1">
        <v>500.21893310546875</v>
      </c>
      <c r="AD32" s="1">
        <v>161.56698608398438</v>
      </c>
      <c r="AE32" s="1">
        <v>1280.2322998046875</v>
      </c>
      <c r="AF32" s="1">
        <v>97.140464782714844</v>
      </c>
      <c r="AG32" s="1">
        <v>5.5615329742431641</v>
      </c>
      <c r="AH32" s="1">
        <v>-0.33152997493743896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v>1.2505473327636718</v>
      </c>
      <c r="AQ32">
        <v>3.1860509107156797E-3</v>
      </c>
      <c r="AR32">
        <v>311.53082504272459</v>
      </c>
      <c r="AS32">
        <v>311.39270248413084</v>
      </c>
      <c r="AT32">
        <v>30.697726970751319</v>
      </c>
      <c r="AU32">
        <v>-1.0277885894073218</v>
      </c>
      <c r="AV32">
        <v>6.7959055625518214</v>
      </c>
      <c r="AW32">
        <v>69.959574290209531</v>
      </c>
      <c r="AX32">
        <v>50.238148280077695</v>
      </c>
      <c r="AY32">
        <v>38.311763763427734</v>
      </c>
      <c r="AZ32">
        <v>6.7705817172908409</v>
      </c>
      <c r="BA32">
        <v>6.0575218206879652E-2</v>
      </c>
      <c r="BB32">
        <v>1.9157484888021281</v>
      </c>
      <c r="BC32">
        <v>4.8548332284887126</v>
      </c>
      <c r="BD32">
        <v>3.7948381593678762E-2</v>
      </c>
      <c r="BE32">
        <v>35.250024223908873</v>
      </c>
      <c r="BF32">
        <v>0.90918035980811152</v>
      </c>
      <c r="BG32">
        <v>26.043374215076931</v>
      </c>
      <c r="BH32">
        <v>399.066542567711</v>
      </c>
      <c r="BI32">
        <v>1.0551343812478191E-4</v>
      </c>
    </row>
    <row r="33" spans="1:61">
      <c r="A33" s="1">
        <v>5</v>
      </c>
      <c r="B33" s="1" t="s">
        <v>148</v>
      </c>
      <c r="C33" s="1" t="s">
        <v>144</v>
      </c>
      <c r="D33" s="1">
        <v>27</v>
      </c>
      <c r="E33" s="1" t="s">
        <v>75</v>
      </c>
      <c r="F33" s="1" t="s">
        <v>76</v>
      </c>
      <c r="G33" s="1">
        <v>0</v>
      </c>
      <c r="H33" s="1">
        <v>715.5</v>
      </c>
      <c r="I33" s="1">
        <v>0</v>
      </c>
      <c r="J33">
        <v>1.407778225261658</v>
      </c>
      <c r="K33">
        <v>0.49465874965556883</v>
      </c>
      <c r="L33">
        <v>364.0618296605038</v>
      </c>
      <c r="M33" s="3">
        <v>17.995065037796735</v>
      </c>
      <c r="N33">
        <v>3.7822224230373207</v>
      </c>
      <c r="O33">
        <v>38.033824920654297</v>
      </c>
      <c r="P33" s="1">
        <v>3.5</v>
      </c>
      <c r="Q33">
        <v>1.9689131230115891</v>
      </c>
      <c r="R33" s="1">
        <v>1</v>
      </c>
      <c r="S33">
        <v>3.9378262460231781</v>
      </c>
      <c r="T33" s="1">
        <v>37.744220733642578</v>
      </c>
      <c r="U33" s="1">
        <v>38.033824920654297</v>
      </c>
      <c r="V33" s="1">
        <v>37.735431671142578</v>
      </c>
      <c r="W33" s="1">
        <v>399.46450805664062</v>
      </c>
      <c r="X33" s="1">
        <v>393.524658203125</v>
      </c>
      <c r="Y33" s="1">
        <v>17.504934310913086</v>
      </c>
      <c r="Z33" s="1">
        <v>29.721647262573242</v>
      </c>
      <c r="AA33" s="1">
        <v>25.90022087097168</v>
      </c>
      <c r="AB33" s="1">
        <v>43.976009368896484</v>
      </c>
      <c r="AC33" s="1">
        <v>500.22274780273438</v>
      </c>
      <c r="AD33" s="1">
        <v>1862.217041015625</v>
      </c>
      <c r="AE33" s="1">
        <v>1924.0926513671875</v>
      </c>
      <c r="AF33" s="1">
        <v>97.143630981445312</v>
      </c>
      <c r="AG33" s="1">
        <v>5.5615329742431641</v>
      </c>
      <c r="AH33" s="1">
        <v>-0.33152997493743896</v>
      </c>
      <c r="AI33" s="1">
        <v>0.66666668653488159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v>1.4292078508649553</v>
      </c>
      <c r="AQ33">
        <v>1.7995065037796736E-2</v>
      </c>
      <c r="AR33">
        <v>311.18382492065427</v>
      </c>
      <c r="AS33">
        <v>310.89422073364256</v>
      </c>
      <c r="AT33">
        <v>353.82123335309734</v>
      </c>
      <c r="AU33">
        <v>-3.8841134214564352</v>
      </c>
      <c r="AV33">
        <v>6.6694911568734199</v>
      </c>
      <c r="AW33">
        <v>68.65597970233695</v>
      </c>
      <c r="AX33">
        <v>38.934332439763708</v>
      </c>
      <c r="AY33">
        <v>37.889022827148438</v>
      </c>
      <c r="AZ33">
        <v>6.6173452766351639</v>
      </c>
      <c r="BA33">
        <v>0.43945556705047084</v>
      </c>
      <c r="BB33">
        <v>2.8872687338360992</v>
      </c>
      <c r="BC33">
        <v>3.7300765427990648</v>
      </c>
      <c r="BD33">
        <v>0.27913773702329531</v>
      </c>
      <c r="BE33">
        <v>35.366288034969784</v>
      </c>
      <c r="BF33">
        <v>0.92513092145953046</v>
      </c>
      <c r="BG33">
        <v>47.012996955089925</v>
      </c>
      <c r="BH33">
        <v>393.04203137162818</v>
      </c>
      <c r="BI33">
        <v>1.6838879339876555E-3</v>
      </c>
    </row>
    <row r="34" spans="1:61">
      <c r="A34" s="1">
        <v>6</v>
      </c>
      <c r="B34" s="1" t="s">
        <v>149</v>
      </c>
      <c r="C34" s="1" t="s">
        <v>144</v>
      </c>
      <c r="D34" s="1">
        <v>27</v>
      </c>
      <c r="E34" s="1" t="s">
        <v>80</v>
      </c>
      <c r="F34" s="1" t="s">
        <v>76</v>
      </c>
      <c r="G34" s="1">
        <v>0</v>
      </c>
      <c r="H34" s="1">
        <v>799</v>
      </c>
      <c r="I34" s="1">
        <v>0</v>
      </c>
      <c r="J34">
        <v>-0.53110479379216369</v>
      </c>
      <c r="K34">
        <v>0.29422860561726005</v>
      </c>
      <c r="L34">
        <v>375.6025244699639</v>
      </c>
      <c r="M34" s="3">
        <v>10.42782556208916</v>
      </c>
      <c r="N34">
        <v>3.5791965987506331</v>
      </c>
      <c r="O34">
        <v>36.868629455566406</v>
      </c>
      <c r="P34" s="1">
        <v>5</v>
      </c>
      <c r="Q34">
        <v>1.6395652592182159</v>
      </c>
      <c r="R34" s="1">
        <v>1</v>
      </c>
      <c r="S34">
        <v>3.2791305184364319</v>
      </c>
      <c r="T34" s="1">
        <v>37.843303680419922</v>
      </c>
      <c r="U34" s="1">
        <v>36.868629455566406</v>
      </c>
      <c r="V34" s="1">
        <v>37.857311248779297</v>
      </c>
      <c r="W34" s="1">
        <v>399.64962768554688</v>
      </c>
      <c r="X34" s="1">
        <v>396.05215454101562</v>
      </c>
      <c r="Y34" s="1">
        <v>17.457935333251953</v>
      </c>
      <c r="Z34" s="1">
        <v>27.594112396240234</v>
      </c>
      <c r="AA34" s="1">
        <v>25.692352294921875</v>
      </c>
      <c r="AB34" s="1">
        <v>40.609474182128906</v>
      </c>
      <c r="AC34" s="1">
        <v>500.19247436523438</v>
      </c>
      <c r="AD34" s="1">
        <v>610.51953125</v>
      </c>
      <c r="AE34" s="1">
        <v>1009.2515869140625</v>
      </c>
      <c r="AF34" s="1">
        <v>97.144386291503906</v>
      </c>
      <c r="AG34" s="1">
        <v>5.5615329742431641</v>
      </c>
      <c r="AH34" s="1">
        <v>-0.33152997493743896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v>1.0003849487304688</v>
      </c>
      <c r="AQ34">
        <v>1.042782556208916E-2</v>
      </c>
      <c r="AR34">
        <v>310.01862945556638</v>
      </c>
      <c r="AS34">
        <v>310.9933036804199</v>
      </c>
      <c r="AT34">
        <v>115.99870948190801</v>
      </c>
      <c r="AU34">
        <v>-3.4114161338136579</v>
      </c>
      <c r="AV34">
        <v>6.2598097127421708</v>
      </c>
      <c r="AW34">
        <v>64.438203294199454</v>
      </c>
      <c r="AX34">
        <v>36.844090897959219</v>
      </c>
      <c r="AY34">
        <v>37.355966567993164</v>
      </c>
      <c r="AZ34">
        <v>6.4284181083040943</v>
      </c>
      <c r="BA34">
        <v>0.27000196917852737</v>
      </c>
      <c r="BB34">
        <v>2.6806131139915377</v>
      </c>
      <c r="BC34">
        <v>3.7478049943125566</v>
      </c>
      <c r="BD34">
        <v>0.17077254637479231</v>
      </c>
      <c r="BE34">
        <v>36.487676729174225</v>
      </c>
      <c r="BF34">
        <v>0.94836632035305857</v>
      </c>
      <c r="BG34">
        <v>44.999651494939087</v>
      </c>
      <c r="BH34">
        <v>396.27080746366943</v>
      </c>
      <c r="BI34">
        <v>-6.0311105884654377E-4</v>
      </c>
    </row>
    <row r="35" spans="1:61">
      <c r="A35" s="1">
        <v>9</v>
      </c>
      <c r="B35" s="1" t="s">
        <v>152</v>
      </c>
      <c r="C35" s="1" t="s">
        <v>144</v>
      </c>
      <c r="D35" s="1">
        <v>19</v>
      </c>
      <c r="E35" s="1" t="s">
        <v>75</v>
      </c>
      <c r="F35" s="1" t="s">
        <v>76</v>
      </c>
      <c r="G35" s="1">
        <v>0</v>
      </c>
      <c r="H35" s="1">
        <v>1144.5</v>
      </c>
      <c r="I35" s="1">
        <v>0</v>
      </c>
      <c r="J35">
        <v>26.094272645885219</v>
      </c>
      <c r="K35">
        <v>0.63179964232711361</v>
      </c>
      <c r="L35">
        <v>282.11230144053303</v>
      </c>
      <c r="M35" s="3">
        <v>19.85542404728465</v>
      </c>
      <c r="N35">
        <v>3.3713350969961304</v>
      </c>
      <c r="O35">
        <v>37.227081298828125</v>
      </c>
      <c r="P35" s="1">
        <v>3.5</v>
      </c>
      <c r="Q35">
        <v>1.9689131230115891</v>
      </c>
      <c r="R35" s="1">
        <v>1</v>
      </c>
      <c r="S35">
        <v>3.9378262460231781</v>
      </c>
      <c r="T35" s="1">
        <v>37.714344024658203</v>
      </c>
      <c r="U35" s="1">
        <v>37.227081298828125</v>
      </c>
      <c r="V35" s="1">
        <v>37.728378295898438</v>
      </c>
      <c r="W35" s="1">
        <v>399.57806396484375</v>
      </c>
      <c r="X35" s="1">
        <v>376.09475708007812</v>
      </c>
      <c r="Y35" s="1">
        <v>17.545303344726562</v>
      </c>
      <c r="Z35" s="1">
        <v>31.007431030273438</v>
      </c>
      <c r="AA35" s="1">
        <v>26.001564025878906</v>
      </c>
      <c r="AB35" s="1">
        <v>45.951995849609375</v>
      </c>
      <c r="AC35" s="1">
        <v>500.21182250976562</v>
      </c>
      <c r="AD35" s="1">
        <v>1603.62744140625</v>
      </c>
      <c r="AE35" s="1">
        <v>1833.0228271484375</v>
      </c>
      <c r="AF35" s="1">
        <v>97.141632080078125</v>
      </c>
      <c r="AG35" s="1">
        <v>5.5615329742431641</v>
      </c>
      <c r="AH35" s="1">
        <v>-0.33152997493743896</v>
      </c>
      <c r="AI35" s="1">
        <v>0.3333333432674408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v>1.4291766357421873</v>
      </c>
      <c r="AQ35">
        <v>1.9855424047284652E-2</v>
      </c>
      <c r="AR35">
        <v>310.3770812988281</v>
      </c>
      <c r="AS35">
        <v>310.86434402465818</v>
      </c>
      <c r="AT35">
        <v>304.68921004384174</v>
      </c>
      <c r="AU35">
        <v>-4.9492420975032054</v>
      </c>
      <c r="AV35">
        <v>6.3834475538873505</v>
      </c>
      <c r="AW35">
        <v>65.712788813607673</v>
      </c>
      <c r="AX35">
        <v>34.705357783334236</v>
      </c>
      <c r="AY35">
        <v>37.470712661743164</v>
      </c>
      <c r="AZ35">
        <v>6.4686863730954212</v>
      </c>
      <c r="BA35">
        <v>0.54444658590682626</v>
      </c>
      <c r="BB35">
        <v>3.0121124568912201</v>
      </c>
      <c r="BC35">
        <v>3.4565739162042011</v>
      </c>
      <c r="BD35">
        <v>0.34717929588846907</v>
      </c>
      <c r="BE35">
        <v>27.404849391800354</v>
      </c>
      <c r="BF35">
        <v>0.75010963628101213</v>
      </c>
      <c r="BG35">
        <v>52.175560137111354</v>
      </c>
      <c r="BH35">
        <v>367.14889053568169</v>
      </c>
      <c r="BI35">
        <v>3.7082593105023889E-2</v>
      </c>
    </row>
    <row r="36" spans="1:61">
      <c r="A36" s="1">
        <v>10</v>
      </c>
      <c r="B36" s="1" t="s">
        <v>153</v>
      </c>
      <c r="C36" s="1" t="s">
        <v>144</v>
      </c>
      <c r="D36" s="1">
        <v>19</v>
      </c>
      <c r="E36" s="1" t="s">
        <v>80</v>
      </c>
      <c r="F36" s="1" t="s">
        <v>76</v>
      </c>
      <c r="G36" s="1">
        <v>0</v>
      </c>
      <c r="H36" s="1">
        <v>1232.5</v>
      </c>
      <c r="I36" s="1">
        <v>0</v>
      </c>
      <c r="J36">
        <v>1.9248065676578281</v>
      </c>
      <c r="K36">
        <v>5.9489200985971678E-2</v>
      </c>
      <c r="L36">
        <v>317.21958506012356</v>
      </c>
      <c r="M36" s="3">
        <v>2.8563687925663133</v>
      </c>
      <c r="N36">
        <v>4.5346657450736725</v>
      </c>
      <c r="O36">
        <v>37.424129486083984</v>
      </c>
      <c r="P36" s="1">
        <v>4</v>
      </c>
      <c r="Q36">
        <v>1.8591305017471313</v>
      </c>
      <c r="R36" s="1">
        <v>1</v>
      </c>
      <c r="S36">
        <v>3.7182610034942627</v>
      </c>
      <c r="T36" s="1">
        <v>37.644058227539062</v>
      </c>
      <c r="U36" s="1">
        <v>37.424129486083984</v>
      </c>
      <c r="V36" s="1">
        <v>37.658771514892578</v>
      </c>
      <c r="W36" s="1">
        <v>399.97573852539062</v>
      </c>
      <c r="X36" s="1">
        <v>397.52865600585938</v>
      </c>
      <c r="Y36" s="1">
        <v>17.502004623413086</v>
      </c>
      <c r="Z36" s="1">
        <v>19.740934371948242</v>
      </c>
      <c r="AA36" s="1">
        <v>26.036334991455078</v>
      </c>
      <c r="AB36" s="1">
        <v>29.367012023925781</v>
      </c>
      <c r="AC36" s="1">
        <v>500.23568725585938</v>
      </c>
      <c r="AD36" s="1">
        <v>1404.760498046875</v>
      </c>
      <c r="AE36" s="1">
        <v>1722.98681640625</v>
      </c>
      <c r="AF36" s="1">
        <v>97.140625</v>
      </c>
      <c r="AG36" s="1">
        <v>5.5615329742431641</v>
      </c>
      <c r="AH36" s="1">
        <v>-0.33152997493743896</v>
      </c>
      <c r="AI36" s="1">
        <v>0.66666668653488159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v>1.2505892181396483</v>
      </c>
      <c r="AQ36">
        <v>2.8563687925663131E-3</v>
      </c>
      <c r="AR36">
        <v>310.57412948608396</v>
      </c>
      <c r="AS36">
        <v>310.79405822753904</v>
      </c>
      <c r="AT36">
        <v>266.90449127969623</v>
      </c>
      <c r="AU36">
        <v>1.3255550086722192</v>
      </c>
      <c r="AV36">
        <v>6.4523124480487075</v>
      </c>
      <c r="AW36">
        <v>66.422389685558514</v>
      </c>
      <c r="AX36">
        <v>46.681455313610272</v>
      </c>
      <c r="AY36">
        <v>37.534093856811523</v>
      </c>
      <c r="AZ36">
        <v>6.4910226912547122</v>
      </c>
      <c r="BA36">
        <v>5.8552409286575485E-2</v>
      </c>
      <c r="BB36">
        <v>1.9176467029750348</v>
      </c>
      <c r="BC36">
        <v>4.5733759882796772</v>
      </c>
      <c r="BD36">
        <v>3.6678283264033967E-2</v>
      </c>
      <c r="BE36">
        <v>30.814908754981065</v>
      </c>
      <c r="BF36">
        <v>0.79797916519368584</v>
      </c>
      <c r="BG36">
        <v>27.712759300098931</v>
      </c>
      <c r="BH36">
        <v>396.82981080271304</v>
      </c>
      <c r="BI36">
        <v>1.3441959161498128E-3</v>
      </c>
    </row>
    <row r="37" spans="1:61">
      <c r="A37" s="1">
        <v>13</v>
      </c>
      <c r="B37" s="1" t="s">
        <v>156</v>
      </c>
      <c r="C37" s="1" t="s">
        <v>144</v>
      </c>
      <c r="D37" s="1">
        <v>15</v>
      </c>
      <c r="E37" s="1" t="s">
        <v>75</v>
      </c>
      <c r="F37" s="1" t="s">
        <v>76</v>
      </c>
      <c r="G37" s="1">
        <v>0</v>
      </c>
      <c r="H37" s="1">
        <v>1548</v>
      </c>
      <c r="I37" s="1">
        <v>0</v>
      </c>
      <c r="J37">
        <v>20.047103910905179</v>
      </c>
      <c r="K37">
        <v>0.69391431626100086</v>
      </c>
      <c r="L37">
        <v>310.06704209231896</v>
      </c>
      <c r="M37" s="3">
        <v>24.610609634056196</v>
      </c>
      <c r="N37">
        <v>3.7958795010756856</v>
      </c>
      <c r="O37">
        <v>37.993804931640625</v>
      </c>
      <c r="P37" s="1">
        <v>2.5</v>
      </c>
      <c r="Q37">
        <v>2.1884783655405045</v>
      </c>
      <c r="R37" s="1">
        <v>1</v>
      </c>
      <c r="S37">
        <v>4.3769567310810089</v>
      </c>
      <c r="T37" s="1">
        <v>37.711013793945312</v>
      </c>
      <c r="U37" s="1">
        <v>37.993804931640625</v>
      </c>
      <c r="V37" s="1">
        <v>37.659278869628906</v>
      </c>
      <c r="W37" s="1">
        <v>399.71652221679688</v>
      </c>
      <c r="X37" s="1">
        <v>384.9627685546875</v>
      </c>
      <c r="Y37" s="1">
        <v>17.496280670166016</v>
      </c>
      <c r="Z37" s="1">
        <v>29.43382453918457</v>
      </c>
      <c r="AA37" s="1">
        <v>25.932825088500977</v>
      </c>
      <c r="AB37" s="1">
        <v>43.626544952392578</v>
      </c>
      <c r="AC37" s="1">
        <v>500.23324584960938</v>
      </c>
      <c r="AD37" s="1">
        <v>1605.3779296875</v>
      </c>
      <c r="AE37" s="1">
        <v>1904.782958984375</v>
      </c>
      <c r="AF37" s="1">
        <v>97.138725280761719</v>
      </c>
      <c r="AG37" s="1">
        <v>5.5615329742431641</v>
      </c>
      <c r="AH37" s="1">
        <v>-0.33152997493743896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v>2.0009329833984371</v>
      </c>
      <c r="AQ37">
        <v>2.4610609634056195E-2</v>
      </c>
      <c r="AR37">
        <v>311.1438049316406</v>
      </c>
      <c r="AS37">
        <v>310.86101379394529</v>
      </c>
      <c r="AT37">
        <v>305.02180281310575</v>
      </c>
      <c r="AU37">
        <v>-6.248382581006485</v>
      </c>
      <c r="AV37">
        <v>6.6550436969496785</v>
      </c>
      <c r="AW37">
        <v>68.510716788947889</v>
      </c>
      <c r="AX37">
        <v>39.076892249763318</v>
      </c>
      <c r="AY37">
        <v>37.852409362792969</v>
      </c>
      <c r="AZ37">
        <v>6.6042162745699216</v>
      </c>
      <c r="BA37">
        <v>0.59895684764929791</v>
      </c>
      <c r="BB37">
        <v>2.8591641958739928</v>
      </c>
      <c r="BC37">
        <v>3.7450520786959287</v>
      </c>
      <c r="BD37">
        <v>0.38185967262374881</v>
      </c>
      <c r="BE37">
        <v>30.11951722042415</v>
      </c>
      <c r="BF37">
        <v>0.80544683127784367</v>
      </c>
      <c r="BG37">
        <v>48.232402167196739</v>
      </c>
      <c r="BH37">
        <v>378.77957051493036</v>
      </c>
      <c r="BI37">
        <v>2.5527247332898281E-2</v>
      </c>
    </row>
    <row r="38" spans="1:61">
      <c r="A38" s="1">
        <v>14</v>
      </c>
      <c r="B38" s="1" t="s">
        <v>157</v>
      </c>
      <c r="C38" s="1" t="s">
        <v>144</v>
      </c>
      <c r="D38" s="1">
        <v>15</v>
      </c>
      <c r="E38" s="1" t="s">
        <v>80</v>
      </c>
      <c r="F38" s="1" t="s">
        <v>76</v>
      </c>
      <c r="G38" s="1">
        <v>0</v>
      </c>
      <c r="H38" s="1">
        <v>1639</v>
      </c>
      <c r="I38" s="1">
        <v>0</v>
      </c>
      <c r="J38">
        <v>7.0662389564677968</v>
      </c>
      <c r="K38">
        <v>0.37457920048769405</v>
      </c>
      <c r="L38">
        <v>337.41431006422624</v>
      </c>
      <c r="M38" s="3">
        <v>14.172926106821622</v>
      </c>
      <c r="N38">
        <v>3.8139556564207733</v>
      </c>
      <c r="O38">
        <v>36.673000335693359</v>
      </c>
      <c r="P38" s="1">
        <v>2.5</v>
      </c>
      <c r="Q38">
        <v>2.1884783655405045</v>
      </c>
      <c r="R38" s="1">
        <v>1</v>
      </c>
      <c r="S38">
        <v>4.3769567310810089</v>
      </c>
      <c r="T38" s="1">
        <v>37.754398345947266</v>
      </c>
      <c r="U38" s="1">
        <v>36.673000335693359</v>
      </c>
      <c r="V38" s="1">
        <v>37.678173065185547</v>
      </c>
      <c r="W38" s="1">
        <v>399.87606811523438</v>
      </c>
      <c r="X38" s="1">
        <v>393.55673217773438</v>
      </c>
      <c r="Y38" s="1">
        <v>17.583236694335938</v>
      </c>
      <c r="Z38" s="1">
        <v>24.493167877197266</v>
      </c>
      <c r="AA38" s="1">
        <v>26.000648498535156</v>
      </c>
      <c r="AB38" s="1">
        <v>36.218486785888672</v>
      </c>
      <c r="AC38" s="1">
        <v>500.21432495117188</v>
      </c>
      <c r="AD38" s="1">
        <v>1824.921142578125</v>
      </c>
      <c r="AE38" s="1">
        <v>1649.8089599609375</v>
      </c>
      <c r="AF38" s="1">
        <v>97.139678955078125</v>
      </c>
      <c r="AG38" s="1">
        <v>5.5615329742431641</v>
      </c>
      <c r="AH38" s="1">
        <v>-0.33152997493743896</v>
      </c>
      <c r="AI38" s="1">
        <v>0.3333333432674408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v>2.0008572998046876</v>
      </c>
      <c r="AQ38">
        <v>1.4172926106821622E-2</v>
      </c>
      <c r="AR38">
        <v>309.82300033569334</v>
      </c>
      <c r="AS38">
        <v>310.90439834594724</v>
      </c>
      <c r="AT38">
        <v>346.73501273889269</v>
      </c>
      <c r="AU38">
        <v>-2.1097566971963082</v>
      </c>
      <c r="AV38">
        <v>6.1932141206045479</v>
      </c>
      <c r="AW38">
        <v>63.755760645128099</v>
      </c>
      <c r="AX38">
        <v>39.262592767930833</v>
      </c>
      <c r="AY38">
        <v>37.213699340820312</v>
      </c>
      <c r="AZ38">
        <v>6.3787940185243883</v>
      </c>
      <c r="BA38">
        <v>0.34504989050062268</v>
      </c>
      <c r="BB38">
        <v>2.3792584641837746</v>
      </c>
      <c r="BC38">
        <v>3.9995355543406137</v>
      </c>
      <c r="BD38">
        <v>0.21812807106307863</v>
      </c>
      <c r="BE38">
        <v>32.776317754488126</v>
      </c>
      <c r="BF38">
        <v>0.85734605071333492</v>
      </c>
      <c r="BG38">
        <v>40.653319380296601</v>
      </c>
      <c r="BH38">
        <v>391.37726750002997</v>
      </c>
      <c r="BI38">
        <v>7.3398762005194166E-3</v>
      </c>
    </row>
    <row r="39" spans="1:61">
      <c r="A39" s="1">
        <v>15</v>
      </c>
      <c r="B39" s="1" t="s">
        <v>158</v>
      </c>
      <c r="C39" s="1" t="s">
        <v>144</v>
      </c>
      <c r="D39" s="1">
        <v>13</v>
      </c>
      <c r="E39" s="1" t="s">
        <v>75</v>
      </c>
      <c r="F39" s="1" t="s">
        <v>76</v>
      </c>
      <c r="G39" s="1">
        <v>0</v>
      </c>
      <c r="H39" s="1">
        <v>1810</v>
      </c>
      <c r="I39" s="1">
        <v>0</v>
      </c>
      <c r="J39">
        <v>17.624052963222077</v>
      </c>
      <c r="K39">
        <v>0.57660717604877332</v>
      </c>
      <c r="L39">
        <v>306.6855962814729</v>
      </c>
      <c r="M39" s="3">
        <v>19.19096721399459</v>
      </c>
      <c r="N39">
        <v>3.5253915160638147</v>
      </c>
      <c r="O39">
        <v>37.587261199951172</v>
      </c>
      <c r="P39" s="1">
        <v>3.5</v>
      </c>
      <c r="Q39">
        <v>1.9689131230115891</v>
      </c>
      <c r="R39" s="1">
        <v>1</v>
      </c>
      <c r="S39">
        <v>3.9378262460231781</v>
      </c>
      <c r="T39" s="1">
        <v>37.719860076904297</v>
      </c>
      <c r="U39" s="1">
        <v>37.587261199951172</v>
      </c>
      <c r="V39" s="1">
        <v>37.670684814453125</v>
      </c>
      <c r="W39" s="1">
        <v>399.83279418945312</v>
      </c>
      <c r="X39" s="1">
        <v>382.36837768554688</v>
      </c>
      <c r="Y39" s="1">
        <v>17.708284378051758</v>
      </c>
      <c r="Z39" s="1">
        <v>30.722513198852539</v>
      </c>
      <c r="AA39" s="1">
        <v>26.235099792480469</v>
      </c>
      <c r="AB39" s="1">
        <v>45.515880584716797</v>
      </c>
      <c r="AC39" s="1">
        <v>500.25863647460938</v>
      </c>
      <c r="AD39" s="1">
        <v>1710.804931640625</v>
      </c>
      <c r="AE39" s="1">
        <v>1913.573486328125</v>
      </c>
      <c r="AF39" s="1">
        <v>97.141128540039062</v>
      </c>
      <c r="AG39" s="1">
        <v>5.5615329742431641</v>
      </c>
      <c r="AH39" s="1">
        <v>-0.33152997493743896</v>
      </c>
      <c r="AI39" s="1">
        <v>0.66666668653488159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v>1.4293103899274555</v>
      </c>
      <c r="AQ39">
        <v>1.9190967213994589E-2</v>
      </c>
      <c r="AR39">
        <v>310.73726119995115</v>
      </c>
      <c r="AS39">
        <v>310.86986007690427</v>
      </c>
      <c r="AT39">
        <v>325.05293293284194</v>
      </c>
      <c r="AU39">
        <v>-4.5522338905081581</v>
      </c>
      <c r="AV39">
        <v>6.5098111197865958</v>
      </c>
      <c r="AW39">
        <v>67.013954003050515</v>
      </c>
      <c r="AX39">
        <v>36.291440804197975</v>
      </c>
      <c r="AY39">
        <v>37.653560638427734</v>
      </c>
      <c r="AZ39">
        <v>6.5333063186274964</v>
      </c>
      <c r="BA39">
        <v>0.50295987540515297</v>
      </c>
      <c r="BB39">
        <v>2.984419603722781</v>
      </c>
      <c r="BC39">
        <v>3.5488867149047154</v>
      </c>
      <c r="BD39">
        <v>0.32022949771576903</v>
      </c>
      <c r="BE39">
        <v>29.791784929757082</v>
      </c>
      <c r="BF39">
        <v>0.80206840884129238</v>
      </c>
      <c r="BG39">
        <v>50.33486992505177</v>
      </c>
      <c r="BH39">
        <v>376.3263458604053</v>
      </c>
      <c r="BI39">
        <v>2.3572742732847873E-2</v>
      </c>
    </row>
    <row r="40" spans="1:61">
      <c r="A40" s="1">
        <v>16</v>
      </c>
      <c r="B40" s="1" t="s">
        <v>159</v>
      </c>
      <c r="C40" s="1" t="s">
        <v>144</v>
      </c>
      <c r="D40" s="1">
        <v>13</v>
      </c>
      <c r="E40" s="1" t="s">
        <v>80</v>
      </c>
      <c r="F40" s="1" t="s">
        <v>76</v>
      </c>
      <c r="G40" s="1">
        <v>0</v>
      </c>
      <c r="H40" s="1">
        <v>1923</v>
      </c>
      <c r="I40" s="1">
        <v>0</v>
      </c>
      <c r="J40">
        <v>5.5988839181875534</v>
      </c>
      <c r="K40">
        <v>0.1732371546998856</v>
      </c>
      <c r="L40">
        <v>315.25329749134971</v>
      </c>
      <c r="M40" s="3">
        <v>7.9099161986380642</v>
      </c>
      <c r="N40">
        <v>4.4068604731228982</v>
      </c>
      <c r="O40">
        <v>37.5582275390625</v>
      </c>
      <c r="P40" s="1">
        <v>2.5</v>
      </c>
      <c r="Q40">
        <v>2.1884783655405045</v>
      </c>
      <c r="R40" s="1">
        <v>1</v>
      </c>
      <c r="S40">
        <v>4.3769567310810089</v>
      </c>
      <c r="T40" s="1">
        <v>37.668148040771484</v>
      </c>
      <c r="U40" s="1">
        <v>37.5582275390625</v>
      </c>
      <c r="V40" s="1">
        <v>37.621074676513672</v>
      </c>
      <c r="W40" s="1">
        <v>399.92269897460938</v>
      </c>
      <c r="X40" s="1">
        <v>395.56069946289062</v>
      </c>
      <c r="Y40" s="1">
        <v>17.675472259521484</v>
      </c>
      <c r="Z40" s="1">
        <v>21.543569564819336</v>
      </c>
      <c r="AA40" s="1">
        <v>26.259113311767578</v>
      </c>
      <c r="AB40" s="1">
        <v>32.005653381347656</v>
      </c>
      <c r="AC40" s="1">
        <v>500.21417236328125</v>
      </c>
      <c r="AD40" s="1">
        <v>128.02325439453125</v>
      </c>
      <c r="AE40" s="1">
        <v>1791.88134765625</v>
      </c>
      <c r="AF40" s="1">
        <v>97.1373291015625</v>
      </c>
      <c r="AG40" s="1">
        <v>5.5615329742431641</v>
      </c>
      <c r="AH40" s="1">
        <v>-0.33152997493743896</v>
      </c>
      <c r="AI40" s="1">
        <v>0.66666668653488159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v>2.000856689453125</v>
      </c>
      <c r="AQ40">
        <v>7.9099161986380638E-3</v>
      </c>
      <c r="AR40">
        <v>310.70822753906248</v>
      </c>
      <c r="AS40">
        <v>310.81814804077146</v>
      </c>
      <c r="AT40">
        <v>24.324418029729713</v>
      </c>
      <c r="AU40">
        <v>-2.5761285393272497</v>
      </c>
      <c r="AV40">
        <v>6.4995452799631597</v>
      </c>
      <c r="AW40">
        <v>66.910891416084979</v>
      </c>
      <c r="AX40">
        <v>45.367321851265643</v>
      </c>
      <c r="AY40">
        <v>37.613187789916992</v>
      </c>
      <c r="AZ40">
        <v>6.5189902401414974</v>
      </c>
      <c r="BA40">
        <v>0.1666415870115954</v>
      </c>
      <c r="BB40">
        <v>2.0926848068402615</v>
      </c>
      <c r="BC40">
        <v>4.4263054333012359</v>
      </c>
      <c r="BD40">
        <v>0.1047241385735703</v>
      </c>
      <c r="BE40">
        <v>30.622863308770025</v>
      </c>
      <c r="BF40">
        <v>0.79697830931994562</v>
      </c>
      <c r="BG40">
        <v>31.760784642285202</v>
      </c>
      <c r="BH40">
        <v>393.83381620725322</v>
      </c>
      <c r="BI40">
        <v>4.5152279729359064E-3</v>
      </c>
    </row>
    <row r="41" spans="1:61">
      <c r="A41" s="1">
        <v>5</v>
      </c>
      <c r="B41" s="1" t="s">
        <v>168</v>
      </c>
      <c r="C41" s="1" t="s">
        <v>164</v>
      </c>
      <c r="D41" s="1">
        <v>48</v>
      </c>
      <c r="E41" s="1" t="s">
        <v>75</v>
      </c>
      <c r="F41" s="1" t="s">
        <v>76</v>
      </c>
      <c r="G41" s="1">
        <v>0</v>
      </c>
      <c r="H41" s="1">
        <v>1242.5</v>
      </c>
      <c r="I41" s="1">
        <v>0</v>
      </c>
      <c r="J41">
        <v>-2.0171162784446368</v>
      </c>
      <c r="K41">
        <v>1.1338534920949108</v>
      </c>
      <c r="L41">
        <v>388.36778151784091</v>
      </c>
      <c r="M41" s="3">
        <v>14.509265836560012</v>
      </c>
      <c r="N41">
        <v>1.6683166877202127</v>
      </c>
      <c r="O41">
        <v>32.048816680908203</v>
      </c>
      <c r="P41" s="1">
        <v>6</v>
      </c>
      <c r="Q41">
        <v>1.4200000166893005</v>
      </c>
      <c r="R41" s="1">
        <v>1</v>
      </c>
      <c r="S41">
        <v>2.8400000333786011</v>
      </c>
      <c r="T41" s="1">
        <v>34.531253814697266</v>
      </c>
      <c r="U41" s="1">
        <v>32.048816680908203</v>
      </c>
      <c r="V41" s="1">
        <v>34.513145446777344</v>
      </c>
      <c r="W41" s="1">
        <v>399.77334594726562</v>
      </c>
      <c r="X41" s="1">
        <v>395.31356811523438</v>
      </c>
      <c r="Y41" s="1">
        <v>15.279880523681641</v>
      </c>
      <c r="Z41" s="1">
        <v>32.122146606445312</v>
      </c>
      <c r="AA41" s="1">
        <v>26.967201232910156</v>
      </c>
      <c r="AB41" s="1">
        <v>56.69183349609375</v>
      </c>
      <c r="AC41" s="1">
        <v>500.28411865234375</v>
      </c>
      <c r="AD41" s="1">
        <v>1801.1595458984375</v>
      </c>
      <c r="AE41" s="1">
        <v>1684.0765380859375</v>
      </c>
      <c r="AF41" s="1">
        <v>97.128509521484375</v>
      </c>
      <c r="AG41" s="1">
        <v>4.5660805702209473</v>
      </c>
      <c r="AH41" s="1">
        <v>-0.2723851203918457</v>
      </c>
      <c r="AI41" s="1">
        <v>0.66666668653488159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v>0.83380686442057284</v>
      </c>
      <c r="AQ41">
        <v>1.4509265836560011E-2</v>
      </c>
      <c r="AR41">
        <v>305.19881668090818</v>
      </c>
      <c r="AS41">
        <v>307.68125381469724</v>
      </c>
      <c r="AT41">
        <v>342.22030942640413</v>
      </c>
      <c r="AU41">
        <v>-3.1306925177245519</v>
      </c>
      <c r="AV41">
        <v>4.788292910234853</v>
      </c>
      <c r="AW41">
        <v>49.298531747526766</v>
      </c>
      <c r="AX41">
        <v>17.176385141081454</v>
      </c>
      <c r="AY41">
        <v>33.290035247802734</v>
      </c>
      <c r="AZ41">
        <v>5.1350248765459749</v>
      </c>
      <c r="BA41">
        <v>0.81033282549393615</v>
      </c>
      <c r="BB41">
        <v>3.1199762225146404</v>
      </c>
      <c r="BC41">
        <v>2.0150486540313346</v>
      </c>
      <c r="BD41">
        <v>0.52811934064057464</v>
      </c>
      <c r="BE41">
        <v>37.721583764993376</v>
      </c>
      <c r="BF41">
        <v>0.98242967821593019</v>
      </c>
      <c r="BG41">
        <v>74.042999171981577</v>
      </c>
      <c r="BH41">
        <v>396.27240858843703</v>
      </c>
      <c r="BI41">
        <v>-3.7689562961670409E-3</v>
      </c>
    </row>
    <row r="42" spans="1:61">
      <c r="A42" s="1">
        <v>6</v>
      </c>
      <c r="B42" s="1" t="s">
        <v>169</v>
      </c>
      <c r="C42" s="1" t="s">
        <v>164</v>
      </c>
      <c r="D42" s="1">
        <v>48</v>
      </c>
      <c r="E42" s="1" t="s">
        <v>80</v>
      </c>
      <c r="F42" s="1" t="s">
        <v>76</v>
      </c>
      <c r="G42" s="1">
        <v>0</v>
      </c>
      <c r="H42" s="1">
        <v>1295.5</v>
      </c>
      <c r="I42" s="1">
        <v>0</v>
      </c>
      <c r="J42">
        <v>2.2242268100443519</v>
      </c>
      <c r="K42">
        <v>0.35297852558295151</v>
      </c>
      <c r="L42">
        <v>368.80976281719001</v>
      </c>
      <c r="M42" s="3">
        <v>7.11677833172162</v>
      </c>
      <c r="N42">
        <v>2.1253525394663448</v>
      </c>
      <c r="O42">
        <v>30.683841705322266</v>
      </c>
      <c r="P42" s="1">
        <v>6</v>
      </c>
      <c r="Q42">
        <v>1.4200000166893005</v>
      </c>
      <c r="R42" s="1">
        <v>1</v>
      </c>
      <c r="S42">
        <v>2.8400000333786011</v>
      </c>
      <c r="T42" s="1">
        <v>34.552375793457031</v>
      </c>
      <c r="U42" s="1">
        <v>30.683841705322266</v>
      </c>
      <c r="V42" s="1">
        <v>34.580604553222656</v>
      </c>
      <c r="W42" s="1">
        <v>399.59765625</v>
      </c>
      <c r="X42" s="1">
        <v>393.57040405273438</v>
      </c>
      <c r="Y42" s="1">
        <v>15.401668548583984</v>
      </c>
      <c r="Z42" s="1">
        <v>23.735004425048828</v>
      </c>
      <c r="AA42" s="1">
        <v>27.150157928466797</v>
      </c>
      <c r="AB42" s="1">
        <v>41.8402099609375</v>
      </c>
      <c r="AC42" s="1">
        <v>500.24588012695312</v>
      </c>
      <c r="AD42" s="1">
        <v>93.814453125</v>
      </c>
      <c r="AE42" s="1">
        <v>605.5521240234375</v>
      </c>
      <c r="AF42" s="1">
        <v>97.128135681152344</v>
      </c>
      <c r="AG42" s="1">
        <v>4.5660805702209473</v>
      </c>
      <c r="AH42" s="1">
        <v>-0.2723851203918457</v>
      </c>
      <c r="AI42" s="1">
        <v>0.3333333432674408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v>0.83374313354492169</v>
      </c>
      <c r="AQ42">
        <v>7.1167783317216196E-3</v>
      </c>
      <c r="AR42">
        <v>303.83384170532224</v>
      </c>
      <c r="AS42">
        <v>307.70237579345701</v>
      </c>
      <c r="AT42">
        <v>17.824745870078914</v>
      </c>
      <c r="AU42">
        <v>-2.9194021199067421</v>
      </c>
      <c r="AV42">
        <v>4.4306892696552387</v>
      </c>
      <c r="AW42">
        <v>45.616949595327313</v>
      </c>
      <c r="AX42">
        <v>21.881945170278485</v>
      </c>
      <c r="AY42">
        <v>32.618108749389648</v>
      </c>
      <c r="AZ42">
        <v>4.9447068001131642</v>
      </c>
      <c r="BA42">
        <v>0.31395733041299839</v>
      </c>
      <c r="BB42">
        <v>2.3053367301888938</v>
      </c>
      <c r="BC42">
        <v>2.6393700699242704</v>
      </c>
      <c r="BD42">
        <v>0.19939193371996325</v>
      </c>
      <c r="BE42">
        <v>35.821804683441648</v>
      </c>
      <c r="BF42">
        <v>0.93708713617544603</v>
      </c>
      <c r="BG42">
        <v>55.801359250139825</v>
      </c>
      <c r="BH42">
        <v>392.51311315193544</v>
      </c>
      <c r="BI42">
        <v>3.1620568873334566E-3</v>
      </c>
    </row>
    <row r="43" spans="1:61">
      <c r="A43" s="1">
        <v>7</v>
      </c>
      <c r="B43" s="1" t="s">
        <v>170</v>
      </c>
      <c r="C43" s="1" t="s">
        <v>164</v>
      </c>
      <c r="D43" s="1">
        <v>33</v>
      </c>
      <c r="E43" s="1" t="s">
        <v>80</v>
      </c>
      <c r="F43" s="1" t="s">
        <v>76</v>
      </c>
      <c r="G43" s="1">
        <v>0</v>
      </c>
      <c r="H43" s="1">
        <v>1609.5</v>
      </c>
      <c r="I43" s="1">
        <v>0</v>
      </c>
      <c r="J43">
        <v>-5.58523239976196</v>
      </c>
      <c r="K43">
        <v>0.28625629931268159</v>
      </c>
      <c r="L43">
        <v>419.07083071037897</v>
      </c>
      <c r="M43" s="3">
        <v>7.0409342096916578</v>
      </c>
      <c r="N43">
        <v>2.5316888446686243</v>
      </c>
      <c r="O43">
        <v>32.417263031005859</v>
      </c>
      <c r="P43" s="1">
        <v>6</v>
      </c>
      <c r="Q43">
        <v>1.4200000166893005</v>
      </c>
      <c r="R43" s="1">
        <v>1</v>
      </c>
      <c r="S43">
        <v>2.8400000333786011</v>
      </c>
      <c r="T43" s="1">
        <v>34.93310546875</v>
      </c>
      <c r="U43" s="1">
        <v>32.417263031005859</v>
      </c>
      <c r="V43" s="1">
        <v>34.963058471679688</v>
      </c>
      <c r="W43" s="1">
        <v>399.42703247070312</v>
      </c>
      <c r="X43" s="1">
        <v>402.72479248046875</v>
      </c>
      <c r="Y43" s="1">
        <v>16.03123664855957</v>
      </c>
      <c r="Z43" s="1">
        <v>24.270673751831055</v>
      </c>
      <c r="AA43" s="1">
        <v>27.668937683105469</v>
      </c>
      <c r="AB43" s="1">
        <v>41.889701843261719</v>
      </c>
      <c r="AC43" s="1">
        <v>500.28024291992188</v>
      </c>
      <c r="AD43" s="1">
        <v>226.98989868164062</v>
      </c>
      <c r="AE43" s="1">
        <v>1055.590576171875</v>
      </c>
      <c r="AF43" s="1">
        <v>97.12689208984375</v>
      </c>
      <c r="AG43" s="1">
        <v>4.5660805702209473</v>
      </c>
      <c r="AH43" s="1">
        <v>-0.2723851203918457</v>
      </c>
      <c r="AI43" s="1">
        <v>0.66666668653488159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v>0.83380040486653639</v>
      </c>
      <c r="AQ43">
        <v>7.0409342096916577E-3</v>
      </c>
      <c r="AR43">
        <v>305.56726303100584</v>
      </c>
      <c r="AS43">
        <v>308.08310546874998</v>
      </c>
      <c r="AT43">
        <v>43.128080208325628</v>
      </c>
      <c r="AU43">
        <v>-2.7679893340490378</v>
      </c>
      <c r="AV43">
        <v>4.8890239551105221</v>
      </c>
      <c r="AW43">
        <v>50.336460375856625</v>
      </c>
      <c r="AX43">
        <v>26.06578662402557</v>
      </c>
      <c r="AY43">
        <v>33.67518424987793</v>
      </c>
      <c r="AZ43">
        <v>5.2469631532308529</v>
      </c>
      <c r="BA43">
        <v>0.26004518282830485</v>
      </c>
      <c r="BB43">
        <v>2.3573351104418978</v>
      </c>
      <c r="BC43">
        <v>2.8896280427889551</v>
      </c>
      <c r="BD43">
        <v>0.16469605072170959</v>
      </c>
      <c r="BE43">
        <v>40.703047352408156</v>
      </c>
      <c r="BF43">
        <v>1.0405886067486221</v>
      </c>
      <c r="BG43">
        <v>51.135601087733384</v>
      </c>
      <c r="BH43">
        <v>405.37974447027864</v>
      </c>
      <c r="BI43">
        <v>-7.0453499434146279E-3</v>
      </c>
    </row>
    <row r="44" spans="1:61">
      <c r="A44" s="1">
        <v>10</v>
      </c>
      <c r="B44" s="1" t="s">
        <v>171</v>
      </c>
      <c r="C44" s="1" t="s">
        <v>164</v>
      </c>
      <c r="D44" s="1">
        <v>33</v>
      </c>
      <c r="E44" s="1" t="s">
        <v>75</v>
      </c>
      <c r="F44" s="1" t="s">
        <v>76</v>
      </c>
      <c r="G44" s="1">
        <v>0</v>
      </c>
      <c r="H44" s="1">
        <v>1742</v>
      </c>
      <c r="I44" s="1">
        <v>0</v>
      </c>
      <c r="J44">
        <v>15.513347278317337</v>
      </c>
      <c r="K44">
        <v>0.58550823032438482</v>
      </c>
      <c r="L44">
        <v>311.43494601070989</v>
      </c>
      <c r="M44" s="3">
        <v>12.287390008225108</v>
      </c>
      <c r="N44">
        <v>2.3541159000502425</v>
      </c>
      <c r="O44">
        <v>33.861488342285156</v>
      </c>
      <c r="P44" s="1">
        <v>6</v>
      </c>
      <c r="Q44">
        <v>1.4200000166893005</v>
      </c>
      <c r="R44" s="1">
        <v>1</v>
      </c>
      <c r="S44">
        <v>2.8400000333786011</v>
      </c>
      <c r="T44" s="1">
        <v>35.036056518554688</v>
      </c>
      <c r="U44" s="1">
        <v>33.861488342285156</v>
      </c>
      <c r="V44" s="1">
        <v>35.065944671630859</v>
      </c>
      <c r="W44" s="1">
        <v>398.99667358398438</v>
      </c>
      <c r="X44" s="1">
        <v>374.867431640625</v>
      </c>
      <c r="Y44" s="1">
        <v>16.060369491577148</v>
      </c>
      <c r="Z44" s="1">
        <v>30.349363327026367</v>
      </c>
      <c r="AA44" s="1">
        <v>27.561731338500977</v>
      </c>
      <c r="AB44" s="1">
        <v>52.083545684814453</v>
      </c>
      <c r="AC44" s="1">
        <v>500.29312133789062</v>
      </c>
      <c r="AD44" s="1">
        <v>1225.313720703125</v>
      </c>
      <c r="AE44" s="1">
        <v>1938.0145263671875</v>
      </c>
      <c r="AF44" s="1">
        <v>97.127288818359375</v>
      </c>
      <c r="AG44" s="1">
        <v>4.5660805702209473</v>
      </c>
      <c r="AH44" s="1">
        <v>-0.2723851203918457</v>
      </c>
      <c r="AI44" s="1">
        <v>0.3333333432674408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v>0.83382186889648435</v>
      </c>
      <c r="AQ44">
        <v>1.2287390008225109E-2</v>
      </c>
      <c r="AR44">
        <v>307.01148834228513</v>
      </c>
      <c r="AS44">
        <v>308.18605651855466</v>
      </c>
      <c r="AT44">
        <v>232.80960401221819</v>
      </c>
      <c r="AU44">
        <v>-3.4441941635982127</v>
      </c>
      <c r="AV44">
        <v>5.3018672773676565</v>
      </c>
      <c r="AW44">
        <v>54.586793699995432</v>
      </c>
      <c r="AX44">
        <v>24.237430372969065</v>
      </c>
      <c r="AY44">
        <v>34.448772430419922</v>
      </c>
      <c r="AZ44">
        <v>5.4782242221109971</v>
      </c>
      <c r="BA44">
        <v>0.48542968390540664</v>
      </c>
      <c r="BB44">
        <v>2.947751377317414</v>
      </c>
      <c r="BC44">
        <v>2.5304728447935831</v>
      </c>
      <c r="BD44">
        <v>0.31103589227630318</v>
      </c>
      <c r="BE44">
        <v>30.248831949312379</v>
      </c>
      <c r="BF44">
        <v>0.83078688550696489</v>
      </c>
      <c r="BG44">
        <v>61.555071866010856</v>
      </c>
      <c r="BH44">
        <v>367.49312932386988</v>
      </c>
      <c r="BI44">
        <v>2.5984845168564683E-2</v>
      </c>
    </row>
    <row r="45" spans="1:61">
      <c r="A45" s="1">
        <v>16</v>
      </c>
      <c r="B45" s="1" t="s">
        <v>176</v>
      </c>
      <c r="C45" s="1" t="s">
        <v>164</v>
      </c>
      <c r="D45" s="1">
        <v>2</v>
      </c>
      <c r="E45" s="1" t="s">
        <v>75</v>
      </c>
      <c r="F45" s="1" t="s">
        <v>76</v>
      </c>
      <c r="G45" s="1">
        <v>0</v>
      </c>
      <c r="H45" s="1">
        <v>2424</v>
      </c>
      <c r="I45" s="1">
        <v>0</v>
      </c>
      <c r="J45">
        <v>16.122077791204688</v>
      </c>
      <c r="K45">
        <v>0.48467875957617018</v>
      </c>
      <c r="L45">
        <v>305.33535168557148</v>
      </c>
      <c r="M45" s="3">
        <v>14.261091055660961</v>
      </c>
      <c r="N45">
        <v>3.0889389881155109</v>
      </c>
      <c r="O45">
        <v>35.491039276123047</v>
      </c>
      <c r="P45" s="1">
        <v>4</v>
      </c>
      <c r="Q45">
        <v>1.8591305017471313</v>
      </c>
      <c r="R45" s="1">
        <v>1</v>
      </c>
      <c r="S45">
        <v>3.7182610034942627</v>
      </c>
      <c r="T45" s="1">
        <v>35.931018829345703</v>
      </c>
      <c r="U45" s="1">
        <v>35.491039276123047</v>
      </c>
      <c r="V45" s="1">
        <v>35.884498596191406</v>
      </c>
      <c r="W45" s="1">
        <v>399.74758911132812</v>
      </c>
      <c r="X45" s="1">
        <v>382.49502563476562</v>
      </c>
      <c r="Y45" s="1">
        <v>16.865283966064453</v>
      </c>
      <c r="Z45" s="1">
        <v>27.949542999267578</v>
      </c>
      <c r="AA45" s="1">
        <v>27.550285339355469</v>
      </c>
      <c r="AB45" s="1">
        <v>45.656974792480469</v>
      </c>
      <c r="AC45" s="1">
        <v>500.25897216796875</v>
      </c>
      <c r="AD45" s="1">
        <v>127.63503265380859</v>
      </c>
      <c r="AE45" s="1">
        <v>150.49169921875</v>
      </c>
      <c r="AF45" s="1">
        <v>97.133987426757812</v>
      </c>
      <c r="AG45" s="1">
        <v>4.5660805702209473</v>
      </c>
      <c r="AH45" s="1">
        <v>-0.2723851203918457</v>
      </c>
      <c r="AI45" s="1">
        <v>0.66666668653488159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v>1.2506474304199218</v>
      </c>
      <c r="AQ45">
        <v>1.426109105566096E-2</v>
      </c>
      <c r="AR45">
        <v>308.64103927612302</v>
      </c>
      <c r="AS45">
        <v>309.08101882934568</v>
      </c>
      <c r="AT45">
        <v>24.250655899918002</v>
      </c>
      <c r="AU45">
        <v>-5.5352870919037498</v>
      </c>
      <c r="AV45">
        <v>5.8037895463899947</v>
      </c>
      <c r="AW45">
        <v>59.750347948664633</v>
      </c>
      <c r="AX45">
        <v>31.800804949397055</v>
      </c>
      <c r="AY45">
        <v>35.711029052734375</v>
      </c>
      <c r="AZ45">
        <v>5.8746147814219434</v>
      </c>
      <c r="BA45">
        <v>0.42878609557741704</v>
      </c>
      <c r="BB45">
        <v>2.7148505582744837</v>
      </c>
      <c r="BC45">
        <v>3.1597642231474596</v>
      </c>
      <c r="BD45">
        <v>0.27250871518660419</v>
      </c>
      <c r="BE45">
        <v>29.658440211570976</v>
      </c>
      <c r="BF45">
        <v>0.7982727387862244</v>
      </c>
      <c r="BG45">
        <v>50.755432628957372</v>
      </c>
      <c r="BH45">
        <v>376.64153525373194</v>
      </c>
      <c r="BI45">
        <v>2.1725777870437127E-2</v>
      </c>
    </row>
    <row r="46" spans="1:61">
      <c r="A46" s="1">
        <v>17</v>
      </c>
      <c r="B46" s="1" t="s">
        <v>177</v>
      </c>
      <c r="C46" s="1" t="s">
        <v>164</v>
      </c>
      <c r="D46" s="1">
        <v>2</v>
      </c>
      <c r="E46" s="1" t="s">
        <v>80</v>
      </c>
      <c r="F46" s="1" t="s">
        <v>76</v>
      </c>
      <c r="G46" s="1">
        <v>0</v>
      </c>
      <c r="H46" s="1">
        <v>2491</v>
      </c>
      <c r="I46" s="1">
        <v>0</v>
      </c>
      <c r="J46">
        <v>1.9719400958845246</v>
      </c>
      <c r="K46">
        <v>9.5757071335035734E-2</v>
      </c>
      <c r="L46">
        <v>339.07814705709012</v>
      </c>
      <c r="M46" s="3">
        <v>3.9973318044233923</v>
      </c>
      <c r="N46">
        <v>3.9831324625928635</v>
      </c>
      <c r="O46">
        <v>35.659816741943359</v>
      </c>
      <c r="P46" s="1">
        <v>3</v>
      </c>
      <c r="Q46">
        <v>2.0786957442760468</v>
      </c>
      <c r="R46" s="1">
        <v>1</v>
      </c>
      <c r="S46">
        <v>4.1573914885520935</v>
      </c>
      <c r="T46" s="1">
        <v>36.029529571533203</v>
      </c>
      <c r="U46" s="1">
        <v>35.659816741943359</v>
      </c>
      <c r="V46" s="1">
        <v>36.007816314697266</v>
      </c>
      <c r="W46" s="1">
        <v>399.90567016601562</v>
      </c>
      <c r="X46" s="1">
        <v>397.76980590820312</v>
      </c>
      <c r="Y46" s="1">
        <v>16.951595306396484</v>
      </c>
      <c r="Z46" s="1">
        <v>19.302257537841797</v>
      </c>
      <c r="AA46" s="1">
        <v>27.542024612426758</v>
      </c>
      <c r="AB46" s="1">
        <v>31.36125373840332</v>
      </c>
      <c r="AC46" s="1">
        <v>500.30679321289062</v>
      </c>
      <c r="AD46" s="1">
        <v>275.77639770507812</v>
      </c>
      <c r="AE46" s="1">
        <v>91.39617919921875</v>
      </c>
      <c r="AF46" s="1">
        <v>97.135162353515625</v>
      </c>
      <c r="AG46" s="1">
        <v>4.5660805702209473</v>
      </c>
      <c r="AH46" s="1">
        <v>-0.2723851203918457</v>
      </c>
      <c r="AI46" s="1">
        <v>0.3333333432674408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v>1.6676893107096351</v>
      </c>
      <c r="AQ46">
        <v>3.9973318044233923E-3</v>
      </c>
      <c r="AR46">
        <v>308.80981674194334</v>
      </c>
      <c r="AS46">
        <v>309.17952957153318</v>
      </c>
      <c r="AT46">
        <v>52.397514906462675</v>
      </c>
      <c r="AU46">
        <v>-0.99706726763680531</v>
      </c>
      <c r="AV46">
        <v>5.8580603823204971</v>
      </c>
      <c r="AW46">
        <v>60.308339847114858</v>
      </c>
      <c r="AX46">
        <v>41.006082309273062</v>
      </c>
      <c r="AY46">
        <v>35.844673156738281</v>
      </c>
      <c r="AZ46">
        <v>5.9180068525950089</v>
      </c>
      <c r="BA46">
        <v>9.3601158701947157E-2</v>
      </c>
      <c r="BB46">
        <v>1.8749279197276336</v>
      </c>
      <c r="BC46">
        <v>4.0430789328673757</v>
      </c>
      <c r="BD46">
        <v>5.8690673291907171E-2</v>
      </c>
      <c r="BE46">
        <v>32.936410864919694</v>
      </c>
      <c r="BF46">
        <v>0.8524481798785456</v>
      </c>
      <c r="BG46">
        <v>30.781533972700871</v>
      </c>
      <c r="BH46">
        <v>397.12947190627557</v>
      </c>
      <c r="BI46">
        <v>1.5284521887090224E-3</v>
      </c>
    </row>
    <row r="48" spans="1:61">
      <c r="B48" s="4" t="s">
        <v>180</v>
      </c>
      <c r="C48" s="4">
        <v>5</v>
      </c>
      <c r="L48" t="s">
        <v>179</v>
      </c>
      <c r="M48">
        <f>AVERAGE(M3:M46)</f>
        <v>11.170815194263348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"/>
  <sheetViews>
    <sheetView showRuler="0" workbookViewId="0">
      <selection activeCell="B26" sqref="B26:C26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2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 t="s">
        <v>71</v>
      </c>
      <c r="B2" s="1" t="s">
        <v>71</v>
      </c>
      <c r="C2" s="1" t="s">
        <v>71</v>
      </c>
      <c r="D2" s="1" t="s">
        <v>71</v>
      </c>
      <c r="E2" s="1" t="s">
        <v>71</v>
      </c>
      <c r="F2" s="1" t="s">
        <v>71</v>
      </c>
      <c r="G2" s="1" t="s">
        <v>71</v>
      </c>
      <c r="H2" s="1" t="s">
        <v>71</v>
      </c>
      <c r="I2" s="1" t="s">
        <v>71</v>
      </c>
      <c r="J2" s="1" t="s">
        <v>72</v>
      </c>
      <c r="K2" s="1" t="s">
        <v>72</v>
      </c>
      <c r="L2" s="1" t="s">
        <v>72</v>
      </c>
      <c r="M2" s="2" t="s">
        <v>72</v>
      </c>
      <c r="N2" s="1" t="s">
        <v>72</v>
      </c>
      <c r="O2" s="1" t="s">
        <v>72</v>
      </c>
      <c r="P2" s="1" t="s">
        <v>71</v>
      </c>
      <c r="Q2" s="1" t="s">
        <v>72</v>
      </c>
      <c r="R2" s="1" t="s">
        <v>71</v>
      </c>
      <c r="S2" s="1" t="s">
        <v>72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71</v>
      </c>
      <c r="Y2" s="1" t="s">
        <v>71</v>
      </c>
      <c r="Z2" s="1" t="s">
        <v>71</v>
      </c>
      <c r="AA2" s="1" t="s">
        <v>71</v>
      </c>
      <c r="AB2" s="1" t="s">
        <v>71</v>
      </c>
      <c r="AC2" s="1" t="s">
        <v>71</v>
      </c>
      <c r="AD2" s="1" t="s">
        <v>71</v>
      </c>
      <c r="AE2" s="1" t="s">
        <v>71</v>
      </c>
      <c r="AF2" s="1" t="s">
        <v>71</v>
      </c>
      <c r="AG2" s="1" t="s">
        <v>71</v>
      </c>
      <c r="AH2" s="1" t="s">
        <v>71</v>
      </c>
      <c r="AI2" s="1" t="s">
        <v>71</v>
      </c>
      <c r="AJ2" s="1" t="s">
        <v>71</v>
      </c>
      <c r="AK2" s="1" t="s">
        <v>71</v>
      </c>
      <c r="AL2" s="1" t="s">
        <v>71</v>
      </c>
      <c r="AM2" s="1" t="s">
        <v>71</v>
      </c>
      <c r="AN2" s="1" t="s">
        <v>71</v>
      </c>
      <c r="AO2" s="1" t="s">
        <v>71</v>
      </c>
      <c r="AP2" s="1" t="s">
        <v>72</v>
      </c>
      <c r="AQ2" s="1" t="s">
        <v>72</v>
      </c>
      <c r="AR2" s="1" t="s">
        <v>72</v>
      </c>
      <c r="AS2" s="1" t="s">
        <v>72</v>
      </c>
      <c r="AT2" s="1" t="s">
        <v>72</v>
      </c>
      <c r="AU2" s="1" t="s">
        <v>72</v>
      </c>
      <c r="AV2" s="1" t="s">
        <v>72</v>
      </c>
      <c r="AW2" s="1" t="s">
        <v>72</v>
      </c>
      <c r="AX2" s="1" t="s">
        <v>72</v>
      </c>
      <c r="AY2" s="1" t="s">
        <v>72</v>
      </c>
      <c r="AZ2" s="1" t="s">
        <v>72</v>
      </c>
      <c r="BA2" s="1" t="s">
        <v>72</v>
      </c>
      <c r="BB2" s="1" t="s">
        <v>72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</row>
    <row r="3" spans="1:61">
      <c r="A3" s="1">
        <v>6</v>
      </c>
      <c r="B3" s="1" t="s">
        <v>81</v>
      </c>
      <c r="C3" s="1" t="s">
        <v>74</v>
      </c>
      <c r="D3" s="1">
        <v>43</v>
      </c>
      <c r="E3" s="1" t="s">
        <v>80</v>
      </c>
      <c r="F3" s="1" t="s">
        <v>82</v>
      </c>
      <c r="G3" s="1">
        <v>0</v>
      </c>
      <c r="H3" s="1">
        <v>705</v>
      </c>
      <c r="I3" s="1">
        <v>0</v>
      </c>
      <c r="J3">
        <v>-1.769119449921148</v>
      </c>
      <c r="K3">
        <v>5.1554023412292857E-2</v>
      </c>
      <c r="L3">
        <v>435.48657251768896</v>
      </c>
      <c r="M3" s="3">
        <v>1.6411483388328174</v>
      </c>
      <c r="N3">
        <v>3.0453295667711204</v>
      </c>
      <c r="O3">
        <v>31.75562858581543</v>
      </c>
      <c r="P3" s="1">
        <v>6</v>
      </c>
      <c r="Q3">
        <v>1.4200000166893005</v>
      </c>
      <c r="R3" s="1">
        <v>1</v>
      </c>
      <c r="S3">
        <v>2.8400000333786011</v>
      </c>
      <c r="T3" s="1">
        <v>33.377002716064453</v>
      </c>
      <c r="U3" s="1">
        <v>31.75562858581543</v>
      </c>
      <c r="V3" s="1">
        <v>33.526336669921875</v>
      </c>
      <c r="W3" s="1">
        <v>400.0394287109375</v>
      </c>
      <c r="X3" s="1">
        <v>401.3712158203125</v>
      </c>
      <c r="Y3" s="1">
        <v>15.195429801940918</v>
      </c>
      <c r="Z3" s="1">
        <v>17.130048751831055</v>
      </c>
      <c r="AA3" s="1">
        <v>28.607179641723633</v>
      </c>
      <c r="AB3" s="1">
        <v>32.249324798583984</v>
      </c>
      <c r="AC3" s="1">
        <v>500.2645263671875</v>
      </c>
      <c r="AD3" s="1">
        <v>11.895078659057617</v>
      </c>
      <c r="AE3" s="1">
        <v>23.739137649536133</v>
      </c>
      <c r="AF3" s="1">
        <v>97.145263671875</v>
      </c>
      <c r="AG3" s="1">
        <v>3.5347995758056641</v>
      </c>
      <c r="AH3" s="1">
        <v>-0.22689232230186462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0.83377421061197909</v>
      </c>
      <c r="AQ3">
        <v>1.6411483388328173E-3</v>
      </c>
      <c r="AR3">
        <v>304.90562858581541</v>
      </c>
      <c r="AS3">
        <v>306.52700271606443</v>
      </c>
      <c r="AT3">
        <v>2.2600649168608697</v>
      </c>
      <c r="AU3">
        <v>-0.5886058878995496</v>
      </c>
      <c r="AV3">
        <v>4.7094326694798214</v>
      </c>
      <c r="AW3">
        <v>48.478252994265866</v>
      </c>
      <c r="AX3">
        <v>31.348204242434811</v>
      </c>
      <c r="AY3">
        <v>32.566315650939941</v>
      </c>
      <c r="AZ3">
        <v>4.930295033491161</v>
      </c>
      <c r="BA3">
        <v>5.0634857704927545E-2</v>
      </c>
      <c r="BB3">
        <v>1.664103102708701</v>
      </c>
      <c r="BC3">
        <v>3.2661919307824601</v>
      </c>
      <c r="BD3">
        <v>3.172810341506057E-2</v>
      </c>
      <c r="BE3">
        <v>42.305457912792008</v>
      </c>
      <c r="BF3">
        <v>1.0849970186019751</v>
      </c>
      <c r="BG3">
        <v>34.334340215975921</v>
      </c>
      <c r="BH3">
        <v>402.21217047852508</v>
      </c>
      <c r="BI3">
        <v>-1.5101867505408065E-3</v>
      </c>
    </row>
    <row r="4" spans="1:61">
      <c r="A4" s="1">
        <v>7</v>
      </c>
      <c r="B4" s="1" t="s">
        <v>83</v>
      </c>
      <c r="C4" s="1" t="s">
        <v>74</v>
      </c>
      <c r="D4" s="1">
        <v>43</v>
      </c>
      <c r="E4" s="1" t="s">
        <v>75</v>
      </c>
      <c r="F4" s="1" t="s">
        <v>82</v>
      </c>
      <c r="G4" s="1">
        <v>0</v>
      </c>
      <c r="H4" s="1">
        <v>801</v>
      </c>
      <c r="I4" s="1">
        <v>0</v>
      </c>
      <c r="J4">
        <v>17.46129589137572</v>
      </c>
      <c r="K4">
        <v>0.70640866797406798</v>
      </c>
      <c r="L4">
        <v>326.42350266602233</v>
      </c>
      <c r="M4" s="3">
        <v>15.566125144713238</v>
      </c>
      <c r="N4">
        <v>2.4125932969194723</v>
      </c>
      <c r="O4">
        <v>31.968278884887695</v>
      </c>
      <c r="P4" s="1">
        <v>3</v>
      </c>
      <c r="Q4">
        <v>2.0786957442760468</v>
      </c>
      <c r="R4" s="1">
        <v>1</v>
      </c>
      <c r="S4">
        <v>4.1573914885520935</v>
      </c>
      <c r="T4" s="1">
        <v>33.387271881103516</v>
      </c>
      <c r="U4" s="1">
        <v>31.968278884887695</v>
      </c>
      <c r="V4" s="1">
        <v>33.531421661376953</v>
      </c>
      <c r="W4" s="1">
        <v>400.19076538085938</v>
      </c>
      <c r="X4" s="1">
        <v>386.11550903320312</v>
      </c>
      <c r="Y4" s="1">
        <v>15.122677803039551</v>
      </c>
      <c r="Z4" s="1">
        <v>24.231050491333008</v>
      </c>
      <c r="AA4" s="1">
        <v>28.4537353515625</v>
      </c>
      <c r="AB4" s="1">
        <v>45.591384887695312</v>
      </c>
      <c r="AC4" s="1">
        <v>500.2740478515625</v>
      </c>
      <c r="AD4" s="1">
        <v>463.82418823242188</v>
      </c>
      <c r="AE4" s="1">
        <v>588.54296875</v>
      </c>
      <c r="AF4" s="1">
        <v>97.144912719726562</v>
      </c>
      <c r="AG4" s="1">
        <v>3.5347995758056641</v>
      </c>
      <c r="AH4" s="1">
        <v>-0.22689232230186462</v>
      </c>
      <c r="AI4" s="1">
        <v>0.66666668653488159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1.667580159505208</v>
      </c>
      <c r="AQ4">
        <v>1.5566125144713238E-2</v>
      </c>
      <c r="AR4">
        <v>305.11827888488767</v>
      </c>
      <c r="AS4">
        <v>306.53727188110349</v>
      </c>
      <c r="AT4">
        <v>88.126594658317117</v>
      </c>
      <c r="AU4">
        <v>-4.877576203192703</v>
      </c>
      <c r="AV4">
        <v>4.7665165820073048</v>
      </c>
      <c r="AW4">
        <v>49.066044207165156</v>
      </c>
      <c r="AX4">
        <v>24.834993715832148</v>
      </c>
      <c r="AY4">
        <v>32.677775382995605</v>
      </c>
      <c r="AZ4">
        <v>4.9613548617871119</v>
      </c>
      <c r="BA4">
        <v>0.60381127701849391</v>
      </c>
      <c r="BB4">
        <v>2.3539232850878324</v>
      </c>
      <c r="BC4">
        <v>2.6074315766992795</v>
      </c>
      <c r="BD4">
        <v>0.38542902148662594</v>
      </c>
      <c r="BE4">
        <v>31.710382676158169</v>
      </c>
      <c r="BF4">
        <v>0.84540375879579677</v>
      </c>
      <c r="BG4">
        <v>55.089958925391599</v>
      </c>
      <c r="BH4">
        <v>380.44542732012229</v>
      </c>
      <c r="BI4">
        <v>2.5284627028269682E-2</v>
      </c>
    </row>
    <row r="5" spans="1:61">
      <c r="A5" s="1">
        <v>16</v>
      </c>
      <c r="B5" s="1" t="s">
        <v>93</v>
      </c>
      <c r="C5" s="1" t="s">
        <v>74</v>
      </c>
      <c r="D5" s="1">
        <v>11</v>
      </c>
      <c r="E5" s="1" t="s">
        <v>75</v>
      </c>
      <c r="F5" s="1" t="s">
        <v>82</v>
      </c>
      <c r="G5" s="1">
        <v>0</v>
      </c>
      <c r="H5" s="1">
        <v>2213</v>
      </c>
      <c r="I5" s="1">
        <v>0</v>
      </c>
      <c r="J5">
        <v>24.031488947384837</v>
      </c>
      <c r="K5">
        <v>0.65198100328726927</v>
      </c>
      <c r="L5">
        <v>301.00811912579189</v>
      </c>
      <c r="M5" s="3">
        <v>15.364590411035069</v>
      </c>
      <c r="N5">
        <v>2.5506186483095008</v>
      </c>
      <c r="O5">
        <v>32.271682739257812</v>
      </c>
      <c r="P5" s="1">
        <v>3</v>
      </c>
      <c r="Q5">
        <v>2.0786957442760468</v>
      </c>
      <c r="R5" s="1">
        <v>1</v>
      </c>
      <c r="S5">
        <v>4.1573914885520935</v>
      </c>
      <c r="T5" s="1">
        <v>32.781745910644531</v>
      </c>
      <c r="U5" s="1">
        <v>32.271682739257812</v>
      </c>
      <c r="V5" s="1">
        <v>32.806209564208984</v>
      </c>
      <c r="W5" s="1">
        <v>400.45355224609375</v>
      </c>
      <c r="X5" s="1">
        <v>382.518798828125</v>
      </c>
      <c r="Y5" s="1">
        <v>14.66663646697998</v>
      </c>
      <c r="Z5" s="1">
        <v>23.661996841430664</v>
      </c>
      <c r="AA5" s="1">
        <v>28.546951293945312</v>
      </c>
      <c r="AB5" s="1">
        <v>46.055404663085938</v>
      </c>
      <c r="AC5" s="1">
        <v>500.2923583984375</v>
      </c>
      <c r="AD5" s="1">
        <v>1641.4163818359375</v>
      </c>
      <c r="AE5" s="1">
        <v>1454.4444580078125</v>
      </c>
      <c r="AF5" s="1">
        <v>97.134078979492188</v>
      </c>
      <c r="AG5" s="1">
        <v>3.5347995758056641</v>
      </c>
      <c r="AH5" s="1">
        <v>-0.22689232230186462</v>
      </c>
      <c r="AI5" s="1">
        <v>0.66666668653488159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1.6676411946614582</v>
      </c>
      <c r="AQ5">
        <v>1.5364590411035068E-2</v>
      </c>
      <c r="AR5">
        <v>305.42168273925779</v>
      </c>
      <c r="AS5">
        <v>305.93174591064451</v>
      </c>
      <c r="AT5">
        <v>311.86910863538651</v>
      </c>
      <c r="AU5">
        <v>-3.0173376659787721</v>
      </c>
      <c r="AV5">
        <v>4.8490049183175215</v>
      </c>
      <c r="AW5">
        <v>49.920738110270101</v>
      </c>
      <c r="AX5">
        <v>26.258741268839437</v>
      </c>
      <c r="AY5">
        <v>32.526714324951172</v>
      </c>
      <c r="AZ5">
        <v>4.9193003813233327</v>
      </c>
      <c r="BA5">
        <v>0.56359541257480994</v>
      </c>
      <c r="BB5">
        <v>2.2983862700080206</v>
      </c>
      <c r="BC5">
        <v>2.620914111315312</v>
      </c>
      <c r="BD5">
        <v>0.35924794909036017</v>
      </c>
      <c r="BE5">
        <v>29.238146416633064</v>
      </c>
      <c r="BF5">
        <v>0.7869106565427707</v>
      </c>
      <c r="BG5">
        <v>52.793147238775532</v>
      </c>
      <c r="BH5">
        <v>374.71522532096213</v>
      </c>
      <c r="BI5">
        <v>3.3857656391719657E-2</v>
      </c>
    </row>
    <row r="6" spans="1:61">
      <c r="A6" s="1">
        <v>17</v>
      </c>
      <c r="B6" s="1" t="s">
        <v>94</v>
      </c>
      <c r="C6" s="1" t="s">
        <v>74</v>
      </c>
      <c r="D6" s="1">
        <v>11</v>
      </c>
      <c r="E6" s="1" t="s">
        <v>80</v>
      </c>
      <c r="F6" s="1" t="s">
        <v>82</v>
      </c>
      <c r="G6" s="1">
        <v>0</v>
      </c>
      <c r="H6" s="1">
        <v>2308.5</v>
      </c>
      <c r="I6" s="1">
        <v>0</v>
      </c>
      <c r="J6">
        <v>-0.69841358251604735</v>
      </c>
      <c r="K6">
        <v>2.8422278700969007E-2</v>
      </c>
      <c r="L6">
        <v>417.50495209765427</v>
      </c>
      <c r="M6" s="3">
        <v>0.98863593541416372</v>
      </c>
      <c r="N6">
        <v>3.2924928200508727</v>
      </c>
      <c r="O6">
        <v>31.965375900268555</v>
      </c>
      <c r="P6" s="1">
        <v>3</v>
      </c>
      <c r="Q6">
        <v>2.0786957442760468</v>
      </c>
      <c r="R6" s="1">
        <v>1</v>
      </c>
      <c r="S6">
        <v>4.1573914885520935</v>
      </c>
      <c r="T6" s="1">
        <v>32.676681518554688</v>
      </c>
      <c r="U6" s="1">
        <v>31.965375900268555</v>
      </c>
      <c r="V6" s="1">
        <v>32.754383087158203</v>
      </c>
      <c r="W6" s="1">
        <v>400.68338012695312</v>
      </c>
      <c r="X6" s="1">
        <v>400.86453247070312</v>
      </c>
      <c r="Y6" s="1">
        <v>14.58348560333252</v>
      </c>
      <c r="Z6" s="1">
        <v>15.167314529418945</v>
      </c>
      <c r="AA6" s="1">
        <v>28.553068161010742</v>
      </c>
      <c r="AB6" s="1">
        <v>29.696147918701172</v>
      </c>
      <c r="AC6" s="1">
        <v>500.30459594726562</v>
      </c>
      <c r="AD6" s="1">
        <v>11.433295249938965</v>
      </c>
      <c r="AE6" s="1">
        <v>23.458681106567383</v>
      </c>
      <c r="AF6" s="1">
        <v>97.132583618164062</v>
      </c>
      <c r="AG6" s="1">
        <v>3.5347995758056641</v>
      </c>
      <c r="AH6" s="1">
        <v>-0.22689232230186462</v>
      </c>
      <c r="AI6" s="1">
        <v>0.66666668653488159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1.6676819864908852</v>
      </c>
      <c r="AQ6">
        <v>9.8863593541416374E-4</v>
      </c>
      <c r="AR6">
        <v>305.11537590026853</v>
      </c>
      <c r="AS6">
        <v>305.82668151855466</v>
      </c>
      <c r="AT6">
        <v>2.1723260702293032</v>
      </c>
      <c r="AU6">
        <v>-0.2745051561565231</v>
      </c>
      <c r="AV6">
        <v>4.7657332668426529</v>
      </c>
      <c r="AW6">
        <v>49.064207800516563</v>
      </c>
      <c r="AX6">
        <v>33.896893271097618</v>
      </c>
      <c r="AY6">
        <v>32.321028709411621</v>
      </c>
      <c r="AZ6">
        <v>4.8625377277789088</v>
      </c>
      <c r="BA6">
        <v>2.8229287332629728E-2</v>
      </c>
      <c r="BB6">
        <v>1.4732404467917803</v>
      </c>
      <c r="BC6">
        <v>3.3892972809871287</v>
      </c>
      <c r="BD6">
        <v>1.766054274224867E-2</v>
      </c>
      <c r="BE6">
        <v>40.553334670622988</v>
      </c>
      <c r="BF6">
        <v>1.041511329337093</v>
      </c>
      <c r="BG6">
        <v>29.105473274795614</v>
      </c>
      <c r="BH6">
        <v>401.09132331755819</v>
      </c>
      <c r="BI6">
        <v>-5.0680871609334096E-4</v>
      </c>
    </row>
    <row r="7" spans="1:61">
      <c r="A7" s="1">
        <v>20</v>
      </c>
      <c r="B7" s="1" t="s">
        <v>97</v>
      </c>
      <c r="C7" s="1" t="s">
        <v>74</v>
      </c>
      <c r="D7" s="1">
        <v>7</v>
      </c>
      <c r="E7" s="1" t="s">
        <v>75</v>
      </c>
      <c r="F7" s="1" t="s">
        <v>82</v>
      </c>
      <c r="G7" s="1">
        <v>0</v>
      </c>
      <c r="H7" s="1">
        <v>2762</v>
      </c>
      <c r="I7" s="1">
        <v>0</v>
      </c>
      <c r="J7">
        <v>46.628426515171633</v>
      </c>
      <c r="K7">
        <v>1.4130677985704787</v>
      </c>
      <c r="L7">
        <v>304.3048474404298</v>
      </c>
      <c r="M7" s="3">
        <v>27.089339183617597</v>
      </c>
      <c r="N7">
        <v>2.3264577060610216</v>
      </c>
      <c r="O7">
        <v>30.833700180053711</v>
      </c>
      <c r="P7" s="1">
        <v>1.5</v>
      </c>
      <c r="Q7">
        <v>2.4080436080694199</v>
      </c>
      <c r="R7" s="1">
        <v>1</v>
      </c>
      <c r="S7">
        <v>4.8160872161388397</v>
      </c>
      <c r="T7" s="1">
        <v>32.075027465820312</v>
      </c>
      <c r="U7" s="1">
        <v>30.833700180053711</v>
      </c>
      <c r="V7" s="1">
        <v>32.122562408447266</v>
      </c>
      <c r="W7" s="1">
        <v>400.65997314453125</v>
      </c>
      <c r="X7" s="1">
        <v>383.56558227539062</v>
      </c>
      <c r="Y7" s="1">
        <v>14.113465309143066</v>
      </c>
      <c r="Z7" s="1">
        <v>22.055774688720703</v>
      </c>
      <c r="AA7" s="1">
        <v>28.587156295776367</v>
      </c>
      <c r="AB7" s="1">
        <v>44.674491882324219</v>
      </c>
      <c r="AC7" s="1">
        <v>500.33047485351562</v>
      </c>
      <c r="AD7" s="1">
        <v>1270.145751953125</v>
      </c>
      <c r="AE7" s="1">
        <v>1719.9798583984375</v>
      </c>
      <c r="AF7" s="1">
        <v>97.131927490234375</v>
      </c>
      <c r="AG7" s="1">
        <v>3.5347995758056641</v>
      </c>
      <c r="AH7" s="1">
        <v>-0.22689232230186462</v>
      </c>
      <c r="AI7" s="1">
        <v>0.66666668653488159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3.3355364990234366</v>
      </c>
      <c r="AQ7">
        <v>2.7089339183617597E-2</v>
      </c>
      <c r="AR7">
        <v>303.98370018005369</v>
      </c>
      <c r="AS7">
        <v>305.22502746582029</v>
      </c>
      <c r="AT7">
        <v>241.3276898428303</v>
      </c>
      <c r="AU7">
        <v>-6.9046827494038299</v>
      </c>
      <c r="AV7">
        <v>4.4687776138667878</v>
      </c>
      <c r="AW7">
        <v>46.007298828864258</v>
      </c>
      <c r="AX7">
        <v>23.951524140143555</v>
      </c>
      <c r="AY7">
        <v>31.454363822937012</v>
      </c>
      <c r="AZ7">
        <v>4.62958035661108</v>
      </c>
      <c r="BA7">
        <v>1.0925170017703132</v>
      </c>
      <c r="BB7">
        <v>2.1423199078057662</v>
      </c>
      <c r="BC7">
        <v>2.4872604488053138</v>
      </c>
      <c r="BD7">
        <v>0.70584008997821157</v>
      </c>
      <c r="BE7">
        <v>29.557716376510662</v>
      </c>
      <c r="BF7">
        <v>0.79335806313806967</v>
      </c>
      <c r="BG7">
        <v>58.33142240891884</v>
      </c>
      <c r="BH7">
        <v>370.49514293937943</v>
      </c>
      <c r="BI7">
        <v>7.3412634285592762E-2</v>
      </c>
    </row>
    <row r="8" spans="1:61">
      <c r="A8" s="1">
        <v>21</v>
      </c>
      <c r="B8" s="1" t="s">
        <v>98</v>
      </c>
      <c r="C8" s="1" t="s">
        <v>74</v>
      </c>
      <c r="D8" s="1">
        <v>7</v>
      </c>
      <c r="E8" s="1" t="s">
        <v>80</v>
      </c>
      <c r="F8" s="1" t="s">
        <v>82</v>
      </c>
      <c r="G8" s="1">
        <v>0</v>
      </c>
      <c r="H8" s="1">
        <v>2842.5</v>
      </c>
      <c r="I8" s="1">
        <v>0</v>
      </c>
      <c r="J8">
        <v>1.9148235627222305</v>
      </c>
      <c r="K8">
        <v>0.18514646946818492</v>
      </c>
      <c r="L8">
        <v>362.5979248461162</v>
      </c>
      <c r="M8" s="3">
        <v>5.4645361571714366</v>
      </c>
      <c r="N8">
        <v>2.8981918921602601</v>
      </c>
      <c r="O8">
        <v>31.236515045166016</v>
      </c>
      <c r="P8" s="1">
        <v>3</v>
      </c>
      <c r="Q8">
        <v>2.0786957442760468</v>
      </c>
      <c r="R8" s="1">
        <v>1</v>
      </c>
      <c r="S8">
        <v>4.1573914885520935</v>
      </c>
      <c r="T8" s="1">
        <v>32.137386322021484</v>
      </c>
      <c r="U8" s="1">
        <v>31.236515045166016</v>
      </c>
      <c r="V8" s="1">
        <v>32.210990905761719</v>
      </c>
      <c r="W8" s="1">
        <v>400.88458251953125</v>
      </c>
      <c r="X8" s="1">
        <v>398.43087768554688</v>
      </c>
      <c r="Y8" s="1">
        <v>14.018058776855469</v>
      </c>
      <c r="Z8" s="1">
        <v>17.238248825073242</v>
      </c>
      <c r="AA8" s="1">
        <v>28.293924331665039</v>
      </c>
      <c r="AB8" s="1">
        <v>34.793525695800781</v>
      </c>
      <c r="AC8" s="1">
        <v>500.31243896484375</v>
      </c>
      <c r="AD8" s="1">
        <v>39.869117736816406</v>
      </c>
      <c r="AE8" s="1">
        <v>115.51071166992188</v>
      </c>
      <c r="AF8" s="1">
        <v>97.131858825683594</v>
      </c>
      <c r="AG8" s="1">
        <v>3.5347995758056641</v>
      </c>
      <c r="AH8" s="1">
        <v>-0.22689232230186462</v>
      </c>
      <c r="AI8" s="1">
        <v>0.66666668653488159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1.667708129882812</v>
      </c>
      <c r="AQ8">
        <v>5.4645361571714363E-3</v>
      </c>
      <c r="AR8">
        <v>304.38651504516599</v>
      </c>
      <c r="AS8">
        <v>305.28738632202146</v>
      </c>
      <c r="AT8">
        <v>7.5751322749397332</v>
      </c>
      <c r="AU8">
        <v>-1.8690635156833364</v>
      </c>
      <c r="AV8">
        <v>4.5725750434392802</v>
      </c>
      <c r="AW8">
        <v>47.075955291305519</v>
      </c>
      <c r="AX8">
        <v>29.837706466232277</v>
      </c>
      <c r="AY8">
        <v>31.68695068359375</v>
      </c>
      <c r="AZ8">
        <v>4.6911243620143068</v>
      </c>
      <c r="BA8">
        <v>0.17725264896784299</v>
      </c>
      <c r="BB8">
        <v>1.6743831512790202</v>
      </c>
      <c r="BC8">
        <v>3.0167412107352867</v>
      </c>
      <c r="BD8">
        <v>0.11146606545829028</v>
      </c>
      <c r="BE8">
        <v>35.219810446638789</v>
      </c>
      <c r="BF8">
        <v>0.91006481965559138</v>
      </c>
      <c r="BG8">
        <v>37.30415974376703</v>
      </c>
      <c r="BH8">
        <v>397.80909072687501</v>
      </c>
      <c r="BI8">
        <v>1.7956071324162302E-3</v>
      </c>
    </row>
    <row r="9" spans="1:61">
      <c r="A9" s="1">
        <v>3</v>
      </c>
      <c r="B9" s="1" t="s">
        <v>105</v>
      </c>
      <c r="C9" s="1" t="s">
        <v>103</v>
      </c>
      <c r="D9" s="1">
        <v>43</v>
      </c>
      <c r="E9" s="1" t="s">
        <v>75</v>
      </c>
      <c r="F9" s="1" t="s">
        <v>82</v>
      </c>
      <c r="G9" s="1">
        <v>0</v>
      </c>
      <c r="H9" s="1">
        <v>316</v>
      </c>
      <c r="I9" s="1">
        <v>0</v>
      </c>
      <c r="J9">
        <v>61.101240986275165</v>
      </c>
      <c r="K9">
        <v>1.4272530992691639</v>
      </c>
      <c r="L9">
        <v>279.8769255657096</v>
      </c>
      <c r="M9" s="3">
        <v>42.426400480639956</v>
      </c>
      <c r="N9">
        <v>3.5307371704034063</v>
      </c>
      <c r="O9">
        <v>36.895065307617188</v>
      </c>
      <c r="P9" s="1">
        <v>1</v>
      </c>
      <c r="Q9">
        <v>2.5178262293338776</v>
      </c>
      <c r="R9" s="1">
        <v>1</v>
      </c>
      <c r="S9">
        <v>5.0356524586677551</v>
      </c>
      <c r="T9" s="1">
        <v>38.128028869628906</v>
      </c>
      <c r="U9" s="1">
        <v>36.895065307617188</v>
      </c>
      <c r="V9" s="1">
        <v>38.063983917236328</v>
      </c>
      <c r="W9" s="1">
        <v>400.11361694335938</v>
      </c>
      <c r="X9" s="1">
        <v>384.63436889648438</v>
      </c>
      <c r="Y9" s="1">
        <v>19.970249176025391</v>
      </c>
      <c r="Z9" s="1">
        <v>28.21360969543457</v>
      </c>
      <c r="AA9" s="1">
        <v>28.911371231079102</v>
      </c>
      <c r="AB9" s="1">
        <v>40.845466613769531</v>
      </c>
      <c r="AC9" s="1">
        <v>500.15280151367188</v>
      </c>
      <c r="AD9" s="1">
        <v>1759.8148193359375</v>
      </c>
      <c r="AE9" s="1">
        <v>1952.6876220703125</v>
      </c>
      <c r="AF9" s="1">
        <v>97.049591064453125</v>
      </c>
      <c r="AG9" s="1">
        <v>8.1465826034545898</v>
      </c>
      <c r="AH9" s="1">
        <v>-0.41674995422363281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5.0015280151367181</v>
      </c>
      <c r="AQ9">
        <v>4.2426400480639954E-2</v>
      </c>
      <c r="AR9">
        <v>310.04506530761716</v>
      </c>
      <c r="AS9">
        <v>311.27802886962888</v>
      </c>
      <c r="AT9">
        <v>334.36481147810264</v>
      </c>
      <c r="AU9">
        <v>-10.689694765764056</v>
      </c>
      <c r="AV9">
        <v>6.2688564537974214</v>
      </c>
      <c r="AW9">
        <v>64.594362377417056</v>
      </c>
      <c r="AX9">
        <v>36.380752681982486</v>
      </c>
      <c r="AY9">
        <v>37.511547088623047</v>
      </c>
      <c r="AZ9">
        <v>6.4830692720730267</v>
      </c>
      <c r="BA9">
        <v>1.1120618294738338</v>
      </c>
      <c r="BB9">
        <v>2.7381192833940151</v>
      </c>
      <c r="BC9">
        <v>3.7449499886790116</v>
      </c>
      <c r="BD9">
        <v>0.71782634003597356</v>
      </c>
      <c r="BE9">
        <v>27.161941174528504</v>
      </c>
      <c r="BF9">
        <v>0.72764409059095847</v>
      </c>
      <c r="BG9">
        <v>53.980639762906335</v>
      </c>
      <c r="BH9">
        <v>368.25383509108065</v>
      </c>
      <c r="BI9">
        <v>8.9565505215468535E-2</v>
      </c>
    </row>
    <row r="10" spans="1:61">
      <c r="A10" s="1">
        <v>4</v>
      </c>
      <c r="B10" s="1" t="s">
        <v>106</v>
      </c>
      <c r="C10" s="1" t="s">
        <v>103</v>
      </c>
      <c r="D10" s="1">
        <v>43</v>
      </c>
      <c r="E10" s="1" t="s">
        <v>80</v>
      </c>
      <c r="F10" s="1" t="s">
        <v>82</v>
      </c>
      <c r="G10" s="1">
        <v>0</v>
      </c>
      <c r="H10" s="1">
        <v>114</v>
      </c>
      <c r="I10" s="1">
        <v>0</v>
      </c>
      <c r="J10">
        <v>3.5585703893278486</v>
      </c>
      <c r="K10">
        <v>6.0226857380722289E-2</v>
      </c>
      <c r="L10">
        <v>271.2803102172968</v>
      </c>
      <c r="M10" s="3">
        <v>3.4115580753618864</v>
      </c>
      <c r="N10">
        <v>5.2993338599781223</v>
      </c>
      <c r="O10">
        <v>39.840217590332031</v>
      </c>
      <c r="P10" s="1">
        <v>2</v>
      </c>
      <c r="Q10">
        <v>2.2982609868049622</v>
      </c>
      <c r="R10" s="1">
        <v>1</v>
      </c>
      <c r="S10">
        <v>4.5965219736099243</v>
      </c>
      <c r="T10" s="1">
        <v>39.408214569091797</v>
      </c>
      <c r="U10" s="1">
        <v>39.840217590332031</v>
      </c>
      <c r="V10" s="1">
        <v>39.315540313720703</v>
      </c>
      <c r="W10" s="1">
        <v>399.49169921875</v>
      </c>
      <c r="X10" s="1">
        <v>397.52645874023438</v>
      </c>
      <c r="Y10" s="1">
        <v>19.802146911621094</v>
      </c>
      <c r="Z10" s="1">
        <v>21.137475967407227</v>
      </c>
      <c r="AA10" s="1">
        <v>26.755241394042969</v>
      </c>
      <c r="AB10" s="1">
        <v>28.559440612792969</v>
      </c>
      <c r="AC10" s="1">
        <v>500.16830444335938</v>
      </c>
      <c r="AD10" s="1">
        <v>347.98294067382812</v>
      </c>
      <c r="AE10" s="1">
        <v>1579.178955078125</v>
      </c>
      <c r="AF10" s="1">
        <v>97.044204711914062</v>
      </c>
      <c r="AG10" s="1">
        <v>7.7287330627441406</v>
      </c>
      <c r="AH10" s="1">
        <v>-0.45777899026870728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2.5008415222167968</v>
      </c>
      <c r="AQ10">
        <v>3.4115580753618863E-3</v>
      </c>
      <c r="AR10">
        <v>312.99021759033201</v>
      </c>
      <c r="AS10">
        <v>312.55821456909177</v>
      </c>
      <c r="AT10">
        <v>66.116757898371361</v>
      </c>
      <c r="AU10">
        <v>-0.68544861580859218</v>
      </c>
      <c r="AV10">
        <v>7.350603404852353</v>
      </c>
      <c r="AW10">
        <v>75.744898179890214</v>
      </c>
      <c r="AX10">
        <v>54.607422212482987</v>
      </c>
      <c r="AY10">
        <v>39.624216079711914</v>
      </c>
      <c r="AZ10">
        <v>7.2661084695290397</v>
      </c>
      <c r="BA10">
        <v>5.9447928887560196E-2</v>
      </c>
      <c r="BB10">
        <v>2.0512695448742306</v>
      </c>
      <c r="BC10">
        <v>5.214838924654809</v>
      </c>
      <c r="BD10">
        <v>3.7224160982787496E-2</v>
      </c>
      <c r="BE10">
        <v>26.326181959038902</v>
      </c>
      <c r="BF10">
        <v>0.68242076534222906</v>
      </c>
      <c r="BG10">
        <v>25.215915712932535</v>
      </c>
      <c r="BH10">
        <v>396.48130545843253</v>
      </c>
      <c r="BI10">
        <v>2.2632242620386602E-3</v>
      </c>
    </row>
    <row r="11" spans="1:61" ht="16" customHeight="1">
      <c r="A11" s="1">
        <v>17</v>
      </c>
      <c r="B11" s="1" t="s">
        <v>120</v>
      </c>
      <c r="C11" s="1" t="s">
        <v>103</v>
      </c>
      <c r="D11" s="1">
        <v>11</v>
      </c>
      <c r="E11" s="1" t="s">
        <v>75</v>
      </c>
      <c r="F11" s="1" t="s">
        <v>82</v>
      </c>
      <c r="G11" s="1">
        <v>0</v>
      </c>
      <c r="H11" s="1">
        <v>1677.5</v>
      </c>
      <c r="I11" s="1">
        <v>0</v>
      </c>
      <c r="J11">
        <v>12.825082013017612</v>
      </c>
      <c r="K11">
        <v>0.26237970309065944</v>
      </c>
      <c r="L11">
        <v>281.54158124133687</v>
      </c>
      <c r="M11" s="3">
        <v>13.572093865519157</v>
      </c>
      <c r="N11">
        <v>5.037734219324415</v>
      </c>
      <c r="O11">
        <v>40.007198333740234</v>
      </c>
      <c r="P11" s="1">
        <v>2</v>
      </c>
      <c r="Q11">
        <v>2.2982609868049622</v>
      </c>
      <c r="R11" s="1">
        <v>1</v>
      </c>
      <c r="S11">
        <v>4.5965219736099243</v>
      </c>
      <c r="T11" s="1">
        <v>39.664970397949219</v>
      </c>
      <c r="U11" s="1">
        <v>40.007198333740234</v>
      </c>
      <c r="V11" s="1">
        <v>39.601451873779297</v>
      </c>
      <c r="W11" s="1">
        <v>400.10284423828125</v>
      </c>
      <c r="X11" s="1">
        <v>392.84295654296875</v>
      </c>
      <c r="Y11" s="1">
        <v>19.222269058227539</v>
      </c>
      <c r="Z11" s="1">
        <v>24.515953063964844</v>
      </c>
      <c r="AA11" s="1">
        <v>25.612892150878906</v>
      </c>
      <c r="AB11" s="1">
        <v>32.666511535644531</v>
      </c>
      <c r="AC11" s="1">
        <v>500.19461059570312</v>
      </c>
      <c r="AD11" s="1">
        <v>851.566650390625</v>
      </c>
      <c r="AE11" s="1">
        <v>889.422607421875</v>
      </c>
      <c r="AF11" s="1">
        <v>97.029502868652344</v>
      </c>
      <c r="AG11" s="1">
        <v>7.7287330627441406</v>
      </c>
      <c r="AH11" s="1">
        <v>-0.45777899026870728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v>2.5009730529785155</v>
      </c>
      <c r="AQ11">
        <v>1.3572093865519157E-2</v>
      </c>
      <c r="AR11">
        <v>313.15719833374021</v>
      </c>
      <c r="AS11">
        <v>312.8149703979492</v>
      </c>
      <c r="AT11">
        <v>161.79766154392564</v>
      </c>
      <c r="AU11">
        <v>-3.3590017685172437</v>
      </c>
      <c r="AV11">
        <v>7.4165049574721378</v>
      </c>
      <c r="AW11">
        <v>76.435565866103332</v>
      </c>
      <c r="AX11">
        <v>51.919612802138488</v>
      </c>
      <c r="AY11">
        <v>39.836084365844727</v>
      </c>
      <c r="AZ11">
        <v>7.3489786224008391</v>
      </c>
      <c r="BA11">
        <v>0.2482112524459264</v>
      </c>
      <c r="BB11">
        <v>2.3787707381477232</v>
      </c>
      <c r="BC11">
        <v>4.9702078842531154</v>
      </c>
      <c r="BD11">
        <v>0.15634566140796061</v>
      </c>
      <c r="BE11">
        <v>27.317839664701214</v>
      </c>
      <c r="BF11">
        <v>0.71667717736092884</v>
      </c>
      <c r="BG11">
        <v>32.326111229724475</v>
      </c>
      <c r="BH11">
        <v>389.07622578067105</v>
      </c>
      <c r="BI11">
        <v>1.0655624790522532E-2</v>
      </c>
    </row>
    <row r="12" spans="1:61">
      <c r="A12" s="1">
        <v>18</v>
      </c>
      <c r="B12" s="1" t="s">
        <v>121</v>
      </c>
      <c r="C12" s="1" t="s">
        <v>103</v>
      </c>
      <c r="D12" s="1">
        <v>11</v>
      </c>
      <c r="E12" s="1" t="s">
        <v>80</v>
      </c>
      <c r="F12" s="1" t="s">
        <v>82</v>
      </c>
      <c r="G12" s="1">
        <v>0</v>
      </c>
      <c r="H12" s="1">
        <v>1739</v>
      </c>
      <c r="I12" s="1">
        <v>0</v>
      </c>
      <c r="J12">
        <v>0.61938121807142643</v>
      </c>
      <c r="K12">
        <v>6.2609777543469483E-2</v>
      </c>
      <c r="L12">
        <v>348.89085128490672</v>
      </c>
      <c r="M12" s="3">
        <v>3.4383217723282331</v>
      </c>
      <c r="N12">
        <v>5.1526242027301326</v>
      </c>
      <c r="O12">
        <v>39.571723937988281</v>
      </c>
      <c r="P12" s="1">
        <v>3.5</v>
      </c>
      <c r="Q12">
        <v>1.9689131230115891</v>
      </c>
      <c r="R12" s="1">
        <v>1</v>
      </c>
      <c r="S12">
        <v>3.9378262460231781</v>
      </c>
      <c r="T12" s="1">
        <v>39.704677581787109</v>
      </c>
      <c r="U12" s="1">
        <v>39.571723937988281</v>
      </c>
      <c r="V12" s="1">
        <v>39.615428924560547</v>
      </c>
      <c r="W12" s="1">
        <v>399.59552001953125</v>
      </c>
      <c r="X12" s="1">
        <v>398.20391845703125</v>
      </c>
      <c r="Y12" s="1">
        <v>19.217815399169922</v>
      </c>
      <c r="Z12" s="1">
        <v>21.572090148925781</v>
      </c>
      <c r="AA12" s="1">
        <v>25.551950454711914</v>
      </c>
      <c r="AB12" s="1">
        <v>28.682188034057617</v>
      </c>
      <c r="AC12" s="1">
        <v>500.13385009765625</v>
      </c>
      <c r="AD12" s="1">
        <v>900.373291015625</v>
      </c>
      <c r="AE12" s="1">
        <v>1002.6030883789062</v>
      </c>
      <c r="AF12" s="1">
        <v>97.027137756347656</v>
      </c>
      <c r="AG12" s="1">
        <v>7.7287330627441406</v>
      </c>
      <c r="AH12" s="1">
        <v>-0.45777899026870728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v>1.428953857421875</v>
      </c>
      <c r="AQ12">
        <v>3.4383217723282333E-3</v>
      </c>
      <c r="AR12">
        <v>312.72172393798826</v>
      </c>
      <c r="AS12">
        <v>312.85467758178709</v>
      </c>
      <c r="AT12">
        <v>171.07092314631154</v>
      </c>
      <c r="AU12">
        <v>0.1852951132196973</v>
      </c>
      <c r="AV12">
        <v>7.2457023653023045</v>
      </c>
      <c r="AW12">
        <v>74.677070073916298</v>
      </c>
      <c r="AX12">
        <v>53.104979924990516</v>
      </c>
      <c r="AY12">
        <v>39.638200759887695</v>
      </c>
      <c r="AZ12">
        <v>7.271553353984932</v>
      </c>
      <c r="BA12">
        <v>6.1629888296159917E-2</v>
      </c>
      <c r="BB12">
        <v>2.0930781625721719</v>
      </c>
      <c r="BC12">
        <v>5.17847519141276</v>
      </c>
      <c r="BD12">
        <v>3.8605534671461286E-2</v>
      </c>
      <c r="BE12">
        <v>33.851880689550043</v>
      </c>
      <c r="BF12">
        <v>0.8761612709307236</v>
      </c>
      <c r="BG12">
        <v>26.461107281083653</v>
      </c>
      <c r="BH12">
        <v>397.99157677607445</v>
      </c>
      <c r="BI12">
        <v>4.1180552091175693E-4</v>
      </c>
    </row>
    <row r="13" spans="1:61">
      <c r="A13" s="1">
        <v>17</v>
      </c>
      <c r="B13" s="1" t="s">
        <v>141</v>
      </c>
      <c r="C13" s="1" t="s">
        <v>125</v>
      </c>
      <c r="D13" s="1">
        <v>6</v>
      </c>
      <c r="E13" s="1" t="s">
        <v>75</v>
      </c>
      <c r="F13" s="1" t="s">
        <v>82</v>
      </c>
      <c r="G13" s="1">
        <v>0</v>
      </c>
      <c r="H13" s="1">
        <v>1940</v>
      </c>
      <c r="I13" s="1">
        <v>0</v>
      </c>
      <c r="J13">
        <v>23.186860196101893</v>
      </c>
      <c r="K13">
        <v>0.70598803149751133</v>
      </c>
      <c r="L13">
        <v>301.74248747446029</v>
      </c>
      <c r="M13" s="3">
        <v>21.690382973359739</v>
      </c>
      <c r="N13">
        <v>3.3112676631349145</v>
      </c>
      <c r="O13">
        <v>37.880298614501953</v>
      </c>
      <c r="P13" s="1">
        <v>3</v>
      </c>
      <c r="Q13">
        <v>2.0786957442760468</v>
      </c>
      <c r="R13" s="1">
        <v>1</v>
      </c>
      <c r="S13">
        <v>4.1573914885520935</v>
      </c>
      <c r="T13" s="1">
        <v>39.587486267089844</v>
      </c>
      <c r="U13" s="1">
        <v>37.880298614501953</v>
      </c>
      <c r="V13" s="1">
        <v>39.460170745849609</v>
      </c>
      <c r="W13" s="1">
        <v>400.02438354492188</v>
      </c>
      <c r="X13" s="1">
        <v>381.15777587890625</v>
      </c>
      <c r="Y13" s="1">
        <v>21.451974868774414</v>
      </c>
      <c r="Z13" s="1">
        <v>34.019481658935547</v>
      </c>
      <c r="AA13" s="1">
        <v>28.720624923706055</v>
      </c>
      <c r="AB13" s="1">
        <v>45.546424865722656</v>
      </c>
      <c r="AC13" s="1">
        <v>500.1585693359375</v>
      </c>
      <c r="AD13" s="1">
        <v>1851.8988037109375</v>
      </c>
      <c r="AE13" s="1">
        <v>1797.7559814453125</v>
      </c>
      <c r="AF13" s="1">
        <v>97.089874267578125</v>
      </c>
      <c r="AG13" s="1">
        <v>6.3970098495483398</v>
      </c>
      <c r="AH13" s="1">
        <v>-0.35389938950538635</v>
      </c>
      <c r="AI13" s="1">
        <v>0.66666668653488159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v>1.6671952311197913</v>
      </c>
      <c r="AQ13">
        <v>2.1690382973359738E-2</v>
      </c>
      <c r="AR13">
        <v>311.03029861450193</v>
      </c>
      <c r="AS13">
        <v>312.73748626708982</v>
      </c>
      <c r="AT13">
        <v>351.86076828980731</v>
      </c>
      <c r="AU13">
        <v>-4.8607160529584403</v>
      </c>
      <c r="AV13">
        <v>6.614214860049147</v>
      </c>
      <c r="AW13">
        <v>68.124661917065396</v>
      </c>
      <c r="AX13">
        <v>34.105180258129849</v>
      </c>
      <c r="AY13">
        <v>38.733892440795898</v>
      </c>
      <c r="AZ13">
        <v>6.9266586456016999</v>
      </c>
      <c r="BA13">
        <v>0.60350392583333989</v>
      </c>
      <c r="BB13">
        <v>3.3029471969142326</v>
      </c>
      <c r="BC13">
        <v>3.6237114486874673</v>
      </c>
      <c r="BD13">
        <v>0.38522864971123832</v>
      </c>
      <c r="BE13">
        <v>29.296140170081618</v>
      </c>
      <c r="BF13">
        <v>0.79164720378241427</v>
      </c>
      <c r="BG13">
        <v>54.901144409666315</v>
      </c>
      <c r="BH13">
        <v>373.62847262446599</v>
      </c>
      <c r="BI13">
        <v>3.4070881993846634E-2</v>
      </c>
    </row>
    <row r="14" spans="1:61">
      <c r="A14" s="1">
        <v>18</v>
      </c>
      <c r="B14" s="1" t="s">
        <v>142</v>
      </c>
      <c r="C14" s="1" t="s">
        <v>125</v>
      </c>
      <c r="D14" s="1">
        <v>6</v>
      </c>
      <c r="E14" s="1" t="s">
        <v>80</v>
      </c>
      <c r="F14" s="1" t="s">
        <v>82</v>
      </c>
      <c r="G14" s="1">
        <v>0</v>
      </c>
      <c r="H14" s="1">
        <v>2007.5</v>
      </c>
      <c r="I14" s="1">
        <v>0</v>
      </c>
      <c r="J14">
        <v>-1.0262945179092464</v>
      </c>
      <c r="K14">
        <v>3.437879404503652E-2</v>
      </c>
      <c r="L14">
        <v>415.23865535850229</v>
      </c>
      <c r="M14" s="3">
        <v>1.7295867161537768</v>
      </c>
      <c r="N14">
        <v>4.6965233579165018</v>
      </c>
      <c r="O14">
        <v>38.627788543701172</v>
      </c>
      <c r="P14" s="1">
        <v>3.5</v>
      </c>
      <c r="Q14">
        <v>1.9689131230115891</v>
      </c>
      <c r="R14" s="1">
        <v>1</v>
      </c>
      <c r="S14">
        <v>3.9378262460231781</v>
      </c>
      <c r="T14" s="1">
        <v>39.438652038574219</v>
      </c>
      <c r="U14" s="1">
        <v>38.627788543701172</v>
      </c>
      <c r="V14" s="1">
        <v>39.353569030761719</v>
      </c>
      <c r="W14" s="1">
        <v>399.9478759765625</v>
      </c>
      <c r="X14" s="1">
        <v>400.18170166015625</v>
      </c>
      <c r="Y14" s="1">
        <v>21.381294250488281</v>
      </c>
      <c r="Z14" s="1">
        <v>22.564300537109375</v>
      </c>
      <c r="AA14" s="1">
        <v>28.853322982788086</v>
      </c>
      <c r="AB14" s="1">
        <v>30.449748992919922</v>
      </c>
      <c r="AC14" s="1">
        <v>500.1629638671875</v>
      </c>
      <c r="AD14" s="1">
        <v>1528.006103515625</v>
      </c>
      <c r="AE14" s="1">
        <v>1495.8204345703125</v>
      </c>
      <c r="AF14" s="1">
        <v>97.083175659179688</v>
      </c>
      <c r="AG14" s="1">
        <v>6.3970098495483398</v>
      </c>
      <c r="AH14" s="1">
        <v>-0.35389938950538635</v>
      </c>
      <c r="AI14" s="1">
        <v>0.66666668653488159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v>1.4290370396205359</v>
      </c>
      <c r="AQ14">
        <v>1.7295867161537769E-3</v>
      </c>
      <c r="AR14">
        <v>311.77778854370115</v>
      </c>
      <c r="AS14">
        <v>312.5886520385742</v>
      </c>
      <c r="AT14">
        <v>290.32115602491831</v>
      </c>
      <c r="AU14">
        <v>1.9663384199094391</v>
      </c>
      <c r="AV14">
        <v>6.8871373105872138</v>
      </c>
      <c r="AW14">
        <v>70.940585367388536</v>
      </c>
      <c r="AX14">
        <v>48.376284830279161</v>
      </c>
      <c r="AY14">
        <v>39.033220291137695</v>
      </c>
      <c r="AZ14">
        <v>7.0392136777214134</v>
      </c>
      <c r="BA14">
        <v>3.4081251126665234E-2</v>
      </c>
      <c r="BB14">
        <v>2.190613952670712</v>
      </c>
      <c r="BC14">
        <v>4.8485997250507014</v>
      </c>
      <c r="BD14">
        <v>2.1327315973223761E-2</v>
      </c>
      <c r="BE14">
        <v>40.312687318651051</v>
      </c>
      <c r="BF14">
        <v>1.0376252928004508</v>
      </c>
      <c r="BG14">
        <v>29.08192557052255</v>
      </c>
      <c r="BH14">
        <v>400.5335449139252</v>
      </c>
      <c r="BI14">
        <v>-7.4517156333774926E-4</v>
      </c>
    </row>
    <row r="15" spans="1:61">
      <c r="A15" s="1">
        <v>11</v>
      </c>
      <c r="B15" s="1" t="s">
        <v>154</v>
      </c>
      <c r="C15" s="1" t="s">
        <v>144</v>
      </c>
      <c r="D15" s="1">
        <v>19</v>
      </c>
      <c r="E15" s="1" t="s">
        <v>75</v>
      </c>
      <c r="F15" s="1" t="s">
        <v>82</v>
      </c>
      <c r="G15" s="1">
        <v>0</v>
      </c>
      <c r="H15" s="1">
        <v>1330</v>
      </c>
      <c r="I15" s="1">
        <v>0</v>
      </c>
      <c r="J15">
        <v>34.241606875332451</v>
      </c>
      <c r="K15">
        <v>1.1337609971394802</v>
      </c>
      <c r="L15">
        <v>304.30600699105406</v>
      </c>
      <c r="M15" s="3">
        <v>38.851610306105975</v>
      </c>
      <c r="N15">
        <v>3.911168082978171</v>
      </c>
      <c r="O15">
        <v>38.135662078857422</v>
      </c>
      <c r="P15" s="1">
        <v>1.5</v>
      </c>
      <c r="Q15">
        <v>2.4080436080694199</v>
      </c>
      <c r="R15" s="1">
        <v>1</v>
      </c>
      <c r="S15">
        <v>4.8160872161388397</v>
      </c>
      <c r="T15" s="1">
        <v>37.670482635498047</v>
      </c>
      <c r="U15" s="1">
        <v>38.135662078857422</v>
      </c>
      <c r="V15" s="1">
        <v>37.636299133300781</v>
      </c>
      <c r="W15" s="1">
        <v>399.83236694335938</v>
      </c>
      <c r="X15" s="1">
        <v>385.07781982421875</v>
      </c>
      <c r="Y15" s="1">
        <v>17.460605621337891</v>
      </c>
      <c r="Z15" s="1">
        <v>28.775934219360352</v>
      </c>
      <c r="AA15" s="1">
        <v>25.936540603637695</v>
      </c>
      <c r="AB15" s="1">
        <v>42.744686126708984</v>
      </c>
      <c r="AC15" s="1">
        <v>500.210205078125</v>
      </c>
      <c r="AD15" s="1">
        <v>1868.2935791015625</v>
      </c>
      <c r="AE15" s="1">
        <v>2026.4346923828125</v>
      </c>
      <c r="AF15" s="1">
        <v>97.137062072753906</v>
      </c>
      <c r="AG15" s="1">
        <v>5.5615329742431641</v>
      </c>
      <c r="AH15" s="1">
        <v>-0.33152997493743896</v>
      </c>
      <c r="AI15" s="1">
        <v>0.66666668653488159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v>3.334734700520833</v>
      </c>
      <c r="AQ15">
        <v>3.8851610306105976E-2</v>
      </c>
      <c r="AR15">
        <v>311.2856620788574</v>
      </c>
      <c r="AS15">
        <v>310.82048263549802</v>
      </c>
      <c r="AT15">
        <v>354.97577557493787</v>
      </c>
      <c r="AU15">
        <v>-9.975867819272743</v>
      </c>
      <c r="AV15">
        <v>6.7063777914456608</v>
      </c>
      <c r="AW15">
        <v>69.040360582685778</v>
      </c>
      <c r="AX15">
        <v>40.264426363325427</v>
      </c>
      <c r="AY15">
        <v>37.903072357177734</v>
      </c>
      <c r="AZ15">
        <v>6.6223892226652099</v>
      </c>
      <c r="BA15">
        <v>0.91771951968362842</v>
      </c>
      <c r="BB15">
        <v>2.7952097084674898</v>
      </c>
      <c r="BC15">
        <v>3.8271795141977201</v>
      </c>
      <c r="BD15">
        <v>0.58972853400108194</v>
      </c>
      <c r="BE15">
        <v>29.559391490201904</v>
      </c>
      <c r="BF15">
        <v>0.79024548110811577</v>
      </c>
      <c r="BG15">
        <v>50.365407528509444</v>
      </c>
      <c r="BH15">
        <v>375.47953656913285</v>
      </c>
      <c r="BI15">
        <v>4.5930398776594841E-2</v>
      </c>
    </row>
    <row r="16" spans="1:61">
      <c r="A16" s="1">
        <v>12</v>
      </c>
      <c r="B16" s="1" t="s">
        <v>155</v>
      </c>
      <c r="C16" s="1" t="s">
        <v>144</v>
      </c>
      <c r="D16" s="1">
        <v>19</v>
      </c>
      <c r="E16" s="1" t="s">
        <v>80</v>
      </c>
      <c r="F16" s="1" t="s">
        <v>82</v>
      </c>
      <c r="G16" s="1">
        <v>0</v>
      </c>
      <c r="H16" s="1">
        <v>1400.5</v>
      </c>
      <c r="I16" s="1">
        <v>0</v>
      </c>
      <c r="J16">
        <v>-0.94420108155220039</v>
      </c>
      <c r="K16">
        <v>4.0749977591302403E-2</v>
      </c>
      <c r="L16">
        <v>404.80574446426812</v>
      </c>
      <c r="M16" s="3">
        <v>2.0363445402966485</v>
      </c>
      <c r="N16">
        <v>4.6906471826391281</v>
      </c>
      <c r="O16">
        <v>37.508922576904297</v>
      </c>
      <c r="P16" s="1">
        <v>2.5</v>
      </c>
      <c r="Q16">
        <v>2.1884783655405045</v>
      </c>
      <c r="R16" s="1">
        <v>1</v>
      </c>
      <c r="S16">
        <v>4.3769567310810089</v>
      </c>
      <c r="T16" s="1">
        <v>37.760337829589844</v>
      </c>
      <c r="U16" s="1">
        <v>37.508922576904297</v>
      </c>
      <c r="V16" s="1">
        <v>37.689510345458984</v>
      </c>
      <c r="W16" s="1">
        <v>399.7972412109375</v>
      </c>
      <c r="X16" s="1">
        <v>399.8621826171875</v>
      </c>
      <c r="Y16" s="1">
        <v>17.444047927856445</v>
      </c>
      <c r="Z16" s="1">
        <v>18.442972183227539</v>
      </c>
      <c r="AA16" s="1">
        <v>25.78582763671875</v>
      </c>
      <c r="AB16" s="1">
        <v>27.262439727783203</v>
      </c>
      <c r="AC16" s="1">
        <v>500.23519897460938</v>
      </c>
      <c r="AD16" s="1">
        <v>1784.9046630859375</v>
      </c>
      <c r="AE16" s="1">
        <v>1666.3690185546875</v>
      </c>
      <c r="AF16" s="1">
        <v>97.137100219726562</v>
      </c>
      <c r="AG16" s="1">
        <v>5.5615329742431641</v>
      </c>
      <c r="AH16" s="1">
        <v>-0.33152997493743896</v>
      </c>
      <c r="AI16" s="1">
        <v>0.66666668653488159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v>2.0009407958984373</v>
      </c>
      <c r="AQ16">
        <v>2.0363445402966484E-3</v>
      </c>
      <c r="AR16">
        <v>310.65892257690427</v>
      </c>
      <c r="AS16">
        <v>310.91033782958982</v>
      </c>
      <c r="AT16">
        <v>339.13188173078379</v>
      </c>
      <c r="AU16">
        <v>2.0140860089054073</v>
      </c>
      <c r="AV16">
        <v>6.4821440199509306</v>
      </c>
      <c r="AW16">
        <v>66.73190784250464</v>
      </c>
      <c r="AX16">
        <v>48.288935659277101</v>
      </c>
      <c r="AY16">
        <v>37.63463020324707</v>
      </c>
      <c r="AZ16">
        <v>6.5265902551709809</v>
      </c>
      <c r="BA16">
        <v>4.0374090104151696E-2</v>
      </c>
      <c r="BB16">
        <v>1.7914968373118028</v>
      </c>
      <c r="BC16">
        <v>4.7350934178591784</v>
      </c>
      <c r="BD16">
        <v>2.5267310369322747E-2</v>
      </c>
      <c r="BE16">
        <v>39.321656169546628</v>
      </c>
      <c r="BF16">
        <v>1.0123631642650572</v>
      </c>
      <c r="BG16">
        <v>25.115774063660524</v>
      </c>
      <c r="BH16">
        <v>400.15340584337201</v>
      </c>
      <c r="BI16">
        <v>-5.9263124313407032E-4</v>
      </c>
    </row>
    <row r="17" spans="1:61">
      <c r="A17" s="1">
        <v>1</v>
      </c>
      <c r="B17" s="1" t="s">
        <v>163</v>
      </c>
      <c r="C17" s="1" t="s">
        <v>164</v>
      </c>
      <c r="D17" s="1">
        <v>38</v>
      </c>
      <c r="E17" s="1" t="s">
        <v>75</v>
      </c>
      <c r="F17" s="1" t="s">
        <v>82</v>
      </c>
      <c r="G17" s="1">
        <v>0</v>
      </c>
      <c r="H17" s="1">
        <v>663.5</v>
      </c>
      <c r="I17" s="1">
        <v>0</v>
      </c>
      <c r="J17">
        <v>21.64241197868369</v>
      </c>
      <c r="K17">
        <v>1.1044441990416964</v>
      </c>
      <c r="L17">
        <v>330.86778012269406</v>
      </c>
      <c r="M17" s="3">
        <v>23.26481879261258</v>
      </c>
      <c r="N17">
        <v>2.4635145405947148</v>
      </c>
      <c r="O17">
        <v>32.714893341064453</v>
      </c>
      <c r="P17" s="1">
        <v>2.5</v>
      </c>
      <c r="Q17">
        <v>2.1884783655405045</v>
      </c>
      <c r="R17" s="1">
        <v>1</v>
      </c>
      <c r="S17">
        <v>4.3769567310810089</v>
      </c>
      <c r="T17" s="1">
        <v>33.360248565673828</v>
      </c>
      <c r="U17" s="1">
        <v>32.714893341064453</v>
      </c>
      <c r="V17" s="1">
        <v>33.302040100097656</v>
      </c>
      <c r="W17" s="1">
        <v>398.91143798828125</v>
      </c>
      <c r="X17" s="1">
        <v>383.63729858398438</v>
      </c>
      <c r="Y17" s="1">
        <v>14.499698638916016</v>
      </c>
      <c r="Z17" s="1">
        <v>25.824520111083984</v>
      </c>
      <c r="AA17" s="1">
        <v>27.317487716674805</v>
      </c>
      <c r="AB17" s="1">
        <v>48.653495788574219</v>
      </c>
      <c r="AC17" s="1">
        <v>500.31729125976562</v>
      </c>
      <c r="AD17" s="1">
        <v>1236.234375</v>
      </c>
      <c r="AE17" s="1">
        <v>1240.94287109375</v>
      </c>
      <c r="AF17" s="1">
        <v>97.125579833984375</v>
      </c>
      <c r="AG17" s="1">
        <v>4.5660805702209473</v>
      </c>
      <c r="AH17" s="1">
        <v>-0.2723851203918457</v>
      </c>
      <c r="AI17" s="1">
        <v>0.66666668653488159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v>2.0012691650390622</v>
      </c>
      <c r="AQ17">
        <v>2.3264818792612579E-2</v>
      </c>
      <c r="AR17">
        <v>305.86489334106443</v>
      </c>
      <c r="AS17">
        <v>306.51024856567381</v>
      </c>
      <c r="AT17">
        <v>234.88452830258757</v>
      </c>
      <c r="AU17">
        <v>-6.2740025120307212</v>
      </c>
      <c r="AV17">
        <v>4.9717360303181373</v>
      </c>
      <c r="AW17">
        <v>51.188739761618599</v>
      </c>
      <c r="AX17">
        <v>25.364219650534615</v>
      </c>
      <c r="AY17">
        <v>33.037570953369141</v>
      </c>
      <c r="AZ17">
        <v>5.0627819959940101</v>
      </c>
      <c r="BA17">
        <v>0.88191039712738395</v>
      </c>
      <c r="BB17">
        <v>2.5082214897234225</v>
      </c>
      <c r="BC17">
        <v>2.5545605062705876</v>
      </c>
      <c r="BD17">
        <v>0.56763503710788665</v>
      </c>
      <c r="BE17">
        <v>32.135724992799915</v>
      </c>
      <c r="BF17">
        <v>0.86244945771418979</v>
      </c>
      <c r="BG17">
        <v>58.848899106465915</v>
      </c>
      <c r="BH17">
        <v>376.96205412388963</v>
      </c>
      <c r="BI17">
        <v>3.3786746040373156E-2</v>
      </c>
    </row>
    <row r="18" spans="1:61">
      <c r="A18" s="1">
        <v>2</v>
      </c>
      <c r="B18" s="1" t="s">
        <v>165</v>
      </c>
      <c r="C18" s="1" t="s">
        <v>164</v>
      </c>
      <c r="D18" s="1">
        <v>38</v>
      </c>
      <c r="E18" s="1" t="s">
        <v>80</v>
      </c>
      <c r="F18" s="1" t="s">
        <v>82</v>
      </c>
      <c r="G18" s="1">
        <v>0</v>
      </c>
      <c r="H18" s="1">
        <v>784</v>
      </c>
      <c r="I18" s="1">
        <v>0</v>
      </c>
      <c r="J18">
        <v>12.930678246057868</v>
      </c>
      <c r="K18">
        <v>1.4462983245286245</v>
      </c>
      <c r="L18">
        <v>356.1017592155917</v>
      </c>
      <c r="M18" s="3">
        <v>32.56884053655476</v>
      </c>
      <c r="N18">
        <v>2.735518038093804</v>
      </c>
      <c r="O18">
        <v>33.066150665283203</v>
      </c>
      <c r="P18" s="1">
        <v>1.5</v>
      </c>
      <c r="Q18">
        <v>2.4080436080694199</v>
      </c>
      <c r="R18" s="1">
        <v>1</v>
      </c>
      <c r="S18">
        <v>4.8160872161388397</v>
      </c>
      <c r="T18" s="1">
        <v>33.484432220458984</v>
      </c>
      <c r="U18" s="1">
        <v>33.066150665283203</v>
      </c>
      <c r="V18" s="1">
        <v>33.480545043945312</v>
      </c>
      <c r="W18" s="1">
        <v>398.69967651367188</v>
      </c>
      <c r="X18" s="1">
        <v>391.0048828125</v>
      </c>
      <c r="Y18" s="1">
        <v>14.515416145324707</v>
      </c>
      <c r="Z18" s="1">
        <v>24.045207977294922</v>
      </c>
      <c r="AA18" s="1">
        <v>27.157442092895508</v>
      </c>
      <c r="AB18" s="1">
        <v>44.987091064453125</v>
      </c>
      <c r="AC18" s="1">
        <v>500.31076049804688</v>
      </c>
      <c r="AD18" s="1">
        <v>115.42350769042969</v>
      </c>
      <c r="AE18" s="1">
        <v>144.46559143066406</v>
      </c>
      <c r="AF18" s="1">
        <v>97.125274658203125</v>
      </c>
      <c r="AG18" s="1">
        <v>4.5660805702209473</v>
      </c>
      <c r="AH18" s="1">
        <v>-0.2723851203918457</v>
      </c>
      <c r="AI18" s="1">
        <v>0.66666668653488159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v>3.3354050699869786</v>
      </c>
      <c r="AQ18">
        <v>3.2568840536554761E-2</v>
      </c>
      <c r="AR18">
        <v>306.21615066528318</v>
      </c>
      <c r="AS18">
        <v>306.63443222045896</v>
      </c>
      <c r="AT18">
        <v>21.930466185990554</v>
      </c>
      <c r="AU18">
        <v>-10.350381247827652</v>
      </c>
      <c r="AV18">
        <v>5.0709154671021901</v>
      </c>
      <c r="AW18">
        <v>52.210050215532689</v>
      </c>
      <c r="AX18">
        <v>28.164842238237767</v>
      </c>
      <c r="AY18">
        <v>33.275291442871094</v>
      </c>
      <c r="AZ18">
        <v>5.1307814023037217</v>
      </c>
      <c r="BA18">
        <v>1.1122756378143603</v>
      </c>
      <c r="BB18">
        <v>2.3353974290083861</v>
      </c>
      <c r="BC18">
        <v>2.7953839732953356</v>
      </c>
      <c r="BD18">
        <v>0.71904386208825899</v>
      </c>
      <c r="BE18">
        <v>34.586481170083658</v>
      </c>
      <c r="BF18">
        <v>0.91073481398531408</v>
      </c>
      <c r="BG18">
        <v>56.868922901272946</v>
      </c>
      <c r="BH18">
        <v>387.38027743291275</v>
      </c>
      <c r="BI18">
        <v>1.8982735752818031E-2</v>
      </c>
    </row>
    <row r="19" spans="1:61">
      <c r="A19" s="1">
        <v>3</v>
      </c>
      <c r="B19" s="1" t="s">
        <v>166</v>
      </c>
      <c r="C19" s="1" t="s">
        <v>164</v>
      </c>
      <c r="D19" s="1">
        <v>48</v>
      </c>
      <c r="E19" s="1" t="s">
        <v>75</v>
      </c>
      <c r="F19" s="1" t="s">
        <v>82</v>
      </c>
      <c r="G19" s="1">
        <v>0</v>
      </c>
      <c r="H19" s="1">
        <v>1032</v>
      </c>
      <c r="I19" s="1">
        <v>0</v>
      </c>
      <c r="J19">
        <v>27.691651518669282</v>
      </c>
      <c r="K19">
        <v>0.66970081927572189</v>
      </c>
      <c r="L19">
        <v>288.7675577085447</v>
      </c>
      <c r="M19" s="3">
        <v>17.114163604718883</v>
      </c>
      <c r="N19">
        <v>2.7693147030213385</v>
      </c>
      <c r="O19">
        <v>33.4471435546875</v>
      </c>
      <c r="P19" s="1">
        <v>3</v>
      </c>
      <c r="Q19">
        <v>2.0786957442760468</v>
      </c>
      <c r="R19" s="1">
        <v>1</v>
      </c>
      <c r="S19">
        <v>4.1573914885520935</v>
      </c>
      <c r="T19" s="1">
        <v>33.925647735595703</v>
      </c>
      <c r="U19" s="1">
        <v>33.4471435546875</v>
      </c>
      <c r="V19" s="1">
        <v>33.897022247314453</v>
      </c>
      <c r="W19" s="1">
        <v>400.10101318359375</v>
      </c>
      <c r="X19" s="1">
        <v>379.60052490234375</v>
      </c>
      <c r="Y19" s="1">
        <v>14.81654167175293</v>
      </c>
      <c r="Z19" s="1">
        <v>24.824066162109375</v>
      </c>
      <c r="AA19" s="1">
        <v>27.046314239501953</v>
      </c>
      <c r="AB19" s="1">
        <v>45.314182281494141</v>
      </c>
      <c r="AC19" s="1">
        <v>500.30316162109375</v>
      </c>
      <c r="AD19" s="1">
        <v>1647.847900390625</v>
      </c>
      <c r="AE19" s="1">
        <v>1573.4876708984375</v>
      </c>
      <c r="AF19" s="1">
        <v>97.128250122070312</v>
      </c>
      <c r="AG19" s="1">
        <v>4.5660805702209473</v>
      </c>
      <c r="AH19" s="1">
        <v>-0.2723851203918457</v>
      </c>
      <c r="AI19" s="1">
        <v>0.3333333432674408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v>1.6676772054036455</v>
      </c>
      <c r="AQ19">
        <v>1.7114163604718884E-2</v>
      </c>
      <c r="AR19">
        <v>306.59714355468748</v>
      </c>
      <c r="AS19">
        <v>307.07564773559568</v>
      </c>
      <c r="AT19">
        <v>313.0910971454432</v>
      </c>
      <c r="AU19">
        <v>-3.653118253049183</v>
      </c>
      <c r="AV19">
        <v>5.1804328102615198</v>
      </c>
      <c r="AW19">
        <v>53.336004754031677</v>
      </c>
      <c r="AX19">
        <v>28.511938591922302</v>
      </c>
      <c r="AY19">
        <v>33.686395645141602</v>
      </c>
      <c r="AZ19">
        <v>5.2502531293991588</v>
      </c>
      <c r="BA19">
        <v>0.57678791048148403</v>
      </c>
      <c r="BB19">
        <v>2.4111181072401813</v>
      </c>
      <c r="BC19">
        <v>2.8391350221589775</v>
      </c>
      <c r="BD19">
        <v>0.3678282556197025</v>
      </c>
      <c r="BE19">
        <v>28.047487572254905</v>
      </c>
      <c r="BF19">
        <v>0.76071432668022054</v>
      </c>
      <c r="BG19">
        <v>52.086889245768099</v>
      </c>
      <c r="BH19">
        <v>370.60841298477612</v>
      </c>
      <c r="BI19">
        <v>3.8919029766995142E-2</v>
      </c>
    </row>
    <row r="20" spans="1:61">
      <c r="A20" s="1">
        <v>4</v>
      </c>
      <c r="B20" s="1" t="s">
        <v>167</v>
      </c>
      <c r="C20" s="1" t="s">
        <v>164</v>
      </c>
      <c r="D20" s="1">
        <v>48</v>
      </c>
      <c r="E20" s="1" t="s">
        <v>80</v>
      </c>
      <c r="F20" s="1" t="s">
        <v>82</v>
      </c>
      <c r="G20" s="1">
        <v>0</v>
      </c>
      <c r="H20" s="1">
        <v>1101.5</v>
      </c>
      <c r="I20" s="1">
        <v>0</v>
      </c>
      <c r="J20">
        <v>3.4808237322795317</v>
      </c>
      <c r="K20">
        <v>0.25845369916011596</v>
      </c>
      <c r="L20">
        <v>353.80185027313701</v>
      </c>
      <c r="M20" s="3">
        <v>8.2750817098868037</v>
      </c>
      <c r="N20">
        <v>3.1769932794687472</v>
      </c>
      <c r="O20">
        <v>32.901176452636719</v>
      </c>
      <c r="P20" s="1">
        <v>2.5</v>
      </c>
      <c r="Q20">
        <v>2.1884783655405045</v>
      </c>
      <c r="R20" s="1">
        <v>1</v>
      </c>
      <c r="S20">
        <v>4.3769567310810089</v>
      </c>
      <c r="T20" s="1">
        <v>34.048377990722656</v>
      </c>
      <c r="U20" s="1">
        <v>32.901176452636719</v>
      </c>
      <c r="V20" s="1">
        <v>34.035232543945312</v>
      </c>
      <c r="W20" s="1">
        <v>400.01318359375</v>
      </c>
      <c r="X20" s="1">
        <v>396.63357543945312</v>
      </c>
      <c r="Y20" s="1">
        <v>14.960602760314941</v>
      </c>
      <c r="Z20" s="1">
        <v>19.017189025878906</v>
      </c>
      <c r="AA20" s="1">
        <v>27.123275756835938</v>
      </c>
      <c r="AB20" s="1">
        <v>34.477787017822266</v>
      </c>
      <c r="AC20" s="1">
        <v>500.27981567382812</v>
      </c>
      <c r="AD20" s="1">
        <v>862.50665283203125</v>
      </c>
      <c r="AE20" s="1">
        <v>773.15704345703125</v>
      </c>
      <c r="AF20" s="1">
        <v>97.129417419433594</v>
      </c>
      <c r="AG20" s="1">
        <v>4.5660805702209473</v>
      </c>
      <c r="AH20" s="1">
        <v>-0.2723851203918457</v>
      </c>
      <c r="AI20" s="1">
        <v>0.66666668653488159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v>2.0011192626953127</v>
      </c>
      <c r="AQ20">
        <v>8.275081709886804E-3</v>
      </c>
      <c r="AR20">
        <v>306.0511764526367</v>
      </c>
      <c r="AS20">
        <v>307.19837799072263</v>
      </c>
      <c r="AT20">
        <v>163.87626198170983</v>
      </c>
      <c r="AU20">
        <v>-1.4963306821652773</v>
      </c>
      <c r="AV20">
        <v>5.0241217705076116</v>
      </c>
      <c r="AW20">
        <v>51.726056883590331</v>
      </c>
      <c r="AX20">
        <v>32.708867857711425</v>
      </c>
      <c r="AY20">
        <v>33.474777221679688</v>
      </c>
      <c r="AZ20">
        <v>5.1884555939914696</v>
      </c>
      <c r="BA20">
        <v>0.24404325684550238</v>
      </c>
      <c r="BB20">
        <v>1.8471284910388641</v>
      </c>
      <c r="BC20">
        <v>3.3413271029526053</v>
      </c>
      <c r="BD20">
        <v>0.15375941406958377</v>
      </c>
      <c r="BE20">
        <v>34.364567598947467</v>
      </c>
      <c r="BF20">
        <v>0.89201185220171941</v>
      </c>
      <c r="BG20">
        <v>38.101494233707392</v>
      </c>
      <c r="BH20">
        <v>395.55997285955812</v>
      </c>
      <c r="BI20">
        <v>3.3528312889001084E-3</v>
      </c>
    </row>
    <row r="21" spans="1:61">
      <c r="A21" s="1">
        <v>11</v>
      </c>
      <c r="B21" s="1" t="s">
        <v>172</v>
      </c>
      <c r="C21" s="1" t="s">
        <v>164</v>
      </c>
      <c r="D21" s="1">
        <v>14</v>
      </c>
      <c r="E21" s="1" t="s">
        <v>75</v>
      </c>
      <c r="F21" s="1" t="s">
        <v>82</v>
      </c>
      <c r="G21" s="1">
        <v>0</v>
      </c>
      <c r="H21" s="1">
        <v>1921</v>
      </c>
      <c r="I21" s="1">
        <v>0</v>
      </c>
      <c r="J21">
        <v>33.430579256834555</v>
      </c>
      <c r="K21">
        <v>1.6893428843398466</v>
      </c>
      <c r="L21">
        <v>330.19223796552478</v>
      </c>
      <c r="M21" s="3">
        <v>31.893197496552588</v>
      </c>
      <c r="N21">
        <v>2.3834069959234929</v>
      </c>
      <c r="O21">
        <v>32.311550140380859</v>
      </c>
      <c r="P21" s="1">
        <v>1.5</v>
      </c>
      <c r="Q21">
        <v>2.4080436080694199</v>
      </c>
      <c r="R21" s="1">
        <v>1</v>
      </c>
      <c r="S21">
        <v>4.8160872161388397</v>
      </c>
      <c r="T21" s="1">
        <v>35.244636535644531</v>
      </c>
      <c r="U21" s="1">
        <v>32.311550140380859</v>
      </c>
      <c r="V21" s="1">
        <v>35.246021270751953</v>
      </c>
      <c r="W21" s="1">
        <v>399.12750244140625</v>
      </c>
      <c r="X21" s="1">
        <v>385.41879272460938</v>
      </c>
      <c r="Y21" s="1">
        <v>16.178447723388672</v>
      </c>
      <c r="Z21" s="1">
        <v>25.496923446655273</v>
      </c>
      <c r="AA21" s="1">
        <v>27.446750640869141</v>
      </c>
      <c r="AB21" s="1">
        <v>43.25555419921875</v>
      </c>
      <c r="AC21" s="1">
        <v>500.29672241210938</v>
      </c>
      <c r="AD21" s="1">
        <v>1558.9576416015625</v>
      </c>
      <c r="AE21" s="1">
        <v>1990.547607421875</v>
      </c>
      <c r="AF21" s="1">
        <v>97.1304931640625</v>
      </c>
      <c r="AG21" s="1">
        <v>4.5660805702209473</v>
      </c>
      <c r="AH21" s="1">
        <v>-0.2723851203918457</v>
      </c>
      <c r="AI21" s="1">
        <v>0.66666668653488159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v>3.3353114827473949</v>
      </c>
      <c r="AQ21">
        <v>3.1893197496552589E-2</v>
      </c>
      <c r="AR21">
        <v>305.46155014038084</v>
      </c>
      <c r="AS21">
        <v>308.39463653564451</v>
      </c>
      <c r="AT21">
        <v>296.20194818745222</v>
      </c>
      <c r="AU21">
        <v>-7.8919486512392156</v>
      </c>
      <c r="AV21">
        <v>4.8599357444634679</v>
      </c>
      <c r="AW21">
        <v>50.035118593031143</v>
      </c>
      <c r="AX21">
        <v>24.53819514637587</v>
      </c>
      <c r="AY21">
        <v>33.778093338012695</v>
      </c>
      <c r="AZ21">
        <v>5.2772291718334241</v>
      </c>
      <c r="BA21">
        <v>1.2506510012836169</v>
      </c>
      <c r="BB21">
        <v>2.476528748539975</v>
      </c>
      <c r="BC21">
        <v>2.8007004232934491</v>
      </c>
      <c r="BD21">
        <v>0.81196702236280915</v>
      </c>
      <c r="BE21">
        <v>32.071734912536904</v>
      </c>
      <c r="BF21">
        <v>0.85671026996718025</v>
      </c>
      <c r="BG21">
        <v>62.268391301452382</v>
      </c>
      <c r="BH21">
        <v>376.0478490578314</v>
      </c>
      <c r="BI21">
        <v>5.535647646474523E-2</v>
      </c>
    </row>
    <row r="22" spans="1:61">
      <c r="A22" s="1">
        <v>12</v>
      </c>
      <c r="B22" s="1" t="s">
        <v>173</v>
      </c>
      <c r="C22" s="1" t="s">
        <v>164</v>
      </c>
      <c r="D22" s="1">
        <v>14</v>
      </c>
      <c r="E22" s="1" t="s">
        <v>80</v>
      </c>
      <c r="F22" s="1" t="s">
        <v>82</v>
      </c>
      <c r="G22" s="1">
        <v>0</v>
      </c>
      <c r="H22" s="1">
        <v>1984.5</v>
      </c>
      <c r="I22" s="1">
        <v>0</v>
      </c>
      <c r="J22">
        <v>0.76267894847894435</v>
      </c>
      <c r="K22">
        <v>0.21244893478956081</v>
      </c>
      <c r="L22">
        <v>370.59017077227458</v>
      </c>
      <c r="M22" s="3">
        <v>6.8031986341043948</v>
      </c>
      <c r="N22">
        <v>3.1501963612661665</v>
      </c>
      <c r="O22">
        <v>33.219974517822266</v>
      </c>
      <c r="P22" s="1">
        <v>3</v>
      </c>
      <c r="Q22">
        <v>2.0786957442760468</v>
      </c>
      <c r="R22" s="1">
        <v>1</v>
      </c>
      <c r="S22">
        <v>4.1573914885520935</v>
      </c>
      <c r="T22" s="1">
        <v>35.192459106445312</v>
      </c>
      <c r="U22" s="1">
        <v>33.219974517822266</v>
      </c>
      <c r="V22" s="1">
        <v>35.253231048583984</v>
      </c>
      <c r="W22" s="1">
        <v>399.19064331054688</v>
      </c>
      <c r="X22" s="1">
        <v>397.11312866210938</v>
      </c>
      <c r="Y22" s="1">
        <v>16.22998046875</v>
      </c>
      <c r="Z22" s="1">
        <v>20.227262496948242</v>
      </c>
      <c r="AA22" s="1">
        <v>27.613822937011719</v>
      </c>
      <c r="AB22" s="1">
        <v>34.414833068847656</v>
      </c>
      <c r="AC22" s="1">
        <v>500.25906372070312</v>
      </c>
      <c r="AD22" s="1">
        <v>73.391151428222656</v>
      </c>
      <c r="AE22" s="1">
        <v>85.09674072265625</v>
      </c>
      <c r="AF22" s="1">
        <v>97.130851745605469</v>
      </c>
      <c r="AG22" s="1">
        <v>4.5660805702209473</v>
      </c>
      <c r="AH22" s="1">
        <v>-0.2723851203918457</v>
      </c>
      <c r="AI22" s="1">
        <v>0.3333333432674408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v>1.6675302124023434</v>
      </c>
      <c r="AQ22">
        <v>6.8031986341043947E-3</v>
      </c>
      <c r="AR22">
        <v>306.36997451782224</v>
      </c>
      <c r="AS22">
        <v>308.34245910644529</v>
      </c>
      <c r="AT22">
        <v>13.944318596384164</v>
      </c>
      <c r="AU22">
        <v>-2.1922512428787417</v>
      </c>
      <c r="AV22">
        <v>5.1148875960766915</v>
      </c>
      <c r="AW22">
        <v>52.659762620769015</v>
      </c>
      <c r="AX22">
        <v>32.432500123820773</v>
      </c>
      <c r="AY22">
        <v>34.206216812133789</v>
      </c>
      <c r="AZ22">
        <v>5.4047779615408578</v>
      </c>
      <c r="BA22">
        <v>0.20212028533771098</v>
      </c>
      <c r="BB22">
        <v>1.9646912348105252</v>
      </c>
      <c r="BC22">
        <v>3.4400867267303328</v>
      </c>
      <c r="BD22">
        <v>0.12721424139601037</v>
      </c>
      <c r="BE22">
        <v>35.99573893566042</v>
      </c>
      <c r="BF22">
        <v>0.93321057407698471</v>
      </c>
      <c r="BG22">
        <v>39.189342890229959</v>
      </c>
      <c r="BH22">
        <v>396.86546938265934</v>
      </c>
      <c r="BI22">
        <v>7.5312389544988077E-4</v>
      </c>
    </row>
    <row r="23" spans="1:61">
      <c r="A23" s="1">
        <v>13</v>
      </c>
      <c r="B23" s="1" t="s">
        <v>174</v>
      </c>
      <c r="C23" s="1" t="s">
        <v>164</v>
      </c>
      <c r="D23" s="1">
        <v>2</v>
      </c>
      <c r="E23" s="1" t="s">
        <v>80</v>
      </c>
      <c r="F23" s="1" t="s">
        <v>82</v>
      </c>
      <c r="G23" s="1">
        <v>0</v>
      </c>
      <c r="H23" s="1">
        <v>2188.5</v>
      </c>
      <c r="I23" s="1">
        <v>0</v>
      </c>
      <c r="J23">
        <v>4.7013459641028463</v>
      </c>
      <c r="K23">
        <v>0.67246759543283219</v>
      </c>
      <c r="L23">
        <v>361.33900181187971</v>
      </c>
      <c r="M23" s="3">
        <v>20.591749708729367</v>
      </c>
      <c r="N23">
        <v>3.2682086663181811</v>
      </c>
      <c r="O23">
        <v>35.027275085449219</v>
      </c>
      <c r="P23" s="1">
        <v>2</v>
      </c>
      <c r="Q23">
        <v>2.2982609868049622</v>
      </c>
      <c r="R23" s="1">
        <v>1</v>
      </c>
      <c r="S23">
        <v>4.5965219736099243</v>
      </c>
      <c r="T23" s="1">
        <v>35.3671875</v>
      </c>
      <c r="U23" s="1">
        <v>35.027275085449219</v>
      </c>
      <c r="V23" s="1">
        <v>35.380298614501953</v>
      </c>
      <c r="W23" s="1">
        <v>399.897705078125</v>
      </c>
      <c r="X23" s="1">
        <v>394.76873779296875</v>
      </c>
      <c r="Y23" s="1">
        <v>16.563261032104492</v>
      </c>
      <c r="Z23" s="1">
        <v>24.592449188232422</v>
      </c>
      <c r="AA23" s="1">
        <v>27.910224914550781</v>
      </c>
      <c r="AB23" s="1">
        <v>41.439952850341797</v>
      </c>
      <c r="AC23" s="1">
        <v>500.30831909179688</v>
      </c>
      <c r="AD23" s="1">
        <v>999.25274658203125</v>
      </c>
      <c r="AE23" s="1">
        <v>926.53515625</v>
      </c>
      <c r="AF23" s="1">
        <v>97.131423950195312</v>
      </c>
      <c r="AG23" s="1">
        <v>4.5660805702209473</v>
      </c>
      <c r="AH23" s="1">
        <v>-0.2723851203918457</v>
      </c>
      <c r="AI23" s="1">
        <v>0.66666668653488159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v>2.5015415954589839</v>
      </c>
      <c r="AQ23">
        <v>2.0591749708729366E-2</v>
      </c>
      <c r="AR23">
        <v>308.1772750854492</v>
      </c>
      <c r="AS23">
        <v>308.51718749999998</v>
      </c>
      <c r="AT23">
        <v>189.85801946818174</v>
      </c>
      <c r="AU23">
        <v>-5.4606650214412493</v>
      </c>
      <c r="AV23">
        <v>5.6569082743940209</v>
      </c>
      <c r="AW23">
        <v>58.239733799173301</v>
      </c>
      <c r="AX23">
        <v>33.647284610940879</v>
      </c>
      <c r="AY23">
        <v>35.197231292724609</v>
      </c>
      <c r="AZ23">
        <v>5.7103565291383722</v>
      </c>
      <c r="BA23">
        <v>0.58664228471972502</v>
      </c>
      <c r="BB23">
        <v>2.3886996080758398</v>
      </c>
      <c r="BC23">
        <v>3.3216569210625324</v>
      </c>
      <c r="BD23">
        <v>0.3735038958894033</v>
      </c>
      <c r="BE23">
        <v>35.097371774730085</v>
      </c>
      <c r="BF23">
        <v>0.91531817800977744</v>
      </c>
      <c r="BG23">
        <v>47.422188152177078</v>
      </c>
      <c r="BH23">
        <v>393.3879509528366</v>
      </c>
      <c r="BI23">
        <v>5.6673853974976689E-3</v>
      </c>
    </row>
    <row r="24" spans="1:61">
      <c r="A24" s="1">
        <v>14</v>
      </c>
      <c r="B24" s="1" t="s">
        <v>175</v>
      </c>
      <c r="C24" s="1" t="s">
        <v>164</v>
      </c>
      <c r="D24" s="1">
        <v>2</v>
      </c>
      <c r="E24" s="1" t="s">
        <v>75</v>
      </c>
      <c r="F24" s="1" t="s">
        <v>82</v>
      </c>
      <c r="G24" s="1">
        <v>0</v>
      </c>
      <c r="H24" s="1">
        <v>2251.5</v>
      </c>
      <c r="I24" s="1">
        <v>0</v>
      </c>
      <c r="J24">
        <v>5.3382459430740523</v>
      </c>
      <c r="K24">
        <v>0.99060966608023249</v>
      </c>
      <c r="L24">
        <v>363.944739984656</v>
      </c>
      <c r="M24" s="3">
        <v>30.992325633539497</v>
      </c>
      <c r="N24">
        <v>3.4888298028971376</v>
      </c>
      <c r="O24">
        <v>35.145191192626953</v>
      </c>
      <c r="P24" s="1">
        <v>1</v>
      </c>
      <c r="Q24">
        <v>2.5178262293338776</v>
      </c>
      <c r="R24" s="1">
        <v>1</v>
      </c>
      <c r="S24">
        <v>5.0356524586677551</v>
      </c>
      <c r="T24" s="1">
        <v>35.552200317382812</v>
      </c>
      <c r="U24" s="1">
        <v>35.145191192626953</v>
      </c>
      <c r="V24" s="1">
        <v>35.552940368652344</v>
      </c>
      <c r="W24" s="1">
        <v>399.77291870117188</v>
      </c>
      <c r="X24" s="1">
        <v>396.2509765625</v>
      </c>
      <c r="Y24" s="1">
        <v>16.647603988647461</v>
      </c>
      <c r="Z24" s="1">
        <v>22.70216178894043</v>
      </c>
      <c r="AA24" s="1">
        <v>27.767620086669922</v>
      </c>
      <c r="AB24" s="1">
        <v>37.866413116455078</v>
      </c>
      <c r="AC24" s="1">
        <v>500.26333618164062</v>
      </c>
      <c r="AD24" s="1">
        <v>127.32315063476562</v>
      </c>
      <c r="AE24" s="1">
        <v>148.18574523925781</v>
      </c>
      <c r="AF24" s="1">
        <v>97.132362365722656</v>
      </c>
      <c r="AG24" s="1">
        <v>4.5660805702209473</v>
      </c>
      <c r="AH24" s="1">
        <v>-0.2723851203918457</v>
      </c>
      <c r="AI24" s="1">
        <v>0.66666668653488159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v>5.0026333618164056</v>
      </c>
      <c r="AQ24">
        <v>3.0992325633539496E-2</v>
      </c>
      <c r="AR24">
        <v>308.29519119262693</v>
      </c>
      <c r="AS24">
        <v>308.70220031738279</v>
      </c>
      <c r="AT24">
        <v>24.191398317043422</v>
      </c>
      <c r="AU24">
        <v>-9.41559304263793</v>
      </c>
      <c r="AV24">
        <v>5.6939444082657618</v>
      </c>
      <c r="AW24">
        <v>58.620466645575128</v>
      </c>
      <c r="AX24">
        <v>35.918304856634698</v>
      </c>
      <c r="AY24">
        <v>35.348695755004883</v>
      </c>
      <c r="AZ24">
        <v>5.7583587385510953</v>
      </c>
      <c r="BA24">
        <v>0.8277711618436403</v>
      </c>
      <c r="BB24">
        <v>2.2051146053686241</v>
      </c>
      <c r="BC24">
        <v>3.5532441331824711</v>
      </c>
      <c r="BD24">
        <v>0.52987795399974669</v>
      </c>
      <c r="BE24">
        <v>35.350812365288313</v>
      </c>
      <c r="BF24">
        <v>0.91847026634961892</v>
      </c>
      <c r="BG24">
        <v>46.629369452477718</v>
      </c>
      <c r="BH24">
        <v>394.81985476005207</v>
      </c>
      <c r="BI24">
        <v>6.3046232175701612E-3</v>
      </c>
    </row>
    <row r="26" spans="1:61">
      <c r="B26" s="4" t="s">
        <v>180</v>
      </c>
      <c r="C26" s="4">
        <v>5</v>
      </c>
      <c r="L26" t="s">
        <v>179</v>
      </c>
      <c r="M26">
        <f>AVERAGE(M3:M24)</f>
        <v>16.580638637147665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showRuler="0" topLeftCell="A2" workbookViewId="0">
      <selection activeCell="C22" sqref="B22:C22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2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 t="s">
        <v>71</v>
      </c>
      <c r="B2" s="1" t="s">
        <v>71</v>
      </c>
      <c r="C2" s="1" t="s">
        <v>71</v>
      </c>
      <c r="D2" s="1" t="s">
        <v>71</v>
      </c>
      <c r="E2" s="1" t="s">
        <v>71</v>
      </c>
      <c r="F2" s="1" t="s">
        <v>71</v>
      </c>
      <c r="G2" s="1" t="s">
        <v>71</v>
      </c>
      <c r="H2" s="1" t="s">
        <v>71</v>
      </c>
      <c r="I2" s="1" t="s">
        <v>71</v>
      </c>
      <c r="J2" s="1" t="s">
        <v>72</v>
      </c>
      <c r="K2" s="1" t="s">
        <v>72</v>
      </c>
      <c r="L2" s="1" t="s">
        <v>72</v>
      </c>
      <c r="M2" s="2" t="s">
        <v>72</v>
      </c>
      <c r="N2" s="1" t="s">
        <v>72</v>
      </c>
      <c r="O2" s="1" t="s">
        <v>72</v>
      </c>
      <c r="P2" s="1" t="s">
        <v>71</v>
      </c>
      <c r="Q2" s="1" t="s">
        <v>72</v>
      </c>
      <c r="R2" s="1" t="s">
        <v>71</v>
      </c>
      <c r="S2" s="1" t="s">
        <v>72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71</v>
      </c>
      <c r="Y2" s="1" t="s">
        <v>71</v>
      </c>
      <c r="Z2" s="1" t="s">
        <v>71</v>
      </c>
      <c r="AA2" s="1" t="s">
        <v>71</v>
      </c>
      <c r="AB2" s="1" t="s">
        <v>71</v>
      </c>
      <c r="AC2" s="1" t="s">
        <v>71</v>
      </c>
      <c r="AD2" s="1" t="s">
        <v>71</v>
      </c>
      <c r="AE2" s="1" t="s">
        <v>71</v>
      </c>
      <c r="AF2" s="1" t="s">
        <v>71</v>
      </c>
      <c r="AG2" s="1" t="s">
        <v>71</v>
      </c>
      <c r="AH2" s="1" t="s">
        <v>71</v>
      </c>
      <c r="AI2" s="1" t="s">
        <v>71</v>
      </c>
      <c r="AJ2" s="1" t="s">
        <v>71</v>
      </c>
      <c r="AK2" s="1" t="s">
        <v>71</v>
      </c>
      <c r="AL2" s="1" t="s">
        <v>71</v>
      </c>
      <c r="AM2" s="1" t="s">
        <v>71</v>
      </c>
      <c r="AN2" s="1" t="s">
        <v>71</v>
      </c>
      <c r="AO2" s="1" t="s">
        <v>71</v>
      </c>
      <c r="AP2" s="1" t="s">
        <v>72</v>
      </c>
      <c r="AQ2" s="1" t="s">
        <v>72</v>
      </c>
      <c r="AR2" s="1" t="s">
        <v>72</v>
      </c>
      <c r="AS2" s="1" t="s">
        <v>72</v>
      </c>
      <c r="AT2" s="1" t="s">
        <v>72</v>
      </c>
      <c r="AU2" s="1" t="s">
        <v>72</v>
      </c>
      <c r="AV2" s="1" t="s">
        <v>72</v>
      </c>
      <c r="AW2" s="1" t="s">
        <v>72</v>
      </c>
      <c r="AX2" s="1" t="s">
        <v>72</v>
      </c>
      <c r="AY2" s="1" t="s">
        <v>72</v>
      </c>
      <c r="AZ2" s="1" t="s">
        <v>72</v>
      </c>
      <c r="BA2" s="1" t="s">
        <v>72</v>
      </c>
      <c r="BB2" s="1" t="s">
        <v>72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</row>
    <row r="3" spans="1:61" ht="16" customHeight="1">
      <c r="A3" s="1">
        <v>10</v>
      </c>
      <c r="B3" s="1" t="s">
        <v>86</v>
      </c>
      <c r="C3" s="1" t="s">
        <v>74</v>
      </c>
      <c r="D3" s="1">
        <v>32</v>
      </c>
      <c r="E3" s="1" t="s">
        <v>75</v>
      </c>
      <c r="F3" s="1" t="s">
        <v>87</v>
      </c>
      <c r="G3" s="1">
        <v>0</v>
      </c>
      <c r="H3" s="1">
        <v>1418</v>
      </c>
      <c r="I3" s="1">
        <v>0</v>
      </c>
      <c r="J3">
        <v>17.569795834299846</v>
      </c>
      <c r="K3">
        <v>0.69188892197970786</v>
      </c>
      <c r="L3">
        <v>326.54110326447119</v>
      </c>
      <c r="M3" s="3">
        <v>16.651622785781633</v>
      </c>
      <c r="N3">
        <v>2.6090136177031891</v>
      </c>
      <c r="O3">
        <v>32.222644805908203</v>
      </c>
      <c r="P3" s="1">
        <v>2.5</v>
      </c>
      <c r="Q3">
        <v>2.1884783655405045</v>
      </c>
      <c r="R3" s="1">
        <v>1</v>
      </c>
      <c r="S3">
        <v>4.3769567310810089</v>
      </c>
      <c r="T3" s="1">
        <v>32.507579803466797</v>
      </c>
      <c r="U3" s="1">
        <v>32.222644805908203</v>
      </c>
      <c r="V3" s="1">
        <v>32.566410064697266</v>
      </c>
      <c r="W3" s="1">
        <v>400.30731201171875</v>
      </c>
      <c r="X3" s="1">
        <v>388.29684448242188</v>
      </c>
      <c r="Y3" s="1">
        <v>14.79117488861084</v>
      </c>
      <c r="Z3" s="1">
        <v>22.921195983886719</v>
      </c>
      <c r="AA3" s="1">
        <v>29.239370346069336</v>
      </c>
      <c r="AB3" s="1">
        <v>45.310894012451172</v>
      </c>
      <c r="AC3" s="1">
        <v>500.30459594726562</v>
      </c>
      <c r="AD3" s="1">
        <v>731.44580078125</v>
      </c>
      <c r="AE3" s="1">
        <v>1477.680908203125</v>
      </c>
      <c r="AF3" s="1">
        <v>97.140457153320312</v>
      </c>
      <c r="AG3" s="1">
        <v>3.5347995758056641</v>
      </c>
      <c r="AH3" s="1">
        <v>-0.22689232230186462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2.0012183837890625</v>
      </c>
      <c r="AQ3">
        <v>1.6651622785781632E-2</v>
      </c>
      <c r="AR3">
        <v>305.37264480590818</v>
      </c>
      <c r="AS3">
        <v>305.65757980346677</v>
      </c>
      <c r="AT3">
        <v>138.97470040453481</v>
      </c>
      <c r="AU3">
        <v>-4.7440307244445554</v>
      </c>
      <c r="AV3">
        <v>4.8355890740787943</v>
      </c>
      <c r="AW3">
        <v>49.779352658868063</v>
      </c>
      <c r="AX3">
        <v>26.858156674981345</v>
      </c>
      <c r="AY3">
        <v>32.3651123046875</v>
      </c>
      <c r="AZ3">
        <v>4.8746551549227561</v>
      </c>
      <c r="BA3">
        <v>0.59744724568420204</v>
      </c>
      <c r="BB3">
        <v>2.2265754563756053</v>
      </c>
      <c r="BC3">
        <v>2.6480796985471509</v>
      </c>
      <c r="BD3">
        <v>0.38087797668412704</v>
      </c>
      <c r="BE3">
        <v>31.72035205046031</v>
      </c>
      <c r="BF3">
        <v>0.84095739613782428</v>
      </c>
      <c r="BG3">
        <v>51.652842839270164</v>
      </c>
      <c r="BH3">
        <v>382.87773119581493</v>
      </c>
      <c r="BI3">
        <v>2.3702864622414305E-2</v>
      </c>
    </row>
    <row r="4" spans="1:61">
      <c r="A4" s="1">
        <v>11</v>
      </c>
      <c r="B4" s="1" t="s">
        <v>88</v>
      </c>
      <c r="C4" s="1" t="s">
        <v>74</v>
      </c>
      <c r="D4" s="1">
        <v>32</v>
      </c>
      <c r="E4" s="1" t="s">
        <v>80</v>
      </c>
      <c r="F4" s="1" t="s">
        <v>87</v>
      </c>
      <c r="G4" s="1">
        <v>0</v>
      </c>
      <c r="H4" s="1">
        <v>1533</v>
      </c>
      <c r="I4" s="1">
        <v>0</v>
      </c>
      <c r="J4">
        <v>5.4612059970996398</v>
      </c>
      <c r="K4">
        <v>0.50978989542562203</v>
      </c>
      <c r="L4">
        <v>358.65578269821555</v>
      </c>
      <c r="M4" s="3">
        <v>13.457530950697612</v>
      </c>
      <c r="N4">
        <v>2.7611946594859083</v>
      </c>
      <c r="O4">
        <v>32.220050811767578</v>
      </c>
      <c r="P4" s="1">
        <v>2.5</v>
      </c>
      <c r="Q4">
        <v>2.1884783655405045</v>
      </c>
      <c r="R4" s="1">
        <v>1</v>
      </c>
      <c r="S4">
        <v>4.3769567310810089</v>
      </c>
      <c r="T4" s="1">
        <v>32.655426025390625</v>
      </c>
      <c r="U4" s="1">
        <v>32.220050811767578</v>
      </c>
      <c r="V4" s="1">
        <v>32.698677062988281</v>
      </c>
      <c r="W4" s="1">
        <v>400.39447021484375</v>
      </c>
      <c r="X4" s="1">
        <v>395.009033203125</v>
      </c>
      <c r="Y4" s="1">
        <v>14.765952110290527</v>
      </c>
      <c r="Z4" s="1">
        <v>21.347301483154297</v>
      </c>
      <c r="AA4" s="1">
        <v>28.947280883789062</v>
      </c>
      <c r="AB4" s="1">
        <v>41.849407196044922</v>
      </c>
      <c r="AC4" s="1">
        <v>500.28680419921875</v>
      </c>
      <c r="AD4" s="1">
        <v>50.456485748291016</v>
      </c>
      <c r="AE4" s="1">
        <v>53.958747863769531</v>
      </c>
      <c r="AF4" s="1">
        <v>97.140411376953125</v>
      </c>
      <c r="AG4" s="1">
        <v>3.5347995758056641</v>
      </c>
      <c r="AH4" s="1">
        <v>-0.22689232230186462</v>
      </c>
      <c r="AI4" s="1">
        <v>0.66666668653488159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2.0011472167968747</v>
      </c>
      <c r="AQ4">
        <v>1.3457530950697611E-2</v>
      </c>
      <c r="AR4">
        <v>305.37005081176756</v>
      </c>
      <c r="AS4">
        <v>305.8054260253906</v>
      </c>
      <c r="AT4">
        <v>9.5867321718776566</v>
      </c>
      <c r="AU4">
        <v>-4.6372446961167268</v>
      </c>
      <c r="AV4">
        <v>4.8348803073473583</v>
      </c>
      <c r="AW4">
        <v>49.772079805032092</v>
      </c>
      <c r="AX4">
        <v>28.424778321877795</v>
      </c>
      <c r="AY4">
        <v>32.437738418579102</v>
      </c>
      <c r="AZ4">
        <v>4.8946754946143116</v>
      </c>
      <c r="BA4">
        <v>0.45660814541051026</v>
      </c>
      <c r="BB4">
        <v>2.07368564786145</v>
      </c>
      <c r="BC4">
        <v>2.8209898467528616</v>
      </c>
      <c r="BD4">
        <v>0.28972484286925848</v>
      </c>
      <c r="BE4">
        <v>34.839970274027763</v>
      </c>
      <c r="BF4">
        <v>0.90796855907288687</v>
      </c>
      <c r="BG4">
        <v>46.961848994072732</v>
      </c>
      <c r="BH4">
        <v>393.32461442792186</v>
      </c>
      <c r="BI4">
        <v>6.5205258443930009E-3</v>
      </c>
    </row>
    <row r="5" spans="1:61">
      <c r="A5" s="1">
        <v>12</v>
      </c>
      <c r="B5" s="1" t="s">
        <v>89</v>
      </c>
      <c r="C5" s="1" t="s">
        <v>74</v>
      </c>
      <c r="D5" s="1">
        <v>32</v>
      </c>
      <c r="E5" s="1" t="s">
        <v>75</v>
      </c>
      <c r="F5" s="1" t="s">
        <v>87</v>
      </c>
      <c r="G5" s="1">
        <v>0</v>
      </c>
      <c r="H5" s="1">
        <v>1625.5</v>
      </c>
      <c r="I5" s="1">
        <v>0</v>
      </c>
      <c r="J5">
        <v>30.426066639552779</v>
      </c>
      <c r="K5">
        <v>0.85219434537906513</v>
      </c>
      <c r="L5">
        <v>300.26659324394547</v>
      </c>
      <c r="M5" s="3">
        <v>19.570780520645176</v>
      </c>
      <c r="N5">
        <v>2.5651878848717353</v>
      </c>
      <c r="O5">
        <v>32.54827880859375</v>
      </c>
      <c r="P5" s="1">
        <v>2.5</v>
      </c>
      <c r="Q5">
        <v>2.1884783655405045</v>
      </c>
      <c r="R5" s="1">
        <v>1</v>
      </c>
      <c r="S5">
        <v>4.3769567310810089</v>
      </c>
      <c r="T5" s="1">
        <v>32.913406372070312</v>
      </c>
      <c r="U5" s="1">
        <v>32.54827880859375</v>
      </c>
      <c r="V5" s="1">
        <v>32.909397125244141</v>
      </c>
      <c r="W5" s="1">
        <v>400.46456909179688</v>
      </c>
      <c r="X5" s="1">
        <v>381.52944946289062</v>
      </c>
      <c r="Y5" s="1">
        <v>14.75434684753418</v>
      </c>
      <c r="Z5" s="1">
        <v>24.296279907226562</v>
      </c>
      <c r="AA5" s="1">
        <v>28.506978988647461</v>
      </c>
      <c r="AB5" s="1">
        <v>46.943016052246094</v>
      </c>
      <c r="AC5" s="1">
        <v>500.29913330078125</v>
      </c>
      <c r="AD5" s="1">
        <v>1720.4716796875</v>
      </c>
      <c r="AE5" s="1">
        <v>1768.2061767578125</v>
      </c>
      <c r="AF5" s="1">
        <v>97.138198852539062</v>
      </c>
      <c r="AG5" s="1">
        <v>3.5347995758056641</v>
      </c>
      <c r="AH5" s="1">
        <v>-0.22689232230186462</v>
      </c>
      <c r="AI5" s="1">
        <v>0.66666668653488159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2.001196533203125</v>
      </c>
      <c r="AQ5">
        <v>1.9570780520645176E-2</v>
      </c>
      <c r="AR5">
        <v>305.69827880859373</v>
      </c>
      <c r="AS5">
        <v>306.06340637207029</v>
      </c>
      <c r="AT5">
        <v>326.88961503870087</v>
      </c>
      <c r="AU5">
        <v>-4.2603056506437218</v>
      </c>
      <c r="AV5">
        <v>4.9252847538768583</v>
      </c>
      <c r="AW5">
        <v>50.703892104832022</v>
      </c>
      <c r="AX5">
        <v>26.407612197605459</v>
      </c>
      <c r="AY5">
        <v>32.730842590332031</v>
      </c>
      <c r="AZ5">
        <v>4.9762025269572963</v>
      </c>
      <c r="BA5">
        <v>0.71331229900535709</v>
      </c>
      <c r="BB5">
        <v>2.3600968690051229</v>
      </c>
      <c r="BC5">
        <v>2.6161056579521733</v>
      </c>
      <c r="BD5">
        <v>0.45651492848628178</v>
      </c>
      <c r="BE5">
        <v>29.167356043304839</v>
      </c>
      <c r="BF5">
        <v>0.7870076442766204</v>
      </c>
      <c r="BG5">
        <v>54.707301051520638</v>
      </c>
      <c r="BH5">
        <v>372.14503182135468</v>
      </c>
      <c r="BI5">
        <v>4.4727937904131057E-2</v>
      </c>
    </row>
    <row r="6" spans="1:61">
      <c r="A6" s="1">
        <v>13</v>
      </c>
      <c r="B6" s="1" t="s">
        <v>90</v>
      </c>
      <c r="C6" s="1" t="s">
        <v>74</v>
      </c>
      <c r="D6" s="1">
        <v>32</v>
      </c>
      <c r="E6" s="1" t="s">
        <v>80</v>
      </c>
      <c r="F6" s="1" t="s">
        <v>87</v>
      </c>
      <c r="G6" s="1">
        <v>0</v>
      </c>
      <c r="H6" s="1">
        <v>1699.5</v>
      </c>
      <c r="I6" s="1">
        <v>0</v>
      </c>
      <c r="J6">
        <v>7.4435880998345958</v>
      </c>
      <c r="K6">
        <v>0.62704172780003986</v>
      </c>
      <c r="L6">
        <v>356.97751319831394</v>
      </c>
      <c r="M6" s="3">
        <v>17.183034245472861</v>
      </c>
      <c r="N6">
        <v>2.9039682149447232</v>
      </c>
      <c r="O6">
        <v>32.191925048828125</v>
      </c>
      <c r="P6" s="1">
        <v>1.5</v>
      </c>
      <c r="Q6">
        <v>2.4080436080694199</v>
      </c>
      <c r="R6" s="1">
        <v>1</v>
      </c>
      <c r="S6">
        <v>4.8160872161388397</v>
      </c>
      <c r="T6" s="1">
        <v>33.020538330078125</v>
      </c>
      <c r="U6" s="1">
        <v>32.191925048828125</v>
      </c>
      <c r="V6" s="1">
        <v>33.021591186523438</v>
      </c>
      <c r="W6" s="1">
        <v>400.72097778320312</v>
      </c>
      <c r="X6" s="1">
        <v>396.4468994140625</v>
      </c>
      <c r="Y6" s="1">
        <v>14.749092102050781</v>
      </c>
      <c r="Z6" s="1">
        <v>19.79881477355957</v>
      </c>
      <c r="AA6" s="1">
        <v>28.325939178466797</v>
      </c>
      <c r="AB6" s="1">
        <v>38.024036407470703</v>
      </c>
      <c r="AC6" s="1">
        <v>500.3095703125</v>
      </c>
      <c r="AD6" s="1">
        <v>357.6180419921875</v>
      </c>
      <c r="AE6" s="1">
        <v>47.099491119384766</v>
      </c>
      <c r="AF6" s="1">
        <v>97.1387939453125</v>
      </c>
      <c r="AG6" s="1">
        <v>3.5347995758056641</v>
      </c>
      <c r="AH6" s="1">
        <v>-0.22689232230186462</v>
      </c>
      <c r="AI6" s="1">
        <v>0.3333333432674408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3.3353971354166667</v>
      </c>
      <c r="AQ6">
        <v>1.7183034245472861E-2</v>
      </c>
      <c r="AR6">
        <v>305.3419250488281</v>
      </c>
      <c r="AS6">
        <v>306.1705383300781</v>
      </c>
      <c r="AT6">
        <v>67.947427125887771</v>
      </c>
      <c r="AU6">
        <v>-4.9956867838170051</v>
      </c>
      <c r="AV6">
        <v>4.8272012035949352</v>
      </c>
      <c r="AW6">
        <v>49.693855642397295</v>
      </c>
      <c r="AX6">
        <v>29.895040868837725</v>
      </c>
      <c r="AY6">
        <v>32.606231689453125</v>
      </c>
      <c r="AZ6">
        <v>4.9413986953583935</v>
      </c>
      <c r="BA6">
        <v>0.55480729564676878</v>
      </c>
      <c r="BB6">
        <v>1.923232988650212</v>
      </c>
      <c r="BC6">
        <v>3.0181657067081815</v>
      </c>
      <c r="BD6">
        <v>0.35259344458537845</v>
      </c>
      <c r="BE6">
        <v>34.676365097681092</v>
      </c>
      <c r="BF6">
        <v>0.90044218715272284</v>
      </c>
      <c r="BG6">
        <v>44.855688497987103</v>
      </c>
      <c r="BH6">
        <v>394.36038322700034</v>
      </c>
      <c r="BI6">
        <v>8.4665519995022771E-3</v>
      </c>
    </row>
    <row r="7" spans="1:61">
      <c r="A7" s="1">
        <v>7</v>
      </c>
      <c r="B7" s="1" t="s">
        <v>109</v>
      </c>
      <c r="C7" s="1" t="s">
        <v>103</v>
      </c>
      <c r="D7" s="1">
        <v>33</v>
      </c>
      <c r="E7" s="1" t="s">
        <v>80</v>
      </c>
      <c r="F7" s="1" t="s">
        <v>87</v>
      </c>
      <c r="G7" s="1">
        <v>0</v>
      </c>
      <c r="H7" s="1">
        <v>546</v>
      </c>
      <c r="I7" s="1">
        <v>0</v>
      </c>
      <c r="J7">
        <v>-5.7304925763957897</v>
      </c>
      <c r="K7">
        <v>6.5394609040002619E-2</v>
      </c>
      <c r="L7">
        <v>501.14519175811068</v>
      </c>
      <c r="M7" s="3">
        <v>3.7398807633961497</v>
      </c>
      <c r="N7">
        <v>5.3505141802985214</v>
      </c>
      <c r="O7">
        <v>39.832984924316406</v>
      </c>
      <c r="P7" s="1">
        <v>1</v>
      </c>
      <c r="Q7">
        <v>2.5178262293338776</v>
      </c>
      <c r="R7" s="1">
        <v>1</v>
      </c>
      <c r="S7">
        <v>5.0356524586677551</v>
      </c>
      <c r="T7" s="1">
        <v>39.694236755371094</v>
      </c>
      <c r="U7" s="1">
        <v>39.832984924316406</v>
      </c>
      <c r="V7" s="1">
        <v>39.604339599609375</v>
      </c>
      <c r="W7" s="1">
        <v>400.27218627929688</v>
      </c>
      <c r="X7" s="1">
        <v>401.11801147460938</v>
      </c>
      <c r="Y7" s="1">
        <v>19.851255416870117</v>
      </c>
      <c r="Z7" s="1">
        <v>20.583621978759766</v>
      </c>
      <c r="AA7" s="1">
        <v>26.409938812255859</v>
      </c>
      <c r="AB7" s="1">
        <v>27.384271621704102</v>
      </c>
      <c r="AC7" s="1">
        <v>500.14578247070312</v>
      </c>
      <c r="AD7" s="1">
        <v>1051.7760009765625</v>
      </c>
      <c r="AE7" s="1">
        <v>729.83575439453125</v>
      </c>
      <c r="AF7" s="1">
        <v>97.030845642089844</v>
      </c>
      <c r="AG7" s="1">
        <v>7.7287330627441406</v>
      </c>
      <c r="AH7" s="1">
        <v>-0.45777899026870728</v>
      </c>
      <c r="AI7" s="1">
        <v>0.66666668653488159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5.00145782470703</v>
      </c>
      <c r="AQ7">
        <v>3.7398807633961498E-3</v>
      </c>
      <c r="AR7">
        <v>312.98298492431638</v>
      </c>
      <c r="AS7">
        <v>312.84423675537107</v>
      </c>
      <c r="AT7">
        <v>199.83743767791748</v>
      </c>
      <c r="AU7">
        <v>0.23190973232707052</v>
      </c>
      <c r="AV7">
        <v>7.3477604272746877</v>
      </c>
      <c r="AW7">
        <v>75.726026900536368</v>
      </c>
      <c r="AX7">
        <v>55.142404921776603</v>
      </c>
      <c r="AY7">
        <v>39.76361083984375</v>
      </c>
      <c r="AZ7">
        <v>7.320539614968232</v>
      </c>
      <c r="BA7">
        <v>6.4556260592177672E-2</v>
      </c>
      <c r="BB7">
        <v>1.9972462469761667</v>
      </c>
      <c r="BC7">
        <v>5.3232933679920649</v>
      </c>
      <c r="BD7">
        <v>4.0422154921201749E-2</v>
      </c>
      <c r="BE7">
        <v>48.626541745756754</v>
      </c>
      <c r="BF7">
        <v>1.2493709517450402</v>
      </c>
      <c r="BG7">
        <v>24.478494842542698</v>
      </c>
      <c r="BH7">
        <v>402.65429004856423</v>
      </c>
      <c r="BI7">
        <v>-3.4837287579778447E-3</v>
      </c>
    </row>
    <row r="8" spans="1:61">
      <c r="A8" s="1">
        <v>8</v>
      </c>
      <c r="B8" s="1" t="s">
        <v>110</v>
      </c>
      <c r="C8" s="1" t="s">
        <v>103</v>
      </c>
      <c r="D8" s="1">
        <v>33</v>
      </c>
      <c r="E8" s="1" t="s">
        <v>75</v>
      </c>
      <c r="F8" s="1" t="s">
        <v>87</v>
      </c>
      <c r="G8" s="1">
        <v>0</v>
      </c>
      <c r="H8" s="1">
        <v>636</v>
      </c>
      <c r="I8" s="1">
        <v>0</v>
      </c>
      <c r="J8">
        <v>14.344422671442963</v>
      </c>
      <c r="K8">
        <v>0.41166754263293859</v>
      </c>
      <c r="L8">
        <v>304.8093759140616</v>
      </c>
      <c r="M8" s="3">
        <v>20.075299839610707</v>
      </c>
      <c r="N8">
        <v>4.8756267071939101</v>
      </c>
      <c r="O8">
        <v>39.877124786376953</v>
      </c>
      <c r="P8" s="1">
        <v>1.5</v>
      </c>
      <c r="Q8">
        <v>2.4080436080694199</v>
      </c>
      <c r="R8" s="1">
        <v>1</v>
      </c>
      <c r="S8">
        <v>4.8160872161388397</v>
      </c>
      <c r="T8" s="1">
        <v>39.728076934814453</v>
      </c>
      <c r="U8" s="1">
        <v>39.877124786376953</v>
      </c>
      <c r="V8" s="1">
        <v>39.639041900634766</v>
      </c>
      <c r="W8" s="1">
        <v>400.56781005859375</v>
      </c>
      <c r="X8" s="1">
        <v>393.8946533203125</v>
      </c>
      <c r="Y8" s="1">
        <v>19.789840698242188</v>
      </c>
      <c r="Z8" s="1">
        <v>25.65577507019043</v>
      </c>
      <c r="AA8" s="1">
        <v>26.281608581542969</v>
      </c>
      <c r="AB8" s="1">
        <v>34.07177734375</v>
      </c>
      <c r="AC8" s="1">
        <v>500.18252563476562</v>
      </c>
      <c r="AD8" s="1">
        <v>1389.258056640625</v>
      </c>
      <c r="AE8" s="1">
        <v>1732.4857177734375</v>
      </c>
      <c r="AF8" s="1">
        <v>97.034637451171875</v>
      </c>
      <c r="AG8" s="1">
        <v>7.7287330627441406</v>
      </c>
      <c r="AH8" s="1">
        <v>-0.45777899026870728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3.3345501708984369</v>
      </c>
      <c r="AQ8">
        <v>2.0075299839610709E-2</v>
      </c>
      <c r="AR8">
        <v>313.02712478637693</v>
      </c>
      <c r="AS8">
        <v>312.87807693481443</v>
      </c>
      <c r="AT8">
        <v>263.95902744946943</v>
      </c>
      <c r="AU8">
        <v>-4.5501638762907151</v>
      </c>
      <c r="AV8">
        <v>7.3651255396586519</v>
      </c>
      <c r="AW8">
        <v>75.902025638677799</v>
      </c>
      <c r="AX8">
        <v>50.246250568487369</v>
      </c>
      <c r="AY8">
        <v>39.802600860595703</v>
      </c>
      <c r="AZ8">
        <v>7.3358276325088889</v>
      </c>
      <c r="BA8">
        <v>0.37925015247646959</v>
      </c>
      <c r="BB8">
        <v>2.4894988324647418</v>
      </c>
      <c r="BC8">
        <v>4.8463288000441471</v>
      </c>
      <c r="BD8">
        <v>0.23974521645207844</v>
      </c>
      <c r="BE8">
        <v>29.577067283538927</v>
      </c>
      <c r="BF8">
        <v>0.77383476354575609</v>
      </c>
      <c r="BG8">
        <v>35.751639874243168</v>
      </c>
      <c r="BH8">
        <v>389.87376047984327</v>
      </c>
      <c r="BI8">
        <v>1.3153915075540763E-2</v>
      </c>
    </row>
    <row r="9" spans="1:61">
      <c r="A9" s="1">
        <v>11</v>
      </c>
      <c r="B9" s="1" t="s">
        <v>113</v>
      </c>
      <c r="C9" s="1" t="s">
        <v>103</v>
      </c>
      <c r="D9" s="1">
        <v>27</v>
      </c>
      <c r="E9" s="1" t="s">
        <v>75</v>
      </c>
      <c r="F9" s="1" t="s">
        <v>87</v>
      </c>
      <c r="G9" s="1">
        <v>0</v>
      </c>
      <c r="H9" s="1">
        <v>912.5</v>
      </c>
      <c r="I9" s="1">
        <v>0</v>
      </c>
      <c r="J9">
        <v>18.253739333688429</v>
      </c>
      <c r="K9">
        <v>0.47939381092239941</v>
      </c>
      <c r="L9">
        <v>297.77546371726197</v>
      </c>
      <c r="M9" s="3">
        <v>24.381547367247357</v>
      </c>
      <c r="N9">
        <v>5.1305695066221944</v>
      </c>
      <c r="O9">
        <v>40.192882537841797</v>
      </c>
      <c r="P9" s="1">
        <v>1</v>
      </c>
      <c r="Q9">
        <v>2.5178262293338776</v>
      </c>
      <c r="R9" s="1">
        <v>1</v>
      </c>
      <c r="S9">
        <v>5.0356524586677551</v>
      </c>
      <c r="T9" s="1">
        <v>39.786148071289062</v>
      </c>
      <c r="U9" s="1">
        <v>40.192882537841797</v>
      </c>
      <c r="V9" s="1">
        <v>39.687618255615234</v>
      </c>
      <c r="W9" s="1">
        <v>399.68093872070312</v>
      </c>
      <c r="X9" s="1">
        <v>394.1099853515625</v>
      </c>
      <c r="Y9" s="1">
        <v>19.563060760498047</v>
      </c>
      <c r="Z9" s="1">
        <v>24.319417953491211</v>
      </c>
      <c r="AA9" s="1">
        <v>25.899751663208008</v>
      </c>
      <c r="AB9" s="1">
        <v>32.196743011474609</v>
      </c>
      <c r="AC9" s="1">
        <v>500.143310546875</v>
      </c>
      <c r="AD9" s="1">
        <v>989.98028564453125</v>
      </c>
      <c r="AE9" s="1">
        <v>870.10662841796875</v>
      </c>
      <c r="AF9" s="1">
        <v>97.034370422363281</v>
      </c>
      <c r="AG9" s="1">
        <v>7.7287330627441406</v>
      </c>
      <c r="AH9" s="1">
        <v>-0.45777899026870728</v>
      </c>
      <c r="AI9" s="1">
        <v>0.3333333432674408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5.0014331054687498</v>
      </c>
      <c r="AQ9">
        <v>2.4381547367247357E-2</v>
      </c>
      <c r="AR9">
        <v>313.34288253784177</v>
      </c>
      <c r="AS9">
        <v>312.93614807128904</v>
      </c>
      <c r="AT9">
        <v>188.09625191216401</v>
      </c>
      <c r="AU9">
        <v>-6.2556191602583322</v>
      </c>
      <c r="AV9">
        <v>7.4903889167775324</v>
      </c>
      <c r="AW9">
        <v>77.193152118924246</v>
      </c>
      <c r="AX9">
        <v>52.873734165433035</v>
      </c>
      <c r="AY9">
        <v>39.98951530456543</v>
      </c>
      <c r="AZ9">
        <v>7.4095019165035927</v>
      </c>
      <c r="BA9">
        <v>0.43772264177592912</v>
      </c>
      <c r="BB9">
        <v>2.359819410155338</v>
      </c>
      <c r="BC9">
        <v>5.0496825063482547</v>
      </c>
      <c r="BD9">
        <v>0.27703836387532599</v>
      </c>
      <c r="BE9">
        <v>28.894454649031797</v>
      </c>
      <c r="BF9">
        <v>0.75556437234553664</v>
      </c>
      <c r="BG9">
        <v>34.114466600475112</v>
      </c>
      <c r="BH9">
        <v>389.21636961800198</v>
      </c>
      <c r="BI9">
        <v>1.5999239226347561E-2</v>
      </c>
    </row>
    <row r="10" spans="1:61">
      <c r="A10" s="1">
        <v>12</v>
      </c>
      <c r="B10" s="1" t="s">
        <v>114</v>
      </c>
      <c r="C10" s="1" t="s">
        <v>103</v>
      </c>
      <c r="D10" s="1">
        <v>27</v>
      </c>
      <c r="E10" s="1" t="s">
        <v>80</v>
      </c>
      <c r="F10" s="1" t="s">
        <v>87</v>
      </c>
      <c r="G10" s="1">
        <v>0</v>
      </c>
      <c r="H10" s="1">
        <v>960.5</v>
      </c>
      <c r="I10" s="1">
        <v>0</v>
      </c>
      <c r="J10">
        <v>6.4893927472841311</v>
      </c>
      <c r="K10">
        <v>0.12880654654619822</v>
      </c>
      <c r="L10">
        <v>283.63568015651981</v>
      </c>
      <c r="M10" s="3">
        <v>7.3202658869912174</v>
      </c>
      <c r="N10">
        <v>5.3804013271140256</v>
      </c>
      <c r="O10">
        <v>39.997028350830078</v>
      </c>
      <c r="P10" s="1">
        <v>1</v>
      </c>
      <c r="Q10">
        <v>2.5178262293338776</v>
      </c>
      <c r="R10" s="1">
        <v>1</v>
      </c>
      <c r="S10">
        <v>5.0356524586677551</v>
      </c>
      <c r="T10" s="1">
        <v>39.703311920166016</v>
      </c>
      <c r="U10" s="1">
        <v>39.997028350830078</v>
      </c>
      <c r="V10" s="1">
        <v>39.633956909179688</v>
      </c>
      <c r="W10" s="1">
        <v>399.5438232421875</v>
      </c>
      <c r="X10" s="1">
        <v>397.66452026367188</v>
      </c>
      <c r="Y10" s="1">
        <v>19.509098052978516</v>
      </c>
      <c r="Z10" s="1">
        <v>20.941898345947266</v>
      </c>
      <c r="AA10" s="1">
        <v>25.942958831787109</v>
      </c>
      <c r="AB10" s="1">
        <v>27.848278045654297</v>
      </c>
      <c r="AC10" s="1">
        <v>500.20687866210938</v>
      </c>
      <c r="AD10" s="1">
        <v>665.1966552734375</v>
      </c>
      <c r="AE10" s="1">
        <v>751.66278076171875</v>
      </c>
      <c r="AF10" s="1">
        <v>97.033958435058594</v>
      </c>
      <c r="AG10" s="1">
        <v>7.7287330627441406</v>
      </c>
      <c r="AH10" s="1">
        <v>-0.45777899026870728</v>
      </c>
      <c r="AI10" s="1">
        <v>0.66666668653488159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5.0020687866210931</v>
      </c>
      <c r="AQ10">
        <v>7.3202658869912177E-3</v>
      </c>
      <c r="AR10">
        <v>313.14702835083006</v>
      </c>
      <c r="AS10">
        <v>312.85331192016599</v>
      </c>
      <c r="AT10">
        <v>126.38736291600071</v>
      </c>
      <c r="AU10">
        <v>-1.4042708927695342</v>
      </c>
      <c r="AV10">
        <v>7.4124766207658945</v>
      </c>
      <c r="AW10">
        <v>76.390541417794509</v>
      </c>
      <c r="AX10">
        <v>55.448643071847243</v>
      </c>
      <c r="AY10">
        <v>39.850170135498047</v>
      </c>
      <c r="AZ10">
        <v>7.3545170567168148</v>
      </c>
      <c r="BA10">
        <v>0.12559398809304606</v>
      </c>
      <c r="BB10">
        <v>2.0320752936518693</v>
      </c>
      <c r="BC10">
        <v>5.3224417630649459</v>
      </c>
      <c r="BD10">
        <v>7.8778684820532588E-2</v>
      </c>
      <c r="BE10">
        <v>27.522292799007317</v>
      </c>
      <c r="BF10">
        <v>0.71325367414838736</v>
      </c>
      <c r="BG10">
        <v>25.604043595036718</v>
      </c>
      <c r="BH10">
        <v>395.92478935874135</v>
      </c>
      <c r="BI10">
        <v>4.1966226736115733E-3</v>
      </c>
    </row>
    <row r="11" spans="1:61">
      <c r="A11" s="1">
        <v>5</v>
      </c>
      <c r="B11" s="1" t="s">
        <v>129</v>
      </c>
      <c r="C11" s="1" t="s">
        <v>125</v>
      </c>
      <c r="D11" s="1">
        <v>40</v>
      </c>
      <c r="E11" s="1" t="s">
        <v>75</v>
      </c>
      <c r="F11" s="1" t="s">
        <v>87</v>
      </c>
      <c r="G11" s="1">
        <v>0</v>
      </c>
      <c r="H11" s="1">
        <v>507</v>
      </c>
      <c r="I11" s="1">
        <v>0</v>
      </c>
      <c r="J11">
        <v>20.294037372830456</v>
      </c>
      <c r="K11">
        <v>0.74181673689972127</v>
      </c>
      <c r="L11">
        <v>312.91326714324379</v>
      </c>
      <c r="M11" s="3">
        <v>22.75345067933236</v>
      </c>
      <c r="N11">
        <v>3.3306659087102406</v>
      </c>
      <c r="O11">
        <v>37.945156097412109</v>
      </c>
      <c r="P11" s="1">
        <v>3</v>
      </c>
      <c r="Q11">
        <v>2.0786957442760468</v>
      </c>
      <c r="R11" s="1">
        <v>1</v>
      </c>
      <c r="S11">
        <v>4.1573914885520935</v>
      </c>
      <c r="T11" s="1">
        <v>38.058326721191406</v>
      </c>
      <c r="U11" s="1">
        <v>37.945156097412109</v>
      </c>
      <c r="V11" s="1">
        <v>37.966026306152344</v>
      </c>
      <c r="W11" s="1">
        <v>400.45852661132812</v>
      </c>
      <c r="X11" s="1">
        <v>383.05941772460938</v>
      </c>
      <c r="Y11" s="1">
        <v>20.867830276489258</v>
      </c>
      <c r="Z11" s="1">
        <v>34.049846649169922</v>
      </c>
      <c r="AA11" s="1">
        <v>30.346439361572266</v>
      </c>
      <c r="AB11" s="1">
        <v>49.516002655029297</v>
      </c>
      <c r="AC11" s="1">
        <v>500.19735717773438</v>
      </c>
      <c r="AD11" s="1">
        <v>1783.2933349609375</v>
      </c>
      <c r="AE11" s="1">
        <v>1608.3671875</v>
      </c>
      <c r="AF11" s="1">
        <v>97.117965698242188</v>
      </c>
      <c r="AG11" s="1">
        <v>6.3970098495483398</v>
      </c>
      <c r="AH11" s="1">
        <v>-0.35389938950538635</v>
      </c>
      <c r="AI11" s="1">
        <v>0.3333333432674408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v>1.6673245239257812</v>
      </c>
      <c r="AQ11">
        <v>2.2753450679332359E-2</v>
      </c>
      <c r="AR11">
        <v>311.09515609741209</v>
      </c>
      <c r="AS11">
        <v>311.20832672119138</v>
      </c>
      <c r="AT11">
        <v>338.82572939087549</v>
      </c>
      <c r="AU11">
        <v>-5.5344491305334627</v>
      </c>
      <c r="AV11">
        <v>6.6375177476147318</v>
      </c>
      <c r="AW11">
        <v>68.344900965474707</v>
      </c>
      <c r="AX11">
        <v>34.295054316304785</v>
      </c>
      <c r="AY11">
        <v>38.001741409301758</v>
      </c>
      <c r="AZ11">
        <v>6.6579066530841988</v>
      </c>
      <c r="BA11">
        <v>0.62949408274394669</v>
      </c>
      <c r="BB11">
        <v>3.3068518389044912</v>
      </c>
      <c r="BC11">
        <v>3.3510548141797076</v>
      </c>
      <c r="BD11">
        <v>0.40218782098039391</v>
      </c>
      <c r="BE11">
        <v>30.389499944942443</v>
      </c>
      <c r="BF11">
        <v>0.81687919070613912</v>
      </c>
      <c r="BG11">
        <v>55.120860343740397</v>
      </c>
      <c r="BH11">
        <v>376.46948013303012</v>
      </c>
      <c r="BI11">
        <v>2.9713558704497267E-2</v>
      </c>
    </row>
    <row r="12" spans="1:61">
      <c r="A12" s="1">
        <v>6</v>
      </c>
      <c r="B12" s="1" t="s">
        <v>130</v>
      </c>
      <c r="C12" s="1" t="s">
        <v>125</v>
      </c>
      <c r="D12" s="1">
        <v>40</v>
      </c>
      <c r="E12" s="1" t="s">
        <v>80</v>
      </c>
      <c r="F12" s="1" t="s">
        <v>87</v>
      </c>
      <c r="G12" s="1">
        <v>0</v>
      </c>
      <c r="H12" s="1">
        <v>573.5</v>
      </c>
      <c r="I12" s="1">
        <v>0</v>
      </c>
      <c r="J12">
        <v>3.8651905022367163</v>
      </c>
      <c r="K12">
        <v>6.3910476872543087E-2</v>
      </c>
      <c r="L12">
        <v>274.36408648126803</v>
      </c>
      <c r="M12" s="3">
        <v>3.1132118100032766</v>
      </c>
      <c r="N12">
        <v>4.5761328322738812</v>
      </c>
      <c r="O12">
        <v>38.261287689208984</v>
      </c>
      <c r="P12" s="1">
        <v>2</v>
      </c>
      <c r="Q12">
        <v>2.2982609868049622</v>
      </c>
      <c r="R12" s="1">
        <v>1</v>
      </c>
      <c r="S12">
        <v>4.5965219736099243</v>
      </c>
      <c r="T12" s="1">
        <v>38.269180297851562</v>
      </c>
      <c r="U12" s="1">
        <v>38.261287689208984</v>
      </c>
      <c r="V12" s="1">
        <v>38.177677154541016</v>
      </c>
      <c r="W12" s="1">
        <v>400.86965942382812</v>
      </c>
      <c r="X12" s="1">
        <v>398.82760620117188</v>
      </c>
      <c r="Y12" s="1">
        <v>21.188608169555664</v>
      </c>
      <c r="Z12" s="1">
        <v>22.405588150024414</v>
      </c>
      <c r="AA12" s="1">
        <v>30.463336944580078</v>
      </c>
      <c r="AB12" s="1">
        <v>32.213016510009766</v>
      </c>
      <c r="AC12" s="1">
        <v>500.16574096679688</v>
      </c>
      <c r="AD12" s="1">
        <v>1495.075439453125</v>
      </c>
      <c r="AE12" s="1">
        <v>1993.3486328125</v>
      </c>
      <c r="AF12" s="1">
        <v>97.118263244628906</v>
      </c>
      <c r="AG12" s="1">
        <v>6.3970098495483398</v>
      </c>
      <c r="AH12" s="1">
        <v>-0.35389938950538635</v>
      </c>
      <c r="AI12" s="1">
        <v>0.66666668653488159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v>2.5008287048339839</v>
      </c>
      <c r="AQ12">
        <v>3.1132118100032765E-3</v>
      </c>
      <c r="AR12">
        <v>311.41128768920896</v>
      </c>
      <c r="AS12">
        <v>311.41918029785154</v>
      </c>
      <c r="AT12">
        <v>284.06432993155613</v>
      </c>
      <c r="AU12">
        <v>1.119945166103216</v>
      </c>
      <c r="AV12">
        <v>6.7521246403786908</v>
      </c>
      <c r="AW12">
        <v>69.524767173512188</v>
      </c>
      <c r="AX12">
        <v>47.119179023487774</v>
      </c>
      <c r="AY12">
        <v>38.265233993530273</v>
      </c>
      <c r="AZ12">
        <v>6.7535660709768228</v>
      </c>
      <c r="BA12">
        <v>6.3034045533289784E-2</v>
      </c>
      <c r="BB12">
        <v>2.1759918081048091</v>
      </c>
      <c r="BC12">
        <v>4.5775742628720142</v>
      </c>
      <c r="BD12">
        <v>3.9474093913789296E-2</v>
      </c>
      <c r="BE12">
        <v>26.645763575759922</v>
      </c>
      <c r="BF12">
        <v>0.68792651816302952</v>
      </c>
      <c r="BG12">
        <v>29.935654725571048</v>
      </c>
      <c r="BH12">
        <v>397.69239849239165</v>
      </c>
      <c r="BI12">
        <v>2.9094598931774275E-3</v>
      </c>
    </row>
    <row r="13" spans="1:61">
      <c r="A13" s="1">
        <v>9</v>
      </c>
      <c r="B13" s="1" t="s">
        <v>133</v>
      </c>
      <c r="C13" s="1" t="s">
        <v>125</v>
      </c>
      <c r="D13" s="1">
        <v>23</v>
      </c>
      <c r="E13" s="1" t="s">
        <v>75</v>
      </c>
      <c r="F13" s="1" t="s">
        <v>87</v>
      </c>
      <c r="G13" s="1">
        <v>0</v>
      </c>
      <c r="H13" s="1">
        <v>983.5</v>
      </c>
      <c r="I13" s="1">
        <v>0</v>
      </c>
      <c r="J13">
        <v>-200.46951751789055</v>
      </c>
      <c r="K13">
        <v>1.3143277396526658</v>
      </c>
      <c r="L13">
        <v>694.41450602776536</v>
      </c>
      <c r="M13" s="3">
        <v>48.253107720728465</v>
      </c>
      <c r="N13">
        <v>4.2536982607480569</v>
      </c>
      <c r="O13">
        <v>39.850868225097656</v>
      </c>
      <c r="P13" s="1">
        <v>1</v>
      </c>
      <c r="Q13">
        <v>2.5178262293338776</v>
      </c>
      <c r="R13" s="1">
        <v>1</v>
      </c>
      <c r="S13">
        <v>5.0356524586677551</v>
      </c>
      <c r="T13" s="1">
        <v>39.314895629882812</v>
      </c>
      <c r="U13" s="1">
        <v>39.850868225097656</v>
      </c>
      <c r="V13" s="1">
        <v>39.242183685302734</v>
      </c>
      <c r="W13" s="1">
        <v>400.59994506835938</v>
      </c>
      <c r="X13" s="1">
        <v>436.47036743164062</v>
      </c>
      <c r="Y13" s="1">
        <v>22.594474792480469</v>
      </c>
      <c r="Z13" s="1">
        <v>31.933979034423828</v>
      </c>
      <c r="AA13" s="1">
        <v>30.701955795288086</v>
      </c>
      <c r="AB13" s="1">
        <v>43.392715454101562</v>
      </c>
      <c r="AC13" s="1">
        <v>500.1571044921875</v>
      </c>
      <c r="AD13" s="1">
        <v>1962.7479248046875</v>
      </c>
      <c r="AE13" s="1">
        <v>2015.1669921875</v>
      </c>
      <c r="AF13" s="1">
        <v>97.109519958496094</v>
      </c>
      <c r="AG13" s="1">
        <v>6.3970098495483398</v>
      </c>
      <c r="AH13" s="1">
        <v>-0.35389938950538635</v>
      </c>
      <c r="AI13" s="1">
        <v>0.3333333432674408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v>5.0015710449218744</v>
      </c>
      <c r="AQ13">
        <v>4.8253107720728466E-2</v>
      </c>
      <c r="AR13">
        <v>313.00086822509763</v>
      </c>
      <c r="AS13">
        <v>312.46489562988279</v>
      </c>
      <c r="AT13">
        <v>372.92210103333491</v>
      </c>
      <c r="AU13">
        <v>-12.354351650569386</v>
      </c>
      <c r="AV13">
        <v>7.3547916351456335</v>
      </c>
      <c r="AW13">
        <v>75.737081578500423</v>
      </c>
      <c r="AX13">
        <v>43.803102544076594</v>
      </c>
      <c r="AY13">
        <v>39.582881927490234</v>
      </c>
      <c r="AZ13">
        <v>7.2500358247606282</v>
      </c>
      <c r="BA13">
        <v>1.0422863547555286</v>
      </c>
      <c r="BB13">
        <v>3.1010933743975766</v>
      </c>
      <c r="BC13">
        <v>4.1489424503630516</v>
      </c>
      <c r="BD13">
        <v>0.67140569136818107</v>
      </c>
      <c r="BE13">
        <v>67.434259332572495</v>
      </c>
      <c r="BF13">
        <v>1.5909774359115538</v>
      </c>
      <c r="BG13">
        <v>51.525532284047195</v>
      </c>
      <c r="BH13">
        <v>490.21391920978533</v>
      </c>
      <c r="BI13">
        <v>-0.21071002254456686</v>
      </c>
    </row>
    <row r="14" spans="1:61">
      <c r="A14" s="1">
        <v>10</v>
      </c>
      <c r="B14" s="1" t="s">
        <v>134</v>
      </c>
      <c r="C14" s="1" t="s">
        <v>125</v>
      </c>
      <c r="D14" s="1">
        <v>23</v>
      </c>
      <c r="E14" s="1" t="s">
        <v>80</v>
      </c>
      <c r="F14" s="1" t="s">
        <v>87</v>
      </c>
      <c r="G14" s="1">
        <v>0</v>
      </c>
      <c r="H14" s="1">
        <v>1085.5</v>
      </c>
      <c r="I14" s="1">
        <v>0</v>
      </c>
      <c r="J14">
        <v>12.313971043383399</v>
      </c>
      <c r="K14">
        <v>0.40379411923595282</v>
      </c>
      <c r="L14">
        <v>312.68887353424924</v>
      </c>
      <c r="M14" s="3">
        <v>18.580159400677704</v>
      </c>
      <c r="N14">
        <v>4.5995605883323272</v>
      </c>
      <c r="O14">
        <v>40.25518798828125</v>
      </c>
      <c r="P14" s="1">
        <v>2</v>
      </c>
      <c r="Q14">
        <v>2.2982609868049622</v>
      </c>
      <c r="R14" s="1">
        <v>1</v>
      </c>
      <c r="S14">
        <v>4.5965219736099243</v>
      </c>
      <c r="T14" s="1">
        <v>39.589176177978516</v>
      </c>
      <c r="U14" s="1">
        <v>40.25518798828125</v>
      </c>
      <c r="V14" s="1">
        <v>39.493202209472656</v>
      </c>
      <c r="W14" s="1">
        <v>400.93084716796875</v>
      </c>
      <c r="X14" s="1">
        <v>393.0867919921875</v>
      </c>
      <c r="Y14" s="1">
        <v>22.821191787719727</v>
      </c>
      <c r="Z14" s="1">
        <v>30.027353286743164</v>
      </c>
      <c r="AA14" s="1">
        <v>30.555313110351562</v>
      </c>
      <c r="AB14" s="1">
        <v>40.203647613525391</v>
      </c>
      <c r="AC14" s="1">
        <v>500.18991088867188</v>
      </c>
      <c r="AD14" s="1">
        <v>1570.599365234375</v>
      </c>
      <c r="AE14" s="1">
        <v>1854.6644287109375</v>
      </c>
      <c r="AF14" s="1">
        <v>97.103538513183594</v>
      </c>
      <c r="AG14" s="1">
        <v>6.3970098495483398</v>
      </c>
      <c r="AH14" s="1">
        <v>-0.35389938950538635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v>2.5009495544433591</v>
      </c>
      <c r="AQ14">
        <v>1.8580159400677705E-2</v>
      </c>
      <c r="AR14">
        <v>313.40518798828123</v>
      </c>
      <c r="AS14">
        <v>312.73917617797849</v>
      </c>
      <c r="AT14">
        <v>298.41387564993056</v>
      </c>
      <c r="AU14">
        <v>-4.0319219416248373</v>
      </c>
      <c r="AV14">
        <v>7.5153228446605622</v>
      </c>
      <c r="AW14">
        <v>77.394943168216457</v>
      </c>
      <c r="AX14">
        <v>47.367589881473293</v>
      </c>
      <c r="AY14">
        <v>39.922182083129883</v>
      </c>
      <c r="AZ14">
        <v>7.3828882602826473</v>
      </c>
      <c r="BA14">
        <v>0.37118624251335536</v>
      </c>
      <c r="BB14">
        <v>2.9157622563282346</v>
      </c>
      <c r="BC14">
        <v>4.4671260039544123</v>
      </c>
      <c r="BD14">
        <v>0.23471606713992549</v>
      </c>
      <c r="BE14">
        <v>30.363196073876967</v>
      </c>
      <c r="BF14">
        <v>0.79547031318331307</v>
      </c>
      <c r="BG14">
        <v>40.54657751941577</v>
      </c>
      <c r="BH14">
        <v>389.47017468805836</v>
      </c>
      <c r="BI14">
        <v>1.2819707744817332E-2</v>
      </c>
    </row>
    <row r="15" spans="1:61">
      <c r="A15" s="1">
        <v>11</v>
      </c>
      <c r="B15" s="1" t="s">
        <v>135</v>
      </c>
      <c r="C15" s="1" t="s">
        <v>125</v>
      </c>
      <c r="D15" s="1">
        <v>21</v>
      </c>
      <c r="E15" s="1" t="s">
        <v>80</v>
      </c>
      <c r="F15" s="1" t="s">
        <v>87</v>
      </c>
      <c r="G15" s="1">
        <v>0</v>
      </c>
      <c r="H15" s="1">
        <v>1223</v>
      </c>
      <c r="I15" s="1">
        <v>0</v>
      </c>
      <c r="J15">
        <v>2.1221154499349422</v>
      </c>
      <c r="K15">
        <v>4.8647588990826593E-2</v>
      </c>
      <c r="L15">
        <v>296.54091631082696</v>
      </c>
      <c r="M15" s="3">
        <v>2.8021818219006907</v>
      </c>
      <c r="N15">
        <v>5.3605089573283404</v>
      </c>
      <c r="O15">
        <v>40.697616577148438</v>
      </c>
      <c r="P15" s="1">
        <v>2</v>
      </c>
      <c r="Q15">
        <v>2.2982609868049622</v>
      </c>
      <c r="R15" s="1">
        <v>1</v>
      </c>
      <c r="S15">
        <v>4.5965219736099243</v>
      </c>
      <c r="T15" s="1">
        <v>39.824043273925781</v>
      </c>
      <c r="U15" s="1">
        <v>40.697616577148438</v>
      </c>
      <c r="V15" s="1">
        <v>39.736797332763672</v>
      </c>
      <c r="W15" s="1">
        <v>400.6220703125</v>
      </c>
      <c r="X15" s="1">
        <v>399.32601928710938</v>
      </c>
      <c r="Y15" s="1">
        <v>22.942602157592773</v>
      </c>
      <c r="Z15" s="1">
        <v>24.036205291748047</v>
      </c>
      <c r="AA15" s="1">
        <v>30.333354949951172</v>
      </c>
      <c r="AB15" s="1">
        <v>31.779251098632812</v>
      </c>
      <c r="AC15" s="1">
        <v>500.14999389648438</v>
      </c>
      <c r="AD15" s="1">
        <v>1524.6439208984375</v>
      </c>
      <c r="AE15" s="1">
        <v>1605.822998046875</v>
      </c>
      <c r="AF15" s="1">
        <v>97.101303100585938</v>
      </c>
      <c r="AG15" s="1">
        <v>6.3970098495483398</v>
      </c>
      <c r="AH15" s="1">
        <v>-0.35389938950538635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v>2.5007499694824218</v>
      </c>
      <c r="AQ15">
        <v>2.8021818219006907E-3</v>
      </c>
      <c r="AR15">
        <v>313.84761657714841</v>
      </c>
      <c r="AS15">
        <v>312.97404327392576</v>
      </c>
      <c r="AT15">
        <v>289.68234133566875</v>
      </c>
      <c r="AU15">
        <v>1.1754646340481398</v>
      </c>
      <c r="AV15">
        <v>7.6944558127502747</v>
      </c>
      <c r="AW15">
        <v>79.241529897695514</v>
      </c>
      <c r="AX15">
        <v>55.205324605947467</v>
      </c>
      <c r="AY15">
        <v>40.260829925537109</v>
      </c>
      <c r="AZ15">
        <v>7.5175842308676684</v>
      </c>
      <c r="BA15">
        <v>4.8138116110939863E-2</v>
      </c>
      <c r="BB15">
        <v>2.3339468554219347</v>
      </c>
      <c r="BC15">
        <v>5.1836373754457341</v>
      </c>
      <c r="BD15">
        <v>3.0131684446010939E-2</v>
      </c>
      <c r="BE15">
        <v>28.794509396423098</v>
      </c>
      <c r="BF15">
        <v>0.7426035419385445</v>
      </c>
      <c r="BG15">
        <v>27.308749765171459</v>
      </c>
      <c r="BH15">
        <v>398.7027532886305</v>
      </c>
      <c r="BI15">
        <v>1.453521936256219E-3</v>
      </c>
    </row>
    <row r="16" spans="1:61">
      <c r="A16" s="1">
        <v>1</v>
      </c>
      <c r="B16" s="1" t="s">
        <v>143</v>
      </c>
      <c r="C16" s="1" t="s">
        <v>144</v>
      </c>
      <c r="D16" s="1">
        <v>36</v>
      </c>
      <c r="E16" s="1" t="s">
        <v>75</v>
      </c>
      <c r="F16" s="1" t="s">
        <v>87</v>
      </c>
      <c r="G16" s="1">
        <v>0</v>
      </c>
      <c r="H16" s="1">
        <v>106.5</v>
      </c>
      <c r="I16" s="1">
        <v>0</v>
      </c>
      <c r="J16">
        <v>7.1826376957133871</v>
      </c>
      <c r="K16">
        <v>0.48804169021603838</v>
      </c>
      <c r="L16">
        <v>343.30956831446326</v>
      </c>
      <c r="M16" s="3">
        <v>19.831690132528909</v>
      </c>
      <c r="N16">
        <v>4.1636614480351746</v>
      </c>
      <c r="O16">
        <v>37.829544067382812</v>
      </c>
      <c r="P16" s="1">
        <v>2</v>
      </c>
      <c r="Q16">
        <v>2.2982609868049622</v>
      </c>
      <c r="R16" s="1">
        <v>1</v>
      </c>
      <c r="S16">
        <v>4.5965219736099243</v>
      </c>
      <c r="T16" s="1">
        <v>37.947273254394531</v>
      </c>
      <c r="U16" s="1">
        <v>37.829544067382812</v>
      </c>
      <c r="V16" s="1">
        <v>37.916885375976562</v>
      </c>
      <c r="W16" s="1">
        <v>401.19277954101562</v>
      </c>
      <c r="X16" s="1">
        <v>395.18777465820312</v>
      </c>
      <c r="Y16" s="1">
        <v>17.308658599853516</v>
      </c>
      <c r="Z16" s="1">
        <v>25.038915634155273</v>
      </c>
      <c r="AA16" s="1">
        <v>25.329200744628906</v>
      </c>
      <c r="AB16" s="1">
        <v>36.641529083251953</v>
      </c>
      <c r="AC16" s="1">
        <v>500.245361328125</v>
      </c>
      <c r="AD16" s="1">
        <v>718.10113525390625</v>
      </c>
      <c r="AE16" s="1">
        <v>735.4681396484375</v>
      </c>
      <c r="AF16" s="1">
        <v>97.143470764160156</v>
      </c>
      <c r="AG16" s="1">
        <v>5.5615329742431641</v>
      </c>
      <c r="AH16" s="1">
        <v>-0.33152997493743896</v>
      </c>
      <c r="AI16" s="1">
        <v>0.66666668653488159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v>2.5012268066406245</v>
      </c>
      <c r="AQ16">
        <v>1.983169013252891E-2</v>
      </c>
      <c r="AR16">
        <v>310.97954406738279</v>
      </c>
      <c r="AS16">
        <v>311.09727325439451</v>
      </c>
      <c r="AT16">
        <v>136.43921398615566</v>
      </c>
      <c r="AU16">
        <v>-5.619119957613643</v>
      </c>
      <c r="AV16">
        <v>6.5960286169080105</v>
      </c>
      <c r="AW16">
        <v>67.899865683423059</v>
      </c>
      <c r="AX16">
        <v>42.860950049267785</v>
      </c>
      <c r="AY16">
        <v>37.888408660888672</v>
      </c>
      <c r="AZ16">
        <v>6.6171248598174373</v>
      </c>
      <c r="BA16">
        <v>0.44119702327175597</v>
      </c>
      <c r="BB16">
        <v>2.4323671688728354</v>
      </c>
      <c r="BC16">
        <v>4.1847576909446023</v>
      </c>
      <c r="BD16">
        <v>0.27960609960889082</v>
      </c>
      <c r="BE16">
        <v>33.350283012612508</v>
      </c>
      <c r="BF16">
        <v>0.86872517402996796</v>
      </c>
      <c r="BG16">
        <v>40.154170587390261</v>
      </c>
      <c r="BH16">
        <v>393.0782316287378</v>
      </c>
      <c r="BI16">
        <v>7.3372890202045293E-3</v>
      </c>
    </row>
    <row r="17" spans="1:61">
      <c r="A17" s="1">
        <v>2</v>
      </c>
      <c r="B17" s="1" t="s">
        <v>145</v>
      </c>
      <c r="C17" s="1" t="s">
        <v>144</v>
      </c>
      <c r="D17" s="1">
        <v>36</v>
      </c>
      <c r="E17" s="1" t="s">
        <v>80</v>
      </c>
      <c r="F17" s="1" t="s">
        <v>87</v>
      </c>
      <c r="G17" s="1">
        <v>0</v>
      </c>
      <c r="H17" s="1">
        <v>196</v>
      </c>
      <c r="I17" s="1">
        <v>0</v>
      </c>
      <c r="J17">
        <v>0.52529768526431286</v>
      </c>
      <c r="K17">
        <v>0.47957877300637164</v>
      </c>
      <c r="L17">
        <v>366.66831431375539</v>
      </c>
      <c r="M17" s="3">
        <v>22.42189704158956</v>
      </c>
      <c r="N17">
        <v>4.7453354054096888</v>
      </c>
      <c r="O17">
        <v>38.512447357177734</v>
      </c>
      <c r="P17" s="1">
        <v>1</v>
      </c>
      <c r="Q17">
        <v>2.5178262293338776</v>
      </c>
      <c r="R17" s="1">
        <v>1</v>
      </c>
      <c r="S17">
        <v>5.0356524586677551</v>
      </c>
      <c r="T17" s="1">
        <v>38.022205352783203</v>
      </c>
      <c r="U17" s="1">
        <v>38.512447357177734</v>
      </c>
      <c r="V17" s="1">
        <v>37.993240356445312</v>
      </c>
      <c r="W17" s="1">
        <v>401.45571899414062</v>
      </c>
      <c r="X17" s="1">
        <v>399.55975341796875</v>
      </c>
      <c r="Y17" s="1">
        <v>17.22242546081543</v>
      </c>
      <c r="Z17" s="1">
        <v>21.607891082763672</v>
      </c>
      <c r="AA17" s="1">
        <v>25.100818634033203</v>
      </c>
      <c r="AB17" s="1">
        <v>31.492412567138672</v>
      </c>
      <c r="AC17" s="1">
        <v>500.22982788085938</v>
      </c>
      <c r="AD17" s="1">
        <v>941.5706787109375</v>
      </c>
      <c r="AE17" s="1">
        <v>1268.384521484375</v>
      </c>
      <c r="AF17" s="1">
        <v>97.143302917480469</v>
      </c>
      <c r="AG17" s="1">
        <v>5.5615329742431641</v>
      </c>
      <c r="AH17" s="1">
        <v>-0.33152997493743896</v>
      </c>
      <c r="AI17" s="1">
        <v>0.66666668653488159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v>5.0022982788085937</v>
      </c>
      <c r="AQ17">
        <v>2.2421897041589561E-2</v>
      </c>
      <c r="AR17">
        <v>311.66244735717771</v>
      </c>
      <c r="AS17">
        <v>311.17220535278318</v>
      </c>
      <c r="AT17">
        <v>178.89842671019869</v>
      </c>
      <c r="AU17">
        <v>-5.7298831633585312</v>
      </c>
      <c r="AV17">
        <v>6.844397314270525</v>
      </c>
      <c r="AW17">
        <v>70.456707860598272</v>
      </c>
      <c r="AX17">
        <v>48.8488167778346</v>
      </c>
      <c r="AY17">
        <v>38.267326354980469</v>
      </c>
      <c r="AZ17">
        <v>6.7543304370593011</v>
      </c>
      <c r="BA17">
        <v>0.43787684069255955</v>
      </c>
      <c r="BB17">
        <v>2.0990619088608362</v>
      </c>
      <c r="BC17">
        <v>4.6552685281984649</v>
      </c>
      <c r="BD17">
        <v>0.27713719302190887</v>
      </c>
      <c r="BE17">
        <v>35.619371127623083</v>
      </c>
      <c r="BF17">
        <v>0.91768080037378907</v>
      </c>
      <c r="BG17">
        <v>33.642493971973764</v>
      </c>
      <c r="BH17">
        <v>399.4189272031083</v>
      </c>
      <c r="BI17">
        <v>4.4245084562579762E-4</v>
      </c>
    </row>
    <row r="18" spans="1:61">
      <c r="A18" s="1">
        <v>7</v>
      </c>
      <c r="B18" s="1" t="s">
        <v>150</v>
      </c>
      <c r="C18" s="1" t="s">
        <v>144</v>
      </c>
      <c r="D18" s="1">
        <v>27</v>
      </c>
      <c r="E18" s="1" t="s">
        <v>75</v>
      </c>
      <c r="F18" s="1" t="s">
        <v>87</v>
      </c>
      <c r="G18" s="1">
        <v>0</v>
      </c>
      <c r="H18" s="1">
        <v>873</v>
      </c>
      <c r="I18" s="1">
        <v>0</v>
      </c>
      <c r="J18">
        <v>14.553199758727549</v>
      </c>
      <c r="K18">
        <v>0.60773900837910777</v>
      </c>
      <c r="L18">
        <v>321.64758503452714</v>
      </c>
      <c r="M18" s="3">
        <v>22.159274587758933</v>
      </c>
      <c r="N18">
        <v>3.8403957698634508</v>
      </c>
      <c r="O18">
        <v>37.787990570068359</v>
      </c>
      <c r="P18" s="1">
        <v>2.5</v>
      </c>
      <c r="Q18">
        <v>2.1884783655405045</v>
      </c>
      <c r="R18" s="1">
        <v>1</v>
      </c>
      <c r="S18">
        <v>4.3769567310810089</v>
      </c>
      <c r="T18" s="1">
        <v>37.879135131835938</v>
      </c>
      <c r="U18" s="1">
        <v>37.787990570068359</v>
      </c>
      <c r="V18" s="1">
        <v>37.882560729980469</v>
      </c>
      <c r="W18" s="1">
        <v>399.234619140625</v>
      </c>
      <c r="X18" s="1">
        <v>387.66732788085938</v>
      </c>
      <c r="Y18" s="1">
        <v>17.450132369995117</v>
      </c>
      <c r="Z18" s="1">
        <v>28.212972640991211</v>
      </c>
      <c r="AA18" s="1">
        <v>25.631410598754883</v>
      </c>
      <c r="AB18" s="1">
        <v>41.440273284912109</v>
      </c>
      <c r="AC18" s="1">
        <v>500.19546508789062</v>
      </c>
      <c r="AD18" s="1">
        <v>545.50506591796875</v>
      </c>
      <c r="AE18" s="1">
        <v>170.17720031738281</v>
      </c>
      <c r="AF18" s="1">
        <v>97.145942687988281</v>
      </c>
      <c r="AG18" s="1">
        <v>5.5615329742431641</v>
      </c>
      <c r="AH18" s="1">
        <v>-0.33152997493743896</v>
      </c>
      <c r="AI18" s="1">
        <v>0.3333333432674408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v>2.0007818603515624</v>
      </c>
      <c r="AQ18">
        <v>2.2159274587758931E-2</v>
      </c>
      <c r="AR18">
        <v>310.93799057006834</v>
      </c>
      <c r="AS18">
        <v>311.02913513183591</v>
      </c>
      <c r="AT18">
        <v>103.64596122382864</v>
      </c>
      <c r="AU18">
        <v>-6.9545714265416034</v>
      </c>
      <c r="AV18">
        <v>6.5811715931029644</v>
      </c>
      <c r="AW18">
        <v>67.745202846404624</v>
      </c>
      <c r="AX18">
        <v>39.532230205413413</v>
      </c>
      <c r="AY18">
        <v>37.833562850952148</v>
      </c>
      <c r="AZ18">
        <v>6.5974670338096706</v>
      </c>
      <c r="BA18">
        <v>0.53364287059846471</v>
      </c>
      <c r="BB18">
        <v>2.7407758232395136</v>
      </c>
      <c r="BC18">
        <v>3.856691210570157</v>
      </c>
      <c r="BD18">
        <v>0.33947650740076801</v>
      </c>
      <c r="BE18">
        <v>31.246757861494011</v>
      </c>
      <c r="BF18">
        <v>0.82970000797533838</v>
      </c>
      <c r="BG18">
        <v>46.177994200194782</v>
      </c>
      <c r="BH18">
        <v>383.17863382209271</v>
      </c>
      <c r="BI18">
        <v>1.7538492878619624E-2</v>
      </c>
    </row>
    <row r="19" spans="1:61">
      <c r="A19" s="1">
        <v>8</v>
      </c>
      <c r="B19" s="1" t="s">
        <v>151</v>
      </c>
      <c r="C19" s="1" t="s">
        <v>144</v>
      </c>
      <c r="D19" s="1">
        <v>27</v>
      </c>
      <c r="E19" s="1" t="s">
        <v>80</v>
      </c>
      <c r="F19" s="1" t="s">
        <v>87</v>
      </c>
      <c r="G19" s="1">
        <v>0</v>
      </c>
      <c r="H19" s="1">
        <v>967.5</v>
      </c>
      <c r="I19" s="1">
        <v>0</v>
      </c>
      <c r="J19">
        <v>7.3388293483633765E-2</v>
      </c>
      <c r="K19">
        <v>0.3043375067372453</v>
      </c>
      <c r="L19">
        <v>368.05445947535929</v>
      </c>
      <c r="M19" s="3">
        <v>13.473400789344051</v>
      </c>
      <c r="N19">
        <v>4.3855017494158979</v>
      </c>
      <c r="O19">
        <v>38.170978546142578</v>
      </c>
      <c r="P19" s="1">
        <v>2.5</v>
      </c>
      <c r="Q19">
        <v>2.1884783655405045</v>
      </c>
      <c r="R19" s="1">
        <v>1</v>
      </c>
      <c r="S19">
        <v>4.3769567310810089</v>
      </c>
      <c r="T19" s="1">
        <v>37.976123809814453</v>
      </c>
      <c r="U19" s="1">
        <v>38.170978546142578</v>
      </c>
      <c r="V19" s="1">
        <v>37.974891662597656</v>
      </c>
      <c r="W19" s="1">
        <v>399.88995361328125</v>
      </c>
      <c r="X19" s="1">
        <v>397.17910766601562</v>
      </c>
      <c r="Y19" s="1">
        <v>17.451465606689453</v>
      </c>
      <c r="Z19" s="1">
        <v>24.022636413574219</v>
      </c>
      <c r="AA19" s="1">
        <v>25.499008178710938</v>
      </c>
      <c r="AB19" s="1">
        <v>35.100399017333984</v>
      </c>
      <c r="AC19" s="1">
        <v>500.28125</v>
      </c>
      <c r="AD19" s="1">
        <v>416.17507934570312</v>
      </c>
      <c r="AE19" s="1">
        <v>1690.915771484375</v>
      </c>
      <c r="AF19" s="1">
        <v>97.146263122558594</v>
      </c>
      <c r="AG19" s="1">
        <v>5.5615329742431641</v>
      </c>
      <c r="AH19" s="1">
        <v>-0.33152997493743896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v>2.001125</v>
      </c>
      <c r="AQ19">
        <v>1.3473400789344052E-2</v>
      </c>
      <c r="AR19">
        <v>311.32097854614256</v>
      </c>
      <c r="AS19">
        <v>311.12612380981443</v>
      </c>
      <c r="AT19">
        <v>79.073264083444883</v>
      </c>
      <c r="AU19">
        <v>-4.1249050773117473</v>
      </c>
      <c r="AV19">
        <v>6.7192111073465357</v>
      </c>
      <c r="AW19">
        <v>69.165924569529324</v>
      </c>
      <c r="AX19">
        <v>45.143288155955105</v>
      </c>
      <c r="AY19">
        <v>38.073551177978516</v>
      </c>
      <c r="AZ19">
        <v>6.6838594854550744</v>
      </c>
      <c r="BA19">
        <v>0.28455209840747331</v>
      </c>
      <c r="BB19">
        <v>2.3337093579306383</v>
      </c>
      <c r="BC19">
        <v>4.3501501275244365</v>
      </c>
      <c r="BD19">
        <v>0.17952277167552616</v>
      </c>
      <c r="BE19">
        <v>35.755115363624334</v>
      </c>
      <c r="BF19">
        <v>0.92667124823910174</v>
      </c>
      <c r="BG19">
        <v>35.992691767850914</v>
      </c>
      <c r="BH19">
        <v>397.15647225920446</v>
      </c>
      <c r="BI19">
        <v>6.6508855104369861E-5</v>
      </c>
    </row>
    <row r="20" spans="1:61">
      <c r="A20" s="1">
        <v>17</v>
      </c>
      <c r="B20" s="1" t="s">
        <v>160</v>
      </c>
      <c r="C20" s="1" t="s">
        <v>144</v>
      </c>
      <c r="D20" s="1">
        <v>13</v>
      </c>
      <c r="E20" s="1" t="s">
        <v>75</v>
      </c>
      <c r="F20" s="1" t="s">
        <v>87</v>
      </c>
      <c r="G20" s="1">
        <v>0</v>
      </c>
      <c r="H20" s="1">
        <v>2012</v>
      </c>
      <c r="I20" s="1">
        <v>0</v>
      </c>
      <c r="J20">
        <v>2.1110381282029249</v>
      </c>
      <c r="K20">
        <v>0.28793069563078832</v>
      </c>
      <c r="L20">
        <v>357.74381966861262</v>
      </c>
      <c r="M20" s="3">
        <v>10.62819044564417</v>
      </c>
      <c r="N20">
        <v>3.702348617274537</v>
      </c>
      <c r="O20">
        <v>37.029453277587891</v>
      </c>
      <c r="P20" s="1">
        <v>4.5</v>
      </c>
      <c r="Q20">
        <v>1.7493478804826736</v>
      </c>
      <c r="R20" s="1">
        <v>1</v>
      </c>
      <c r="S20">
        <v>3.4986957609653473</v>
      </c>
      <c r="T20" s="1">
        <v>37.668159484863281</v>
      </c>
      <c r="U20" s="1">
        <v>37.029453277587891</v>
      </c>
      <c r="V20" s="1">
        <v>37.621391296386719</v>
      </c>
      <c r="W20" s="1">
        <v>399.73321533203125</v>
      </c>
      <c r="X20" s="1">
        <v>394.0665283203125</v>
      </c>
      <c r="Y20" s="1">
        <v>17.592685699462891</v>
      </c>
      <c r="Z20" s="1">
        <v>26.896448135375977</v>
      </c>
      <c r="AA20" s="1">
        <v>26.136343002319336</v>
      </c>
      <c r="AB20" s="1">
        <v>39.958354949951172</v>
      </c>
      <c r="AC20" s="1">
        <v>500.23294067382812</v>
      </c>
      <c r="AD20" s="1">
        <v>1853.954345703125</v>
      </c>
      <c r="AE20" s="1">
        <v>2016.2232666015625</v>
      </c>
      <c r="AF20" s="1">
        <v>97.138221740722656</v>
      </c>
      <c r="AG20" s="1">
        <v>5.5615329742431641</v>
      </c>
      <c r="AH20" s="1">
        <v>-0.33152997493743896</v>
      </c>
      <c r="AI20" s="1">
        <v>0.66666668653488159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v>1.1116287570529513</v>
      </c>
      <c r="AQ20">
        <v>1.062819044564417E-2</v>
      </c>
      <c r="AR20">
        <v>310.17945327758787</v>
      </c>
      <c r="AS20">
        <v>310.81815948486326</v>
      </c>
      <c r="AT20">
        <v>352.25132126342214</v>
      </c>
      <c r="AU20">
        <v>-1.0528962684222358</v>
      </c>
      <c r="AV20">
        <v>6.3150217602865348</v>
      </c>
      <c r="AW20">
        <v>65.010679083073299</v>
      </c>
      <c r="AX20">
        <v>38.114230947697322</v>
      </c>
      <c r="AY20">
        <v>37.348806381225586</v>
      </c>
      <c r="AZ20">
        <v>6.4259125864450271</v>
      </c>
      <c r="BA20">
        <v>0.26603677859494906</v>
      </c>
      <c r="BB20">
        <v>2.6126731430119978</v>
      </c>
      <c r="BC20">
        <v>3.8132394434330292</v>
      </c>
      <c r="BD20">
        <v>0.16811053287550776</v>
      </c>
      <c r="BE20">
        <v>34.750598481342792</v>
      </c>
      <c r="BF20">
        <v>0.90782594805368655</v>
      </c>
      <c r="BG20">
        <v>43.221141271893103</v>
      </c>
      <c r="BH20">
        <v>393.2519672187529</v>
      </c>
      <c r="BI20">
        <v>2.3201785312025364E-3</v>
      </c>
    </row>
    <row r="22" spans="1:61">
      <c r="B22" s="4" t="s">
        <v>180</v>
      </c>
      <c r="C22" s="4">
        <v>4</v>
      </c>
      <c r="L22" t="s">
        <v>179</v>
      </c>
      <c r="M22">
        <f>AVERAGE(M3:M20)</f>
        <v>17.022029266075048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showRuler="0" topLeftCell="A3" workbookViewId="0">
      <selection activeCell="C10" sqref="B10:C10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2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 t="s">
        <v>71</v>
      </c>
      <c r="B2" s="1" t="s">
        <v>71</v>
      </c>
      <c r="C2" s="1" t="s">
        <v>71</v>
      </c>
      <c r="D2" s="1" t="s">
        <v>71</v>
      </c>
      <c r="E2" s="1" t="s">
        <v>71</v>
      </c>
      <c r="F2" s="1" t="s">
        <v>71</v>
      </c>
      <c r="G2" s="1" t="s">
        <v>71</v>
      </c>
      <c r="H2" s="1" t="s">
        <v>71</v>
      </c>
      <c r="I2" s="1" t="s">
        <v>71</v>
      </c>
      <c r="J2" s="1" t="s">
        <v>72</v>
      </c>
      <c r="K2" s="1" t="s">
        <v>72</v>
      </c>
      <c r="L2" s="1" t="s">
        <v>72</v>
      </c>
      <c r="M2" s="2" t="s">
        <v>72</v>
      </c>
      <c r="N2" s="1" t="s">
        <v>72</v>
      </c>
      <c r="O2" s="1" t="s">
        <v>72</v>
      </c>
      <c r="P2" s="1" t="s">
        <v>71</v>
      </c>
      <c r="Q2" s="1" t="s">
        <v>72</v>
      </c>
      <c r="R2" s="1" t="s">
        <v>71</v>
      </c>
      <c r="S2" s="1" t="s">
        <v>72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71</v>
      </c>
      <c r="Y2" s="1" t="s">
        <v>71</v>
      </c>
      <c r="Z2" s="1" t="s">
        <v>71</v>
      </c>
      <c r="AA2" s="1" t="s">
        <v>71</v>
      </c>
      <c r="AB2" s="1" t="s">
        <v>71</v>
      </c>
      <c r="AC2" s="1" t="s">
        <v>71</v>
      </c>
      <c r="AD2" s="1" t="s">
        <v>71</v>
      </c>
      <c r="AE2" s="1" t="s">
        <v>71</v>
      </c>
      <c r="AF2" s="1" t="s">
        <v>71</v>
      </c>
      <c r="AG2" s="1" t="s">
        <v>71</v>
      </c>
      <c r="AH2" s="1" t="s">
        <v>71</v>
      </c>
      <c r="AI2" s="1" t="s">
        <v>71</v>
      </c>
      <c r="AJ2" s="1" t="s">
        <v>71</v>
      </c>
      <c r="AK2" s="1" t="s">
        <v>71</v>
      </c>
      <c r="AL2" s="1" t="s">
        <v>71</v>
      </c>
      <c r="AM2" s="1" t="s">
        <v>71</v>
      </c>
      <c r="AN2" s="1" t="s">
        <v>71</v>
      </c>
      <c r="AO2" s="1" t="s">
        <v>71</v>
      </c>
      <c r="AP2" s="1" t="s">
        <v>72</v>
      </c>
      <c r="AQ2" s="1" t="s">
        <v>72</v>
      </c>
      <c r="AR2" s="1" t="s">
        <v>72</v>
      </c>
      <c r="AS2" s="1" t="s">
        <v>72</v>
      </c>
      <c r="AT2" s="1" t="s">
        <v>72</v>
      </c>
      <c r="AU2" s="1" t="s">
        <v>72</v>
      </c>
      <c r="AV2" s="1" t="s">
        <v>72</v>
      </c>
      <c r="AW2" s="1" t="s">
        <v>72</v>
      </c>
      <c r="AX2" s="1" t="s">
        <v>72</v>
      </c>
      <c r="AY2" s="1" t="s">
        <v>72</v>
      </c>
      <c r="AZ2" s="1" t="s">
        <v>72</v>
      </c>
      <c r="BA2" s="1" t="s">
        <v>72</v>
      </c>
      <c r="BB2" s="1" t="s">
        <v>72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</row>
    <row r="3" spans="1:61">
      <c r="A3" s="1">
        <v>22</v>
      </c>
      <c r="B3" s="1" t="s">
        <v>99</v>
      </c>
      <c r="C3" s="1" t="s">
        <v>74</v>
      </c>
      <c r="D3" s="1">
        <v>7</v>
      </c>
      <c r="E3" s="1" t="s">
        <v>75</v>
      </c>
      <c r="F3" s="1" t="s">
        <v>100</v>
      </c>
      <c r="G3" s="1">
        <v>0</v>
      </c>
      <c r="H3" s="1">
        <v>2898.5</v>
      </c>
      <c r="I3" s="1">
        <v>0</v>
      </c>
      <c r="J3">
        <v>6.6973508044709229</v>
      </c>
      <c r="K3">
        <v>0.47769204979661645</v>
      </c>
      <c r="L3">
        <v>351.84091756993735</v>
      </c>
      <c r="M3" s="3">
        <v>10.207155986092269</v>
      </c>
      <c r="N3">
        <v>2.277079071961349</v>
      </c>
      <c r="O3">
        <v>30.971389770507812</v>
      </c>
      <c r="P3" s="1">
        <v>4.5</v>
      </c>
      <c r="Q3">
        <v>1.7493478804826736</v>
      </c>
      <c r="R3" s="1">
        <v>1</v>
      </c>
      <c r="S3">
        <v>3.4986957609653473</v>
      </c>
      <c r="T3" s="1">
        <v>32.265716552734375</v>
      </c>
      <c r="U3" s="1">
        <v>30.971389770507812</v>
      </c>
      <c r="V3" s="1">
        <v>32.334384918212891</v>
      </c>
      <c r="W3" s="1">
        <v>400.69375610351562</v>
      </c>
      <c r="X3" s="1">
        <v>391.08004760742188</v>
      </c>
      <c r="Y3" s="1">
        <v>13.957737922668457</v>
      </c>
      <c r="Z3" s="1">
        <v>22.927453994750977</v>
      </c>
      <c r="AA3" s="1">
        <v>27.968067169189453</v>
      </c>
      <c r="AB3" s="1">
        <v>45.941295623779297</v>
      </c>
      <c r="AC3" s="1">
        <v>500.34017944335938</v>
      </c>
      <c r="AD3" s="1">
        <v>667.10614013671875</v>
      </c>
      <c r="AE3" s="1">
        <v>396.96014404296875</v>
      </c>
      <c r="AF3" s="1">
        <v>97.13006591796875</v>
      </c>
      <c r="AG3" s="1">
        <v>3.5347995758056641</v>
      </c>
      <c r="AH3" s="1">
        <v>-0.22689232230186462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1.1118670654296872</v>
      </c>
      <c r="AQ3">
        <v>1.0207155986092269E-2</v>
      </c>
      <c r="AR3">
        <v>304.12138977050779</v>
      </c>
      <c r="AS3">
        <v>305.41571655273435</v>
      </c>
      <c r="AT3">
        <v>126.75016503547158</v>
      </c>
      <c r="AU3">
        <v>-3.0145447080517553</v>
      </c>
      <c r="AV3">
        <v>4.5040241898027071</v>
      </c>
      <c r="AW3">
        <v>46.371060775420283</v>
      </c>
      <c r="AX3">
        <v>23.443606780669306</v>
      </c>
      <c r="AY3">
        <v>31.618553161621094</v>
      </c>
      <c r="AZ3">
        <v>4.6729524233490389</v>
      </c>
      <c r="BA3">
        <v>0.42030587286958099</v>
      </c>
      <c r="BB3">
        <v>2.2269451178413582</v>
      </c>
      <c r="BC3">
        <v>2.4460073055076808</v>
      </c>
      <c r="BD3">
        <v>0.26730729970065037</v>
      </c>
      <c r="BE3">
        <v>34.174331516206621</v>
      </c>
      <c r="BF3">
        <v>0.8996647098783368</v>
      </c>
      <c r="BG3">
        <v>53.920293155684853</v>
      </c>
      <c r="BH3">
        <v>388.49582074011033</v>
      </c>
      <c r="BI3">
        <v>9.2954183665494884E-3</v>
      </c>
    </row>
    <row r="4" spans="1:61">
      <c r="A4" s="1">
        <v>23</v>
      </c>
      <c r="B4" s="1" t="s">
        <v>101</v>
      </c>
      <c r="C4" s="1" t="s">
        <v>74</v>
      </c>
      <c r="D4" s="1">
        <v>7</v>
      </c>
      <c r="E4" s="1" t="s">
        <v>80</v>
      </c>
      <c r="F4" s="1" t="s">
        <v>100</v>
      </c>
      <c r="G4" s="1">
        <v>0</v>
      </c>
      <c r="H4" s="1">
        <v>3006</v>
      </c>
      <c r="I4" s="1">
        <v>0</v>
      </c>
      <c r="J4">
        <v>-1.4264705323522149</v>
      </c>
      <c r="K4">
        <v>8.219622353108369E-2</v>
      </c>
      <c r="L4">
        <v>411.19067209906461</v>
      </c>
      <c r="M4" s="3">
        <v>2.2976872800769863</v>
      </c>
      <c r="N4">
        <v>2.7085702429023621</v>
      </c>
      <c r="O4">
        <v>30.225767135620117</v>
      </c>
      <c r="P4" s="1">
        <v>6</v>
      </c>
      <c r="Q4">
        <v>1.4200000166893005</v>
      </c>
      <c r="R4" s="1">
        <v>1</v>
      </c>
      <c r="S4">
        <v>2.8400000333786011</v>
      </c>
      <c r="T4" s="1">
        <v>32.353099822998047</v>
      </c>
      <c r="U4" s="1">
        <v>30.225767135620117</v>
      </c>
      <c r="V4" s="1">
        <v>32.460945129394531</v>
      </c>
      <c r="W4" s="1">
        <v>400.75192260742188</v>
      </c>
      <c r="X4" s="1">
        <v>401.356689453125</v>
      </c>
      <c r="Y4" s="1">
        <v>13.839235305786133</v>
      </c>
      <c r="Z4" s="1">
        <v>16.549184799194336</v>
      </c>
      <c r="AA4" s="1">
        <v>27.594423294067383</v>
      </c>
      <c r="AB4" s="1">
        <v>32.99786376953125</v>
      </c>
      <c r="AC4" s="1">
        <v>500.3035888671875</v>
      </c>
      <c r="AD4" s="1">
        <v>10.387308120727539</v>
      </c>
      <c r="AE4" s="1">
        <v>14.959178924560547</v>
      </c>
      <c r="AF4" s="1">
        <v>97.131172180175781</v>
      </c>
      <c r="AG4" s="1">
        <v>3.5347995758056641</v>
      </c>
      <c r="AH4" s="1">
        <v>-0.22689232230186462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0.8338393147786457</v>
      </c>
      <c r="AQ4">
        <v>2.2976872800769864E-3</v>
      </c>
      <c r="AR4">
        <v>303.37576713562009</v>
      </c>
      <c r="AS4">
        <v>305.50309982299802</v>
      </c>
      <c r="AT4">
        <v>1.97358851817296</v>
      </c>
      <c r="AU4">
        <v>-0.86435827317483316</v>
      </c>
      <c r="AV4">
        <v>4.3160119610744552</v>
      </c>
      <c r="AW4">
        <v>44.434879804275049</v>
      </c>
      <c r="AX4">
        <v>27.885695005080713</v>
      </c>
      <c r="AY4">
        <v>31.289433479309082</v>
      </c>
      <c r="AZ4">
        <v>4.5863658962970613</v>
      </c>
      <c r="BA4">
        <v>7.988418882540764E-2</v>
      </c>
      <c r="BB4">
        <v>1.6074417181720928</v>
      </c>
      <c r="BC4">
        <v>2.9789241781249682</v>
      </c>
      <c r="BD4">
        <v>5.0130316632852306E-2</v>
      </c>
      <c r="BE4">
        <v>39.939431970536447</v>
      </c>
      <c r="BF4">
        <v>1.0245018531006398</v>
      </c>
      <c r="BG4">
        <v>37.0906720471705</v>
      </c>
      <c r="BH4">
        <v>402.03476522637931</v>
      </c>
      <c r="BI4">
        <v>-1.316024266474484E-3</v>
      </c>
    </row>
    <row r="5" spans="1:61">
      <c r="A5" s="1">
        <v>3</v>
      </c>
      <c r="B5" s="1" t="s">
        <v>127</v>
      </c>
      <c r="C5" s="1" t="s">
        <v>125</v>
      </c>
      <c r="D5" s="1">
        <v>45</v>
      </c>
      <c r="E5" s="1" t="s">
        <v>75</v>
      </c>
      <c r="F5" s="1" t="s">
        <v>100</v>
      </c>
      <c r="G5" s="1">
        <v>0</v>
      </c>
      <c r="H5" s="1">
        <v>287</v>
      </c>
      <c r="I5" s="1">
        <v>0</v>
      </c>
      <c r="J5">
        <v>42.554349157124946</v>
      </c>
      <c r="K5">
        <v>0.99014618829270296</v>
      </c>
      <c r="L5">
        <v>277.5070050903721</v>
      </c>
      <c r="M5" s="3">
        <v>31.862700577537929</v>
      </c>
      <c r="N5">
        <v>3.6066996961199314</v>
      </c>
      <c r="O5">
        <v>38.139862060546875</v>
      </c>
      <c r="P5" s="1">
        <v>2</v>
      </c>
      <c r="Q5">
        <v>2.2982609868049622</v>
      </c>
      <c r="R5" s="1">
        <v>1</v>
      </c>
      <c r="S5">
        <v>4.5965219736099243</v>
      </c>
      <c r="T5" s="1">
        <v>37.551998138427734</v>
      </c>
      <c r="U5" s="1">
        <v>38.139862060546875</v>
      </c>
      <c r="V5" s="1">
        <v>37.482154846191406</v>
      </c>
      <c r="W5" s="1">
        <v>400.81549072265625</v>
      </c>
      <c r="X5" s="1">
        <v>378.97244262695312</v>
      </c>
      <c r="Y5" s="1">
        <v>19.598516464233398</v>
      </c>
      <c r="Z5" s="1">
        <v>31.931697845458984</v>
      </c>
      <c r="AA5" s="1">
        <v>29.295135498046875</v>
      </c>
      <c r="AB5" s="1">
        <v>47.730319976806641</v>
      </c>
      <c r="AC5" s="1">
        <v>500.19973754882812</v>
      </c>
      <c r="AD5" s="1">
        <v>1827.11083984375</v>
      </c>
      <c r="AE5" s="1">
        <v>2013.38671875</v>
      </c>
      <c r="AF5" s="1">
        <v>97.119895935058594</v>
      </c>
      <c r="AG5" s="1">
        <v>6.3970098495483398</v>
      </c>
      <c r="AH5" s="1">
        <v>-0.35389938950538635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2.5009986877441404</v>
      </c>
      <c r="AQ5">
        <v>3.1862700577537928E-2</v>
      </c>
      <c r="AR5">
        <v>311.28986206054685</v>
      </c>
      <c r="AS5">
        <v>310.70199813842771</v>
      </c>
      <c r="AT5">
        <v>347.1510552141408</v>
      </c>
      <c r="AU5">
        <v>-8.126449621530746</v>
      </c>
      <c r="AV5">
        <v>6.7079028679006427</v>
      </c>
      <c r="AW5">
        <v>69.068266633914362</v>
      </c>
      <c r="AX5">
        <v>37.136568788455378</v>
      </c>
      <c r="AY5">
        <v>37.845930099487305</v>
      </c>
      <c r="AZ5">
        <v>6.6018952700388303</v>
      </c>
      <c r="BA5">
        <v>0.81465885921234427</v>
      </c>
      <c r="BB5">
        <v>3.1012031717807114</v>
      </c>
      <c r="BC5">
        <v>3.5006920982581189</v>
      </c>
      <c r="BD5">
        <v>0.52247301626206089</v>
      </c>
      <c r="BE5">
        <v>26.951451455626714</v>
      </c>
      <c r="BF5">
        <v>0.73226169999790736</v>
      </c>
      <c r="BG5">
        <v>53.408713177888991</v>
      </c>
      <c r="BH5">
        <v>366.47421642637192</v>
      </c>
      <c r="BI5">
        <v>6.201726961223341E-2</v>
      </c>
    </row>
    <row r="6" spans="1:61">
      <c r="A6" s="1">
        <v>4</v>
      </c>
      <c r="B6" s="1" t="s">
        <v>128</v>
      </c>
      <c r="C6" s="1" t="s">
        <v>125</v>
      </c>
      <c r="D6" s="1">
        <v>45</v>
      </c>
      <c r="E6" s="1" t="s">
        <v>80</v>
      </c>
      <c r="F6" s="1" t="s">
        <v>100</v>
      </c>
      <c r="G6" s="1">
        <v>0</v>
      </c>
      <c r="H6" s="1">
        <v>373</v>
      </c>
      <c r="I6" s="1">
        <v>0</v>
      </c>
      <c r="J6">
        <v>0.48744086724898911</v>
      </c>
      <c r="K6">
        <v>2.7785369610677811E-2</v>
      </c>
      <c r="L6">
        <v>345.93205614185609</v>
      </c>
      <c r="M6" s="3">
        <v>1.177168415470051</v>
      </c>
      <c r="N6">
        <v>3.9803109034491366</v>
      </c>
      <c r="O6">
        <v>36.300159454345703</v>
      </c>
      <c r="P6" s="1">
        <v>6</v>
      </c>
      <c r="Q6">
        <v>1.4200000166893005</v>
      </c>
      <c r="R6" s="1">
        <v>1</v>
      </c>
      <c r="S6">
        <v>2.8400000333786011</v>
      </c>
      <c r="T6" s="1">
        <v>37.677444458007812</v>
      </c>
      <c r="U6" s="1">
        <v>36.300159454345703</v>
      </c>
      <c r="V6" s="1">
        <v>37.650730133056641</v>
      </c>
      <c r="W6" s="1">
        <v>400.86947631835938</v>
      </c>
      <c r="X6" s="1">
        <v>399.72036743164062</v>
      </c>
      <c r="Y6" s="1">
        <v>20.114883422851562</v>
      </c>
      <c r="Z6" s="1">
        <v>21.496559143066406</v>
      </c>
      <c r="AA6" s="1">
        <v>29.861854553222656</v>
      </c>
      <c r="AB6" s="1">
        <v>31.913043975830078</v>
      </c>
      <c r="AC6" s="1">
        <v>500.2027587890625</v>
      </c>
      <c r="AD6" s="1">
        <v>299.65591430664062</v>
      </c>
      <c r="AE6" s="1">
        <v>257.35824584960938</v>
      </c>
      <c r="AF6" s="1">
        <v>97.117103576660156</v>
      </c>
      <c r="AG6" s="1">
        <v>6.3970098495483398</v>
      </c>
      <c r="AH6" s="1">
        <v>-0.35389938950538635</v>
      </c>
      <c r="AI6" s="1">
        <v>0.66666668653488159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0.83367126464843733</v>
      </c>
      <c r="AQ6">
        <v>1.1771684154700511E-3</v>
      </c>
      <c r="AR6">
        <v>309.45015945434568</v>
      </c>
      <c r="AS6">
        <v>310.82744445800779</v>
      </c>
      <c r="AT6">
        <v>56.934623003826346</v>
      </c>
      <c r="AU6">
        <v>0.26500692550104549</v>
      </c>
      <c r="AV6">
        <v>6.0679944642881178</v>
      </c>
      <c r="AW6">
        <v>62.481213306555198</v>
      </c>
      <c r="AX6">
        <v>40.984654163488791</v>
      </c>
      <c r="AY6">
        <v>36.988801956176758</v>
      </c>
      <c r="AZ6">
        <v>6.3010260770428346</v>
      </c>
      <c r="BA6">
        <v>2.7516163008399534E-2</v>
      </c>
      <c r="BB6">
        <v>2.0876835608389812</v>
      </c>
      <c r="BC6">
        <v>4.2133425162038538</v>
      </c>
      <c r="BD6">
        <v>1.7221587478981244E-2</v>
      </c>
      <c r="BE6">
        <v>33.595919326815654</v>
      </c>
      <c r="BF6">
        <v>0.86543514998898996</v>
      </c>
      <c r="BG6">
        <v>32.193243854825667</v>
      </c>
      <c r="BH6">
        <v>399.48866138831244</v>
      </c>
      <c r="BI6">
        <v>3.9280971453908479E-4</v>
      </c>
    </row>
    <row r="7" spans="1:61">
      <c r="A7" s="1">
        <v>18</v>
      </c>
      <c r="B7" s="1" t="s">
        <v>161</v>
      </c>
      <c r="C7" s="1" t="s">
        <v>144</v>
      </c>
      <c r="D7" s="1">
        <v>13</v>
      </c>
      <c r="E7" s="1" t="s">
        <v>75</v>
      </c>
      <c r="F7" s="1" t="s">
        <v>100</v>
      </c>
      <c r="G7" s="1">
        <v>0</v>
      </c>
      <c r="H7" s="1">
        <v>2189</v>
      </c>
      <c r="I7" s="1">
        <v>0</v>
      </c>
      <c r="J7">
        <v>8.1474257449949352</v>
      </c>
      <c r="K7">
        <v>0.41460858280507468</v>
      </c>
      <c r="L7">
        <v>333.09847605753731</v>
      </c>
      <c r="M7" s="3">
        <v>12.16857313099838</v>
      </c>
      <c r="N7">
        <v>3.0666839766507707</v>
      </c>
      <c r="O7">
        <v>35.815731048583984</v>
      </c>
      <c r="P7" s="1">
        <v>5</v>
      </c>
      <c r="Q7">
        <v>1.6395652592182159</v>
      </c>
      <c r="R7" s="1">
        <v>1</v>
      </c>
      <c r="S7">
        <v>3.2791305184364319</v>
      </c>
      <c r="T7" s="1">
        <v>37.620414733886719</v>
      </c>
      <c r="U7" s="1">
        <v>35.815731048583984</v>
      </c>
      <c r="V7" s="1">
        <v>37.590831756591797</v>
      </c>
      <c r="W7" s="1">
        <v>399.51947021484375</v>
      </c>
      <c r="X7" s="1">
        <v>386.6734619140625</v>
      </c>
      <c r="Y7" s="1">
        <v>17.450794219970703</v>
      </c>
      <c r="Z7" s="1">
        <v>29.257207870483398</v>
      </c>
      <c r="AA7" s="1">
        <v>25.992053985595703</v>
      </c>
      <c r="AB7" s="1">
        <v>43.577095031738281</v>
      </c>
      <c r="AC7" s="1">
        <v>500.26007080078125</v>
      </c>
      <c r="AD7" s="1">
        <v>563.29217529296875</v>
      </c>
      <c r="AE7" s="1">
        <v>1668.873046875</v>
      </c>
      <c r="AF7" s="1">
        <v>97.135116577148438</v>
      </c>
      <c r="AG7" s="1">
        <v>5.5615329742431641</v>
      </c>
      <c r="AH7" s="1">
        <v>-0.33152997493743896</v>
      </c>
      <c r="AI7" s="1">
        <v>0.3333333432674408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1.0005201416015626</v>
      </c>
      <c r="AQ7">
        <v>1.2168573130998381E-2</v>
      </c>
      <c r="AR7">
        <v>308.96573104858396</v>
      </c>
      <c r="AS7">
        <v>310.7704147338867</v>
      </c>
      <c r="AT7">
        <v>107.02551196267086</v>
      </c>
      <c r="AU7">
        <v>-4.1911437961075348</v>
      </c>
      <c r="AV7">
        <v>5.9085862738720403</v>
      </c>
      <c r="AW7">
        <v>60.828529187785705</v>
      </c>
      <c r="AX7">
        <v>31.571321317302306</v>
      </c>
      <c r="AY7">
        <v>36.718072891235352</v>
      </c>
      <c r="AZ7">
        <v>6.2085028179399542</v>
      </c>
      <c r="BA7">
        <v>0.36807029944936753</v>
      </c>
      <c r="BB7">
        <v>2.8419022972212695</v>
      </c>
      <c r="BC7">
        <v>3.3666005207186847</v>
      </c>
      <c r="BD7">
        <v>0.23381666419783406</v>
      </c>
      <c r="BE7">
        <v>32.355559303519378</v>
      </c>
      <c r="BF7">
        <v>0.86144643702382628</v>
      </c>
      <c r="BG7">
        <v>51.750362725268118</v>
      </c>
      <c r="BH7">
        <v>383.31921154375772</v>
      </c>
      <c r="BI7">
        <v>1.0999507065732978E-2</v>
      </c>
    </row>
    <row r="8" spans="1:61">
      <c r="A8" s="1">
        <v>19</v>
      </c>
      <c r="B8" s="1" t="s">
        <v>162</v>
      </c>
      <c r="C8" s="1" t="s">
        <v>144</v>
      </c>
      <c r="D8" s="1">
        <v>13</v>
      </c>
      <c r="E8" s="1" t="s">
        <v>80</v>
      </c>
      <c r="F8" s="1" t="s">
        <v>100</v>
      </c>
      <c r="G8" s="1">
        <v>0</v>
      </c>
      <c r="H8" s="1">
        <v>2268.5</v>
      </c>
      <c r="I8" s="1">
        <v>0</v>
      </c>
      <c r="J8">
        <v>-0.83367830592215264</v>
      </c>
      <c r="K8">
        <v>7.8827167033477502E-2</v>
      </c>
      <c r="L8">
        <v>395.12006116982337</v>
      </c>
      <c r="M8" s="3">
        <v>2.5827801610069945</v>
      </c>
      <c r="N8">
        <v>3.1510660233941969</v>
      </c>
      <c r="O8">
        <v>33.290668487548828</v>
      </c>
      <c r="P8" s="1">
        <v>6</v>
      </c>
      <c r="Q8">
        <v>1.4200000166893005</v>
      </c>
      <c r="R8" s="1">
        <v>1</v>
      </c>
      <c r="S8">
        <v>2.8400000333786011</v>
      </c>
      <c r="T8" s="1">
        <v>37.483661651611328</v>
      </c>
      <c r="U8" s="1">
        <v>33.290668487548828</v>
      </c>
      <c r="V8" s="1">
        <v>37.475395202636719</v>
      </c>
      <c r="W8" s="1">
        <v>399.34588623046875</v>
      </c>
      <c r="X8" s="1">
        <v>399.10943603515625</v>
      </c>
      <c r="Y8" s="1">
        <v>17.392267227172852</v>
      </c>
      <c r="Z8" s="1">
        <v>20.4268798828125</v>
      </c>
      <c r="AA8" s="1">
        <v>26.097850799560547</v>
      </c>
      <c r="AB8" s="1">
        <v>30.651418685913086</v>
      </c>
      <c r="AC8" s="1">
        <v>500.23294067382812</v>
      </c>
      <c r="AD8" s="1">
        <v>1244.0521240234375</v>
      </c>
      <c r="AE8" s="1">
        <v>931.5272216796875</v>
      </c>
      <c r="AF8" s="1">
        <v>97.133834838867188</v>
      </c>
      <c r="AG8" s="1">
        <v>5.5615329742431641</v>
      </c>
      <c r="AH8" s="1">
        <v>-0.33152997493743896</v>
      </c>
      <c r="AI8" s="1">
        <v>0.66666668653488159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0.8337215677897134</v>
      </c>
      <c r="AQ8">
        <v>2.5827801610069944E-3</v>
      </c>
      <c r="AR8">
        <v>306.44066848754881</v>
      </c>
      <c r="AS8">
        <v>310.63366165161131</v>
      </c>
      <c r="AT8">
        <v>236.36990059840173</v>
      </c>
      <c r="AU8">
        <v>2.0557947273340469</v>
      </c>
      <c r="AV8">
        <v>5.1352072002046851</v>
      </c>
      <c r="AW8">
        <v>52.867337202565388</v>
      </c>
      <c r="AX8">
        <v>32.440457319752888</v>
      </c>
      <c r="AY8">
        <v>35.387165069580078</v>
      </c>
      <c r="AZ8">
        <v>5.7706061487478308</v>
      </c>
      <c r="BA8">
        <v>7.6698324921259803E-2</v>
      </c>
      <c r="BB8">
        <v>1.9841411768104882</v>
      </c>
      <c r="BC8">
        <v>3.7864649719373427</v>
      </c>
      <c r="BD8">
        <v>4.8123276175406481E-2</v>
      </c>
      <c r="BE8">
        <v>38.379526763192729</v>
      </c>
      <c r="BF8">
        <v>0.99000430832965458</v>
      </c>
      <c r="BG8">
        <v>38.023922440207791</v>
      </c>
      <c r="BH8">
        <v>399.50572677451095</v>
      </c>
      <c r="BI8">
        <v>-7.9347346283122782E-4</v>
      </c>
    </row>
    <row r="10" spans="1:61">
      <c r="B10" s="4" t="s">
        <v>180</v>
      </c>
      <c r="C10" s="4">
        <v>3</v>
      </c>
      <c r="L10" t="s">
        <v>179</v>
      </c>
      <c r="M10">
        <f>AVERAGE(M3:M8)</f>
        <v>10.049344258530434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"/>
  <sheetViews>
    <sheetView showRuler="0" workbookViewId="0">
      <selection activeCell="L6" sqref="L6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2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 t="s">
        <v>71</v>
      </c>
      <c r="B2" s="1" t="s">
        <v>71</v>
      </c>
      <c r="C2" s="1" t="s">
        <v>71</v>
      </c>
      <c r="D2" s="1" t="s">
        <v>71</v>
      </c>
      <c r="E2" s="1" t="s">
        <v>71</v>
      </c>
      <c r="F2" s="1" t="s">
        <v>71</v>
      </c>
      <c r="G2" s="1" t="s">
        <v>71</v>
      </c>
      <c r="H2" s="1" t="s">
        <v>71</v>
      </c>
      <c r="I2" s="1" t="s">
        <v>71</v>
      </c>
      <c r="J2" s="1" t="s">
        <v>72</v>
      </c>
      <c r="K2" s="1" t="s">
        <v>72</v>
      </c>
      <c r="L2" s="1" t="s">
        <v>72</v>
      </c>
      <c r="M2" s="2" t="s">
        <v>72</v>
      </c>
      <c r="N2" s="1" t="s">
        <v>72</v>
      </c>
      <c r="O2" s="1" t="s">
        <v>72</v>
      </c>
      <c r="P2" s="1" t="s">
        <v>71</v>
      </c>
      <c r="Q2" s="1" t="s">
        <v>72</v>
      </c>
      <c r="R2" s="1" t="s">
        <v>71</v>
      </c>
      <c r="S2" s="1" t="s">
        <v>72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71</v>
      </c>
      <c r="Y2" s="1" t="s">
        <v>71</v>
      </c>
      <c r="Z2" s="1" t="s">
        <v>71</v>
      </c>
      <c r="AA2" s="1" t="s">
        <v>71</v>
      </c>
      <c r="AB2" s="1" t="s">
        <v>71</v>
      </c>
      <c r="AC2" s="1" t="s">
        <v>71</v>
      </c>
      <c r="AD2" s="1" t="s">
        <v>71</v>
      </c>
      <c r="AE2" s="1" t="s">
        <v>71</v>
      </c>
      <c r="AF2" s="1" t="s">
        <v>71</v>
      </c>
      <c r="AG2" s="1" t="s">
        <v>71</v>
      </c>
      <c r="AH2" s="1" t="s">
        <v>71</v>
      </c>
      <c r="AI2" s="1" t="s">
        <v>71</v>
      </c>
      <c r="AJ2" s="1" t="s">
        <v>71</v>
      </c>
      <c r="AK2" s="1" t="s">
        <v>71</v>
      </c>
      <c r="AL2" s="1" t="s">
        <v>71</v>
      </c>
      <c r="AM2" s="1" t="s">
        <v>71</v>
      </c>
      <c r="AN2" s="1" t="s">
        <v>71</v>
      </c>
      <c r="AO2" s="1" t="s">
        <v>71</v>
      </c>
      <c r="AP2" s="1" t="s">
        <v>72</v>
      </c>
      <c r="AQ2" s="1" t="s">
        <v>72</v>
      </c>
      <c r="AR2" s="1" t="s">
        <v>72</v>
      </c>
      <c r="AS2" s="1" t="s">
        <v>72</v>
      </c>
      <c r="AT2" s="1" t="s">
        <v>72</v>
      </c>
      <c r="AU2" s="1" t="s">
        <v>72</v>
      </c>
      <c r="AV2" s="1" t="s">
        <v>72</v>
      </c>
      <c r="AW2" s="1" t="s">
        <v>72</v>
      </c>
      <c r="AX2" s="1" t="s">
        <v>72</v>
      </c>
      <c r="AY2" s="1" t="s">
        <v>72</v>
      </c>
      <c r="AZ2" s="1" t="s">
        <v>72</v>
      </c>
      <c r="BA2" s="1" t="s">
        <v>72</v>
      </c>
      <c r="BB2" s="1" t="s">
        <v>72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</row>
    <row r="3" spans="1:61">
      <c r="A3" s="1">
        <v>15</v>
      </c>
      <c r="B3" s="1" t="s">
        <v>117</v>
      </c>
      <c r="C3" s="1" t="s">
        <v>103</v>
      </c>
      <c r="D3" s="1">
        <v>14</v>
      </c>
      <c r="E3" s="1" t="s">
        <v>75</v>
      </c>
      <c r="F3" s="1" t="s">
        <v>118</v>
      </c>
      <c r="G3" s="1">
        <v>0</v>
      </c>
      <c r="H3" s="1">
        <v>1489.5</v>
      </c>
      <c r="I3" s="1">
        <v>0</v>
      </c>
      <c r="J3">
        <f>(W3-X3*(1000-Y3)/(1000-Z3))*AP3</f>
        <v>16.006552847309358</v>
      </c>
      <c r="K3">
        <f>IF(BA3&lt;&gt;0,1/(1/BA3-1/S3),0)</f>
        <v>0.43264856009742453</v>
      </c>
      <c r="L3">
        <f>((BD3-AQ3/2)*X3-J3)/(BD3+AQ3/2)</f>
        <v>299.60902112245248</v>
      </c>
      <c r="M3" s="3">
        <f>AQ3*1000</f>
        <v>21.096485210673219</v>
      </c>
      <c r="N3">
        <f>(AV3-BB3)</f>
        <v>4.8954239366769183</v>
      </c>
      <c r="O3">
        <f>(U3+AU3*I3)</f>
        <v>39.842761993408203</v>
      </c>
      <c r="P3" s="1">
        <v>1.5</v>
      </c>
      <c r="Q3">
        <f>(P3*AJ3+AK3)</f>
        <v>2.4080436080694199</v>
      </c>
      <c r="R3" s="1">
        <v>1</v>
      </c>
      <c r="S3">
        <f>Q3*(R3+1)*(R3+1)/(R3*R3+1)</f>
        <v>4.8160872161388397</v>
      </c>
      <c r="T3" s="1">
        <v>39.740623474121094</v>
      </c>
      <c r="U3" s="1">
        <v>39.842761993408203</v>
      </c>
      <c r="V3" s="1">
        <v>39.638137817382812</v>
      </c>
      <c r="W3" s="1">
        <v>399.71212768554688</v>
      </c>
      <c r="X3" s="1">
        <v>392.42919921875</v>
      </c>
      <c r="Y3" s="1">
        <v>19.148700714111328</v>
      </c>
      <c r="Z3" s="1">
        <v>25.315141677856445</v>
      </c>
      <c r="AA3" s="1">
        <v>25.410331726074219</v>
      </c>
      <c r="AB3" s="1">
        <v>33.593196868896484</v>
      </c>
      <c r="AC3" s="1">
        <v>500.18539428710938</v>
      </c>
      <c r="AD3" s="1">
        <v>115.39924621582031</v>
      </c>
      <c r="AE3" s="1">
        <v>124.38726806640625</v>
      </c>
      <c r="AF3" s="1">
        <v>97.024139404296875</v>
      </c>
      <c r="AG3" s="1">
        <v>7.7287330627441406</v>
      </c>
      <c r="AH3" s="1">
        <v>-0.45777899026870728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>AC3*0.000001/(P3*0.0001)</f>
        <v>3.3345692952473955</v>
      </c>
      <c r="AQ3">
        <f>(Z3-Y3)/(1000-Z3)*AP3</f>
        <v>2.109648521067322E-2</v>
      </c>
      <c r="AR3">
        <f>(U3+273.15)</f>
        <v>312.99276199340818</v>
      </c>
      <c r="AS3">
        <f>(T3+273.15)</f>
        <v>312.89062347412107</v>
      </c>
      <c r="AT3">
        <f>(AD3*AL3+AE3*AM3)*AN3</f>
        <v>21.925856505872616</v>
      </c>
      <c r="AU3">
        <f>((AT3+0.00000010773*(AS3^4-AR3^4))-AQ3*44100)/(Q3*51.4+0.00000043092*AR3^3)</f>
        <v>-6.6413756388824048</v>
      </c>
      <c r="AV3">
        <f>0.61365*EXP(17.502*O3/(240.97+O3))</f>
        <v>7.3516037718687874</v>
      </c>
      <c r="AW3">
        <f>AV3*1000/AF3</f>
        <v>75.770873279636731</v>
      </c>
      <c r="AX3">
        <f>(AW3-Z3)</f>
        <v>50.455731601780286</v>
      </c>
      <c r="AY3">
        <f>IF(I3,U3,(T3+U3)/2)</f>
        <v>39.791692733764648</v>
      </c>
      <c r="AZ3">
        <f>0.61365*EXP(17.502*AY3/(240.97+AY3))</f>
        <v>7.3315477617132796</v>
      </c>
      <c r="BA3">
        <f>IF(AX3&lt;&gt;0,(1000-(AW3+Z3)/2)/AX3*AQ3,0)</f>
        <v>0.39698572917309854</v>
      </c>
      <c r="BB3">
        <f>Z3*AF3/1000</f>
        <v>2.4561798351918696</v>
      </c>
      <c r="BC3">
        <f>(AZ3-BB3)</f>
        <v>4.8753679265214096</v>
      </c>
      <c r="BD3">
        <f>1/(1.6/K3+1.37/S3)</f>
        <v>0.25109130757596987</v>
      </c>
      <c r="BE3">
        <f>L3*AF3*0.001</f>
        <v>29.069307432169758</v>
      </c>
      <c r="BF3">
        <f>L3/X3</f>
        <v>0.76347280405972751</v>
      </c>
      <c r="BG3">
        <f>(1-AQ3*AF3/AV3/K3)*100</f>
        <v>35.646443945430029</v>
      </c>
      <c r="BH3">
        <f>(X3-J3/(S3/1.35))</f>
        <v>387.94239377397821</v>
      </c>
      <c r="BI3">
        <f>J3*BG3/100/BH3</f>
        <v>1.4707768420988917E-2</v>
      </c>
    </row>
    <row r="4" spans="1:61">
      <c r="A4" s="1">
        <v>16</v>
      </c>
      <c r="B4" s="1" t="s">
        <v>119</v>
      </c>
      <c r="C4" s="1" t="s">
        <v>103</v>
      </c>
      <c r="D4" s="1">
        <v>14</v>
      </c>
      <c r="E4" s="1" t="s">
        <v>80</v>
      </c>
      <c r="F4" s="1" t="s">
        <v>118</v>
      </c>
      <c r="G4" s="1">
        <v>0</v>
      </c>
      <c r="H4" s="1">
        <v>1574</v>
      </c>
      <c r="I4" s="1">
        <v>0</v>
      </c>
      <c r="J4">
        <f>(W4-X4*(1000-Y4)/(1000-Z4))*AP4</f>
        <v>10.126901530248766</v>
      </c>
      <c r="K4">
        <f>IF(BA4&lt;&gt;0,1/(1/BA4-1/S4),0)</f>
        <v>0.19522122256114971</v>
      </c>
      <c r="L4">
        <f>((BD4-AQ4/2)*X4-J4)/(BD4+AQ4/2)</f>
        <v>277.28323683880046</v>
      </c>
      <c r="M4" s="3">
        <f>AQ4*1000</f>
        <v>9.8169549945091124</v>
      </c>
      <c r="N4">
        <f>(AV4-BB4)</f>
        <v>4.8533697799660329</v>
      </c>
      <c r="O4">
        <f>(U4+AU4*I4)</f>
        <v>39.636436462402344</v>
      </c>
      <c r="P4" s="1">
        <v>3</v>
      </c>
      <c r="Q4">
        <f>(P4*AJ4+AK4)</f>
        <v>2.0786957442760468</v>
      </c>
      <c r="R4" s="1">
        <v>1</v>
      </c>
      <c r="S4">
        <f>Q4*(R4+1)*(R4+1)/(R4*R4+1)</f>
        <v>4.1573914885520935</v>
      </c>
      <c r="T4" s="1">
        <v>39.660854339599609</v>
      </c>
      <c r="U4" s="1">
        <v>39.636436462402344</v>
      </c>
      <c r="V4" s="1">
        <v>39.588695526123047</v>
      </c>
      <c r="W4" s="1">
        <v>399.98953247070312</v>
      </c>
      <c r="X4" s="1">
        <v>391.609619140625</v>
      </c>
      <c r="Y4" s="1">
        <v>19.173467636108398</v>
      </c>
      <c r="Z4" s="1">
        <v>24.9149169921875</v>
      </c>
      <c r="AA4" s="1">
        <v>25.55364990234375</v>
      </c>
      <c r="AB4" s="1">
        <v>33.205631256103516</v>
      </c>
      <c r="AC4" s="1">
        <v>500.17160034179688</v>
      </c>
      <c r="AD4" s="1">
        <v>185.31600952148438</v>
      </c>
      <c r="AE4" s="1">
        <v>1409.651611328125</v>
      </c>
      <c r="AF4" s="1">
        <v>97.030082702636719</v>
      </c>
      <c r="AG4" s="1">
        <v>7.7287330627441406</v>
      </c>
      <c r="AH4" s="1">
        <v>-0.45777899026870728</v>
      </c>
      <c r="AI4" s="1">
        <v>0.66666668653488159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>AC4*0.000001/(P4*0.0001)</f>
        <v>1.6672386678059894</v>
      </c>
      <c r="AQ4">
        <f>(Z4-Y4)/(1000-Z4)*AP4</f>
        <v>9.8169549945091132E-3</v>
      </c>
      <c r="AR4">
        <f>(U4+273.15)</f>
        <v>312.78643646240232</v>
      </c>
      <c r="AS4">
        <f>(T4+273.15)</f>
        <v>312.81085433959959</v>
      </c>
      <c r="AT4">
        <f>(AD4*AL4+AE4*AM4)*AN4</f>
        <v>35.210041367254235</v>
      </c>
      <c r="AU4">
        <f>((AT4+0.00000010773*(AS4^4-AR4^4))-AQ4*44100)/(Q4*51.4+0.00000043092*AR4^3)</f>
        <v>-3.3107532563864317</v>
      </c>
      <c r="AV4">
        <f>0.61365*EXP(17.502*O4/(240.97+O4))</f>
        <v>7.2708662362473149</v>
      </c>
      <c r="AW4">
        <f>AV4*1000/AF4</f>
        <v>74.934144481046957</v>
      </c>
      <c r="AX4">
        <f>(AW4-Z4)</f>
        <v>50.019227488859457</v>
      </c>
      <c r="AY4">
        <f>IF(I4,U4,(T4+U4)/2)</f>
        <v>39.648645401000977</v>
      </c>
      <c r="AZ4">
        <f>0.61365*EXP(17.502*AY4/(240.97+AY4))</f>
        <v>7.2756222441828236</v>
      </c>
      <c r="BA4">
        <f>IF(AX4&lt;&gt;0,(1000-(AW4+Z4)/2)/AX4*AQ4,0)</f>
        <v>0.18646525728977081</v>
      </c>
      <c r="BB4">
        <f>Z4*AF4/1000</f>
        <v>2.417496456281282</v>
      </c>
      <c r="BC4">
        <f>(AZ4-BB4)</f>
        <v>4.8581257879015416</v>
      </c>
      <c r="BD4">
        <f>1/(1.6/K4+1.37/S4)</f>
        <v>0.11729704720731014</v>
      </c>
      <c r="BE4">
        <f>L4*AF4*0.001</f>
        <v>26.904815402523614</v>
      </c>
      <c r="BF4">
        <f>L4/X4</f>
        <v>0.70806033173365301</v>
      </c>
      <c r="BG4">
        <f>(1-AQ4*AF4/AV4/K4)*100</f>
        <v>32.892660950585373</v>
      </c>
      <c r="BH4">
        <f>(X4-J4/(S4/1.35))</f>
        <v>388.32118284505805</v>
      </c>
      <c r="BI4">
        <f>J4*BG4/100/BH4</f>
        <v>8.5779698154490221E-3</v>
      </c>
    </row>
    <row r="6" spans="1:61">
      <c r="B6" s="4" t="s">
        <v>180</v>
      </c>
      <c r="C6" s="4">
        <v>1</v>
      </c>
      <c r="L6" t="s">
        <v>179</v>
      </c>
      <c r="M6">
        <f>AVERAGE(M3:M4)</f>
        <v>15.456720102591166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tres rios1_.xls</vt:lpstr>
      <vt:lpstr>tdom</vt:lpstr>
      <vt:lpstr>sac</vt:lpstr>
      <vt:lpstr>sam</vt:lpstr>
      <vt:lpstr>scal</vt:lpstr>
      <vt:lpstr>smar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Account</dc:creator>
  <cp:lastModifiedBy>Guest Account</cp:lastModifiedBy>
  <dcterms:created xsi:type="dcterms:W3CDTF">2011-06-20T17:10:31Z</dcterms:created>
  <dcterms:modified xsi:type="dcterms:W3CDTF">2011-06-20T20:57:13Z</dcterms:modified>
</cp:coreProperties>
</file>